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wojnj1\Documents\+coinbase\backtesting\"/>
    </mc:Choice>
  </mc:AlternateContent>
  <xr:revisionPtr revIDLastSave="0" documentId="13_ncr:1_{BFED4D58-DE74-4A54-949B-BF61F74B899A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Payoff Calculations" sheetId="1" r:id="rId1"/>
    <sheet name="Underlying Study" sheetId="2" r:id="rId2"/>
    <sheet name="Paper Trading" sheetId="3" r:id="rId3"/>
    <sheet name="Research" sheetId="4" r:id="rId4"/>
    <sheet name="Reference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603" i="2" l="1"/>
  <c r="G3604" i="2" s="1"/>
  <c r="F3603" i="2"/>
  <c r="F3604" i="2" s="1"/>
  <c r="E3603" i="2"/>
  <c r="E3604" i="2" s="1"/>
  <c r="D3603" i="2"/>
  <c r="D3604" i="2" s="1"/>
  <c r="G3594" i="2"/>
  <c r="F3594" i="2"/>
  <c r="E3595" i="2"/>
  <c r="E3594" i="2"/>
  <c r="D3594" i="2"/>
  <c r="D3595" i="2" s="1"/>
  <c r="P64" i="2"/>
  <c r="Q60" i="2" s="1"/>
  <c r="E3605" i="2" l="1"/>
  <c r="D3605" i="2"/>
  <c r="F3605" i="2"/>
  <c r="G3605" i="2"/>
  <c r="G3595" i="2"/>
  <c r="D3596" i="2"/>
  <c r="E3596" i="2"/>
  <c r="Q7" i="2"/>
  <c r="Q15" i="2"/>
  <c r="Q23" i="2"/>
  <c r="Q31" i="2"/>
  <c r="Q39" i="2"/>
  <c r="Q43" i="2"/>
  <c r="Q51" i="2"/>
  <c r="Q59" i="2"/>
  <c r="Q4" i="2"/>
  <c r="Q5" i="2"/>
  <c r="Q9" i="2"/>
  <c r="Q13" i="2"/>
  <c r="Q17" i="2"/>
  <c r="Q21" i="2"/>
  <c r="Q25" i="2"/>
  <c r="Q29" i="2"/>
  <c r="Q33" i="2"/>
  <c r="Q37" i="2"/>
  <c r="Q41" i="2"/>
  <c r="Q45" i="2"/>
  <c r="Q49" i="2"/>
  <c r="Q53" i="2"/>
  <c r="Q57" i="2"/>
  <c r="Q61" i="2"/>
  <c r="F3595" i="2"/>
  <c r="Q6" i="2"/>
  <c r="Q10" i="2"/>
  <c r="Q14" i="2"/>
  <c r="Q18" i="2"/>
  <c r="Q22" i="2"/>
  <c r="Q26" i="2"/>
  <c r="Q30" i="2"/>
  <c r="Q34" i="2"/>
  <c r="Q38" i="2"/>
  <c r="Q42" i="2"/>
  <c r="Q46" i="2"/>
  <c r="Q50" i="2"/>
  <c r="Q54" i="2"/>
  <c r="Q58" i="2"/>
  <c r="Q62" i="2"/>
  <c r="Q11" i="2"/>
  <c r="Q19" i="2"/>
  <c r="Q27" i="2"/>
  <c r="Q35" i="2"/>
  <c r="Q47" i="2"/>
  <c r="Q55" i="2"/>
  <c r="Q3" i="2"/>
  <c r="Q8" i="2"/>
  <c r="Q12" i="2"/>
  <c r="Q16" i="2"/>
  <c r="Q20" i="2"/>
  <c r="Q24" i="2"/>
  <c r="Q28" i="2"/>
  <c r="Q32" i="2"/>
  <c r="Q36" i="2"/>
  <c r="Q40" i="2"/>
  <c r="Q44" i="2"/>
  <c r="Q48" i="2"/>
  <c r="Q52" i="2"/>
  <c r="Q56" i="2"/>
  <c r="F3606" i="2" l="1"/>
  <c r="G3606" i="2"/>
  <c r="E3606" i="2"/>
  <c r="D3606" i="2"/>
  <c r="G3596" i="2"/>
  <c r="F3596" i="2"/>
  <c r="D3597" i="2"/>
  <c r="E3597" i="2"/>
  <c r="E3598" i="2" s="1"/>
  <c r="R4" i="2"/>
  <c r="E3607" i="2" l="1"/>
  <c r="D3607" i="2"/>
  <c r="F3607" i="2"/>
  <c r="G3607" i="2"/>
  <c r="D3598" i="2"/>
  <c r="G3597" i="2"/>
  <c r="F3597" i="2"/>
  <c r="R5" i="2"/>
  <c r="T4" i="2"/>
  <c r="F3608" i="2" l="1"/>
  <c r="G3608" i="2"/>
  <c r="E3608" i="2"/>
  <c r="D3608" i="2"/>
  <c r="G3598" i="2"/>
  <c r="F3598" i="2"/>
  <c r="D3599" i="2"/>
  <c r="E3599" i="2"/>
  <c r="R6" i="2"/>
  <c r="T5" i="2"/>
  <c r="E71" i="4"/>
  <c r="E70" i="4"/>
  <c r="F70" i="4" s="1"/>
  <c r="E67" i="4"/>
  <c r="E64" i="4"/>
  <c r="F64" i="4" s="1"/>
  <c r="F61" i="4"/>
  <c r="B47" i="4"/>
  <c r="I28" i="4"/>
  <c r="I25" i="4"/>
  <c r="I26" i="4" s="1"/>
  <c r="C25" i="4"/>
  <c r="C30" i="4" s="1"/>
  <c r="I24" i="4"/>
  <c r="F20" i="4"/>
  <c r="C20" i="4"/>
  <c r="F15" i="4"/>
  <c r="C15" i="4"/>
  <c r="M10" i="4"/>
  <c r="B3" i="4"/>
  <c r="D3" i="4" s="1"/>
  <c r="B2" i="4"/>
  <c r="I61" i="3"/>
  <c r="H61" i="3"/>
  <c r="H59" i="3"/>
  <c r="I59" i="3" s="1"/>
  <c r="H56" i="3"/>
  <c r="H55" i="3"/>
  <c r="I60" i="3" s="1"/>
  <c r="H54" i="3"/>
  <c r="H57" i="3" s="1"/>
  <c r="J48" i="3"/>
  <c r="F30" i="3"/>
  <c r="J30" i="3" s="1"/>
  <c r="H29" i="3"/>
  <c r="G29" i="3"/>
  <c r="F29" i="3"/>
  <c r="J29" i="3" s="1"/>
  <c r="D29" i="3"/>
  <c r="E29" i="3" s="1"/>
  <c r="H28" i="3"/>
  <c r="F28" i="3"/>
  <c r="I28" i="3" s="1"/>
  <c r="E28" i="3"/>
  <c r="D28" i="3"/>
  <c r="H27" i="3"/>
  <c r="G27" i="3"/>
  <c r="F27" i="3"/>
  <c r="D27" i="3"/>
  <c r="E27" i="3" s="1"/>
  <c r="H26" i="3"/>
  <c r="H23" i="3" s="1"/>
  <c r="G26" i="3"/>
  <c r="F26" i="3"/>
  <c r="D26" i="3"/>
  <c r="D23" i="3" s="1"/>
  <c r="H19" i="3"/>
  <c r="H18" i="3"/>
  <c r="H17" i="3"/>
  <c r="H15" i="3"/>
  <c r="H14" i="3"/>
  <c r="H13" i="3"/>
  <c r="H11" i="3"/>
  <c r="H10" i="3"/>
  <c r="H9" i="3"/>
  <c r="H5" i="3"/>
  <c r="G5" i="3"/>
  <c r="B5" i="3"/>
  <c r="H4" i="3"/>
  <c r="G4" i="3"/>
  <c r="B3" i="3"/>
  <c r="Q82" i="1"/>
  <c r="Q80" i="1"/>
  <c r="Q78" i="1"/>
  <c r="Q76" i="1"/>
  <c r="Q74" i="1"/>
  <c r="Q72" i="1"/>
  <c r="Q70" i="1"/>
  <c r="Q68" i="1"/>
  <c r="Q66" i="1"/>
  <c r="Q64" i="1"/>
  <c r="Q62" i="1"/>
  <c r="Q60" i="1"/>
  <c r="Q58" i="1"/>
  <c r="V56" i="1"/>
  <c r="Q56" i="1"/>
  <c r="F48" i="1"/>
  <c r="F39" i="1"/>
  <c r="F38" i="1"/>
  <c r="F37" i="1"/>
  <c r="F35" i="1"/>
  <c r="F34" i="1"/>
  <c r="F31" i="1"/>
  <c r="C31" i="1"/>
  <c r="C30" i="1"/>
  <c r="F30" i="1" s="1"/>
  <c r="C29" i="1"/>
  <c r="F29" i="1" s="1"/>
  <c r="C17" i="1"/>
  <c r="F17" i="1" s="1"/>
  <c r="C16" i="1"/>
  <c r="C15" i="1"/>
  <c r="F15" i="1" s="1"/>
  <c r="F13" i="1"/>
  <c r="C13" i="1"/>
  <c r="C12" i="1"/>
  <c r="F12" i="1" s="1"/>
  <c r="C11" i="1"/>
  <c r="F11" i="1" s="1"/>
  <c r="E3609" i="2" l="1"/>
  <c r="D3609" i="2"/>
  <c r="F3609" i="2"/>
  <c r="G3609" i="2"/>
  <c r="G3599" i="2"/>
  <c r="F3599" i="2"/>
  <c r="D3600" i="2"/>
  <c r="E3600" i="2"/>
  <c r="R7" i="2"/>
  <c r="T6" i="2"/>
  <c r="M5" i="2"/>
  <c r="M7" i="2"/>
  <c r="M9" i="2"/>
  <c r="M11" i="2"/>
  <c r="M13" i="2"/>
  <c r="M15" i="2"/>
  <c r="M17" i="2"/>
  <c r="M19" i="2"/>
  <c r="M21" i="2"/>
  <c r="M23" i="2"/>
  <c r="M25" i="2"/>
  <c r="M27" i="2"/>
  <c r="M29" i="2"/>
  <c r="M31" i="2"/>
  <c r="M33" i="2"/>
  <c r="M35" i="2"/>
  <c r="M37" i="2"/>
  <c r="M39" i="2"/>
  <c r="M41" i="2"/>
  <c r="M43" i="2"/>
  <c r="M45" i="2"/>
  <c r="M47" i="2"/>
  <c r="M49" i="2"/>
  <c r="M51" i="2"/>
  <c r="M53" i="2"/>
  <c r="M55" i="2"/>
  <c r="M57" i="2"/>
  <c r="M59" i="2"/>
  <c r="M61" i="2"/>
  <c r="M63" i="2"/>
  <c r="M65" i="2"/>
  <c r="M67" i="2"/>
  <c r="M69" i="2"/>
  <c r="M71" i="2"/>
  <c r="M73" i="2"/>
  <c r="M75" i="2"/>
  <c r="M77" i="2"/>
  <c r="M79" i="2"/>
  <c r="M81" i="2"/>
  <c r="M83" i="2"/>
  <c r="M85" i="2"/>
  <c r="M87" i="2"/>
  <c r="M89" i="2"/>
  <c r="M91" i="2"/>
  <c r="M93" i="2"/>
  <c r="M95" i="2"/>
  <c r="M97" i="2"/>
  <c r="M99" i="2"/>
  <c r="M101" i="2"/>
  <c r="M103" i="2"/>
  <c r="M105" i="2"/>
  <c r="M107" i="2"/>
  <c r="M109" i="2"/>
  <c r="M111" i="2"/>
  <c r="M113" i="2"/>
  <c r="M115" i="2"/>
  <c r="M117" i="2"/>
  <c r="M119" i="2"/>
  <c r="M121" i="2"/>
  <c r="M123" i="2"/>
  <c r="M125" i="2"/>
  <c r="M127" i="2"/>
  <c r="M129" i="2"/>
  <c r="M131" i="2"/>
  <c r="M133" i="2"/>
  <c r="M135" i="2"/>
  <c r="M137" i="2"/>
  <c r="M139" i="2"/>
  <c r="M141" i="2"/>
  <c r="M143" i="2"/>
  <c r="M145" i="2"/>
  <c r="M147" i="2"/>
  <c r="M149" i="2"/>
  <c r="M151" i="2"/>
  <c r="M153" i="2"/>
  <c r="M155" i="2"/>
  <c r="M157" i="2"/>
  <c r="M159" i="2"/>
  <c r="M161" i="2"/>
  <c r="M163" i="2"/>
  <c r="M165" i="2"/>
  <c r="M167" i="2"/>
  <c r="M169" i="2"/>
  <c r="M171" i="2"/>
  <c r="M173" i="2"/>
  <c r="M175" i="2"/>
  <c r="M177" i="2"/>
  <c r="M179" i="2"/>
  <c r="M181" i="2"/>
  <c r="M183" i="2"/>
  <c r="M185" i="2"/>
  <c r="M187" i="2"/>
  <c r="M189" i="2"/>
  <c r="M191" i="2"/>
  <c r="M193" i="2"/>
  <c r="M195" i="2"/>
  <c r="M197" i="2"/>
  <c r="M199" i="2"/>
  <c r="M201" i="2"/>
  <c r="M203" i="2"/>
  <c r="M205" i="2"/>
  <c r="M207" i="2"/>
  <c r="M209" i="2"/>
  <c r="M211" i="2"/>
  <c r="M213" i="2"/>
  <c r="M215" i="2"/>
  <c r="M217" i="2"/>
  <c r="M219" i="2"/>
  <c r="M221" i="2"/>
  <c r="M223" i="2"/>
  <c r="M225" i="2"/>
  <c r="M227" i="2"/>
  <c r="M229" i="2"/>
  <c r="M231" i="2"/>
  <c r="M233" i="2"/>
  <c r="M235" i="2"/>
  <c r="M237" i="2"/>
  <c r="M239" i="2"/>
  <c r="M241" i="2"/>
  <c r="M243" i="2"/>
  <c r="M245" i="2"/>
  <c r="M247" i="2"/>
  <c r="M249" i="2"/>
  <c r="M251" i="2"/>
  <c r="M253" i="2"/>
  <c r="M255" i="2"/>
  <c r="M257" i="2"/>
  <c r="M259" i="2"/>
  <c r="M261" i="2"/>
  <c r="M263" i="2"/>
  <c r="M265" i="2"/>
  <c r="M267" i="2"/>
  <c r="M269" i="2"/>
  <c r="M271" i="2"/>
  <c r="M273" i="2"/>
  <c r="M275" i="2"/>
  <c r="M277" i="2"/>
  <c r="M279" i="2"/>
  <c r="M281" i="2"/>
  <c r="M283" i="2"/>
  <c r="M285" i="2"/>
  <c r="M287" i="2"/>
  <c r="M289" i="2"/>
  <c r="M291" i="2"/>
  <c r="M293" i="2"/>
  <c r="M295" i="2"/>
  <c r="M297" i="2"/>
  <c r="M299" i="2"/>
  <c r="M301" i="2"/>
  <c r="M303" i="2"/>
  <c r="M305" i="2"/>
  <c r="M307" i="2"/>
  <c r="M309" i="2"/>
  <c r="M311" i="2"/>
  <c r="M313" i="2"/>
  <c r="M315" i="2"/>
  <c r="M317" i="2"/>
  <c r="M319" i="2"/>
  <c r="M321" i="2"/>
  <c r="M323" i="2"/>
  <c r="M325" i="2"/>
  <c r="M327" i="2"/>
  <c r="M329" i="2"/>
  <c r="M331" i="2"/>
  <c r="M333" i="2"/>
  <c r="M335" i="2"/>
  <c r="M337" i="2"/>
  <c r="M339" i="2"/>
  <c r="M341" i="2"/>
  <c r="M343" i="2"/>
  <c r="M345" i="2"/>
  <c r="M347" i="2"/>
  <c r="M349" i="2"/>
  <c r="M351" i="2"/>
  <c r="M353" i="2"/>
  <c r="M355" i="2"/>
  <c r="M357" i="2"/>
  <c r="M359" i="2"/>
  <c r="M361" i="2"/>
  <c r="M363" i="2"/>
  <c r="M365" i="2"/>
  <c r="M367" i="2"/>
  <c r="M369" i="2"/>
  <c r="M371" i="2"/>
  <c r="M373" i="2"/>
  <c r="M375" i="2"/>
  <c r="M377" i="2"/>
  <c r="M379" i="2"/>
  <c r="M381" i="2"/>
  <c r="M383" i="2"/>
  <c r="M385" i="2"/>
  <c r="M387" i="2"/>
  <c r="M389" i="2"/>
  <c r="M391" i="2"/>
  <c r="M393" i="2"/>
  <c r="M395" i="2"/>
  <c r="M397" i="2"/>
  <c r="M399" i="2"/>
  <c r="M401" i="2"/>
  <c r="M403" i="2"/>
  <c r="M405" i="2"/>
  <c r="M407" i="2"/>
  <c r="M409" i="2"/>
  <c r="M411" i="2"/>
  <c r="M413" i="2"/>
  <c r="M415" i="2"/>
  <c r="M417" i="2"/>
  <c r="M419" i="2"/>
  <c r="M421" i="2"/>
  <c r="M423" i="2"/>
  <c r="M425" i="2"/>
  <c r="M427" i="2"/>
  <c r="M429" i="2"/>
  <c r="M431" i="2"/>
  <c r="M433" i="2"/>
  <c r="M435" i="2"/>
  <c r="M437" i="2"/>
  <c r="M439" i="2"/>
  <c r="M441" i="2"/>
  <c r="M443" i="2"/>
  <c r="M445" i="2"/>
  <c r="M447" i="2"/>
  <c r="M449" i="2"/>
  <c r="M451" i="2"/>
  <c r="M453" i="2"/>
  <c r="M455" i="2"/>
  <c r="M457" i="2"/>
  <c r="M459" i="2"/>
  <c r="M461" i="2"/>
  <c r="M463" i="2"/>
  <c r="M465" i="2"/>
  <c r="M467" i="2"/>
  <c r="M469" i="2"/>
  <c r="M471" i="2"/>
  <c r="M473" i="2"/>
  <c r="M475" i="2"/>
  <c r="M477" i="2"/>
  <c r="M479" i="2"/>
  <c r="M481" i="2"/>
  <c r="M483" i="2"/>
  <c r="M485" i="2"/>
  <c r="M487" i="2"/>
  <c r="M489" i="2"/>
  <c r="M491" i="2"/>
  <c r="M493" i="2"/>
  <c r="M495" i="2"/>
  <c r="M497" i="2"/>
  <c r="M499" i="2"/>
  <c r="M501" i="2"/>
  <c r="M503" i="2"/>
  <c r="M505" i="2"/>
  <c r="M507" i="2"/>
  <c r="M509" i="2"/>
  <c r="M511" i="2"/>
  <c r="M513" i="2"/>
  <c r="M515" i="2"/>
  <c r="M517" i="2"/>
  <c r="M519" i="2"/>
  <c r="M521" i="2"/>
  <c r="M523" i="2"/>
  <c r="M525" i="2"/>
  <c r="M527" i="2"/>
  <c r="M529" i="2"/>
  <c r="M531" i="2"/>
  <c r="M533" i="2"/>
  <c r="M535" i="2"/>
  <c r="M537" i="2"/>
  <c r="M539" i="2"/>
  <c r="M541" i="2"/>
  <c r="M543" i="2"/>
  <c r="M545" i="2"/>
  <c r="M547" i="2"/>
  <c r="M549" i="2"/>
  <c r="M551" i="2"/>
  <c r="M553" i="2"/>
  <c r="M555" i="2"/>
  <c r="M557" i="2"/>
  <c r="M559" i="2"/>
  <c r="M561" i="2"/>
  <c r="M563" i="2"/>
  <c r="M565" i="2"/>
  <c r="M567" i="2"/>
  <c r="M569" i="2"/>
  <c r="M571" i="2"/>
  <c r="M573" i="2"/>
  <c r="M575" i="2"/>
  <c r="M577" i="2"/>
  <c r="M579" i="2"/>
  <c r="M581" i="2"/>
  <c r="M583" i="2"/>
  <c r="M585" i="2"/>
  <c r="M587" i="2"/>
  <c r="M589" i="2"/>
  <c r="M591" i="2"/>
  <c r="M593" i="2"/>
  <c r="M595" i="2"/>
  <c r="M597" i="2"/>
  <c r="M599" i="2"/>
  <c r="M601" i="2"/>
  <c r="M603" i="2"/>
  <c r="M605" i="2"/>
  <c r="M607" i="2"/>
  <c r="M609" i="2"/>
  <c r="M611" i="2"/>
  <c r="M613" i="2"/>
  <c r="M615" i="2"/>
  <c r="M617" i="2"/>
  <c r="M619" i="2"/>
  <c r="M621" i="2"/>
  <c r="M623" i="2"/>
  <c r="M625" i="2"/>
  <c r="M627" i="2"/>
  <c r="M629" i="2"/>
  <c r="M631" i="2"/>
  <c r="M633" i="2"/>
  <c r="M635" i="2"/>
  <c r="M637" i="2"/>
  <c r="M639" i="2"/>
  <c r="M641" i="2"/>
  <c r="M643" i="2"/>
  <c r="M645" i="2"/>
  <c r="M647" i="2"/>
  <c r="M649" i="2"/>
  <c r="M651" i="2"/>
  <c r="M653" i="2"/>
  <c r="M655" i="2"/>
  <c r="M657" i="2"/>
  <c r="M659" i="2"/>
  <c r="M661" i="2"/>
  <c r="M663" i="2"/>
  <c r="M665" i="2"/>
  <c r="M667" i="2"/>
  <c r="M669" i="2"/>
  <c r="M671" i="2"/>
  <c r="M673" i="2"/>
  <c r="M675" i="2"/>
  <c r="M677" i="2"/>
  <c r="M679" i="2"/>
  <c r="M681" i="2"/>
  <c r="M683" i="2"/>
  <c r="M685" i="2"/>
  <c r="M687" i="2"/>
  <c r="M689" i="2"/>
  <c r="M691" i="2"/>
  <c r="M693" i="2"/>
  <c r="M695" i="2"/>
  <c r="M697" i="2"/>
  <c r="M699" i="2"/>
  <c r="M701" i="2"/>
  <c r="M703" i="2"/>
  <c r="M705" i="2"/>
  <c r="M707" i="2"/>
  <c r="M709" i="2"/>
  <c r="M711" i="2"/>
  <c r="M713" i="2"/>
  <c r="M715" i="2"/>
  <c r="M717" i="2"/>
  <c r="M719" i="2"/>
  <c r="M721" i="2"/>
  <c r="M723" i="2"/>
  <c r="M725" i="2"/>
  <c r="M727" i="2"/>
  <c r="M729" i="2"/>
  <c r="M731" i="2"/>
  <c r="M733" i="2"/>
  <c r="M735" i="2"/>
  <c r="M737" i="2"/>
  <c r="M739" i="2"/>
  <c r="M741" i="2"/>
  <c r="M743" i="2"/>
  <c r="M745" i="2"/>
  <c r="M747" i="2"/>
  <c r="M749" i="2"/>
  <c r="M751" i="2"/>
  <c r="M753" i="2"/>
  <c r="M755" i="2"/>
  <c r="M757" i="2"/>
  <c r="M759" i="2"/>
  <c r="M761" i="2"/>
  <c r="M763" i="2"/>
  <c r="M765" i="2"/>
  <c r="M767" i="2"/>
  <c r="M769" i="2"/>
  <c r="M771" i="2"/>
  <c r="M773" i="2"/>
  <c r="M775" i="2"/>
  <c r="M777" i="2"/>
  <c r="M779" i="2"/>
  <c r="M781" i="2"/>
  <c r="M783" i="2"/>
  <c r="M785" i="2"/>
  <c r="M787" i="2"/>
  <c r="M789" i="2"/>
  <c r="M791" i="2"/>
  <c r="M793" i="2"/>
  <c r="M795" i="2"/>
  <c r="M797" i="2"/>
  <c r="M799" i="2"/>
  <c r="M801" i="2"/>
  <c r="M803" i="2"/>
  <c r="M805" i="2"/>
  <c r="M807" i="2"/>
  <c r="M809" i="2"/>
  <c r="M811" i="2"/>
  <c r="M813" i="2"/>
  <c r="M815" i="2"/>
  <c r="M817" i="2"/>
  <c r="M819" i="2"/>
  <c r="M821" i="2"/>
  <c r="M823" i="2"/>
  <c r="M825" i="2"/>
  <c r="M827" i="2"/>
  <c r="M829" i="2"/>
  <c r="M831" i="2"/>
  <c r="M833" i="2"/>
  <c r="M835" i="2"/>
  <c r="M837" i="2"/>
  <c r="M839" i="2"/>
  <c r="M841" i="2"/>
  <c r="M843" i="2"/>
  <c r="M845" i="2"/>
  <c r="M847" i="2"/>
  <c r="M849" i="2"/>
  <c r="M851" i="2"/>
  <c r="M853" i="2"/>
  <c r="M855" i="2"/>
  <c r="M857" i="2"/>
  <c r="M859" i="2"/>
  <c r="M861" i="2"/>
  <c r="M863" i="2"/>
  <c r="M865" i="2"/>
  <c r="M867" i="2"/>
  <c r="M869" i="2"/>
  <c r="M871" i="2"/>
  <c r="M873" i="2"/>
  <c r="M875" i="2"/>
  <c r="M877" i="2"/>
  <c r="M879" i="2"/>
  <c r="M881" i="2"/>
  <c r="M883" i="2"/>
  <c r="M885" i="2"/>
  <c r="M887" i="2"/>
  <c r="M889" i="2"/>
  <c r="M891" i="2"/>
  <c r="M893" i="2"/>
  <c r="M895" i="2"/>
  <c r="M897" i="2"/>
  <c r="M899" i="2"/>
  <c r="M901" i="2"/>
  <c r="M903" i="2"/>
  <c r="M905" i="2"/>
  <c r="M907" i="2"/>
  <c r="M909" i="2"/>
  <c r="M911" i="2"/>
  <c r="M913" i="2"/>
  <c r="M915" i="2"/>
  <c r="M917" i="2"/>
  <c r="M919" i="2"/>
  <c r="M921" i="2"/>
  <c r="M923" i="2"/>
  <c r="M925" i="2"/>
  <c r="M927" i="2"/>
  <c r="M929" i="2"/>
  <c r="M931" i="2"/>
  <c r="M933" i="2"/>
  <c r="M935" i="2"/>
  <c r="M937" i="2"/>
  <c r="M939" i="2"/>
  <c r="M941" i="2"/>
  <c r="M943" i="2"/>
  <c r="M945" i="2"/>
  <c r="M947" i="2"/>
  <c r="M949" i="2"/>
  <c r="M951" i="2"/>
  <c r="M953" i="2"/>
  <c r="M955" i="2"/>
  <c r="M957" i="2"/>
  <c r="M959" i="2"/>
  <c r="M961" i="2"/>
  <c r="M963" i="2"/>
  <c r="M965" i="2"/>
  <c r="M967" i="2"/>
  <c r="M969" i="2"/>
  <c r="M971" i="2"/>
  <c r="M973" i="2"/>
  <c r="M975" i="2"/>
  <c r="M977" i="2"/>
  <c r="M979" i="2"/>
  <c r="M981" i="2"/>
  <c r="M983" i="2"/>
  <c r="M985" i="2"/>
  <c r="M987" i="2"/>
  <c r="M989" i="2"/>
  <c r="M991" i="2"/>
  <c r="M993" i="2"/>
  <c r="M995" i="2"/>
  <c r="M997" i="2"/>
  <c r="M999" i="2"/>
  <c r="M1001" i="2"/>
  <c r="M1003" i="2"/>
  <c r="M1005" i="2"/>
  <c r="M1007" i="2"/>
  <c r="M1009" i="2"/>
  <c r="M1011" i="2"/>
  <c r="M1013" i="2"/>
  <c r="M1015" i="2"/>
  <c r="M1017" i="2"/>
  <c r="M1019" i="2"/>
  <c r="M1021" i="2"/>
  <c r="M1023" i="2"/>
  <c r="M1025" i="2"/>
  <c r="M1027" i="2"/>
  <c r="M1029" i="2"/>
  <c r="M1031" i="2"/>
  <c r="M1033" i="2"/>
  <c r="M1035" i="2"/>
  <c r="M1037" i="2"/>
  <c r="M1039" i="2"/>
  <c r="M1041" i="2"/>
  <c r="M1043" i="2"/>
  <c r="M1045" i="2"/>
  <c r="M1047" i="2"/>
  <c r="M1049" i="2"/>
  <c r="M1051" i="2"/>
  <c r="M1053" i="2"/>
  <c r="M1055" i="2"/>
  <c r="M1057" i="2"/>
  <c r="M1059" i="2"/>
  <c r="M1061" i="2"/>
  <c r="M1063" i="2"/>
  <c r="M1065" i="2"/>
  <c r="M1067" i="2"/>
  <c r="M1069" i="2"/>
  <c r="M1071" i="2"/>
  <c r="M1073" i="2"/>
  <c r="M1075" i="2"/>
  <c r="M1077" i="2"/>
  <c r="M1079" i="2"/>
  <c r="M1081" i="2"/>
  <c r="M1083" i="2"/>
  <c r="M1085" i="2"/>
  <c r="M1087" i="2"/>
  <c r="M1089" i="2"/>
  <c r="M1091" i="2"/>
  <c r="M1093" i="2"/>
  <c r="M1095" i="2"/>
  <c r="M1097" i="2"/>
  <c r="M1099" i="2"/>
  <c r="M1101" i="2"/>
  <c r="M1103" i="2"/>
  <c r="M1105" i="2"/>
  <c r="M1107" i="2"/>
  <c r="M1109" i="2"/>
  <c r="M1111" i="2"/>
  <c r="M1113" i="2"/>
  <c r="M1115" i="2"/>
  <c r="M1117" i="2"/>
  <c r="M1119" i="2"/>
  <c r="M1121" i="2"/>
  <c r="M1123" i="2"/>
  <c r="M1125" i="2"/>
  <c r="M1127" i="2"/>
  <c r="M1129" i="2"/>
  <c r="M1131" i="2"/>
  <c r="M1133" i="2"/>
  <c r="M1135" i="2"/>
  <c r="M1137" i="2"/>
  <c r="M1139" i="2"/>
  <c r="M1141" i="2"/>
  <c r="M1143" i="2"/>
  <c r="M1145" i="2"/>
  <c r="M1147" i="2"/>
  <c r="M1149" i="2"/>
  <c r="M1151" i="2"/>
  <c r="M1153" i="2"/>
  <c r="M1155" i="2"/>
  <c r="M1157" i="2"/>
  <c r="M1159" i="2"/>
  <c r="M1161" i="2"/>
  <c r="M1163" i="2"/>
  <c r="M1165" i="2"/>
  <c r="M1167" i="2"/>
  <c r="M1169" i="2"/>
  <c r="M1171" i="2"/>
  <c r="M1173" i="2"/>
  <c r="M1175" i="2"/>
  <c r="M1177" i="2"/>
  <c r="M1179" i="2"/>
  <c r="M1181" i="2"/>
  <c r="M1183" i="2"/>
  <c r="M1185" i="2"/>
  <c r="M1187" i="2"/>
  <c r="M1189" i="2"/>
  <c r="M1191" i="2"/>
  <c r="M1193" i="2"/>
  <c r="M1195" i="2"/>
  <c r="M1197" i="2"/>
  <c r="M1199" i="2"/>
  <c r="M1201" i="2"/>
  <c r="M1203" i="2"/>
  <c r="M1205" i="2"/>
  <c r="M1207" i="2"/>
  <c r="M1209" i="2"/>
  <c r="M1211" i="2"/>
  <c r="M1213" i="2"/>
  <c r="M1215" i="2"/>
  <c r="M1217" i="2"/>
  <c r="M1219" i="2"/>
  <c r="M1221" i="2"/>
  <c r="M1223" i="2"/>
  <c r="M1225" i="2"/>
  <c r="M1227" i="2"/>
  <c r="M1229" i="2"/>
  <c r="M1231" i="2"/>
  <c r="M1233" i="2"/>
  <c r="M1235" i="2"/>
  <c r="M1237" i="2"/>
  <c r="M1239" i="2"/>
  <c r="M1241" i="2"/>
  <c r="M1243" i="2"/>
  <c r="M1245" i="2"/>
  <c r="M1247" i="2"/>
  <c r="M1249" i="2"/>
  <c r="M1251" i="2"/>
  <c r="M1253" i="2"/>
  <c r="M1255" i="2"/>
  <c r="M1257" i="2"/>
  <c r="M1259" i="2"/>
  <c r="M1261" i="2"/>
  <c r="M1263" i="2"/>
  <c r="M1265" i="2"/>
  <c r="M1267" i="2"/>
  <c r="M1269" i="2"/>
  <c r="M1271" i="2"/>
  <c r="M1273" i="2"/>
  <c r="M1275" i="2"/>
  <c r="M1277" i="2"/>
  <c r="M1279" i="2"/>
  <c r="M1281" i="2"/>
  <c r="M1283" i="2"/>
  <c r="M1285" i="2"/>
  <c r="M1287" i="2"/>
  <c r="M1289" i="2"/>
  <c r="M1291" i="2"/>
  <c r="M1293" i="2"/>
  <c r="M1295" i="2"/>
  <c r="M1297" i="2"/>
  <c r="M1299" i="2"/>
  <c r="M1301" i="2"/>
  <c r="M1303" i="2"/>
  <c r="M1305" i="2"/>
  <c r="M1307" i="2"/>
  <c r="M1309" i="2"/>
  <c r="M1311" i="2"/>
  <c r="M1313" i="2"/>
  <c r="M1315" i="2"/>
  <c r="M1317" i="2"/>
  <c r="M1319" i="2"/>
  <c r="M1321" i="2"/>
  <c r="M1323" i="2"/>
  <c r="M1325" i="2"/>
  <c r="M1327" i="2"/>
  <c r="M1329" i="2"/>
  <c r="M1331" i="2"/>
  <c r="M1333" i="2"/>
  <c r="M1335" i="2"/>
  <c r="M1337" i="2"/>
  <c r="M1339" i="2"/>
  <c r="M1341" i="2"/>
  <c r="M1343" i="2"/>
  <c r="M1345" i="2"/>
  <c r="M1347" i="2"/>
  <c r="M1349" i="2"/>
  <c r="M1351" i="2"/>
  <c r="M1353" i="2"/>
  <c r="M1355" i="2"/>
  <c r="M1357" i="2"/>
  <c r="M1359" i="2"/>
  <c r="M1361" i="2"/>
  <c r="M1363" i="2"/>
  <c r="M1365" i="2"/>
  <c r="M1367" i="2"/>
  <c r="M1369" i="2"/>
  <c r="M1371" i="2"/>
  <c r="M1373" i="2"/>
  <c r="M1375" i="2"/>
  <c r="M1377" i="2"/>
  <c r="M1379" i="2"/>
  <c r="M1381" i="2"/>
  <c r="M1383" i="2"/>
  <c r="M1385" i="2"/>
  <c r="M1387" i="2"/>
  <c r="M1389" i="2"/>
  <c r="M1391" i="2"/>
  <c r="M1393" i="2"/>
  <c r="M1395" i="2"/>
  <c r="M1397" i="2"/>
  <c r="M1399" i="2"/>
  <c r="M1401" i="2"/>
  <c r="M1403" i="2"/>
  <c r="M1405" i="2"/>
  <c r="M1407" i="2"/>
  <c r="M1409" i="2"/>
  <c r="M1411" i="2"/>
  <c r="M1413" i="2"/>
  <c r="M1415" i="2"/>
  <c r="M1417" i="2"/>
  <c r="M1419" i="2"/>
  <c r="M1421" i="2"/>
  <c r="M1423" i="2"/>
  <c r="M1425" i="2"/>
  <c r="M1427" i="2"/>
  <c r="M1429" i="2"/>
  <c r="M1431" i="2"/>
  <c r="M1433" i="2"/>
  <c r="M1435" i="2"/>
  <c r="M1437" i="2"/>
  <c r="M1439" i="2"/>
  <c r="M1441" i="2"/>
  <c r="M1443" i="2"/>
  <c r="M1445" i="2"/>
  <c r="M1447" i="2"/>
  <c r="M1449" i="2"/>
  <c r="M1451" i="2"/>
  <c r="M1453" i="2"/>
  <c r="M1455" i="2"/>
  <c r="M1457" i="2"/>
  <c r="M1459" i="2"/>
  <c r="M1461" i="2"/>
  <c r="M1463" i="2"/>
  <c r="M1465" i="2"/>
  <c r="M1467" i="2"/>
  <c r="M1469" i="2"/>
  <c r="M1471" i="2"/>
  <c r="M1473" i="2"/>
  <c r="M1475" i="2"/>
  <c r="M1477" i="2"/>
  <c r="M1479" i="2"/>
  <c r="M1481" i="2"/>
  <c r="M1483" i="2"/>
  <c r="M1485" i="2"/>
  <c r="M1487" i="2"/>
  <c r="M1489" i="2"/>
  <c r="M1491" i="2"/>
  <c r="M1493" i="2"/>
  <c r="M1495" i="2"/>
  <c r="M1497" i="2"/>
  <c r="M1499" i="2"/>
  <c r="M1501" i="2"/>
  <c r="M1503" i="2"/>
  <c r="M1505" i="2"/>
  <c r="M1507" i="2"/>
  <c r="M1509" i="2"/>
  <c r="M1511" i="2"/>
  <c r="M1513" i="2"/>
  <c r="M1515" i="2"/>
  <c r="M1517" i="2"/>
  <c r="M1519" i="2"/>
  <c r="M1521" i="2"/>
  <c r="M1523" i="2"/>
  <c r="M1525" i="2"/>
  <c r="M1527" i="2"/>
  <c r="M1529" i="2"/>
  <c r="M1531" i="2"/>
  <c r="M1533" i="2"/>
  <c r="M1535" i="2"/>
  <c r="M1537" i="2"/>
  <c r="M1539" i="2"/>
  <c r="M1541" i="2"/>
  <c r="M1543" i="2"/>
  <c r="M1545" i="2"/>
  <c r="M1547" i="2"/>
  <c r="M1549" i="2"/>
  <c r="M1551" i="2"/>
  <c r="M1553" i="2"/>
  <c r="M1555" i="2"/>
  <c r="M1557" i="2"/>
  <c r="M1559" i="2"/>
  <c r="M1561" i="2"/>
  <c r="M1563" i="2"/>
  <c r="M1565" i="2"/>
  <c r="M1567" i="2"/>
  <c r="M1569" i="2"/>
  <c r="M1571" i="2"/>
  <c r="M1573" i="2"/>
  <c r="M1575" i="2"/>
  <c r="M1577" i="2"/>
  <c r="M1579" i="2"/>
  <c r="M1581" i="2"/>
  <c r="M1583" i="2"/>
  <c r="M1585" i="2"/>
  <c r="M1587" i="2"/>
  <c r="M1589" i="2"/>
  <c r="M1591" i="2"/>
  <c r="M1593" i="2"/>
  <c r="M1595" i="2"/>
  <c r="M1597" i="2"/>
  <c r="M1599" i="2"/>
  <c r="M1601" i="2"/>
  <c r="M1603" i="2"/>
  <c r="M1605" i="2"/>
  <c r="M1607" i="2"/>
  <c r="M1609" i="2"/>
  <c r="M1611" i="2"/>
  <c r="M1613" i="2"/>
  <c r="M1615" i="2"/>
  <c r="M1617" i="2"/>
  <c r="M1619" i="2"/>
  <c r="M1621" i="2"/>
  <c r="M1623" i="2"/>
  <c r="M1625" i="2"/>
  <c r="M1627" i="2"/>
  <c r="M1629" i="2"/>
  <c r="M1631" i="2"/>
  <c r="M1633" i="2"/>
  <c r="M1635" i="2"/>
  <c r="M1637" i="2"/>
  <c r="M1639" i="2"/>
  <c r="M1641" i="2"/>
  <c r="M1643" i="2"/>
  <c r="M1645" i="2"/>
  <c r="M1647" i="2"/>
  <c r="M1649" i="2"/>
  <c r="M1651" i="2"/>
  <c r="M1653" i="2"/>
  <c r="M1655" i="2"/>
  <c r="M1657" i="2"/>
  <c r="M1659" i="2"/>
  <c r="M1661" i="2"/>
  <c r="M1663" i="2"/>
  <c r="M1665" i="2"/>
  <c r="M1667" i="2"/>
  <c r="M1669" i="2"/>
  <c r="M1671" i="2"/>
  <c r="M1673" i="2"/>
  <c r="M1675" i="2"/>
  <c r="M1677" i="2"/>
  <c r="M1679" i="2"/>
  <c r="M1681" i="2"/>
  <c r="M1683" i="2"/>
  <c r="M1685" i="2"/>
  <c r="M1687" i="2"/>
  <c r="M1689" i="2"/>
  <c r="M1691" i="2"/>
  <c r="M1693" i="2"/>
  <c r="M1695" i="2"/>
  <c r="M1697" i="2"/>
  <c r="M1699" i="2"/>
  <c r="M1701" i="2"/>
  <c r="M1703" i="2"/>
  <c r="M1705" i="2"/>
  <c r="M1707" i="2"/>
  <c r="M1709" i="2"/>
  <c r="M1711" i="2"/>
  <c r="M1713" i="2"/>
  <c r="M1715" i="2"/>
  <c r="M1717" i="2"/>
  <c r="M1719" i="2"/>
  <c r="M1721" i="2"/>
  <c r="M1723" i="2"/>
  <c r="M1725" i="2"/>
  <c r="M1727" i="2"/>
  <c r="M1729" i="2"/>
  <c r="M1731" i="2"/>
  <c r="M1733" i="2"/>
  <c r="M1735" i="2"/>
  <c r="M1737" i="2"/>
  <c r="M1739" i="2"/>
  <c r="M1741" i="2"/>
  <c r="M1743" i="2"/>
  <c r="M1745" i="2"/>
  <c r="M1747" i="2"/>
  <c r="M1749" i="2"/>
  <c r="M1751" i="2"/>
  <c r="M1753" i="2"/>
  <c r="M1755" i="2"/>
  <c r="M1757" i="2"/>
  <c r="M1759" i="2"/>
  <c r="M1761" i="2"/>
  <c r="M1763" i="2"/>
  <c r="M1765" i="2"/>
  <c r="M1767" i="2"/>
  <c r="M1769" i="2"/>
  <c r="M1771" i="2"/>
  <c r="M1773" i="2"/>
  <c r="M1775" i="2"/>
  <c r="M1777" i="2"/>
  <c r="M1779" i="2"/>
  <c r="M1781" i="2"/>
  <c r="M1783" i="2"/>
  <c r="M1785" i="2"/>
  <c r="M1787" i="2"/>
  <c r="M1789" i="2"/>
  <c r="M1791" i="2"/>
  <c r="M1793" i="2"/>
  <c r="M1795" i="2"/>
  <c r="M1797" i="2"/>
  <c r="M1799" i="2"/>
  <c r="M1801" i="2"/>
  <c r="M1803" i="2"/>
  <c r="M1805" i="2"/>
  <c r="M1807" i="2"/>
  <c r="M1809" i="2"/>
  <c r="M1811" i="2"/>
  <c r="M1813" i="2"/>
  <c r="M1815" i="2"/>
  <c r="M1817" i="2"/>
  <c r="M1819" i="2"/>
  <c r="M1821" i="2"/>
  <c r="M1823" i="2"/>
  <c r="M1825" i="2"/>
  <c r="M1827" i="2"/>
  <c r="M1829" i="2"/>
  <c r="M1831" i="2"/>
  <c r="M1833" i="2"/>
  <c r="M1835" i="2"/>
  <c r="M1837" i="2"/>
  <c r="M1839" i="2"/>
  <c r="M1841" i="2"/>
  <c r="M1843" i="2"/>
  <c r="M1845" i="2"/>
  <c r="M1847" i="2"/>
  <c r="M1849" i="2"/>
  <c r="M1851" i="2"/>
  <c r="M1853" i="2"/>
  <c r="M1855" i="2"/>
  <c r="M1857" i="2"/>
  <c r="M1859" i="2"/>
  <c r="M1861" i="2"/>
  <c r="M1863" i="2"/>
  <c r="M1865" i="2"/>
  <c r="M1867" i="2"/>
  <c r="M1869" i="2"/>
  <c r="M1871" i="2"/>
  <c r="M1873" i="2"/>
  <c r="M1875" i="2"/>
  <c r="M1877" i="2"/>
  <c r="M1879" i="2"/>
  <c r="M1881" i="2"/>
  <c r="M1883" i="2"/>
  <c r="M1885" i="2"/>
  <c r="M1887" i="2"/>
  <c r="M1889" i="2"/>
  <c r="M1891" i="2"/>
  <c r="M1893" i="2"/>
  <c r="M1895" i="2"/>
  <c r="M1897" i="2"/>
  <c r="M1899" i="2"/>
  <c r="M1901" i="2"/>
  <c r="M1903" i="2"/>
  <c r="M1905" i="2"/>
  <c r="M1907" i="2"/>
  <c r="M1909" i="2"/>
  <c r="M1911" i="2"/>
  <c r="M1913" i="2"/>
  <c r="M1915" i="2"/>
  <c r="M1917" i="2"/>
  <c r="M1919" i="2"/>
  <c r="M1921" i="2"/>
  <c r="M1923" i="2"/>
  <c r="M1925" i="2"/>
  <c r="M1927" i="2"/>
  <c r="M1929" i="2"/>
  <c r="M1931" i="2"/>
  <c r="M1933" i="2"/>
  <c r="M1935" i="2"/>
  <c r="M1937" i="2"/>
  <c r="M1939" i="2"/>
  <c r="M1941" i="2"/>
  <c r="M1943" i="2"/>
  <c r="M1945" i="2"/>
  <c r="M1947" i="2"/>
  <c r="M1949" i="2"/>
  <c r="M1951" i="2"/>
  <c r="M1953" i="2"/>
  <c r="M1955" i="2"/>
  <c r="M1957" i="2"/>
  <c r="M1959" i="2"/>
  <c r="M1961" i="2"/>
  <c r="M1963" i="2"/>
  <c r="M1965" i="2"/>
  <c r="M1967" i="2"/>
  <c r="M1969" i="2"/>
  <c r="M1971" i="2"/>
  <c r="M1973" i="2"/>
  <c r="M1975" i="2"/>
  <c r="M1977" i="2"/>
  <c r="M1979" i="2"/>
  <c r="M1981" i="2"/>
  <c r="M1983" i="2"/>
  <c r="M1985" i="2"/>
  <c r="M1987" i="2"/>
  <c r="M1989" i="2"/>
  <c r="M1991" i="2"/>
  <c r="M1993" i="2"/>
  <c r="M1995" i="2"/>
  <c r="M1997" i="2"/>
  <c r="M1999" i="2"/>
  <c r="M2001" i="2"/>
  <c r="M2003" i="2"/>
  <c r="M2005" i="2"/>
  <c r="M2007" i="2"/>
  <c r="M2009" i="2"/>
  <c r="M2011" i="2"/>
  <c r="M2013" i="2"/>
  <c r="M2015" i="2"/>
  <c r="M2017" i="2"/>
  <c r="M2019" i="2"/>
  <c r="M2021" i="2"/>
  <c r="M2023" i="2"/>
  <c r="M2025" i="2"/>
  <c r="M2027" i="2"/>
  <c r="M2029" i="2"/>
  <c r="M2031" i="2"/>
  <c r="M2033" i="2"/>
  <c r="M2035" i="2"/>
  <c r="M2037" i="2"/>
  <c r="M2039" i="2"/>
  <c r="M2041" i="2"/>
  <c r="M2043" i="2"/>
  <c r="M2045" i="2"/>
  <c r="M2047" i="2"/>
  <c r="M2049" i="2"/>
  <c r="M2051" i="2"/>
  <c r="M2053" i="2"/>
  <c r="M2055" i="2"/>
  <c r="M2057" i="2"/>
  <c r="M2059" i="2"/>
  <c r="M2061" i="2"/>
  <c r="M2063" i="2"/>
  <c r="M2065" i="2"/>
  <c r="M2067" i="2"/>
  <c r="M2069" i="2"/>
  <c r="M2071" i="2"/>
  <c r="M2073" i="2"/>
  <c r="M2075" i="2"/>
  <c r="M2077" i="2"/>
  <c r="M2079" i="2"/>
  <c r="M2081" i="2"/>
  <c r="M2083" i="2"/>
  <c r="M2085" i="2"/>
  <c r="M2087" i="2"/>
  <c r="M2089" i="2"/>
  <c r="M2091" i="2"/>
  <c r="M2093" i="2"/>
  <c r="M2095" i="2"/>
  <c r="M2097" i="2"/>
  <c r="M2099" i="2"/>
  <c r="M2101" i="2"/>
  <c r="M2103" i="2"/>
  <c r="M2105" i="2"/>
  <c r="M2107" i="2"/>
  <c r="M2109" i="2"/>
  <c r="M2111" i="2"/>
  <c r="M2113" i="2"/>
  <c r="M2115" i="2"/>
  <c r="M2117" i="2"/>
  <c r="M2119" i="2"/>
  <c r="M2121" i="2"/>
  <c r="M2123" i="2"/>
  <c r="M2125" i="2"/>
  <c r="M2127" i="2"/>
  <c r="M2129" i="2"/>
  <c r="M2131" i="2"/>
  <c r="M2133" i="2"/>
  <c r="M2135" i="2"/>
  <c r="M2137" i="2"/>
  <c r="M2139" i="2"/>
  <c r="M2141" i="2"/>
  <c r="M2143" i="2"/>
  <c r="M2145" i="2"/>
  <c r="M2147" i="2"/>
  <c r="M2149" i="2"/>
  <c r="M2151" i="2"/>
  <c r="M2153" i="2"/>
  <c r="M2155" i="2"/>
  <c r="M2157" i="2"/>
  <c r="M2159" i="2"/>
  <c r="M2161" i="2"/>
  <c r="M2163" i="2"/>
  <c r="M2165" i="2"/>
  <c r="M2167" i="2"/>
  <c r="M2169" i="2"/>
  <c r="M2171" i="2"/>
  <c r="M2173" i="2"/>
  <c r="M2175" i="2"/>
  <c r="M2177" i="2"/>
  <c r="M2179" i="2"/>
  <c r="M2181" i="2"/>
  <c r="M2183" i="2"/>
  <c r="M2185" i="2"/>
  <c r="M2187" i="2"/>
  <c r="M2189" i="2"/>
  <c r="M2191" i="2"/>
  <c r="M2193" i="2"/>
  <c r="M2195" i="2"/>
  <c r="M2197" i="2"/>
  <c r="M2199" i="2"/>
  <c r="M2201" i="2"/>
  <c r="M2203" i="2"/>
  <c r="M2205" i="2"/>
  <c r="M2207" i="2"/>
  <c r="M2209" i="2"/>
  <c r="M2211" i="2"/>
  <c r="M2213" i="2"/>
  <c r="M2215" i="2"/>
  <c r="M2217" i="2"/>
  <c r="M2219" i="2"/>
  <c r="M2221" i="2"/>
  <c r="M2223" i="2"/>
  <c r="M2225" i="2"/>
  <c r="M2227" i="2"/>
  <c r="M2229" i="2"/>
  <c r="M2231" i="2"/>
  <c r="M2233" i="2"/>
  <c r="M2235" i="2"/>
  <c r="M2237" i="2"/>
  <c r="M2239" i="2"/>
  <c r="M2241" i="2"/>
  <c r="M2243" i="2"/>
  <c r="M2245" i="2"/>
  <c r="M2247" i="2"/>
  <c r="M2249" i="2"/>
  <c r="M2251" i="2"/>
  <c r="M2253" i="2"/>
  <c r="M2255" i="2"/>
  <c r="M2257" i="2"/>
  <c r="M2259" i="2"/>
  <c r="M2261" i="2"/>
  <c r="M2263" i="2"/>
  <c r="M2265" i="2"/>
  <c r="M2267" i="2"/>
  <c r="M2269" i="2"/>
  <c r="M2271" i="2"/>
  <c r="M2273" i="2"/>
  <c r="M2275" i="2"/>
  <c r="M2277" i="2"/>
  <c r="M2279" i="2"/>
  <c r="M2281" i="2"/>
  <c r="M2283" i="2"/>
  <c r="M2285" i="2"/>
  <c r="M2287" i="2"/>
  <c r="M2289" i="2"/>
  <c r="M2291" i="2"/>
  <c r="M2293" i="2"/>
  <c r="M2295" i="2"/>
  <c r="M2297" i="2"/>
  <c r="M2299" i="2"/>
  <c r="M2301" i="2"/>
  <c r="M2303" i="2"/>
  <c r="M2305" i="2"/>
  <c r="M2307" i="2"/>
  <c r="M2309" i="2"/>
  <c r="M2311" i="2"/>
  <c r="M2313" i="2"/>
  <c r="M2315" i="2"/>
  <c r="M2317" i="2"/>
  <c r="M2319" i="2"/>
  <c r="M2321" i="2"/>
  <c r="M2323" i="2"/>
  <c r="M2325" i="2"/>
  <c r="M2327" i="2"/>
  <c r="M2329" i="2"/>
  <c r="M2331" i="2"/>
  <c r="M2333" i="2"/>
  <c r="M2335" i="2"/>
  <c r="M2337" i="2"/>
  <c r="M2339" i="2"/>
  <c r="M2341" i="2"/>
  <c r="M2343" i="2"/>
  <c r="M2345" i="2"/>
  <c r="M2347" i="2"/>
  <c r="M2349" i="2"/>
  <c r="M2351" i="2"/>
  <c r="M2353" i="2"/>
  <c r="M2355" i="2"/>
  <c r="M2357" i="2"/>
  <c r="M2359" i="2"/>
  <c r="M2361" i="2"/>
  <c r="M2363" i="2"/>
  <c r="M2365" i="2"/>
  <c r="M3559" i="2"/>
  <c r="M3573" i="2"/>
  <c r="M3575" i="2"/>
  <c r="M3577" i="2"/>
  <c r="M3579" i="2"/>
  <c r="M3581" i="2"/>
  <c r="M3583" i="2"/>
  <c r="M3585" i="2"/>
  <c r="M3587" i="2"/>
  <c r="M3589" i="2"/>
  <c r="M3591" i="2"/>
  <c r="M3593" i="2"/>
  <c r="M2367" i="2"/>
  <c r="M2369" i="2"/>
  <c r="M2371" i="2"/>
  <c r="M2373" i="2"/>
  <c r="M2375" i="2"/>
  <c r="M2377" i="2"/>
  <c r="M2379" i="2"/>
  <c r="M2381" i="2"/>
  <c r="M2383" i="2"/>
  <c r="M2385" i="2"/>
  <c r="M2387" i="2"/>
  <c r="M2389" i="2"/>
  <c r="M2391" i="2"/>
  <c r="M2393" i="2"/>
  <c r="M2395" i="2"/>
  <c r="M2397" i="2"/>
  <c r="M2399" i="2"/>
  <c r="M2401" i="2"/>
  <c r="M2403" i="2"/>
  <c r="M2405" i="2"/>
  <c r="M2407" i="2"/>
  <c r="M2409" i="2"/>
  <c r="M2411" i="2"/>
  <c r="M2413" i="2"/>
  <c r="M2415" i="2"/>
  <c r="M2417" i="2"/>
  <c r="M2419" i="2"/>
  <c r="M2421" i="2"/>
  <c r="M2423" i="2"/>
  <c r="M2425" i="2"/>
  <c r="M2427" i="2"/>
  <c r="M2429" i="2"/>
  <c r="M2431" i="2"/>
  <c r="M2433" i="2"/>
  <c r="M2435" i="2"/>
  <c r="M2437" i="2"/>
  <c r="M2439" i="2"/>
  <c r="M2441" i="2"/>
  <c r="M2443" i="2"/>
  <c r="M2445" i="2"/>
  <c r="M2447" i="2"/>
  <c r="M2449" i="2"/>
  <c r="M2451" i="2"/>
  <c r="M2453" i="2"/>
  <c r="M2455" i="2"/>
  <c r="M2457" i="2"/>
  <c r="M2459" i="2"/>
  <c r="M2461" i="2"/>
  <c r="M2463" i="2"/>
  <c r="M2465" i="2"/>
  <c r="M2467" i="2"/>
  <c r="M2469" i="2"/>
  <c r="M2471" i="2"/>
  <c r="M2473" i="2"/>
  <c r="M2475" i="2"/>
  <c r="M2477" i="2"/>
  <c r="M2479" i="2"/>
  <c r="M2481" i="2"/>
  <c r="M2483" i="2"/>
  <c r="M2485" i="2"/>
  <c r="M2487" i="2"/>
  <c r="M2489" i="2"/>
  <c r="M2491" i="2"/>
  <c r="M2493" i="2"/>
  <c r="M2495" i="2"/>
  <c r="M2497" i="2"/>
  <c r="M2499" i="2"/>
  <c r="M2501" i="2"/>
  <c r="M2503" i="2"/>
  <c r="M2505" i="2"/>
  <c r="M2507" i="2"/>
  <c r="M2509" i="2"/>
  <c r="M2511" i="2"/>
  <c r="M2513" i="2"/>
  <c r="M2515" i="2"/>
  <c r="M2517" i="2"/>
  <c r="M2519" i="2"/>
  <c r="M2521" i="2"/>
  <c r="M2523" i="2"/>
  <c r="M2525" i="2"/>
  <c r="M2527" i="2"/>
  <c r="M2529" i="2"/>
  <c r="M2531" i="2"/>
  <c r="M2533" i="2"/>
  <c r="M2535" i="2"/>
  <c r="M2537" i="2"/>
  <c r="M2539" i="2"/>
  <c r="M2541" i="2"/>
  <c r="M2543" i="2"/>
  <c r="M2545" i="2"/>
  <c r="M2547" i="2"/>
  <c r="M2549" i="2"/>
  <c r="M2551" i="2"/>
  <c r="M2553" i="2"/>
  <c r="M2555" i="2"/>
  <c r="M2557" i="2"/>
  <c r="M2559" i="2"/>
  <c r="M2561" i="2"/>
  <c r="M2563" i="2"/>
  <c r="M2565" i="2"/>
  <c r="M2567" i="2"/>
  <c r="M2569" i="2"/>
  <c r="M2571" i="2"/>
  <c r="M2573" i="2"/>
  <c r="M2575" i="2"/>
  <c r="M2577" i="2"/>
  <c r="M2579" i="2"/>
  <c r="M2581" i="2"/>
  <c r="M2583" i="2"/>
  <c r="M2585" i="2"/>
  <c r="M2587" i="2"/>
  <c r="M2589" i="2"/>
  <c r="M2591" i="2"/>
  <c r="M2593" i="2"/>
  <c r="M2595" i="2"/>
  <c r="M2597" i="2"/>
  <c r="M2599" i="2"/>
  <c r="M2601" i="2"/>
  <c r="M2603" i="2"/>
  <c r="M2605" i="2"/>
  <c r="M2607" i="2"/>
  <c r="M2609" i="2"/>
  <c r="M2611" i="2"/>
  <c r="M2613" i="2"/>
  <c r="M2615" i="2"/>
  <c r="M2617" i="2"/>
  <c r="M2619" i="2"/>
  <c r="M2621" i="2"/>
  <c r="M2623" i="2"/>
  <c r="M2625" i="2"/>
  <c r="M2627" i="2"/>
  <c r="M2629" i="2"/>
  <c r="M2631" i="2"/>
  <c r="M2633" i="2"/>
  <c r="M2635" i="2"/>
  <c r="M2637" i="2"/>
  <c r="M2639" i="2"/>
  <c r="M2641" i="2"/>
  <c r="M2643" i="2"/>
  <c r="M2645" i="2"/>
  <c r="M2647" i="2"/>
  <c r="M2649" i="2"/>
  <c r="M2651" i="2"/>
  <c r="M2653" i="2"/>
  <c r="M2655" i="2"/>
  <c r="M2657" i="2"/>
  <c r="M2659" i="2"/>
  <c r="M2661" i="2"/>
  <c r="M2663" i="2"/>
  <c r="M2665" i="2"/>
  <c r="M2667" i="2"/>
  <c r="M2669" i="2"/>
  <c r="M2671" i="2"/>
  <c r="M2673" i="2"/>
  <c r="M2675" i="2"/>
  <c r="M2677" i="2"/>
  <c r="M2679" i="2"/>
  <c r="M2681" i="2"/>
  <c r="M2683" i="2"/>
  <c r="M2685" i="2"/>
  <c r="M2687" i="2"/>
  <c r="M2689" i="2"/>
  <c r="M2691" i="2"/>
  <c r="M2693" i="2"/>
  <c r="M2695" i="2"/>
  <c r="M2697" i="2"/>
  <c r="M2699" i="2"/>
  <c r="M2701" i="2"/>
  <c r="M2703" i="2"/>
  <c r="M2705" i="2"/>
  <c r="M2707" i="2"/>
  <c r="M2709" i="2"/>
  <c r="M2711" i="2"/>
  <c r="M2713" i="2"/>
  <c r="M2715" i="2"/>
  <c r="M2717" i="2"/>
  <c r="M2719" i="2"/>
  <c r="M2721" i="2"/>
  <c r="M2723" i="2"/>
  <c r="M2725" i="2"/>
  <c r="M2727" i="2"/>
  <c r="M2729" i="2"/>
  <c r="M2731" i="2"/>
  <c r="M2733" i="2"/>
  <c r="M2735" i="2"/>
  <c r="M2737" i="2"/>
  <c r="M2739" i="2"/>
  <c r="M2741" i="2"/>
  <c r="M2743" i="2"/>
  <c r="M2745" i="2"/>
  <c r="M2747" i="2"/>
  <c r="M2749" i="2"/>
  <c r="M2751" i="2"/>
  <c r="M2753" i="2"/>
  <c r="M2755" i="2"/>
  <c r="M2757" i="2"/>
  <c r="M2759" i="2"/>
  <c r="M2761" i="2"/>
  <c r="M2763" i="2"/>
  <c r="M2765" i="2"/>
  <c r="M2767" i="2"/>
  <c r="M2769" i="2"/>
  <c r="M2771" i="2"/>
  <c r="M2773" i="2"/>
  <c r="M2775" i="2"/>
  <c r="M2777" i="2"/>
  <c r="M2779" i="2"/>
  <c r="M2781" i="2"/>
  <c r="M2783" i="2"/>
  <c r="M2785" i="2"/>
  <c r="M2787" i="2"/>
  <c r="M2789" i="2"/>
  <c r="M2791" i="2"/>
  <c r="M2793" i="2"/>
  <c r="M2795" i="2"/>
  <c r="M2797" i="2"/>
  <c r="M2799" i="2"/>
  <c r="M2801" i="2"/>
  <c r="M2803" i="2"/>
  <c r="M2805" i="2"/>
  <c r="M2807" i="2"/>
  <c r="M2809" i="2"/>
  <c r="M2811" i="2"/>
  <c r="M2813" i="2"/>
  <c r="M2815" i="2"/>
  <c r="M2817" i="2"/>
  <c r="M2819" i="2"/>
  <c r="M2821" i="2"/>
  <c r="M2823" i="2"/>
  <c r="M2825" i="2"/>
  <c r="M2827" i="2"/>
  <c r="M2829" i="2"/>
  <c r="M2831" i="2"/>
  <c r="M2833" i="2"/>
  <c r="M2835" i="2"/>
  <c r="M2837" i="2"/>
  <c r="M2839" i="2"/>
  <c r="M2841" i="2"/>
  <c r="M2843" i="2"/>
  <c r="M2845" i="2"/>
  <c r="M2847" i="2"/>
  <c r="M2849" i="2"/>
  <c r="M2851" i="2"/>
  <c r="M2853" i="2"/>
  <c r="M2855" i="2"/>
  <c r="M2857" i="2"/>
  <c r="M2859" i="2"/>
  <c r="M2861" i="2"/>
  <c r="M2863" i="2"/>
  <c r="M2865" i="2"/>
  <c r="M2867" i="2"/>
  <c r="M2869" i="2"/>
  <c r="M2871" i="2"/>
  <c r="M2873" i="2"/>
  <c r="M2875" i="2"/>
  <c r="M2877" i="2"/>
  <c r="M2879" i="2"/>
  <c r="M2881" i="2"/>
  <c r="M2883" i="2"/>
  <c r="M2885" i="2"/>
  <c r="M2887" i="2"/>
  <c r="M2889" i="2"/>
  <c r="M2891" i="2"/>
  <c r="M2893" i="2"/>
  <c r="M2895" i="2"/>
  <c r="M2897" i="2"/>
  <c r="M2899" i="2"/>
  <c r="M2901" i="2"/>
  <c r="M2903" i="2"/>
  <c r="M2905" i="2"/>
  <c r="M2907" i="2"/>
  <c r="M2909" i="2"/>
  <c r="M2911" i="2"/>
  <c r="M2913" i="2"/>
  <c r="M2915" i="2"/>
  <c r="M2917" i="2"/>
  <c r="M2919" i="2"/>
  <c r="M2921" i="2"/>
  <c r="M2923" i="2"/>
  <c r="M2925" i="2"/>
  <c r="M2927" i="2"/>
  <c r="M2929" i="2"/>
  <c r="M2931" i="2"/>
  <c r="M2933" i="2"/>
  <c r="M2935" i="2"/>
  <c r="M2937" i="2"/>
  <c r="M2939" i="2"/>
  <c r="M2941" i="2"/>
  <c r="M2943" i="2"/>
  <c r="M2945" i="2"/>
  <c r="M2947" i="2"/>
  <c r="M2949" i="2"/>
  <c r="M2951" i="2"/>
  <c r="M2953" i="2"/>
  <c r="M2955" i="2"/>
  <c r="M2957" i="2"/>
  <c r="M2959" i="2"/>
  <c r="M2961" i="2"/>
  <c r="M2963" i="2"/>
  <c r="M2965" i="2"/>
  <c r="M2967" i="2"/>
  <c r="M2969" i="2"/>
  <c r="M2971" i="2"/>
  <c r="M2973" i="2"/>
  <c r="M2975" i="2"/>
  <c r="M2977" i="2"/>
  <c r="M2979" i="2"/>
  <c r="M2981" i="2"/>
  <c r="M2983" i="2"/>
  <c r="M2985" i="2"/>
  <c r="M2987" i="2"/>
  <c r="M2989" i="2"/>
  <c r="M2991" i="2"/>
  <c r="M2993" i="2"/>
  <c r="M2995" i="2"/>
  <c r="M2997" i="2"/>
  <c r="M2999" i="2"/>
  <c r="M3001" i="2"/>
  <c r="M3003" i="2"/>
  <c r="M3005" i="2"/>
  <c r="M3007" i="2"/>
  <c r="M3009" i="2"/>
  <c r="M3011" i="2"/>
  <c r="M3013" i="2"/>
  <c r="M3015" i="2"/>
  <c r="M3017" i="2"/>
  <c r="M3019" i="2"/>
  <c r="M3021" i="2"/>
  <c r="M3023" i="2"/>
  <c r="M3025" i="2"/>
  <c r="M3027" i="2"/>
  <c r="M3029" i="2"/>
  <c r="M3031" i="2"/>
  <c r="M3033" i="2"/>
  <c r="M3035" i="2"/>
  <c r="M3037" i="2"/>
  <c r="M3039" i="2"/>
  <c r="M3041" i="2"/>
  <c r="M3043" i="2"/>
  <c r="M3045" i="2"/>
  <c r="M3047" i="2"/>
  <c r="M3049" i="2"/>
  <c r="M3051" i="2"/>
  <c r="M3053" i="2"/>
  <c r="M3055" i="2"/>
  <c r="M3057" i="2"/>
  <c r="M3059" i="2"/>
  <c r="M3061" i="2"/>
  <c r="M3063" i="2"/>
  <c r="M3065" i="2"/>
  <c r="M3067" i="2"/>
  <c r="M3069" i="2"/>
  <c r="M3071" i="2"/>
  <c r="M3073" i="2"/>
  <c r="M3075" i="2"/>
  <c r="M3077" i="2"/>
  <c r="M3079" i="2"/>
  <c r="M3081" i="2"/>
  <c r="M3083" i="2"/>
  <c r="M3085" i="2"/>
  <c r="M3087" i="2"/>
  <c r="M3089" i="2"/>
  <c r="M3091" i="2"/>
  <c r="M3093" i="2"/>
  <c r="M3095" i="2"/>
  <c r="M3097" i="2"/>
  <c r="M3099" i="2"/>
  <c r="M3101" i="2"/>
  <c r="M3103" i="2"/>
  <c r="M3105" i="2"/>
  <c r="M3107" i="2"/>
  <c r="M3109" i="2"/>
  <c r="M3111" i="2"/>
  <c r="M3113" i="2"/>
  <c r="M3115" i="2"/>
  <c r="M3117" i="2"/>
  <c r="M3119" i="2"/>
  <c r="M3121" i="2"/>
  <c r="M3123" i="2"/>
  <c r="M3125" i="2"/>
  <c r="M3127" i="2"/>
  <c r="M3129" i="2"/>
  <c r="M3131" i="2"/>
  <c r="M3133" i="2"/>
  <c r="M3135" i="2"/>
  <c r="M3137" i="2"/>
  <c r="M3139" i="2"/>
  <c r="M3141" i="2"/>
  <c r="M3143" i="2"/>
  <c r="M3145" i="2"/>
  <c r="M3147" i="2"/>
  <c r="M3149" i="2"/>
  <c r="M3151" i="2"/>
  <c r="M3153" i="2"/>
  <c r="M3155" i="2"/>
  <c r="M3157" i="2"/>
  <c r="M3159" i="2"/>
  <c r="M3161" i="2"/>
  <c r="M3163" i="2"/>
  <c r="M3165" i="2"/>
  <c r="M3167" i="2"/>
  <c r="M3169" i="2"/>
  <c r="M3171" i="2"/>
  <c r="M3173" i="2"/>
  <c r="M3175" i="2"/>
  <c r="M3177" i="2"/>
  <c r="M3179" i="2"/>
  <c r="M3181" i="2"/>
  <c r="M3183" i="2"/>
  <c r="M3185" i="2"/>
  <c r="M3187" i="2"/>
  <c r="M3189" i="2"/>
  <c r="M3191" i="2"/>
  <c r="M3193" i="2"/>
  <c r="M3195" i="2"/>
  <c r="M3197" i="2"/>
  <c r="M3199" i="2"/>
  <c r="M3201" i="2"/>
  <c r="M3203" i="2"/>
  <c r="M3205" i="2"/>
  <c r="M3207" i="2"/>
  <c r="M3209" i="2"/>
  <c r="M3211" i="2"/>
  <c r="M3213" i="2"/>
  <c r="M3215" i="2"/>
  <c r="M3217" i="2"/>
  <c r="M3219" i="2"/>
  <c r="M3221" i="2"/>
  <c r="M3223" i="2"/>
  <c r="M3225" i="2"/>
  <c r="M3227" i="2"/>
  <c r="M3229" i="2"/>
  <c r="M3231" i="2"/>
  <c r="M3233" i="2"/>
  <c r="M3235" i="2"/>
  <c r="M3237" i="2"/>
  <c r="M3239" i="2"/>
  <c r="M3241" i="2"/>
  <c r="M3243" i="2"/>
  <c r="M3245" i="2"/>
  <c r="M3247" i="2"/>
  <c r="M3249" i="2"/>
  <c r="M3251" i="2"/>
  <c r="M3253" i="2"/>
  <c r="M3255" i="2"/>
  <c r="M3257" i="2"/>
  <c r="M3259" i="2"/>
  <c r="M3261" i="2"/>
  <c r="M3263" i="2"/>
  <c r="M3265" i="2"/>
  <c r="M3267" i="2"/>
  <c r="M3269" i="2"/>
  <c r="M3271" i="2"/>
  <c r="M3273" i="2"/>
  <c r="M3275" i="2"/>
  <c r="M3277" i="2"/>
  <c r="M3279" i="2"/>
  <c r="M3281" i="2"/>
  <c r="M3283" i="2"/>
  <c r="M3285" i="2"/>
  <c r="M3287" i="2"/>
  <c r="M3289" i="2"/>
  <c r="M3291" i="2"/>
  <c r="M3293" i="2"/>
  <c r="M3295" i="2"/>
  <c r="M3297" i="2"/>
  <c r="M3299" i="2"/>
  <c r="M3301" i="2"/>
  <c r="M3303" i="2"/>
  <c r="M3305" i="2"/>
  <c r="M3307" i="2"/>
  <c r="M3309" i="2"/>
  <c r="M3311" i="2"/>
  <c r="M3313" i="2"/>
  <c r="M3315" i="2"/>
  <c r="M3317" i="2"/>
  <c r="M3319" i="2"/>
  <c r="M3321" i="2"/>
  <c r="M3323" i="2"/>
  <c r="M3325" i="2"/>
  <c r="M3327" i="2"/>
  <c r="M3329" i="2"/>
  <c r="M3331" i="2"/>
  <c r="M3333" i="2"/>
  <c r="M3335" i="2"/>
  <c r="M3337" i="2"/>
  <c r="M3339" i="2"/>
  <c r="M3341" i="2"/>
  <c r="M3343" i="2"/>
  <c r="M3345" i="2"/>
  <c r="M3347" i="2"/>
  <c r="M3349" i="2"/>
  <c r="M3351" i="2"/>
  <c r="M3353" i="2"/>
  <c r="M3355" i="2"/>
  <c r="M3357" i="2"/>
  <c r="M3359" i="2"/>
  <c r="M3361" i="2"/>
  <c r="M3363" i="2"/>
  <c r="M3365" i="2"/>
  <c r="M3367" i="2"/>
  <c r="M3369" i="2"/>
  <c r="M3371" i="2"/>
  <c r="M3373" i="2"/>
  <c r="M3375" i="2"/>
  <c r="M3377" i="2"/>
  <c r="M3379" i="2"/>
  <c r="M3381" i="2"/>
  <c r="M3383" i="2"/>
  <c r="M3385" i="2"/>
  <c r="M3387" i="2"/>
  <c r="M3389" i="2"/>
  <c r="M3391" i="2"/>
  <c r="M3393" i="2"/>
  <c r="M3395" i="2"/>
  <c r="M3397" i="2"/>
  <c r="M3399" i="2"/>
  <c r="M3401" i="2"/>
  <c r="M3403" i="2"/>
  <c r="M3405" i="2"/>
  <c r="M3407" i="2"/>
  <c r="M3409" i="2"/>
  <c r="M3411" i="2"/>
  <c r="M3413" i="2"/>
  <c r="M3415" i="2"/>
  <c r="M3417" i="2"/>
  <c r="M3419" i="2"/>
  <c r="M3421" i="2"/>
  <c r="M3423" i="2"/>
  <c r="M3425" i="2"/>
  <c r="M3427" i="2"/>
  <c r="M3429" i="2"/>
  <c r="M3431" i="2"/>
  <c r="M3433" i="2"/>
  <c r="M3435" i="2"/>
  <c r="M3437" i="2"/>
  <c r="M3439" i="2"/>
  <c r="M3441" i="2"/>
  <c r="M3443" i="2"/>
  <c r="M3445" i="2"/>
  <c r="M3447" i="2"/>
  <c r="M3449" i="2"/>
  <c r="M3451" i="2"/>
  <c r="M3453" i="2"/>
  <c r="M3455" i="2"/>
  <c r="M3457" i="2"/>
  <c r="M3459" i="2"/>
  <c r="M3461" i="2"/>
  <c r="M3463" i="2"/>
  <c r="M3465" i="2"/>
  <c r="M3467" i="2"/>
  <c r="M3469" i="2"/>
  <c r="M3471" i="2"/>
  <c r="M3473" i="2"/>
  <c r="M3475" i="2"/>
  <c r="M3477" i="2"/>
  <c r="M3479" i="2"/>
  <c r="M3481" i="2"/>
  <c r="M3483" i="2"/>
  <c r="M3485" i="2"/>
  <c r="M3487" i="2"/>
  <c r="M3489" i="2"/>
  <c r="M3491" i="2"/>
  <c r="M3493" i="2"/>
  <c r="M3495" i="2"/>
  <c r="M3497" i="2"/>
  <c r="M3499" i="2"/>
  <c r="M3501" i="2"/>
  <c r="M3503" i="2"/>
  <c r="M3505" i="2"/>
  <c r="M3507" i="2"/>
  <c r="M3509" i="2"/>
  <c r="M3511" i="2"/>
  <c r="M3513" i="2"/>
  <c r="M3515" i="2"/>
  <c r="M3517" i="2"/>
  <c r="M3519" i="2"/>
  <c r="M3521" i="2"/>
  <c r="M3523" i="2"/>
  <c r="M3525" i="2"/>
  <c r="M3527" i="2"/>
  <c r="M3529" i="2"/>
  <c r="M3531" i="2"/>
  <c r="M3533" i="2"/>
  <c r="M3535" i="2"/>
  <c r="M3537" i="2"/>
  <c r="M3539" i="2"/>
  <c r="M3541" i="2"/>
  <c r="M3543" i="2"/>
  <c r="M3545" i="2"/>
  <c r="M3547" i="2"/>
  <c r="M3549" i="2"/>
  <c r="M3551" i="2"/>
  <c r="M3553" i="2"/>
  <c r="M3555" i="2"/>
  <c r="M3557" i="2"/>
  <c r="M3561" i="2"/>
  <c r="M3563" i="2"/>
  <c r="M3565" i="2"/>
  <c r="M3567" i="2"/>
  <c r="M3569" i="2"/>
  <c r="M3571" i="2"/>
  <c r="M4" i="2"/>
  <c r="M6" i="2"/>
  <c r="M8" i="2"/>
  <c r="M10" i="2"/>
  <c r="M12" i="2"/>
  <c r="M14" i="2"/>
  <c r="M16" i="2"/>
  <c r="M18" i="2"/>
  <c r="M20" i="2"/>
  <c r="M22" i="2"/>
  <c r="M24" i="2"/>
  <c r="M26" i="2"/>
  <c r="M28" i="2"/>
  <c r="M30" i="2"/>
  <c r="M32" i="2"/>
  <c r="M34" i="2"/>
  <c r="M36" i="2"/>
  <c r="M38" i="2"/>
  <c r="M40" i="2"/>
  <c r="M42" i="2"/>
  <c r="M44" i="2"/>
  <c r="M46" i="2"/>
  <c r="M48" i="2"/>
  <c r="M50" i="2"/>
  <c r="M52" i="2"/>
  <c r="M54" i="2"/>
  <c r="M56" i="2"/>
  <c r="M58" i="2"/>
  <c r="M60" i="2"/>
  <c r="M62" i="2"/>
  <c r="M64" i="2"/>
  <c r="M66" i="2"/>
  <c r="M68" i="2"/>
  <c r="M70" i="2"/>
  <c r="M72" i="2"/>
  <c r="M74" i="2"/>
  <c r="M76" i="2"/>
  <c r="M78" i="2"/>
  <c r="M80" i="2"/>
  <c r="M82" i="2"/>
  <c r="M84" i="2"/>
  <c r="M86" i="2"/>
  <c r="M88" i="2"/>
  <c r="M90" i="2"/>
  <c r="M92" i="2"/>
  <c r="M94" i="2"/>
  <c r="M96" i="2"/>
  <c r="M98" i="2"/>
  <c r="M100" i="2"/>
  <c r="M102" i="2"/>
  <c r="M104" i="2"/>
  <c r="M106" i="2"/>
  <c r="M108" i="2"/>
  <c r="M110" i="2"/>
  <c r="M112" i="2"/>
  <c r="M114" i="2"/>
  <c r="M116" i="2"/>
  <c r="M118" i="2"/>
  <c r="M120" i="2"/>
  <c r="M122" i="2"/>
  <c r="M124" i="2"/>
  <c r="M126" i="2"/>
  <c r="M128" i="2"/>
  <c r="M130" i="2"/>
  <c r="M132" i="2"/>
  <c r="M134" i="2"/>
  <c r="M136" i="2"/>
  <c r="M138" i="2"/>
  <c r="M140" i="2"/>
  <c r="M142" i="2"/>
  <c r="M144" i="2"/>
  <c r="M146" i="2"/>
  <c r="M148" i="2"/>
  <c r="M150" i="2"/>
  <c r="M152" i="2"/>
  <c r="M154" i="2"/>
  <c r="M156" i="2"/>
  <c r="M158" i="2"/>
  <c r="M160" i="2"/>
  <c r="M162" i="2"/>
  <c r="M164" i="2"/>
  <c r="M166" i="2"/>
  <c r="M168" i="2"/>
  <c r="M170" i="2"/>
  <c r="M172" i="2"/>
  <c r="M174" i="2"/>
  <c r="M176" i="2"/>
  <c r="M178" i="2"/>
  <c r="M180" i="2"/>
  <c r="M182" i="2"/>
  <c r="M184" i="2"/>
  <c r="M186" i="2"/>
  <c r="M188" i="2"/>
  <c r="M190" i="2"/>
  <c r="M192" i="2"/>
  <c r="M194" i="2"/>
  <c r="M196" i="2"/>
  <c r="M198" i="2"/>
  <c r="M200" i="2"/>
  <c r="M202" i="2"/>
  <c r="M204" i="2"/>
  <c r="M206" i="2"/>
  <c r="M208" i="2"/>
  <c r="M210" i="2"/>
  <c r="M212" i="2"/>
  <c r="M214" i="2"/>
  <c r="M216" i="2"/>
  <c r="M218" i="2"/>
  <c r="M220" i="2"/>
  <c r="M222" i="2"/>
  <c r="M224" i="2"/>
  <c r="M226" i="2"/>
  <c r="M228" i="2"/>
  <c r="M230" i="2"/>
  <c r="M232" i="2"/>
  <c r="M234" i="2"/>
  <c r="M236" i="2"/>
  <c r="M238" i="2"/>
  <c r="M240" i="2"/>
  <c r="M242" i="2"/>
  <c r="M244" i="2"/>
  <c r="M246" i="2"/>
  <c r="M248" i="2"/>
  <c r="M250" i="2"/>
  <c r="M252" i="2"/>
  <c r="M254" i="2"/>
  <c r="M256" i="2"/>
  <c r="M258" i="2"/>
  <c r="M260" i="2"/>
  <c r="M262" i="2"/>
  <c r="M264" i="2"/>
  <c r="M266" i="2"/>
  <c r="M268" i="2"/>
  <c r="M270" i="2"/>
  <c r="M272" i="2"/>
  <c r="M274" i="2"/>
  <c r="M276" i="2"/>
  <c r="M278" i="2"/>
  <c r="M280" i="2"/>
  <c r="M282" i="2"/>
  <c r="M284" i="2"/>
  <c r="M286" i="2"/>
  <c r="M288" i="2"/>
  <c r="M290" i="2"/>
  <c r="M292" i="2"/>
  <c r="M294" i="2"/>
  <c r="M296" i="2"/>
  <c r="M298" i="2"/>
  <c r="M300" i="2"/>
  <c r="M302" i="2"/>
  <c r="M304" i="2"/>
  <c r="M306" i="2"/>
  <c r="M308" i="2"/>
  <c r="M310" i="2"/>
  <c r="M312" i="2"/>
  <c r="M314" i="2"/>
  <c r="M316" i="2"/>
  <c r="M318" i="2"/>
  <c r="M320" i="2"/>
  <c r="M322" i="2"/>
  <c r="M324" i="2"/>
  <c r="M326" i="2"/>
  <c r="M328" i="2"/>
  <c r="M330" i="2"/>
  <c r="M332" i="2"/>
  <c r="M334" i="2"/>
  <c r="M336" i="2"/>
  <c r="M338" i="2"/>
  <c r="M340" i="2"/>
  <c r="M342" i="2"/>
  <c r="M344" i="2"/>
  <c r="M346" i="2"/>
  <c r="M348" i="2"/>
  <c r="M350" i="2"/>
  <c r="M352" i="2"/>
  <c r="M354" i="2"/>
  <c r="M356" i="2"/>
  <c r="M358" i="2"/>
  <c r="M360" i="2"/>
  <c r="M362" i="2"/>
  <c r="M364" i="2"/>
  <c r="M366" i="2"/>
  <c r="M368" i="2"/>
  <c r="M370" i="2"/>
  <c r="M372" i="2"/>
  <c r="M374" i="2"/>
  <c r="M376" i="2"/>
  <c r="M378" i="2"/>
  <c r="M380" i="2"/>
  <c r="M382" i="2"/>
  <c r="M384" i="2"/>
  <c r="M386" i="2"/>
  <c r="M388" i="2"/>
  <c r="M390" i="2"/>
  <c r="M392" i="2"/>
  <c r="M394" i="2"/>
  <c r="M396" i="2"/>
  <c r="M398" i="2"/>
  <c r="M400" i="2"/>
  <c r="M402" i="2"/>
  <c r="M404" i="2"/>
  <c r="M406" i="2"/>
  <c r="M408" i="2"/>
  <c r="M410" i="2"/>
  <c r="M412" i="2"/>
  <c r="M414" i="2"/>
  <c r="M416" i="2"/>
  <c r="M418" i="2"/>
  <c r="M420" i="2"/>
  <c r="M422" i="2"/>
  <c r="M424" i="2"/>
  <c r="M426" i="2"/>
  <c r="M428" i="2"/>
  <c r="M430" i="2"/>
  <c r="M432" i="2"/>
  <c r="M434" i="2"/>
  <c r="M436" i="2"/>
  <c r="M438" i="2"/>
  <c r="M440" i="2"/>
  <c r="M442" i="2"/>
  <c r="M444" i="2"/>
  <c r="M446" i="2"/>
  <c r="M448" i="2"/>
  <c r="M450" i="2"/>
  <c r="M452" i="2"/>
  <c r="M454" i="2"/>
  <c r="M456" i="2"/>
  <c r="M458" i="2"/>
  <c r="M460" i="2"/>
  <c r="M462" i="2"/>
  <c r="M464" i="2"/>
  <c r="M466" i="2"/>
  <c r="M468" i="2"/>
  <c r="M470" i="2"/>
  <c r="M472" i="2"/>
  <c r="M474" i="2"/>
  <c r="M476" i="2"/>
  <c r="M478" i="2"/>
  <c r="M480" i="2"/>
  <c r="M482" i="2"/>
  <c r="M484" i="2"/>
  <c r="M486" i="2"/>
  <c r="M488" i="2"/>
  <c r="M490" i="2"/>
  <c r="M492" i="2"/>
  <c r="M494" i="2"/>
  <c r="M496" i="2"/>
  <c r="M498" i="2"/>
  <c r="M500" i="2"/>
  <c r="M502" i="2"/>
  <c r="M504" i="2"/>
  <c r="M506" i="2"/>
  <c r="M508" i="2"/>
  <c r="M510" i="2"/>
  <c r="M512" i="2"/>
  <c r="M514" i="2"/>
  <c r="M516" i="2"/>
  <c r="M518" i="2"/>
  <c r="M520" i="2"/>
  <c r="M522" i="2"/>
  <c r="M524" i="2"/>
  <c r="M526" i="2"/>
  <c r="M528" i="2"/>
  <c r="M530" i="2"/>
  <c r="M532" i="2"/>
  <c r="M534" i="2"/>
  <c r="M536" i="2"/>
  <c r="M538" i="2"/>
  <c r="M540" i="2"/>
  <c r="M542" i="2"/>
  <c r="M544" i="2"/>
  <c r="M546" i="2"/>
  <c r="M548" i="2"/>
  <c r="M550" i="2"/>
  <c r="M552" i="2"/>
  <c r="M554" i="2"/>
  <c r="M556" i="2"/>
  <c r="M558" i="2"/>
  <c r="M560" i="2"/>
  <c r="M562" i="2"/>
  <c r="M564" i="2"/>
  <c r="M566" i="2"/>
  <c r="M568" i="2"/>
  <c r="M570" i="2"/>
  <c r="M572" i="2"/>
  <c r="M574" i="2"/>
  <c r="M576" i="2"/>
  <c r="M578" i="2"/>
  <c r="M580" i="2"/>
  <c r="M582" i="2"/>
  <c r="M584" i="2"/>
  <c r="M586" i="2"/>
  <c r="M588" i="2"/>
  <c r="M590" i="2"/>
  <c r="M592" i="2"/>
  <c r="M594" i="2"/>
  <c r="M596" i="2"/>
  <c r="M598" i="2"/>
  <c r="M600" i="2"/>
  <c r="M602" i="2"/>
  <c r="M604" i="2"/>
  <c r="M606" i="2"/>
  <c r="M608" i="2"/>
  <c r="M610" i="2"/>
  <c r="M612" i="2"/>
  <c r="M614" i="2"/>
  <c r="M616" i="2"/>
  <c r="M618" i="2"/>
  <c r="M620" i="2"/>
  <c r="M622" i="2"/>
  <c r="M624" i="2"/>
  <c r="M626" i="2"/>
  <c r="M628" i="2"/>
  <c r="M630" i="2"/>
  <c r="M632" i="2"/>
  <c r="M634" i="2"/>
  <c r="M636" i="2"/>
  <c r="M638" i="2"/>
  <c r="M640" i="2"/>
  <c r="M642" i="2"/>
  <c r="M644" i="2"/>
  <c r="M646" i="2"/>
  <c r="M648" i="2"/>
  <c r="M650" i="2"/>
  <c r="M652" i="2"/>
  <c r="M654" i="2"/>
  <c r="M656" i="2"/>
  <c r="M658" i="2"/>
  <c r="M660" i="2"/>
  <c r="M662" i="2"/>
  <c r="M664" i="2"/>
  <c r="M666" i="2"/>
  <c r="M668" i="2"/>
  <c r="M670" i="2"/>
  <c r="M672" i="2"/>
  <c r="M674" i="2"/>
  <c r="M676" i="2"/>
  <c r="M678" i="2"/>
  <c r="M680" i="2"/>
  <c r="M682" i="2"/>
  <c r="M684" i="2"/>
  <c r="M686" i="2"/>
  <c r="M688" i="2"/>
  <c r="M690" i="2"/>
  <c r="M692" i="2"/>
  <c r="M694" i="2"/>
  <c r="M696" i="2"/>
  <c r="M698" i="2"/>
  <c r="M700" i="2"/>
  <c r="M702" i="2"/>
  <c r="M704" i="2"/>
  <c r="M706" i="2"/>
  <c r="M708" i="2"/>
  <c r="M710" i="2"/>
  <c r="M712" i="2"/>
  <c r="M714" i="2"/>
  <c r="M716" i="2"/>
  <c r="M718" i="2"/>
  <c r="M720" i="2"/>
  <c r="M722" i="2"/>
  <c r="M724" i="2"/>
  <c r="M726" i="2"/>
  <c r="M728" i="2"/>
  <c r="M730" i="2"/>
  <c r="M732" i="2"/>
  <c r="M734" i="2"/>
  <c r="M736" i="2"/>
  <c r="M738" i="2"/>
  <c r="M740" i="2"/>
  <c r="M742" i="2"/>
  <c r="M744" i="2"/>
  <c r="M746" i="2"/>
  <c r="M748" i="2"/>
  <c r="M750" i="2"/>
  <c r="M752" i="2"/>
  <c r="M754" i="2"/>
  <c r="M756" i="2"/>
  <c r="M758" i="2"/>
  <c r="M760" i="2"/>
  <c r="M762" i="2"/>
  <c r="M764" i="2"/>
  <c r="M766" i="2"/>
  <c r="M768" i="2"/>
  <c r="M770" i="2"/>
  <c r="M772" i="2"/>
  <c r="M774" i="2"/>
  <c r="M776" i="2"/>
  <c r="M778" i="2"/>
  <c r="M780" i="2"/>
  <c r="M782" i="2"/>
  <c r="M784" i="2"/>
  <c r="M786" i="2"/>
  <c r="M788" i="2"/>
  <c r="M790" i="2"/>
  <c r="M792" i="2"/>
  <c r="M794" i="2"/>
  <c r="M796" i="2"/>
  <c r="M798" i="2"/>
  <c r="M800" i="2"/>
  <c r="M802" i="2"/>
  <c r="M804" i="2"/>
  <c r="M806" i="2"/>
  <c r="M808" i="2"/>
  <c r="M810" i="2"/>
  <c r="M812" i="2"/>
  <c r="M814" i="2"/>
  <c r="M816" i="2"/>
  <c r="M818" i="2"/>
  <c r="M820" i="2"/>
  <c r="M822" i="2"/>
  <c r="M824" i="2"/>
  <c r="M826" i="2"/>
  <c r="M828" i="2"/>
  <c r="M830" i="2"/>
  <c r="M832" i="2"/>
  <c r="M834" i="2"/>
  <c r="M836" i="2"/>
  <c r="M838" i="2"/>
  <c r="M840" i="2"/>
  <c r="M842" i="2"/>
  <c r="M844" i="2"/>
  <c r="M846" i="2"/>
  <c r="M848" i="2"/>
  <c r="M850" i="2"/>
  <c r="M852" i="2"/>
  <c r="M854" i="2"/>
  <c r="M856" i="2"/>
  <c r="M858" i="2"/>
  <c r="M860" i="2"/>
  <c r="M862" i="2"/>
  <c r="M864" i="2"/>
  <c r="M866" i="2"/>
  <c r="M868" i="2"/>
  <c r="M870" i="2"/>
  <c r="M872" i="2"/>
  <c r="M874" i="2"/>
  <c r="M876" i="2"/>
  <c r="M878" i="2"/>
  <c r="M880" i="2"/>
  <c r="M882" i="2"/>
  <c r="M884" i="2"/>
  <c r="M886" i="2"/>
  <c r="M888" i="2"/>
  <c r="M890" i="2"/>
  <c r="M892" i="2"/>
  <c r="M894" i="2"/>
  <c r="M896" i="2"/>
  <c r="M898" i="2"/>
  <c r="M900" i="2"/>
  <c r="M902" i="2"/>
  <c r="M904" i="2"/>
  <c r="M906" i="2"/>
  <c r="M908" i="2"/>
  <c r="M910" i="2"/>
  <c r="M912" i="2"/>
  <c r="M914" i="2"/>
  <c r="M916" i="2"/>
  <c r="M918" i="2"/>
  <c r="M920" i="2"/>
  <c r="M922" i="2"/>
  <c r="M924" i="2"/>
  <c r="M926" i="2"/>
  <c r="M928" i="2"/>
  <c r="M930" i="2"/>
  <c r="M932" i="2"/>
  <c r="M934" i="2"/>
  <c r="M936" i="2"/>
  <c r="M938" i="2"/>
  <c r="M940" i="2"/>
  <c r="M942" i="2"/>
  <c r="M944" i="2"/>
  <c r="M946" i="2"/>
  <c r="M948" i="2"/>
  <c r="M950" i="2"/>
  <c r="M952" i="2"/>
  <c r="M954" i="2"/>
  <c r="M956" i="2"/>
  <c r="M958" i="2"/>
  <c r="M960" i="2"/>
  <c r="M962" i="2"/>
  <c r="M964" i="2"/>
  <c r="M966" i="2"/>
  <c r="M968" i="2"/>
  <c r="M970" i="2"/>
  <c r="M972" i="2"/>
  <c r="M974" i="2"/>
  <c r="M976" i="2"/>
  <c r="M978" i="2"/>
  <c r="M980" i="2"/>
  <c r="M982" i="2"/>
  <c r="M984" i="2"/>
  <c r="M986" i="2"/>
  <c r="M988" i="2"/>
  <c r="M990" i="2"/>
  <c r="M992" i="2"/>
  <c r="M994" i="2"/>
  <c r="M996" i="2"/>
  <c r="M998" i="2"/>
  <c r="M1000" i="2"/>
  <c r="M1002" i="2"/>
  <c r="M1004" i="2"/>
  <c r="M1006" i="2"/>
  <c r="M1008" i="2"/>
  <c r="M1010" i="2"/>
  <c r="M1012" i="2"/>
  <c r="M1014" i="2"/>
  <c r="M1016" i="2"/>
  <c r="M1018" i="2"/>
  <c r="M1020" i="2"/>
  <c r="M1022" i="2"/>
  <c r="M1024" i="2"/>
  <c r="M1026" i="2"/>
  <c r="M1028" i="2"/>
  <c r="M1030" i="2"/>
  <c r="M1032" i="2"/>
  <c r="M1034" i="2"/>
  <c r="M1036" i="2"/>
  <c r="M1038" i="2"/>
  <c r="M1040" i="2"/>
  <c r="M1042" i="2"/>
  <c r="M1044" i="2"/>
  <c r="M1046" i="2"/>
  <c r="M1048" i="2"/>
  <c r="M1050" i="2"/>
  <c r="M1052" i="2"/>
  <c r="M1054" i="2"/>
  <c r="M1056" i="2"/>
  <c r="M1058" i="2"/>
  <c r="M1060" i="2"/>
  <c r="M1062" i="2"/>
  <c r="M1064" i="2"/>
  <c r="M1066" i="2"/>
  <c r="M1068" i="2"/>
  <c r="M1070" i="2"/>
  <c r="M1072" i="2"/>
  <c r="M1074" i="2"/>
  <c r="M1076" i="2"/>
  <c r="M1078" i="2"/>
  <c r="M1080" i="2"/>
  <c r="M1082" i="2"/>
  <c r="M1084" i="2"/>
  <c r="M1086" i="2"/>
  <c r="M1088" i="2"/>
  <c r="M1090" i="2"/>
  <c r="M1092" i="2"/>
  <c r="M1094" i="2"/>
  <c r="M1096" i="2"/>
  <c r="M1098" i="2"/>
  <c r="M1100" i="2"/>
  <c r="M1102" i="2"/>
  <c r="M1104" i="2"/>
  <c r="M1106" i="2"/>
  <c r="M1108" i="2"/>
  <c r="M1110" i="2"/>
  <c r="M1112" i="2"/>
  <c r="M1114" i="2"/>
  <c r="M1116" i="2"/>
  <c r="M1118" i="2"/>
  <c r="M1120" i="2"/>
  <c r="M1122" i="2"/>
  <c r="M1124" i="2"/>
  <c r="M1126" i="2"/>
  <c r="M1128" i="2"/>
  <c r="M1130" i="2"/>
  <c r="M1132" i="2"/>
  <c r="M1134" i="2"/>
  <c r="M1136" i="2"/>
  <c r="M1138" i="2"/>
  <c r="M1140" i="2"/>
  <c r="M1142" i="2"/>
  <c r="M1144" i="2"/>
  <c r="M1146" i="2"/>
  <c r="M1148" i="2"/>
  <c r="M1150" i="2"/>
  <c r="M1152" i="2"/>
  <c r="M1154" i="2"/>
  <c r="M1156" i="2"/>
  <c r="M1158" i="2"/>
  <c r="M1160" i="2"/>
  <c r="M1162" i="2"/>
  <c r="M1164" i="2"/>
  <c r="M1166" i="2"/>
  <c r="M1168" i="2"/>
  <c r="M1170" i="2"/>
  <c r="M1172" i="2"/>
  <c r="M1174" i="2"/>
  <c r="M1176" i="2"/>
  <c r="M1178" i="2"/>
  <c r="M1180" i="2"/>
  <c r="M1182" i="2"/>
  <c r="M1184" i="2"/>
  <c r="M1186" i="2"/>
  <c r="M1188" i="2"/>
  <c r="M1190" i="2"/>
  <c r="M1192" i="2"/>
  <c r="M1194" i="2"/>
  <c r="M1196" i="2"/>
  <c r="M1198" i="2"/>
  <c r="M1200" i="2"/>
  <c r="M1202" i="2"/>
  <c r="M1204" i="2"/>
  <c r="M1206" i="2"/>
  <c r="M1208" i="2"/>
  <c r="M1210" i="2"/>
  <c r="M1212" i="2"/>
  <c r="M1214" i="2"/>
  <c r="M1216" i="2"/>
  <c r="M1218" i="2"/>
  <c r="M1220" i="2"/>
  <c r="M1222" i="2"/>
  <c r="M1224" i="2"/>
  <c r="M1226" i="2"/>
  <c r="M1228" i="2"/>
  <c r="M1230" i="2"/>
  <c r="M1232" i="2"/>
  <c r="M1234" i="2"/>
  <c r="M1236" i="2"/>
  <c r="M1238" i="2"/>
  <c r="M1240" i="2"/>
  <c r="M1242" i="2"/>
  <c r="M1244" i="2"/>
  <c r="M1246" i="2"/>
  <c r="M1248" i="2"/>
  <c r="M1250" i="2"/>
  <c r="M1252" i="2"/>
  <c r="M1254" i="2"/>
  <c r="M1256" i="2"/>
  <c r="M1258" i="2"/>
  <c r="M1260" i="2"/>
  <c r="M1262" i="2"/>
  <c r="M1264" i="2"/>
  <c r="M1266" i="2"/>
  <c r="M1268" i="2"/>
  <c r="M1270" i="2"/>
  <c r="M1272" i="2"/>
  <c r="M1274" i="2"/>
  <c r="M1276" i="2"/>
  <c r="M1278" i="2"/>
  <c r="M1280" i="2"/>
  <c r="M1282" i="2"/>
  <c r="M1284" i="2"/>
  <c r="M1286" i="2"/>
  <c r="M1288" i="2"/>
  <c r="M1290" i="2"/>
  <c r="M1292" i="2"/>
  <c r="M1294" i="2"/>
  <c r="M1296" i="2"/>
  <c r="M1298" i="2"/>
  <c r="M1300" i="2"/>
  <c r="M1302" i="2"/>
  <c r="M1304" i="2"/>
  <c r="M1306" i="2"/>
  <c r="M1308" i="2"/>
  <c r="M1310" i="2"/>
  <c r="M1312" i="2"/>
  <c r="M1314" i="2"/>
  <c r="M1316" i="2"/>
  <c r="M1318" i="2"/>
  <c r="M1320" i="2"/>
  <c r="M1322" i="2"/>
  <c r="M1324" i="2"/>
  <c r="M1326" i="2"/>
  <c r="M1328" i="2"/>
  <c r="M1330" i="2"/>
  <c r="M1332" i="2"/>
  <c r="M1334" i="2"/>
  <c r="M1336" i="2"/>
  <c r="M1338" i="2"/>
  <c r="M1340" i="2"/>
  <c r="M1342" i="2"/>
  <c r="M1344" i="2"/>
  <c r="M1346" i="2"/>
  <c r="M1348" i="2"/>
  <c r="M1350" i="2"/>
  <c r="M1352" i="2"/>
  <c r="M1354" i="2"/>
  <c r="M1356" i="2"/>
  <c r="M1358" i="2"/>
  <c r="M1360" i="2"/>
  <c r="M1362" i="2"/>
  <c r="M1364" i="2"/>
  <c r="M1366" i="2"/>
  <c r="M1368" i="2"/>
  <c r="M1370" i="2"/>
  <c r="M1372" i="2"/>
  <c r="M1374" i="2"/>
  <c r="M1376" i="2"/>
  <c r="M1378" i="2"/>
  <c r="M1380" i="2"/>
  <c r="M1382" i="2"/>
  <c r="M1384" i="2"/>
  <c r="M1386" i="2"/>
  <c r="M1388" i="2"/>
  <c r="M1390" i="2"/>
  <c r="M1392" i="2"/>
  <c r="M1394" i="2"/>
  <c r="M1396" i="2"/>
  <c r="M1398" i="2"/>
  <c r="M1400" i="2"/>
  <c r="M1402" i="2"/>
  <c r="M1404" i="2"/>
  <c r="M1406" i="2"/>
  <c r="M1408" i="2"/>
  <c r="M1410" i="2"/>
  <c r="M1412" i="2"/>
  <c r="M1414" i="2"/>
  <c r="M1416" i="2"/>
  <c r="M1418" i="2"/>
  <c r="M1420" i="2"/>
  <c r="M1422" i="2"/>
  <c r="M1424" i="2"/>
  <c r="M1426" i="2"/>
  <c r="M1428" i="2"/>
  <c r="M1430" i="2"/>
  <c r="M1432" i="2"/>
  <c r="M1434" i="2"/>
  <c r="M1436" i="2"/>
  <c r="M1438" i="2"/>
  <c r="M1440" i="2"/>
  <c r="M1442" i="2"/>
  <c r="M1444" i="2"/>
  <c r="M1446" i="2"/>
  <c r="M1448" i="2"/>
  <c r="M1450" i="2"/>
  <c r="M1452" i="2"/>
  <c r="M1454" i="2"/>
  <c r="M1456" i="2"/>
  <c r="M1458" i="2"/>
  <c r="M1460" i="2"/>
  <c r="M1462" i="2"/>
  <c r="M1464" i="2"/>
  <c r="M1466" i="2"/>
  <c r="M1468" i="2"/>
  <c r="M1470" i="2"/>
  <c r="M1472" i="2"/>
  <c r="M1474" i="2"/>
  <c r="M1476" i="2"/>
  <c r="M1478" i="2"/>
  <c r="M1480" i="2"/>
  <c r="M1482" i="2"/>
  <c r="M1484" i="2"/>
  <c r="M1486" i="2"/>
  <c r="M1488" i="2"/>
  <c r="M1490" i="2"/>
  <c r="M1492" i="2"/>
  <c r="M1494" i="2"/>
  <c r="M1496" i="2"/>
  <c r="M1498" i="2"/>
  <c r="M1500" i="2"/>
  <c r="M1502" i="2"/>
  <c r="M1504" i="2"/>
  <c r="M1506" i="2"/>
  <c r="M1508" i="2"/>
  <c r="M1510" i="2"/>
  <c r="M1512" i="2"/>
  <c r="M1514" i="2"/>
  <c r="M1516" i="2"/>
  <c r="M1518" i="2"/>
  <c r="M1520" i="2"/>
  <c r="M1522" i="2"/>
  <c r="M1524" i="2"/>
  <c r="M1526" i="2"/>
  <c r="M1528" i="2"/>
  <c r="M1530" i="2"/>
  <c r="M1532" i="2"/>
  <c r="M1534" i="2"/>
  <c r="M1536" i="2"/>
  <c r="M1538" i="2"/>
  <c r="M1540" i="2"/>
  <c r="M1542" i="2"/>
  <c r="M1544" i="2"/>
  <c r="M1546" i="2"/>
  <c r="M1548" i="2"/>
  <c r="M1550" i="2"/>
  <c r="M1552" i="2"/>
  <c r="M1554" i="2"/>
  <c r="M1556" i="2"/>
  <c r="M1558" i="2"/>
  <c r="M1560" i="2"/>
  <c r="M1562" i="2"/>
  <c r="M1564" i="2"/>
  <c r="M1566" i="2"/>
  <c r="M1568" i="2"/>
  <c r="M1570" i="2"/>
  <c r="M1572" i="2"/>
  <c r="M1574" i="2"/>
  <c r="M1576" i="2"/>
  <c r="M1578" i="2"/>
  <c r="M1580" i="2"/>
  <c r="M1582" i="2"/>
  <c r="M1584" i="2"/>
  <c r="M1586" i="2"/>
  <c r="M1588" i="2"/>
  <c r="M1590" i="2"/>
  <c r="M1592" i="2"/>
  <c r="M1594" i="2"/>
  <c r="M1596" i="2"/>
  <c r="M1598" i="2"/>
  <c r="M1600" i="2"/>
  <c r="M1602" i="2"/>
  <c r="M1604" i="2"/>
  <c r="M1606" i="2"/>
  <c r="M1608" i="2"/>
  <c r="M1610" i="2"/>
  <c r="M1612" i="2"/>
  <c r="M1614" i="2"/>
  <c r="M1616" i="2"/>
  <c r="M1618" i="2"/>
  <c r="M1620" i="2"/>
  <c r="M1622" i="2"/>
  <c r="M1624" i="2"/>
  <c r="M1626" i="2"/>
  <c r="M1628" i="2"/>
  <c r="M1630" i="2"/>
  <c r="M1632" i="2"/>
  <c r="M1634" i="2"/>
  <c r="M1636" i="2"/>
  <c r="M1638" i="2"/>
  <c r="M1640" i="2"/>
  <c r="M1642" i="2"/>
  <c r="M1644" i="2"/>
  <c r="M1646" i="2"/>
  <c r="M1648" i="2"/>
  <c r="M1650" i="2"/>
  <c r="M1652" i="2"/>
  <c r="M1654" i="2"/>
  <c r="M1656" i="2"/>
  <c r="M1658" i="2"/>
  <c r="M1660" i="2"/>
  <c r="M1662" i="2"/>
  <c r="M1664" i="2"/>
  <c r="M1666" i="2"/>
  <c r="M1668" i="2"/>
  <c r="M1670" i="2"/>
  <c r="M1672" i="2"/>
  <c r="M1674" i="2"/>
  <c r="M1676" i="2"/>
  <c r="M1678" i="2"/>
  <c r="M1680" i="2"/>
  <c r="M1682" i="2"/>
  <c r="M1684" i="2"/>
  <c r="M1686" i="2"/>
  <c r="M1688" i="2"/>
  <c r="M1690" i="2"/>
  <c r="M1692" i="2"/>
  <c r="M1694" i="2"/>
  <c r="M1696" i="2"/>
  <c r="M1698" i="2"/>
  <c r="M1700" i="2"/>
  <c r="M1702" i="2"/>
  <c r="M1704" i="2"/>
  <c r="M1706" i="2"/>
  <c r="M1708" i="2"/>
  <c r="M1710" i="2"/>
  <c r="M1712" i="2"/>
  <c r="M1714" i="2"/>
  <c r="M1716" i="2"/>
  <c r="M1718" i="2"/>
  <c r="M1720" i="2"/>
  <c r="M1722" i="2"/>
  <c r="M1724" i="2"/>
  <c r="M1726" i="2"/>
  <c r="M1728" i="2"/>
  <c r="M1730" i="2"/>
  <c r="M1732" i="2"/>
  <c r="M1734" i="2"/>
  <c r="M1736" i="2"/>
  <c r="M1738" i="2"/>
  <c r="M1740" i="2"/>
  <c r="M1742" i="2"/>
  <c r="M1744" i="2"/>
  <c r="M1746" i="2"/>
  <c r="M1748" i="2"/>
  <c r="M1750" i="2"/>
  <c r="M1752" i="2"/>
  <c r="M1754" i="2"/>
  <c r="M1756" i="2"/>
  <c r="M1758" i="2"/>
  <c r="M1760" i="2"/>
  <c r="M1762" i="2"/>
  <c r="M1764" i="2"/>
  <c r="M1766" i="2"/>
  <c r="M1768" i="2"/>
  <c r="M1770" i="2"/>
  <c r="M1772" i="2"/>
  <c r="M1774" i="2"/>
  <c r="M1776" i="2"/>
  <c r="M1778" i="2"/>
  <c r="M1780" i="2"/>
  <c r="M1782" i="2"/>
  <c r="M1784" i="2"/>
  <c r="M1786" i="2"/>
  <c r="M1788" i="2"/>
  <c r="M1790" i="2"/>
  <c r="M1792" i="2"/>
  <c r="M1794" i="2"/>
  <c r="M1796" i="2"/>
  <c r="M1798" i="2"/>
  <c r="M1800" i="2"/>
  <c r="M1802" i="2"/>
  <c r="M1804" i="2"/>
  <c r="M1806" i="2"/>
  <c r="M1808" i="2"/>
  <c r="M1810" i="2"/>
  <c r="M1812" i="2"/>
  <c r="M1814" i="2"/>
  <c r="M1816" i="2"/>
  <c r="M1818" i="2"/>
  <c r="M1820" i="2"/>
  <c r="M1822" i="2"/>
  <c r="M1824" i="2"/>
  <c r="M1826" i="2"/>
  <c r="M1828" i="2"/>
  <c r="M1830" i="2"/>
  <c r="M1832" i="2"/>
  <c r="M1834" i="2"/>
  <c r="M1836" i="2"/>
  <c r="M1838" i="2"/>
  <c r="M1840" i="2"/>
  <c r="M1842" i="2"/>
  <c r="M1844" i="2"/>
  <c r="M1846" i="2"/>
  <c r="M1848" i="2"/>
  <c r="M1850" i="2"/>
  <c r="M1852" i="2"/>
  <c r="M1854" i="2"/>
  <c r="M1856" i="2"/>
  <c r="M1858" i="2"/>
  <c r="M1860" i="2"/>
  <c r="M1862" i="2"/>
  <c r="M1864" i="2"/>
  <c r="M1866" i="2"/>
  <c r="M1868" i="2"/>
  <c r="M1870" i="2"/>
  <c r="M1872" i="2"/>
  <c r="M1874" i="2"/>
  <c r="M1876" i="2"/>
  <c r="M1878" i="2"/>
  <c r="M1880" i="2"/>
  <c r="M1882" i="2"/>
  <c r="M1884" i="2"/>
  <c r="M1886" i="2"/>
  <c r="M1888" i="2"/>
  <c r="M1890" i="2"/>
  <c r="M1892" i="2"/>
  <c r="M1894" i="2"/>
  <c r="M1896" i="2"/>
  <c r="M1898" i="2"/>
  <c r="M1900" i="2"/>
  <c r="M1902" i="2"/>
  <c r="M1904" i="2"/>
  <c r="M1906" i="2"/>
  <c r="M1908" i="2"/>
  <c r="M1910" i="2"/>
  <c r="M1912" i="2"/>
  <c r="M1914" i="2"/>
  <c r="M1916" i="2"/>
  <c r="M1918" i="2"/>
  <c r="M1920" i="2"/>
  <c r="M1922" i="2"/>
  <c r="M1924" i="2"/>
  <c r="M1926" i="2"/>
  <c r="M1928" i="2"/>
  <c r="M1930" i="2"/>
  <c r="M1932" i="2"/>
  <c r="M1934" i="2"/>
  <c r="M1936" i="2"/>
  <c r="M1938" i="2"/>
  <c r="M1940" i="2"/>
  <c r="M1942" i="2"/>
  <c r="M1944" i="2"/>
  <c r="M1946" i="2"/>
  <c r="M1948" i="2"/>
  <c r="M1950" i="2"/>
  <c r="M1952" i="2"/>
  <c r="M1954" i="2"/>
  <c r="M1956" i="2"/>
  <c r="M1958" i="2"/>
  <c r="M1960" i="2"/>
  <c r="M1962" i="2"/>
  <c r="M1964" i="2"/>
  <c r="M1966" i="2"/>
  <c r="M1968" i="2"/>
  <c r="M1970" i="2"/>
  <c r="M1972" i="2"/>
  <c r="M1974" i="2"/>
  <c r="M1976" i="2"/>
  <c r="M1978" i="2"/>
  <c r="M1980" i="2"/>
  <c r="M1982" i="2"/>
  <c r="M1984" i="2"/>
  <c r="M1986" i="2"/>
  <c r="M1988" i="2"/>
  <c r="M1990" i="2"/>
  <c r="M1992" i="2"/>
  <c r="M1994" i="2"/>
  <c r="M1996" i="2"/>
  <c r="M1998" i="2"/>
  <c r="M2000" i="2"/>
  <c r="M2002" i="2"/>
  <c r="M2004" i="2"/>
  <c r="M2006" i="2"/>
  <c r="M2008" i="2"/>
  <c r="M2010" i="2"/>
  <c r="M2012" i="2"/>
  <c r="M2014" i="2"/>
  <c r="M2016" i="2"/>
  <c r="M2018" i="2"/>
  <c r="M2020" i="2"/>
  <c r="M2022" i="2"/>
  <c r="M2024" i="2"/>
  <c r="M2026" i="2"/>
  <c r="M2028" i="2"/>
  <c r="M2030" i="2"/>
  <c r="M2032" i="2"/>
  <c r="M2034" i="2"/>
  <c r="M2036" i="2"/>
  <c r="M2038" i="2"/>
  <c r="M2040" i="2"/>
  <c r="M2042" i="2"/>
  <c r="M2044" i="2"/>
  <c r="M2046" i="2"/>
  <c r="M2048" i="2"/>
  <c r="M2050" i="2"/>
  <c r="M2052" i="2"/>
  <c r="M2054" i="2"/>
  <c r="M2056" i="2"/>
  <c r="M2058" i="2"/>
  <c r="M2060" i="2"/>
  <c r="M2062" i="2"/>
  <c r="M2064" i="2"/>
  <c r="M2066" i="2"/>
  <c r="M2068" i="2"/>
  <c r="M2070" i="2"/>
  <c r="M2072" i="2"/>
  <c r="M2074" i="2"/>
  <c r="M2076" i="2"/>
  <c r="M2078" i="2"/>
  <c r="M2080" i="2"/>
  <c r="M2082" i="2"/>
  <c r="M2084" i="2"/>
  <c r="M2086" i="2"/>
  <c r="M2088" i="2"/>
  <c r="M2090" i="2"/>
  <c r="M2092" i="2"/>
  <c r="M2094" i="2"/>
  <c r="M2096" i="2"/>
  <c r="M2098" i="2"/>
  <c r="M2100" i="2"/>
  <c r="M2102" i="2"/>
  <c r="M2104" i="2"/>
  <c r="M2106" i="2"/>
  <c r="M2108" i="2"/>
  <c r="M2110" i="2"/>
  <c r="M2112" i="2"/>
  <c r="M2114" i="2"/>
  <c r="M2116" i="2"/>
  <c r="M2118" i="2"/>
  <c r="M2120" i="2"/>
  <c r="M2122" i="2"/>
  <c r="M2124" i="2"/>
  <c r="M2126" i="2"/>
  <c r="M2128" i="2"/>
  <c r="M2130" i="2"/>
  <c r="M2132" i="2"/>
  <c r="M2134" i="2"/>
  <c r="M2136" i="2"/>
  <c r="M2138" i="2"/>
  <c r="M2140" i="2"/>
  <c r="M2142" i="2"/>
  <c r="M2144" i="2"/>
  <c r="M2146" i="2"/>
  <c r="M2148" i="2"/>
  <c r="M2150" i="2"/>
  <c r="M2152" i="2"/>
  <c r="M2154" i="2"/>
  <c r="M2156" i="2"/>
  <c r="M2158" i="2"/>
  <c r="M2160" i="2"/>
  <c r="M2162" i="2"/>
  <c r="M2164" i="2"/>
  <c r="M2166" i="2"/>
  <c r="M2168" i="2"/>
  <c r="M2170" i="2"/>
  <c r="M2172" i="2"/>
  <c r="M2174" i="2"/>
  <c r="M2176" i="2"/>
  <c r="M2178" i="2"/>
  <c r="M2180" i="2"/>
  <c r="M2182" i="2"/>
  <c r="M2184" i="2"/>
  <c r="M2186" i="2"/>
  <c r="M2188" i="2"/>
  <c r="M2190" i="2"/>
  <c r="M2192" i="2"/>
  <c r="M2194" i="2"/>
  <c r="M2196" i="2"/>
  <c r="M2198" i="2"/>
  <c r="M2200" i="2"/>
  <c r="M2202" i="2"/>
  <c r="M2204" i="2"/>
  <c r="M2206" i="2"/>
  <c r="M2208" i="2"/>
  <c r="M2210" i="2"/>
  <c r="M2212" i="2"/>
  <c r="M2214" i="2"/>
  <c r="M2216" i="2"/>
  <c r="M2218" i="2"/>
  <c r="M2220" i="2"/>
  <c r="M2222" i="2"/>
  <c r="M2224" i="2"/>
  <c r="M2226" i="2"/>
  <c r="M2228" i="2"/>
  <c r="M2230" i="2"/>
  <c r="M2232" i="2"/>
  <c r="M2234" i="2"/>
  <c r="M2236" i="2"/>
  <c r="M2238" i="2"/>
  <c r="M2240" i="2"/>
  <c r="M2242" i="2"/>
  <c r="M2244" i="2"/>
  <c r="M2246" i="2"/>
  <c r="M2248" i="2"/>
  <c r="M2250" i="2"/>
  <c r="M2252" i="2"/>
  <c r="M2254" i="2"/>
  <c r="M2256" i="2"/>
  <c r="M2258" i="2"/>
  <c r="M2260" i="2"/>
  <c r="M2262" i="2"/>
  <c r="M2264" i="2"/>
  <c r="M2266" i="2"/>
  <c r="M2268" i="2"/>
  <c r="M2270" i="2"/>
  <c r="M2272" i="2"/>
  <c r="M2274" i="2"/>
  <c r="M2276" i="2"/>
  <c r="M2278" i="2"/>
  <c r="M2280" i="2"/>
  <c r="M2282" i="2"/>
  <c r="M2284" i="2"/>
  <c r="M2286" i="2"/>
  <c r="M2288" i="2"/>
  <c r="M2290" i="2"/>
  <c r="M2292" i="2"/>
  <c r="M2294" i="2"/>
  <c r="M2296" i="2"/>
  <c r="M2298" i="2"/>
  <c r="M2300" i="2"/>
  <c r="M2302" i="2"/>
  <c r="M2304" i="2"/>
  <c r="M2306" i="2"/>
  <c r="M2308" i="2"/>
  <c r="M2310" i="2"/>
  <c r="M2312" i="2"/>
  <c r="M2314" i="2"/>
  <c r="M2316" i="2"/>
  <c r="M2318" i="2"/>
  <c r="M2320" i="2"/>
  <c r="M2322" i="2"/>
  <c r="M2324" i="2"/>
  <c r="M2326" i="2"/>
  <c r="M2328" i="2"/>
  <c r="M2330" i="2"/>
  <c r="M2332" i="2"/>
  <c r="M2334" i="2"/>
  <c r="M2336" i="2"/>
  <c r="M2338" i="2"/>
  <c r="M2340" i="2"/>
  <c r="M2342" i="2"/>
  <c r="M2344" i="2"/>
  <c r="M2346" i="2"/>
  <c r="M2348" i="2"/>
  <c r="M2350" i="2"/>
  <c r="M2352" i="2"/>
  <c r="M2354" i="2"/>
  <c r="M2356" i="2"/>
  <c r="M2358" i="2"/>
  <c r="M2360" i="2"/>
  <c r="M2362" i="2"/>
  <c r="M2364" i="2"/>
  <c r="M2366" i="2"/>
  <c r="M2368" i="2"/>
  <c r="M2370" i="2"/>
  <c r="M2372" i="2"/>
  <c r="M2374" i="2"/>
  <c r="M2376" i="2"/>
  <c r="M2378" i="2"/>
  <c r="M2380" i="2"/>
  <c r="M2382" i="2"/>
  <c r="M2384" i="2"/>
  <c r="M2386" i="2"/>
  <c r="M2388" i="2"/>
  <c r="M2390" i="2"/>
  <c r="M2392" i="2"/>
  <c r="M2394" i="2"/>
  <c r="M2396" i="2"/>
  <c r="M2398" i="2"/>
  <c r="M2400" i="2"/>
  <c r="M2402" i="2"/>
  <c r="M2404" i="2"/>
  <c r="M2406" i="2"/>
  <c r="M2408" i="2"/>
  <c r="M2410" i="2"/>
  <c r="M2412" i="2"/>
  <c r="M2414" i="2"/>
  <c r="M2416" i="2"/>
  <c r="M2418" i="2"/>
  <c r="M2420" i="2"/>
  <c r="M2422" i="2"/>
  <c r="M2424" i="2"/>
  <c r="M2426" i="2"/>
  <c r="M2428" i="2"/>
  <c r="M2430" i="2"/>
  <c r="M2432" i="2"/>
  <c r="M2434" i="2"/>
  <c r="M2436" i="2"/>
  <c r="M2438" i="2"/>
  <c r="M2440" i="2"/>
  <c r="M2442" i="2"/>
  <c r="M2444" i="2"/>
  <c r="M2446" i="2"/>
  <c r="M2448" i="2"/>
  <c r="M2450" i="2"/>
  <c r="M2452" i="2"/>
  <c r="M2454" i="2"/>
  <c r="M2456" i="2"/>
  <c r="M2458" i="2"/>
  <c r="M2460" i="2"/>
  <c r="M2462" i="2"/>
  <c r="M2464" i="2"/>
  <c r="M2466" i="2"/>
  <c r="M2468" i="2"/>
  <c r="M2470" i="2"/>
  <c r="M2472" i="2"/>
  <c r="M2474" i="2"/>
  <c r="M2476" i="2"/>
  <c r="M2478" i="2"/>
  <c r="M2480" i="2"/>
  <c r="M2482" i="2"/>
  <c r="M2484" i="2"/>
  <c r="M2486" i="2"/>
  <c r="M2488" i="2"/>
  <c r="M2490" i="2"/>
  <c r="M2492" i="2"/>
  <c r="M2494" i="2"/>
  <c r="M2496" i="2"/>
  <c r="M2498" i="2"/>
  <c r="M2500" i="2"/>
  <c r="M2502" i="2"/>
  <c r="M2504" i="2"/>
  <c r="M2506" i="2"/>
  <c r="M2508" i="2"/>
  <c r="M2510" i="2"/>
  <c r="M2512" i="2"/>
  <c r="M2514" i="2"/>
  <c r="M2516" i="2"/>
  <c r="M2518" i="2"/>
  <c r="M2520" i="2"/>
  <c r="M2522" i="2"/>
  <c r="M2524" i="2"/>
  <c r="M2526" i="2"/>
  <c r="M2528" i="2"/>
  <c r="M2530" i="2"/>
  <c r="M2532" i="2"/>
  <c r="M2534" i="2"/>
  <c r="M2536" i="2"/>
  <c r="M2538" i="2"/>
  <c r="M2540" i="2"/>
  <c r="M2542" i="2"/>
  <c r="M2544" i="2"/>
  <c r="M2546" i="2"/>
  <c r="M2548" i="2"/>
  <c r="M2550" i="2"/>
  <c r="M2552" i="2"/>
  <c r="M2554" i="2"/>
  <c r="M2556" i="2"/>
  <c r="M2558" i="2"/>
  <c r="M2560" i="2"/>
  <c r="M2562" i="2"/>
  <c r="M2564" i="2"/>
  <c r="M2566" i="2"/>
  <c r="M2568" i="2"/>
  <c r="M2570" i="2"/>
  <c r="M2572" i="2"/>
  <c r="M2574" i="2"/>
  <c r="M2576" i="2"/>
  <c r="M2578" i="2"/>
  <c r="M2580" i="2"/>
  <c r="M2582" i="2"/>
  <c r="M2584" i="2"/>
  <c r="M2586" i="2"/>
  <c r="M2588" i="2"/>
  <c r="M2590" i="2"/>
  <c r="M2592" i="2"/>
  <c r="M2594" i="2"/>
  <c r="M2596" i="2"/>
  <c r="M2598" i="2"/>
  <c r="M2600" i="2"/>
  <c r="M2602" i="2"/>
  <c r="M2604" i="2"/>
  <c r="M2606" i="2"/>
  <c r="M2608" i="2"/>
  <c r="M2610" i="2"/>
  <c r="M2612" i="2"/>
  <c r="M2614" i="2"/>
  <c r="M2616" i="2"/>
  <c r="M2618" i="2"/>
  <c r="M2620" i="2"/>
  <c r="M2622" i="2"/>
  <c r="M2624" i="2"/>
  <c r="M2626" i="2"/>
  <c r="M2628" i="2"/>
  <c r="M2630" i="2"/>
  <c r="M2632" i="2"/>
  <c r="M2634" i="2"/>
  <c r="M2636" i="2"/>
  <c r="M2638" i="2"/>
  <c r="M2640" i="2"/>
  <c r="M2642" i="2"/>
  <c r="M2644" i="2"/>
  <c r="M2646" i="2"/>
  <c r="M2648" i="2"/>
  <c r="M2650" i="2"/>
  <c r="M2652" i="2"/>
  <c r="M2654" i="2"/>
  <c r="M2656" i="2"/>
  <c r="M2658" i="2"/>
  <c r="M2660" i="2"/>
  <c r="M2662" i="2"/>
  <c r="M2664" i="2"/>
  <c r="M2666" i="2"/>
  <c r="M2668" i="2"/>
  <c r="M2670" i="2"/>
  <c r="M2672" i="2"/>
  <c r="M2674" i="2"/>
  <c r="M2676" i="2"/>
  <c r="M2678" i="2"/>
  <c r="M2680" i="2"/>
  <c r="M2682" i="2"/>
  <c r="M2684" i="2"/>
  <c r="M2686" i="2"/>
  <c r="M2688" i="2"/>
  <c r="M2690" i="2"/>
  <c r="M2692" i="2"/>
  <c r="M2694" i="2"/>
  <c r="M2696" i="2"/>
  <c r="M2698" i="2"/>
  <c r="M2700" i="2"/>
  <c r="M2702" i="2"/>
  <c r="M2704" i="2"/>
  <c r="M2706" i="2"/>
  <c r="M2708" i="2"/>
  <c r="M2710" i="2"/>
  <c r="M2712" i="2"/>
  <c r="M2714" i="2"/>
  <c r="M2716" i="2"/>
  <c r="M2718" i="2"/>
  <c r="M2720" i="2"/>
  <c r="M2722" i="2"/>
  <c r="M2724" i="2"/>
  <c r="M2726" i="2"/>
  <c r="M2728" i="2"/>
  <c r="M2730" i="2"/>
  <c r="M2732" i="2"/>
  <c r="M2734" i="2"/>
  <c r="M2736" i="2"/>
  <c r="M2738" i="2"/>
  <c r="M2740" i="2"/>
  <c r="M2742" i="2"/>
  <c r="M2744" i="2"/>
  <c r="M2746" i="2"/>
  <c r="M2748" i="2"/>
  <c r="M2750" i="2"/>
  <c r="M2752" i="2"/>
  <c r="M2754" i="2"/>
  <c r="M2756" i="2"/>
  <c r="M2758" i="2"/>
  <c r="M2760" i="2"/>
  <c r="M2762" i="2"/>
  <c r="M2764" i="2"/>
  <c r="M2766" i="2"/>
  <c r="M2768" i="2"/>
  <c r="M2770" i="2"/>
  <c r="M2772" i="2"/>
  <c r="M2774" i="2"/>
  <c r="M2776" i="2"/>
  <c r="M2778" i="2"/>
  <c r="M2780" i="2"/>
  <c r="M2782" i="2"/>
  <c r="M2784" i="2"/>
  <c r="M2786" i="2"/>
  <c r="M2788" i="2"/>
  <c r="M2790" i="2"/>
  <c r="M2792" i="2"/>
  <c r="M2794" i="2"/>
  <c r="M2796" i="2"/>
  <c r="M2798" i="2"/>
  <c r="M2800" i="2"/>
  <c r="M2802" i="2"/>
  <c r="M2804" i="2"/>
  <c r="M2806" i="2"/>
  <c r="M2808" i="2"/>
  <c r="M2810" i="2"/>
  <c r="M2812" i="2"/>
  <c r="M2814" i="2"/>
  <c r="M2816" i="2"/>
  <c r="M2818" i="2"/>
  <c r="M2820" i="2"/>
  <c r="M2822" i="2"/>
  <c r="M2824" i="2"/>
  <c r="M2826" i="2"/>
  <c r="M2828" i="2"/>
  <c r="M2830" i="2"/>
  <c r="M2832" i="2"/>
  <c r="M2834" i="2"/>
  <c r="M2836" i="2"/>
  <c r="M2838" i="2"/>
  <c r="M2840" i="2"/>
  <c r="M2842" i="2"/>
  <c r="M2844" i="2"/>
  <c r="M2846" i="2"/>
  <c r="M2848" i="2"/>
  <c r="M2850" i="2"/>
  <c r="M2852" i="2"/>
  <c r="M2854" i="2"/>
  <c r="M2856" i="2"/>
  <c r="M2858" i="2"/>
  <c r="M2860" i="2"/>
  <c r="M2862" i="2"/>
  <c r="M2864" i="2"/>
  <c r="M2866" i="2"/>
  <c r="M2868" i="2"/>
  <c r="M2870" i="2"/>
  <c r="M2872" i="2"/>
  <c r="M2874" i="2"/>
  <c r="M2876" i="2"/>
  <c r="M2878" i="2"/>
  <c r="M2880" i="2"/>
  <c r="M2882" i="2"/>
  <c r="M2884" i="2"/>
  <c r="M2886" i="2"/>
  <c r="M2888" i="2"/>
  <c r="M2890" i="2"/>
  <c r="M2892" i="2"/>
  <c r="M2894" i="2"/>
  <c r="M2896" i="2"/>
  <c r="M2898" i="2"/>
  <c r="M2900" i="2"/>
  <c r="M2902" i="2"/>
  <c r="M2904" i="2"/>
  <c r="M2906" i="2"/>
  <c r="M2908" i="2"/>
  <c r="M2910" i="2"/>
  <c r="M2912" i="2"/>
  <c r="M2914" i="2"/>
  <c r="M2916" i="2"/>
  <c r="M2918" i="2"/>
  <c r="M2920" i="2"/>
  <c r="M2922" i="2"/>
  <c r="M2924" i="2"/>
  <c r="M2926" i="2"/>
  <c r="M2928" i="2"/>
  <c r="M2930" i="2"/>
  <c r="M2932" i="2"/>
  <c r="M2934" i="2"/>
  <c r="M2936" i="2"/>
  <c r="M2938" i="2"/>
  <c r="M2940" i="2"/>
  <c r="M2942" i="2"/>
  <c r="M2944" i="2"/>
  <c r="M2946" i="2"/>
  <c r="M2948" i="2"/>
  <c r="M2950" i="2"/>
  <c r="M2952" i="2"/>
  <c r="M2954" i="2"/>
  <c r="M2956" i="2"/>
  <c r="M2958" i="2"/>
  <c r="M2960" i="2"/>
  <c r="M2962" i="2"/>
  <c r="M2964" i="2"/>
  <c r="M2966" i="2"/>
  <c r="M2968" i="2"/>
  <c r="M2970" i="2"/>
  <c r="M2972" i="2"/>
  <c r="M2974" i="2"/>
  <c r="M2976" i="2"/>
  <c r="M2978" i="2"/>
  <c r="M2980" i="2"/>
  <c r="M2982" i="2"/>
  <c r="M2984" i="2"/>
  <c r="M2986" i="2"/>
  <c r="M2988" i="2"/>
  <c r="M2990" i="2"/>
  <c r="M2992" i="2"/>
  <c r="M2994" i="2"/>
  <c r="M2996" i="2"/>
  <c r="M2998" i="2"/>
  <c r="M3000" i="2"/>
  <c r="M3002" i="2"/>
  <c r="M3004" i="2"/>
  <c r="M3006" i="2"/>
  <c r="M3008" i="2"/>
  <c r="M3010" i="2"/>
  <c r="M3012" i="2"/>
  <c r="M3014" i="2"/>
  <c r="M3016" i="2"/>
  <c r="M3018" i="2"/>
  <c r="M3020" i="2"/>
  <c r="M3022" i="2"/>
  <c r="M3024" i="2"/>
  <c r="M3026" i="2"/>
  <c r="M3028" i="2"/>
  <c r="M3030" i="2"/>
  <c r="M3032" i="2"/>
  <c r="M3034" i="2"/>
  <c r="M3036" i="2"/>
  <c r="M3038" i="2"/>
  <c r="M3040" i="2"/>
  <c r="M3042" i="2"/>
  <c r="M3044" i="2"/>
  <c r="M3046" i="2"/>
  <c r="M3048" i="2"/>
  <c r="M3050" i="2"/>
  <c r="M3052" i="2"/>
  <c r="M3054" i="2"/>
  <c r="M3056" i="2"/>
  <c r="M3058" i="2"/>
  <c r="M3060" i="2"/>
  <c r="M3062" i="2"/>
  <c r="M3064" i="2"/>
  <c r="M3066" i="2"/>
  <c r="M3068" i="2"/>
  <c r="M3070" i="2"/>
  <c r="M3072" i="2"/>
  <c r="M3074" i="2"/>
  <c r="M3076" i="2"/>
  <c r="M3078" i="2"/>
  <c r="M3080" i="2"/>
  <c r="M3082" i="2"/>
  <c r="M3084" i="2"/>
  <c r="M3086" i="2"/>
  <c r="M3088" i="2"/>
  <c r="M3090" i="2"/>
  <c r="M3092" i="2"/>
  <c r="M3094" i="2"/>
  <c r="M3096" i="2"/>
  <c r="M3098" i="2"/>
  <c r="M3100" i="2"/>
  <c r="M3102" i="2"/>
  <c r="M3104" i="2"/>
  <c r="M3106" i="2"/>
  <c r="M3108" i="2"/>
  <c r="M3110" i="2"/>
  <c r="M3112" i="2"/>
  <c r="M3114" i="2"/>
  <c r="M3116" i="2"/>
  <c r="M3118" i="2"/>
  <c r="M3120" i="2"/>
  <c r="M3122" i="2"/>
  <c r="M3124" i="2"/>
  <c r="M3126" i="2"/>
  <c r="M3128" i="2"/>
  <c r="M3130" i="2"/>
  <c r="M3132" i="2"/>
  <c r="M3134" i="2"/>
  <c r="M3136" i="2"/>
  <c r="M3138" i="2"/>
  <c r="M3140" i="2"/>
  <c r="M3142" i="2"/>
  <c r="M3144" i="2"/>
  <c r="M3146" i="2"/>
  <c r="M3148" i="2"/>
  <c r="M3150" i="2"/>
  <c r="M3152" i="2"/>
  <c r="M3154" i="2"/>
  <c r="M3156" i="2"/>
  <c r="M3158" i="2"/>
  <c r="M3160" i="2"/>
  <c r="M3162" i="2"/>
  <c r="M3164" i="2"/>
  <c r="M3166" i="2"/>
  <c r="M3168" i="2"/>
  <c r="M3170" i="2"/>
  <c r="M3172" i="2"/>
  <c r="M3174" i="2"/>
  <c r="M3176" i="2"/>
  <c r="M3178" i="2"/>
  <c r="M3180" i="2"/>
  <c r="M3182" i="2"/>
  <c r="M3184" i="2"/>
  <c r="M3186" i="2"/>
  <c r="M3188" i="2"/>
  <c r="M3190" i="2"/>
  <c r="M3192" i="2"/>
  <c r="M3194" i="2"/>
  <c r="M3196" i="2"/>
  <c r="M3198" i="2"/>
  <c r="M3200" i="2"/>
  <c r="M3202" i="2"/>
  <c r="M3204" i="2"/>
  <c r="M3206" i="2"/>
  <c r="M3208" i="2"/>
  <c r="M3210" i="2"/>
  <c r="M3212" i="2"/>
  <c r="M3214" i="2"/>
  <c r="M3216" i="2"/>
  <c r="M3218" i="2"/>
  <c r="M3220" i="2"/>
  <c r="M3222" i="2"/>
  <c r="M3224" i="2"/>
  <c r="M3226" i="2"/>
  <c r="M3228" i="2"/>
  <c r="M3230" i="2"/>
  <c r="M3232" i="2"/>
  <c r="M3234" i="2"/>
  <c r="M3236" i="2"/>
  <c r="M3238" i="2"/>
  <c r="M3240" i="2"/>
  <c r="M3242" i="2"/>
  <c r="M3244" i="2"/>
  <c r="M3246" i="2"/>
  <c r="M3248" i="2"/>
  <c r="M3250" i="2"/>
  <c r="M3252" i="2"/>
  <c r="M3254" i="2"/>
  <c r="M3256" i="2"/>
  <c r="M3258" i="2"/>
  <c r="M3260" i="2"/>
  <c r="M3262" i="2"/>
  <c r="M3264" i="2"/>
  <c r="M3266" i="2"/>
  <c r="M3268" i="2"/>
  <c r="M3270" i="2"/>
  <c r="M3272" i="2"/>
  <c r="M3274" i="2"/>
  <c r="M3276" i="2"/>
  <c r="M3278" i="2"/>
  <c r="M3280" i="2"/>
  <c r="M3282" i="2"/>
  <c r="M3284" i="2"/>
  <c r="M3286" i="2"/>
  <c r="M3288" i="2"/>
  <c r="M3290" i="2"/>
  <c r="M3292" i="2"/>
  <c r="M3294" i="2"/>
  <c r="M3296" i="2"/>
  <c r="M3298" i="2"/>
  <c r="M3300" i="2"/>
  <c r="M3302" i="2"/>
  <c r="M3304" i="2"/>
  <c r="M3306" i="2"/>
  <c r="M3308" i="2"/>
  <c r="M3310" i="2"/>
  <c r="M3312" i="2"/>
  <c r="M3314" i="2"/>
  <c r="M3316" i="2"/>
  <c r="M3318" i="2"/>
  <c r="M3320" i="2"/>
  <c r="M3322" i="2"/>
  <c r="M3324" i="2"/>
  <c r="M3326" i="2"/>
  <c r="M3328" i="2"/>
  <c r="M3330" i="2"/>
  <c r="M3332" i="2"/>
  <c r="M3334" i="2"/>
  <c r="M3336" i="2"/>
  <c r="M3338" i="2"/>
  <c r="M3340" i="2"/>
  <c r="M3342" i="2"/>
  <c r="M3344" i="2"/>
  <c r="M3346" i="2"/>
  <c r="M3348" i="2"/>
  <c r="M3350" i="2"/>
  <c r="M3352" i="2"/>
  <c r="M3354" i="2"/>
  <c r="M3356" i="2"/>
  <c r="M3358" i="2"/>
  <c r="M3360" i="2"/>
  <c r="M3362" i="2"/>
  <c r="M3364" i="2"/>
  <c r="M3366" i="2"/>
  <c r="M3368" i="2"/>
  <c r="M3370" i="2"/>
  <c r="M3372" i="2"/>
  <c r="M3374" i="2"/>
  <c r="M3376" i="2"/>
  <c r="M3378" i="2"/>
  <c r="M3380" i="2"/>
  <c r="M3382" i="2"/>
  <c r="M3384" i="2"/>
  <c r="M3386" i="2"/>
  <c r="M3388" i="2"/>
  <c r="M3390" i="2"/>
  <c r="M3392" i="2"/>
  <c r="M3394" i="2"/>
  <c r="M3396" i="2"/>
  <c r="M3398" i="2"/>
  <c r="M3400" i="2"/>
  <c r="M3402" i="2"/>
  <c r="M3404" i="2"/>
  <c r="M3406" i="2"/>
  <c r="M3408" i="2"/>
  <c r="M3410" i="2"/>
  <c r="M3412" i="2"/>
  <c r="M3414" i="2"/>
  <c r="M3416" i="2"/>
  <c r="M3418" i="2"/>
  <c r="M3420" i="2"/>
  <c r="M3422" i="2"/>
  <c r="M3424" i="2"/>
  <c r="M3426" i="2"/>
  <c r="M3428" i="2"/>
  <c r="M3430" i="2"/>
  <c r="M3432" i="2"/>
  <c r="M3434" i="2"/>
  <c r="M3436" i="2"/>
  <c r="M3438" i="2"/>
  <c r="M3440" i="2"/>
  <c r="M3442" i="2"/>
  <c r="M3444" i="2"/>
  <c r="M3446" i="2"/>
  <c r="M3448" i="2"/>
  <c r="M3450" i="2"/>
  <c r="M3452" i="2"/>
  <c r="M3454" i="2"/>
  <c r="M3456" i="2"/>
  <c r="M3458" i="2"/>
  <c r="M3460" i="2"/>
  <c r="M3462" i="2"/>
  <c r="M3464" i="2"/>
  <c r="M3466" i="2"/>
  <c r="M3468" i="2"/>
  <c r="M3470" i="2"/>
  <c r="M3472" i="2"/>
  <c r="M3474" i="2"/>
  <c r="M3476" i="2"/>
  <c r="M3478" i="2"/>
  <c r="M3480" i="2"/>
  <c r="M3482" i="2"/>
  <c r="M3484" i="2"/>
  <c r="M3486" i="2"/>
  <c r="M3488" i="2"/>
  <c r="M3490" i="2"/>
  <c r="M3492" i="2"/>
  <c r="M3494" i="2"/>
  <c r="M3496" i="2"/>
  <c r="M3498" i="2"/>
  <c r="M3500" i="2"/>
  <c r="M3502" i="2"/>
  <c r="M3504" i="2"/>
  <c r="M3506" i="2"/>
  <c r="M3508" i="2"/>
  <c r="M3510" i="2"/>
  <c r="M3512" i="2"/>
  <c r="M3514" i="2"/>
  <c r="M3516" i="2"/>
  <c r="M3518" i="2"/>
  <c r="M3520" i="2"/>
  <c r="M3522" i="2"/>
  <c r="M3524" i="2"/>
  <c r="M3526" i="2"/>
  <c r="M3528" i="2"/>
  <c r="M3530" i="2"/>
  <c r="M3532" i="2"/>
  <c r="M3534" i="2"/>
  <c r="M3536" i="2"/>
  <c r="M3538" i="2"/>
  <c r="M3540" i="2"/>
  <c r="M3542" i="2"/>
  <c r="M3544" i="2"/>
  <c r="M3546" i="2"/>
  <c r="M3548" i="2"/>
  <c r="M3550" i="2"/>
  <c r="M3552" i="2"/>
  <c r="M3554" i="2"/>
  <c r="M3556" i="2"/>
  <c r="M3558" i="2"/>
  <c r="M3560" i="2"/>
  <c r="M3562" i="2"/>
  <c r="M3564" i="2"/>
  <c r="M3566" i="2"/>
  <c r="M3568" i="2"/>
  <c r="M3570" i="2"/>
  <c r="M3572" i="2"/>
  <c r="M3574" i="2"/>
  <c r="M3576" i="2"/>
  <c r="M3578" i="2"/>
  <c r="M3580" i="2"/>
  <c r="M3582" i="2"/>
  <c r="M3584" i="2"/>
  <c r="M3586" i="2"/>
  <c r="M3588" i="2"/>
  <c r="M3590" i="2"/>
  <c r="M3592" i="2"/>
  <c r="F5" i="3"/>
  <c r="I62" i="3"/>
  <c r="J28" i="3"/>
  <c r="D5" i="3"/>
  <c r="E26" i="3"/>
  <c r="G28" i="3"/>
  <c r="I30" i="3"/>
  <c r="I29" i="3"/>
  <c r="F3610" i="2" l="1"/>
  <c r="G3610" i="2"/>
  <c r="E3610" i="2"/>
  <c r="D3610" i="2"/>
  <c r="F3600" i="2"/>
  <c r="G3600" i="2"/>
  <c r="D3601" i="2"/>
  <c r="E3601" i="2"/>
  <c r="R8" i="2"/>
  <c r="T7" i="2"/>
  <c r="E3611" i="2" l="1"/>
  <c r="D3611" i="2"/>
  <c r="F3611" i="2"/>
  <c r="G3611" i="2"/>
  <c r="G3601" i="2"/>
  <c r="F3601" i="2"/>
  <c r="D3602" i="2"/>
  <c r="E3602" i="2"/>
  <c r="R9" i="2"/>
  <c r="T8" i="2"/>
  <c r="F3612" i="2" l="1"/>
  <c r="G3612" i="2"/>
  <c r="E3612" i="2"/>
  <c r="D3612" i="2"/>
  <c r="F3602" i="2"/>
  <c r="G3602" i="2"/>
  <c r="R10" i="2"/>
  <c r="T9" i="2"/>
  <c r="E3613" i="2" l="1"/>
  <c r="D3613" i="2"/>
  <c r="F3613" i="2"/>
  <c r="G3613" i="2"/>
  <c r="R11" i="2"/>
  <c r="T10" i="2"/>
  <c r="F3614" i="2" l="1"/>
  <c r="G3614" i="2"/>
  <c r="E3614" i="2"/>
  <c r="D3614" i="2"/>
  <c r="R12" i="2"/>
  <c r="T11" i="2"/>
  <c r="E3615" i="2" l="1"/>
  <c r="D3615" i="2"/>
  <c r="F3615" i="2"/>
  <c r="G3615" i="2"/>
  <c r="R13" i="2"/>
  <c r="T12" i="2"/>
  <c r="F3616" i="2" l="1"/>
  <c r="G3616" i="2"/>
  <c r="E3616" i="2"/>
  <c r="D3616" i="2"/>
  <c r="R14" i="2"/>
  <c r="T13" i="2"/>
  <c r="E3617" i="2" l="1"/>
  <c r="D3617" i="2"/>
  <c r="F3617" i="2"/>
  <c r="G3617" i="2"/>
  <c r="R15" i="2"/>
  <c r="T14" i="2"/>
  <c r="F3618" i="2" l="1"/>
  <c r="G3618" i="2"/>
  <c r="E3618" i="2"/>
  <c r="D3618" i="2"/>
  <c r="R16" i="2"/>
  <c r="T15" i="2"/>
  <c r="E3619" i="2" l="1"/>
  <c r="D3619" i="2"/>
  <c r="F3619" i="2"/>
  <c r="G3619" i="2"/>
  <c r="R17" i="2"/>
  <c r="T16" i="2"/>
  <c r="F3620" i="2" l="1"/>
  <c r="G3620" i="2"/>
  <c r="E3620" i="2"/>
  <c r="D3620" i="2"/>
  <c r="R18" i="2"/>
  <c r="T17" i="2"/>
  <c r="E3621" i="2" l="1"/>
  <c r="D3621" i="2"/>
  <c r="F3621" i="2"/>
  <c r="G3621" i="2"/>
  <c r="R19" i="2"/>
  <c r="T18" i="2"/>
  <c r="F3622" i="2" l="1"/>
  <c r="G3622" i="2"/>
  <c r="E3622" i="2"/>
  <c r="D3622" i="2"/>
  <c r="R20" i="2"/>
  <c r="T19" i="2"/>
  <c r="E3623" i="2" l="1"/>
  <c r="D3623" i="2"/>
  <c r="F3623" i="2"/>
  <c r="G3623" i="2"/>
  <c r="R21" i="2"/>
  <c r="T20" i="2"/>
  <c r="F3624" i="2" l="1"/>
  <c r="G3624" i="2"/>
  <c r="E3624" i="2"/>
  <c r="D3624" i="2"/>
  <c r="R22" i="2"/>
  <c r="T21" i="2"/>
  <c r="E3625" i="2" l="1"/>
  <c r="D3625" i="2"/>
  <c r="F3625" i="2"/>
  <c r="G3625" i="2"/>
  <c r="R23" i="2"/>
  <c r="T22" i="2"/>
  <c r="F3626" i="2" l="1"/>
  <c r="G3626" i="2"/>
  <c r="E3626" i="2"/>
  <c r="D3626" i="2"/>
  <c r="R24" i="2"/>
  <c r="T23" i="2"/>
  <c r="E3627" i="2" l="1"/>
  <c r="D3627" i="2"/>
  <c r="F3627" i="2"/>
  <c r="G3627" i="2"/>
  <c r="R25" i="2"/>
  <c r="T24" i="2"/>
  <c r="F3628" i="2" l="1"/>
  <c r="G3628" i="2"/>
  <c r="E3628" i="2"/>
  <c r="D3628" i="2"/>
  <c r="R26" i="2"/>
  <c r="T25" i="2"/>
  <c r="E3629" i="2" l="1"/>
  <c r="D3629" i="2"/>
  <c r="F3629" i="2"/>
  <c r="G3629" i="2"/>
  <c r="R27" i="2"/>
  <c r="T26" i="2"/>
  <c r="F3630" i="2" l="1"/>
  <c r="G3630" i="2"/>
  <c r="E3630" i="2"/>
  <c r="D3630" i="2"/>
  <c r="R28" i="2"/>
  <c r="T27" i="2"/>
  <c r="E3631" i="2" l="1"/>
  <c r="D3631" i="2"/>
  <c r="F3631" i="2"/>
  <c r="G3631" i="2"/>
  <c r="R29" i="2"/>
  <c r="T28" i="2"/>
  <c r="F3632" i="2" l="1"/>
  <c r="G3632" i="2"/>
  <c r="E3632" i="2"/>
  <c r="D3632" i="2"/>
  <c r="V3" i="2"/>
  <c r="U3" i="2"/>
  <c r="R30" i="2"/>
  <c r="T29" i="2"/>
  <c r="E3633" i="2" l="1"/>
  <c r="D3633" i="2"/>
  <c r="F3633" i="2"/>
  <c r="G3633" i="2"/>
  <c r="R31" i="2"/>
  <c r="T30" i="2"/>
  <c r="F3634" i="2" l="1"/>
  <c r="G3634" i="2"/>
  <c r="E3634" i="2"/>
  <c r="D3634" i="2"/>
  <c r="R32" i="2"/>
  <c r="T31" i="2"/>
  <c r="E3635" i="2" l="1"/>
  <c r="D3635" i="2"/>
  <c r="F3635" i="2"/>
  <c r="G3635" i="2"/>
  <c r="R33" i="2"/>
  <c r="T32" i="2"/>
  <c r="F3636" i="2" l="1"/>
  <c r="G3636" i="2"/>
  <c r="E3636" i="2"/>
  <c r="D3636" i="2"/>
  <c r="R34" i="2"/>
  <c r="T33" i="2"/>
  <c r="E3637" i="2" l="1"/>
  <c r="D3637" i="2"/>
  <c r="F3637" i="2"/>
  <c r="G3637" i="2"/>
  <c r="R35" i="2"/>
  <c r="T34" i="2"/>
  <c r="G3638" i="2" l="1"/>
  <c r="F3638" i="2"/>
  <c r="E3638" i="2"/>
  <c r="D3638" i="2"/>
  <c r="R36" i="2"/>
  <c r="T35" i="2"/>
  <c r="E3639" i="2" l="1"/>
  <c r="D3639" i="2"/>
  <c r="G3639" i="2"/>
  <c r="F3639" i="2"/>
  <c r="T36" i="2"/>
  <c r="R37" i="2"/>
  <c r="G3640" i="2" l="1"/>
  <c r="F3640" i="2"/>
  <c r="E3640" i="2"/>
  <c r="D3640" i="2"/>
  <c r="T37" i="2"/>
  <c r="R38" i="2"/>
  <c r="E3641" i="2" l="1"/>
  <c r="D3641" i="2"/>
  <c r="G3641" i="2"/>
  <c r="F3641" i="2"/>
  <c r="T38" i="2"/>
  <c r="R39" i="2"/>
  <c r="G3642" i="2" l="1"/>
  <c r="F3642" i="2"/>
  <c r="E3642" i="2"/>
  <c r="D3642" i="2"/>
  <c r="T39" i="2"/>
  <c r="R40" i="2"/>
  <c r="E3643" i="2" l="1"/>
  <c r="D3643" i="2"/>
  <c r="G3643" i="2"/>
  <c r="F3643" i="2"/>
  <c r="T40" i="2"/>
  <c r="R41" i="2"/>
  <c r="G3644" i="2" l="1"/>
  <c r="F3644" i="2"/>
  <c r="E3644" i="2"/>
  <c r="D3644" i="2"/>
  <c r="R42" i="2"/>
  <c r="T41" i="2"/>
  <c r="E3645" i="2" l="1"/>
  <c r="D3645" i="2"/>
  <c r="G3645" i="2"/>
  <c r="F3645" i="2"/>
  <c r="T42" i="2"/>
  <c r="R43" i="2"/>
  <c r="G3646" i="2" l="1"/>
  <c r="F3646" i="2"/>
  <c r="E3646" i="2"/>
  <c r="D3646" i="2"/>
  <c r="R44" i="2"/>
  <c r="T43" i="2"/>
  <c r="E3647" i="2" l="1"/>
  <c r="D3647" i="2"/>
  <c r="G3647" i="2"/>
  <c r="F3647" i="2"/>
  <c r="T44" i="2"/>
  <c r="R45" i="2"/>
  <c r="G3648" i="2" l="1"/>
  <c r="F3648" i="2"/>
  <c r="E3648" i="2"/>
  <c r="D3648" i="2"/>
  <c r="R46" i="2"/>
  <c r="T45" i="2"/>
  <c r="E3649" i="2" l="1"/>
  <c r="D3649" i="2"/>
  <c r="G3649" i="2"/>
  <c r="F3649" i="2"/>
  <c r="R47" i="2"/>
  <c r="T46" i="2"/>
  <c r="G3650" i="2" l="1"/>
  <c r="F3650" i="2"/>
  <c r="E3650" i="2"/>
  <c r="D3650" i="2"/>
  <c r="R48" i="2"/>
  <c r="T47" i="2"/>
  <c r="E3651" i="2" l="1"/>
  <c r="D3651" i="2"/>
  <c r="G3651" i="2"/>
  <c r="F3651" i="2"/>
  <c r="R49" i="2"/>
  <c r="T48" i="2"/>
  <c r="G3652" i="2" l="1"/>
  <c r="F3652" i="2"/>
  <c r="E3652" i="2"/>
  <c r="D3652" i="2"/>
  <c r="R50" i="2"/>
  <c r="T49" i="2"/>
  <c r="E3653" i="2" l="1"/>
  <c r="D3653" i="2"/>
  <c r="G3653" i="2"/>
  <c r="F3653" i="2"/>
  <c r="R51" i="2"/>
  <c r="T50" i="2"/>
  <c r="G3654" i="2" l="1"/>
  <c r="F3654" i="2"/>
  <c r="E3654" i="2"/>
  <c r="D3654" i="2"/>
  <c r="R52" i="2"/>
  <c r="T51" i="2"/>
  <c r="E3655" i="2" l="1"/>
  <c r="D3655" i="2"/>
  <c r="G3655" i="2"/>
  <c r="F3655" i="2"/>
  <c r="R53" i="2"/>
  <c r="T52" i="2"/>
  <c r="G3656" i="2" l="1"/>
  <c r="F3656" i="2"/>
  <c r="E3656" i="2"/>
  <c r="D3656" i="2"/>
  <c r="R54" i="2"/>
  <c r="T53" i="2"/>
  <c r="E3657" i="2" l="1"/>
  <c r="D3657" i="2"/>
  <c r="G3657" i="2"/>
  <c r="F3657" i="2"/>
  <c r="R55" i="2"/>
  <c r="T54" i="2"/>
  <c r="G3658" i="2" l="1"/>
  <c r="F3658" i="2"/>
  <c r="E3658" i="2"/>
  <c r="D3658" i="2"/>
  <c r="R56" i="2"/>
  <c r="T55" i="2"/>
  <c r="E3659" i="2" l="1"/>
  <c r="D3659" i="2"/>
  <c r="G3659" i="2"/>
  <c r="F3659" i="2"/>
  <c r="R57" i="2"/>
  <c r="T56" i="2"/>
  <c r="G3660" i="2" l="1"/>
  <c r="F3660" i="2"/>
  <c r="E3660" i="2"/>
  <c r="D3660" i="2"/>
  <c r="T57" i="2"/>
  <c r="R58" i="2"/>
  <c r="E3661" i="2" l="1"/>
  <c r="D3661" i="2"/>
  <c r="G3661" i="2"/>
  <c r="F3661" i="2"/>
  <c r="R59" i="2"/>
  <c r="T58" i="2"/>
  <c r="G3662" i="2" l="1"/>
  <c r="F3662" i="2"/>
  <c r="E3662" i="2"/>
  <c r="D3662" i="2"/>
  <c r="R60" i="2"/>
  <c r="T59" i="2"/>
  <c r="E3663" i="2" l="1"/>
  <c r="D3663" i="2"/>
  <c r="G3663" i="2"/>
  <c r="F3663" i="2"/>
  <c r="R61" i="2"/>
  <c r="T60" i="2"/>
  <c r="G3664" i="2" l="1"/>
  <c r="F3664" i="2"/>
  <c r="E3664" i="2"/>
  <c r="D3664" i="2"/>
  <c r="T61" i="2"/>
  <c r="R62" i="2"/>
  <c r="E3665" i="2" l="1"/>
  <c r="D3665" i="2"/>
  <c r="G3665" i="2"/>
  <c r="F3665" i="2"/>
  <c r="T62" i="2"/>
  <c r="G3666" i="2" l="1"/>
  <c r="F3666" i="2"/>
  <c r="E3666" i="2"/>
  <c r="D3666" i="2"/>
  <c r="U35" i="2"/>
  <c r="V35" i="2"/>
  <c r="E3667" i="2" l="1"/>
  <c r="D3667" i="2"/>
  <c r="G3667" i="2"/>
  <c r="F3667" i="2"/>
  <c r="G3668" i="2" l="1"/>
  <c r="F3668" i="2"/>
  <c r="E3668" i="2"/>
  <c r="D3668" i="2"/>
  <c r="E3669" i="2" l="1"/>
  <c r="D3669" i="2"/>
  <c r="G3669" i="2"/>
  <c r="F3669" i="2"/>
  <c r="G3670" i="2" l="1"/>
  <c r="F3670" i="2"/>
  <c r="E3670" i="2"/>
  <c r="D3670" i="2"/>
  <c r="E3671" i="2" l="1"/>
  <c r="D3671" i="2"/>
  <c r="G3671" i="2"/>
  <c r="F3671" i="2"/>
  <c r="G3672" i="2" l="1"/>
  <c r="F3672" i="2"/>
  <c r="E3672" i="2"/>
  <c r="D3672" i="2"/>
  <c r="E3673" i="2" l="1"/>
  <c r="D3673" i="2"/>
  <c r="G3673" i="2"/>
  <c r="F3673" i="2"/>
  <c r="G3674" i="2" l="1"/>
  <c r="F3674" i="2"/>
  <c r="E3674" i="2"/>
  <c r="D3674" i="2"/>
  <c r="E3675" i="2" l="1"/>
  <c r="D3675" i="2"/>
  <c r="G3675" i="2"/>
  <c r="F3675" i="2"/>
  <c r="G3676" i="2" l="1"/>
  <c r="F3676" i="2"/>
  <c r="E3676" i="2"/>
  <c r="D3676" i="2"/>
  <c r="E3677" i="2" l="1"/>
  <c r="D3677" i="2"/>
  <c r="G3677" i="2"/>
  <c r="F3677" i="2"/>
  <c r="G3678" i="2" l="1"/>
  <c r="F3678" i="2"/>
  <c r="E3678" i="2"/>
  <c r="D3678" i="2"/>
  <c r="E3679" i="2" l="1"/>
  <c r="D3679" i="2"/>
  <c r="G3679" i="2"/>
  <c r="F3679" i="2"/>
  <c r="G3680" i="2" l="1"/>
  <c r="F3680" i="2"/>
  <c r="E3680" i="2"/>
  <c r="D3680" i="2"/>
  <c r="E3681" i="2" l="1"/>
  <c r="D3681" i="2"/>
  <c r="G3681" i="2"/>
  <c r="F3681" i="2"/>
  <c r="G3682" i="2" l="1"/>
  <c r="F3682" i="2"/>
  <c r="E3682" i="2"/>
  <c r="D3682" i="2"/>
  <c r="E3683" i="2" l="1"/>
  <c r="D3683" i="2"/>
  <c r="G3683" i="2"/>
  <c r="F3683" i="2"/>
  <c r="G3684" i="2" l="1"/>
  <c r="F3684" i="2"/>
  <c r="E3684" i="2"/>
  <c r="D3684" i="2"/>
  <c r="E3685" i="2" l="1"/>
  <c r="D3685" i="2"/>
  <c r="G3685" i="2"/>
  <c r="F3685" i="2"/>
  <c r="G3686" i="2" l="1"/>
  <c r="F3686" i="2"/>
  <c r="E3686" i="2"/>
  <c r="D3686" i="2"/>
  <c r="E3687" i="2" l="1"/>
  <c r="D3687" i="2"/>
  <c r="G3687" i="2"/>
  <c r="F3687" i="2"/>
  <c r="G3688" i="2" l="1"/>
  <c r="F3688" i="2"/>
  <c r="E3688" i="2"/>
  <c r="D3688" i="2"/>
  <c r="E3689" i="2" l="1"/>
  <c r="D3689" i="2"/>
  <c r="G3689" i="2"/>
  <c r="F3689" i="2"/>
  <c r="G3690" i="2" l="1"/>
  <c r="F3690" i="2"/>
  <c r="E3690" i="2"/>
  <c r="D3690" i="2"/>
  <c r="E3691" i="2" l="1"/>
  <c r="D3691" i="2"/>
  <c r="G3691" i="2"/>
  <c r="F3691" i="2"/>
  <c r="G3692" i="2" l="1"/>
  <c r="F3692" i="2"/>
  <c r="E3692" i="2"/>
  <c r="D3692" i="2"/>
  <c r="E3693" i="2" l="1"/>
  <c r="D3693" i="2"/>
  <c r="G3693" i="2"/>
  <c r="F3693" i="2"/>
  <c r="G3694" i="2" l="1"/>
  <c r="F3694" i="2"/>
  <c r="E3694" i="2"/>
  <c r="D3694" i="2"/>
  <c r="E3695" i="2" l="1"/>
  <c r="D3695" i="2"/>
  <c r="G3695" i="2"/>
  <c r="F3695" i="2"/>
  <c r="G3696" i="2" l="1"/>
  <c r="F3696" i="2"/>
  <c r="E3696" i="2"/>
  <c r="D3696" i="2"/>
  <c r="E3697" i="2" l="1"/>
  <c r="D3697" i="2"/>
  <c r="G3697" i="2"/>
  <c r="F3697" i="2"/>
  <c r="G3698" i="2" l="1"/>
  <c r="F3698" i="2"/>
  <c r="E3698" i="2"/>
  <c r="D3698" i="2"/>
  <c r="E3699" i="2" l="1"/>
  <c r="D3699" i="2"/>
  <c r="G3699" i="2"/>
  <c r="F3699" i="2"/>
  <c r="G3700" i="2" l="1"/>
  <c r="F3700" i="2"/>
  <c r="E3700" i="2"/>
  <c r="D3700" i="2"/>
  <c r="E3701" i="2" l="1"/>
  <c r="D3701" i="2"/>
  <c r="G3701" i="2"/>
  <c r="F3701" i="2"/>
  <c r="G3702" i="2" l="1"/>
  <c r="F3702" i="2"/>
  <c r="E3702" i="2"/>
  <c r="D3702" i="2"/>
  <c r="E3703" i="2" l="1"/>
  <c r="D3703" i="2"/>
  <c r="G3703" i="2"/>
  <c r="F3703" i="2"/>
  <c r="G3704" i="2" l="1"/>
  <c r="F3704" i="2"/>
  <c r="E3704" i="2"/>
  <c r="D3704" i="2"/>
  <c r="E3705" i="2" l="1"/>
  <c r="D3705" i="2"/>
  <c r="G3705" i="2"/>
  <c r="F3705" i="2"/>
  <c r="G3706" i="2" l="1"/>
  <c r="F3706" i="2"/>
  <c r="E3706" i="2"/>
  <c r="D3706" i="2"/>
  <c r="E3707" i="2" l="1"/>
  <c r="D3707" i="2"/>
  <c r="G3707" i="2"/>
  <c r="F3707" i="2"/>
  <c r="G3708" i="2" l="1"/>
  <c r="F3708" i="2"/>
  <c r="E3708" i="2"/>
  <c r="D3708" i="2"/>
  <c r="E3709" i="2" l="1"/>
  <c r="D3709" i="2"/>
  <c r="G3709" i="2"/>
  <c r="F3709" i="2"/>
  <c r="G3710" i="2" l="1"/>
  <c r="F3710" i="2"/>
  <c r="E3710" i="2"/>
  <c r="D3710" i="2"/>
  <c r="E3711" i="2" l="1"/>
  <c r="D3711" i="2"/>
  <c r="G3711" i="2"/>
  <c r="F3711" i="2"/>
  <c r="G3712" i="2" l="1"/>
  <c r="F3712" i="2"/>
  <c r="E3712" i="2"/>
  <c r="D3712" i="2"/>
  <c r="E3713" i="2" l="1"/>
  <c r="D3713" i="2"/>
  <c r="G3713" i="2"/>
  <c r="F3713" i="2"/>
  <c r="G3714" i="2" l="1"/>
  <c r="F3714" i="2"/>
  <c r="E3714" i="2"/>
  <c r="D3714" i="2"/>
  <c r="E3715" i="2" l="1"/>
  <c r="D3715" i="2"/>
  <c r="G3715" i="2"/>
  <c r="F3715" i="2"/>
  <c r="G3716" i="2" l="1"/>
  <c r="F3716" i="2"/>
  <c r="E3716" i="2"/>
  <c r="D3716" i="2"/>
  <c r="E3717" i="2" l="1"/>
  <c r="D3717" i="2"/>
  <c r="G3717" i="2"/>
  <c r="F3717" i="2"/>
  <c r="G3718" i="2" l="1"/>
  <c r="F3718" i="2"/>
  <c r="E3718" i="2"/>
  <c r="D3718" i="2"/>
  <c r="E3719" i="2" l="1"/>
  <c r="D3719" i="2"/>
  <c r="G3719" i="2"/>
  <c r="F3719" i="2"/>
  <c r="G3720" i="2" l="1"/>
  <c r="F3720" i="2"/>
  <c r="E3720" i="2"/>
  <c r="D3720" i="2"/>
  <c r="E3721" i="2" l="1"/>
  <c r="D3721" i="2"/>
  <c r="G3721" i="2"/>
  <c r="F3721" i="2"/>
  <c r="G3722" i="2" l="1"/>
  <c r="F3722" i="2"/>
  <c r="E3722" i="2"/>
  <c r="D3722" i="2"/>
  <c r="E3723" i="2" l="1"/>
  <c r="D3723" i="2"/>
  <c r="G3723" i="2"/>
  <c r="F3723" i="2"/>
  <c r="G3724" i="2" l="1"/>
  <c r="F3724" i="2"/>
  <c r="E3724" i="2"/>
  <c r="D3724" i="2"/>
  <c r="E3725" i="2" l="1"/>
  <c r="D3725" i="2"/>
  <c r="G3725" i="2"/>
  <c r="F3725" i="2"/>
  <c r="G3726" i="2" l="1"/>
  <c r="F3726" i="2"/>
  <c r="E3726" i="2"/>
  <c r="D3726" i="2"/>
  <c r="E3727" i="2" l="1"/>
  <c r="D3727" i="2"/>
  <c r="G3727" i="2"/>
  <c r="F3727" i="2"/>
  <c r="G3728" i="2" l="1"/>
  <c r="F3728" i="2"/>
  <c r="E3728" i="2"/>
  <c r="D3728" i="2"/>
  <c r="E3729" i="2" l="1"/>
  <c r="D3729" i="2"/>
  <c r="G3729" i="2"/>
  <c r="F3729" i="2"/>
  <c r="G3730" i="2" l="1"/>
  <c r="F3730" i="2"/>
  <c r="E3730" i="2"/>
  <c r="D3730" i="2"/>
  <c r="E3731" i="2" l="1"/>
  <c r="D3731" i="2"/>
  <c r="G3731" i="2"/>
  <c r="F3731" i="2"/>
  <c r="G3732" i="2" l="1"/>
  <c r="F3732" i="2"/>
  <c r="E3732" i="2"/>
  <c r="D3732" i="2"/>
  <c r="E3733" i="2" l="1"/>
  <c r="D3733" i="2"/>
  <c r="G3733" i="2"/>
  <c r="F3733" i="2"/>
  <c r="G3734" i="2" l="1"/>
  <c r="F3734" i="2"/>
  <c r="E3734" i="2"/>
  <c r="D3734" i="2"/>
  <c r="E3735" i="2" l="1"/>
  <c r="D3735" i="2"/>
  <c r="G3735" i="2"/>
  <c r="F3735" i="2"/>
  <c r="G3736" i="2" l="1"/>
  <c r="F3736" i="2"/>
  <c r="E3736" i="2"/>
  <c r="D3736" i="2"/>
  <c r="E3737" i="2" l="1"/>
  <c r="D3737" i="2"/>
  <c r="G3737" i="2"/>
  <c r="F3737" i="2"/>
  <c r="G3738" i="2" l="1"/>
  <c r="F3738" i="2"/>
  <c r="E3738" i="2"/>
  <c r="D3738" i="2"/>
  <c r="E3739" i="2" l="1"/>
  <c r="D3739" i="2"/>
  <c r="G3739" i="2"/>
  <c r="F3739" i="2"/>
  <c r="G3740" i="2" l="1"/>
  <c r="F3740" i="2"/>
  <c r="E3740" i="2"/>
  <c r="D3740" i="2"/>
  <c r="E3741" i="2" l="1"/>
  <c r="D3741" i="2"/>
  <c r="G3741" i="2"/>
  <c r="F3741" i="2"/>
  <c r="G3742" i="2" l="1"/>
  <c r="F3742" i="2"/>
  <c r="E3742" i="2"/>
  <c r="D3742" i="2"/>
  <c r="E3743" i="2" l="1"/>
  <c r="D3743" i="2"/>
  <c r="G3743" i="2"/>
  <c r="F3743" i="2"/>
  <c r="G3744" i="2" l="1"/>
  <c r="F3744" i="2"/>
  <c r="E3744" i="2"/>
  <c r="D3744" i="2"/>
  <c r="E3745" i="2" l="1"/>
  <c r="D3745" i="2"/>
  <c r="G3745" i="2"/>
  <c r="F3745" i="2"/>
  <c r="G3746" i="2" l="1"/>
  <c r="F3746" i="2"/>
  <c r="E3746" i="2"/>
  <c r="D3746" i="2"/>
  <c r="E3747" i="2" l="1"/>
  <c r="D3747" i="2"/>
  <c r="G3747" i="2"/>
  <c r="F3747" i="2"/>
  <c r="G3748" i="2" l="1"/>
  <c r="F3748" i="2"/>
  <c r="E3748" i="2"/>
  <c r="D3748" i="2"/>
  <c r="E3749" i="2" l="1"/>
  <c r="D3749" i="2"/>
  <c r="G3749" i="2"/>
  <c r="F3749" i="2"/>
  <c r="G3750" i="2" l="1"/>
  <c r="F3750" i="2"/>
  <c r="E3750" i="2"/>
  <c r="D3750" i="2"/>
  <c r="E3751" i="2" l="1"/>
  <c r="D3751" i="2"/>
  <c r="G3751" i="2"/>
  <c r="F3751" i="2"/>
  <c r="G3752" i="2" l="1"/>
  <c r="F3752" i="2"/>
  <c r="E3752" i="2"/>
  <c r="D3752" i="2"/>
  <c r="E3753" i="2" l="1"/>
  <c r="D3753" i="2"/>
  <c r="G3753" i="2"/>
  <c r="F3753" i="2"/>
  <c r="G3754" i="2" l="1"/>
  <c r="F3754" i="2"/>
  <c r="E3754" i="2"/>
  <c r="D3754" i="2"/>
  <c r="E3755" i="2" l="1"/>
  <c r="D3755" i="2"/>
  <c r="G3755" i="2"/>
  <c r="F3755" i="2"/>
  <c r="G3756" i="2" l="1"/>
  <c r="F3756" i="2"/>
  <c r="E3756" i="2"/>
  <c r="D3756" i="2"/>
  <c r="E3757" i="2" l="1"/>
  <c r="D3757" i="2"/>
  <c r="G3757" i="2"/>
  <c r="F3757" i="2"/>
  <c r="G3758" i="2" l="1"/>
  <c r="F3758" i="2"/>
  <c r="E3758" i="2"/>
  <c r="D3758" i="2"/>
  <c r="E3759" i="2" l="1"/>
  <c r="D3759" i="2"/>
  <c r="G3759" i="2"/>
  <c r="F3759" i="2"/>
  <c r="G3760" i="2" l="1"/>
  <c r="F3760" i="2"/>
  <c r="E3760" i="2"/>
  <c r="D3760" i="2"/>
  <c r="E3761" i="2" l="1"/>
  <c r="D3761" i="2"/>
  <c r="G3761" i="2"/>
  <c r="F3761" i="2"/>
  <c r="G3762" i="2" l="1"/>
  <c r="F3762" i="2"/>
  <c r="E3762" i="2"/>
  <c r="D3762" i="2"/>
  <c r="E3763" i="2" l="1"/>
  <c r="D3763" i="2"/>
  <c r="G3763" i="2"/>
  <c r="F3763" i="2"/>
  <c r="G3764" i="2" l="1"/>
  <c r="F3764" i="2"/>
  <c r="E3764" i="2"/>
  <c r="D3764" i="2"/>
  <c r="E3765" i="2" l="1"/>
  <c r="D3765" i="2"/>
  <c r="G3765" i="2"/>
  <c r="F3765" i="2"/>
</calcChain>
</file>

<file path=xl/sharedStrings.xml><?xml version="1.0" encoding="utf-8"?>
<sst xmlns="http://schemas.openxmlformats.org/spreadsheetml/2006/main" count="516" uniqueCount="205">
  <si>
    <t>where:</t>
  </si>
  <si>
    <t>Value at Expiration</t>
  </si>
  <si>
    <t>S is the underlying's price</t>
  </si>
  <si>
    <t>Instrument</t>
  </si>
  <si>
    <t>Initial Value</t>
  </si>
  <si>
    <t>S &lt; X1</t>
  </si>
  <si>
    <t>X1 &lt; S &lt; X2</t>
  </si>
  <si>
    <t>S &gt; X2</t>
  </si>
  <si>
    <t>X is the strike price</t>
  </si>
  <si>
    <t>Long c(X1)</t>
  </si>
  <si>
    <t>c(X1)</t>
  </si>
  <si>
    <t>S - X1</t>
  </si>
  <si>
    <t>c is a European call</t>
  </si>
  <si>
    <t>Short c(X2)</t>
  </si>
  <si>
    <t>-c(X2)</t>
  </si>
  <si>
    <t>-(S - X2)</t>
  </si>
  <si>
    <t>Total</t>
  </si>
  <si>
    <t>c(X1) - c(X2)</t>
  </si>
  <si>
    <t>X2 - X1</t>
  </si>
  <si>
    <t>S</t>
  </si>
  <si>
    <t>X1</t>
  </si>
  <si>
    <t>X2</t>
  </si>
  <si>
    <t>Value at Expiry</t>
  </si>
  <si>
    <t>Long p(X1)</t>
  </si>
  <si>
    <t>p(X1)</t>
  </si>
  <si>
    <t>-(X1 - S)</t>
  </si>
  <si>
    <t>p is a European put</t>
  </si>
  <si>
    <t>Short p(X2)</t>
  </si>
  <si>
    <t>-p(X2)</t>
  </si>
  <si>
    <t>X2 - S</t>
  </si>
  <si>
    <t>p(X1) - p(X2)</t>
  </si>
  <si>
    <t>Kelly Sizing</t>
  </si>
  <si>
    <t>p</t>
  </si>
  <si>
    <t>f = (pW - qL)/(W*L)</t>
  </si>
  <si>
    <t>W</t>
  </si>
  <si>
    <t>q</t>
  </si>
  <si>
    <t>L</t>
  </si>
  <si>
    <t>f is the fraction of capital at risk</t>
  </si>
  <si>
    <t>f</t>
  </si>
  <si>
    <t>p is the probability of winning</t>
  </si>
  <si>
    <t>q is the probabiliy of losing</t>
  </si>
  <si>
    <t>W is the amount of a win</t>
  </si>
  <si>
    <t>L is the amount of a loss</t>
  </si>
  <si>
    <t>actuals</t>
  </si>
  <si>
    <t>Date</t>
  </si>
  <si>
    <t>Side</t>
  </si>
  <si>
    <t>Qty</t>
  </si>
  <si>
    <t>Symbol</t>
  </si>
  <si>
    <t>Exp</t>
  </si>
  <si>
    <t>Strike</t>
  </si>
  <si>
    <t>Type</t>
  </si>
  <si>
    <t>Price</t>
  </si>
  <si>
    <t>Vol%</t>
  </si>
  <si>
    <t>Delta</t>
  </si>
  <si>
    <t>VERTICAL</t>
  </si>
  <si>
    <t>SELL</t>
  </si>
  <si>
    <t>XSP</t>
  </si>
  <si>
    <t>PUT</t>
  </si>
  <si>
    <t>BUY</t>
  </si>
  <si>
    <t>CALL</t>
  </si>
  <si>
    <t>CREDIT</t>
  </si>
  <si>
    <t>COVERED CALL</t>
  </si>
  <si>
    <t>PSQ</t>
  </si>
  <si>
    <t>N/A</t>
  </si>
  <si>
    <t>VIX is a proxy for market volatility:</t>
  </si>
  <si>
    <t>Vertical Spread Trade</t>
  </si>
  <si>
    <t>%Change</t>
  </si>
  <si>
    <t>Market:</t>
  </si>
  <si>
    <t>weekly trend:</t>
  </si>
  <si>
    <t>sell a put spread</t>
  </si>
  <si>
    <t>VIX1Y:</t>
  </si>
  <si>
    <t>(bet: won't go below strike)</t>
  </si>
  <si>
    <t>medium volatility</t>
  </si>
  <si>
    <t>sell a call spread</t>
  </si>
  <si>
    <t>Monday</t>
  </si>
  <si>
    <t>Tuesday</t>
  </si>
  <si>
    <t>Wednesday</t>
  </si>
  <si>
    <t>Thursday</t>
  </si>
  <si>
    <t>Friday</t>
  </si>
  <si>
    <t>Weekly Diff.</t>
  </si>
  <si>
    <t>(bet: won't go above strike)</t>
  </si>
  <si>
    <t>BB-Upper</t>
  </si>
  <si>
    <t>SPXU</t>
  </si>
  <si>
    <t>BB-Lower</t>
  </si>
  <si>
    <t>SPY</t>
  </si>
  <si>
    <t>date</t>
  </si>
  <si>
    <t>stock price</t>
  </si>
  <si>
    <t>slope</t>
  </si>
  <si>
    <t>predicted price</t>
  </si>
  <si>
    <t>error</t>
  </si>
  <si>
    <t>daily volatility</t>
  </si>
  <si>
    <t>predicted range</t>
  </si>
  <si>
    <t>Mon</t>
  </si>
  <si>
    <t>Tues</t>
  </si>
  <si>
    <t>Wed</t>
  </si>
  <si>
    <t>Thurs</t>
  </si>
  <si>
    <t>Fri</t>
  </si>
  <si>
    <t>side</t>
  </si>
  <si>
    <t>qty</t>
  </si>
  <si>
    <t>exp</t>
  </si>
  <si>
    <t>strike</t>
  </si>
  <si>
    <t>type</t>
  </si>
  <si>
    <t>price</t>
  </si>
  <si>
    <t>sell a PUT spread</t>
  </si>
  <si>
    <t>sell a CALL spread</t>
  </si>
  <si>
    <t>@ $420</t>
  </si>
  <si>
    <t>@410</t>
  </si>
  <si>
    <t>approx profit / min loss window:</t>
  </si>
  <si>
    <t>profit/loss:</t>
  </si>
  <si>
    <t>upside vs. downside</t>
  </si>
  <si>
    <t>iron condor:</t>
  </si>
  <si>
    <t>options pricing calculations</t>
  </si>
  <si>
    <t>Intrinsic Value</t>
  </si>
  <si>
    <t>Time Value</t>
  </si>
  <si>
    <t>time value</t>
  </si>
  <si>
    <t>Black Scholes Model:</t>
  </si>
  <si>
    <t>https://en.wikipedia.org/wiki/Black%E2%80%93Scholes_equation</t>
  </si>
  <si>
    <t>low volatility</t>
  </si>
  <si>
    <t>https://www.google.com/finance/quote/VIX1Y:INDEXCBOE?window=1M</t>
  </si>
  <si>
    <t>Options Trading Strategy:</t>
  </si>
  <si>
    <t>Underlying:</t>
  </si>
  <si>
    <t>Trading:</t>
  </si>
  <si>
    <t>Vertical Spread:</t>
  </si>
  <si>
    <t>What this looks like:</t>
  </si>
  <si>
    <t>clear direction</t>
  </si>
  <si>
    <t>1. selling credit spreads</t>
  </si>
  <si>
    <r>
      <rPr>
        <sz val="10"/>
        <color theme="1"/>
        <rFont val="Arial"/>
        <family val="2"/>
      </rPr>
      <t xml:space="preserve">stock/index is choppy/sideways/holds a support level, price is at </t>
    </r>
    <r>
      <rPr>
        <b/>
        <sz val="10"/>
        <color theme="1"/>
        <rFont val="Arial"/>
        <family val="2"/>
      </rPr>
      <t>$100</t>
    </r>
    <r>
      <rPr>
        <sz val="10"/>
        <color theme="1"/>
        <rFont val="Arial"/>
        <family val="2"/>
      </rPr>
      <t>/share 
(bet: price won't go below strike)</t>
    </r>
  </si>
  <si>
    <r>
      <rPr>
        <sz val="10"/>
        <color theme="1"/>
        <rFont val="Arial"/>
        <family val="2"/>
      </rPr>
      <t xml:space="preserve">sell the </t>
    </r>
    <r>
      <rPr>
        <b/>
        <sz val="10"/>
        <color theme="1"/>
        <rFont val="Arial"/>
        <family val="2"/>
      </rPr>
      <t>$95</t>
    </r>
    <r>
      <rPr>
        <sz val="10"/>
        <color theme="1"/>
        <rFont val="Arial"/>
        <family val="2"/>
      </rPr>
      <t xml:space="preserve"> strike put at </t>
    </r>
    <r>
      <rPr>
        <b/>
        <sz val="10"/>
        <color theme="1"/>
        <rFont val="Arial"/>
        <family val="2"/>
      </rPr>
      <t>$2</t>
    </r>
  </si>
  <si>
    <t>sell near</t>
  </si>
  <si>
    <r>
      <rPr>
        <sz val="10"/>
        <color theme="1"/>
        <rFont val="Arial"/>
        <family val="2"/>
      </rPr>
      <t xml:space="preserve">buy the </t>
    </r>
    <r>
      <rPr>
        <b/>
        <sz val="10"/>
        <color theme="1"/>
        <rFont val="Arial"/>
        <family val="2"/>
      </rPr>
      <t>$90</t>
    </r>
    <r>
      <rPr>
        <sz val="10"/>
        <color theme="1"/>
        <rFont val="Arial"/>
        <family val="2"/>
      </rPr>
      <t xml:space="preserve"> strike put at </t>
    </r>
    <r>
      <rPr>
        <b/>
        <sz val="10"/>
        <color theme="1"/>
        <rFont val="Arial"/>
        <family val="2"/>
      </rPr>
      <t>$1</t>
    </r>
  </si>
  <si>
    <t>buy lower</t>
  </si>
  <si>
    <t>&lt;- hedge</t>
  </si>
  <si>
    <r>
      <rPr>
        <sz val="10"/>
        <color theme="1"/>
        <rFont val="Arial"/>
        <family val="2"/>
      </rPr>
      <t xml:space="preserve">stock/index hits resistance, price is at </t>
    </r>
    <r>
      <rPr>
        <b/>
        <sz val="10"/>
        <color theme="1"/>
        <rFont val="Arial"/>
        <family val="2"/>
      </rPr>
      <t>$100</t>
    </r>
    <r>
      <rPr>
        <sz val="10"/>
        <color theme="1"/>
        <rFont val="Arial"/>
        <family val="2"/>
      </rPr>
      <t>/share (bet: price won't go above strike)</t>
    </r>
  </si>
  <si>
    <r>
      <rPr>
        <sz val="10"/>
        <color theme="1"/>
        <rFont val="Arial"/>
        <family val="2"/>
      </rPr>
      <t xml:space="preserve">sell the </t>
    </r>
    <r>
      <rPr>
        <b/>
        <sz val="10"/>
        <color theme="1"/>
        <rFont val="Arial"/>
        <family val="2"/>
      </rPr>
      <t>$105</t>
    </r>
    <r>
      <rPr>
        <sz val="10"/>
        <color theme="1"/>
        <rFont val="Arial"/>
        <family val="2"/>
      </rPr>
      <t xml:space="preserve"> strike call at </t>
    </r>
    <r>
      <rPr>
        <b/>
        <sz val="10"/>
        <color theme="1"/>
        <rFont val="Arial"/>
        <family val="2"/>
      </rPr>
      <t>$2</t>
    </r>
  </si>
  <si>
    <t>NYSEARCA: SPXL</t>
  </si>
  <si>
    <r>
      <rPr>
        <sz val="10"/>
        <color theme="1"/>
        <rFont val="Arial"/>
        <family val="2"/>
      </rPr>
      <t xml:space="preserve">buy the </t>
    </r>
    <r>
      <rPr>
        <b/>
        <sz val="10"/>
        <color theme="1"/>
        <rFont val="Arial"/>
        <family val="2"/>
      </rPr>
      <t>$110</t>
    </r>
    <r>
      <rPr>
        <sz val="10"/>
        <color theme="1"/>
        <rFont val="Arial"/>
        <family val="2"/>
      </rPr>
      <t xml:space="preserve"> strike call at </t>
    </r>
    <r>
      <rPr>
        <b/>
        <sz val="10"/>
        <color theme="1"/>
        <rFont val="Arial"/>
        <family val="2"/>
      </rPr>
      <t>$1</t>
    </r>
  </si>
  <si>
    <t>buy higher</t>
  </si>
  <si>
    <t>Sell Vertical Call Spread (next day expiry)</t>
  </si>
  <si>
    <t>Buy Butterfly Spread (next day expiry)</t>
  </si>
  <si>
    <t>SPY increases</t>
  </si>
  <si>
    <t>SPY decreases</t>
  </si>
  <si>
    <t>Profit</t>
  </si>
  <si>
    <t>Loss</t>
  </si>
  <si>
    <t>Cost of trade</t>
  </si>
  <si>
    <t>Result</t>
  </si>
  <si>
    <t>actl Result</t>
  </si>
  <si>
    <t>???good strategy???</t>
  </si>
  <si>
    <t>Sell Vertical Put Spread (next day expiry)
:sell near, buy lower</t>
  </si>
  <si>
    <t>Sell Calendar Spread (next day/week expiry)</t>
  </si>
  <si>
    <t>Sell Vertical Put Spread (next day expiry)</t>
  </si>
  <si>
    <t>also consider:</t>
  </si>
  <si>
    <t>Sell 4/26, Buy 4/23; Strike 416</t>
  </si>
  <si>
    <t>Pot. profit:</t>
  </si>
  <si>
    <t>VERT ROLL</t>
  </si>
  <si>
    <t>Cover losses:</t>
  </si>
  <si>
    <t>IRON CONDOR</t>
  </si>
  <si>
    <t>annual total:</t>
  </si>
  <si>
    <t>annual returns:</t>
  </si>
  <si>
    <t>Credit</t>
  </si>
  <si>
    <t>Vertical Call Spread:</t>
  </si>
  <si>
    <t>PM:</t>
  </si>
  <si>
    <t>Snapshot 4/16/21:</t>
  </si>
  <si>
    <t>spread:</t>
  </si>
  <si>
    <t>result:</t>
  </si>
  <si>
    <t>bearish on SPY:</t>
  </si>
  <si>
    <t>buy:(bid) / sell:(ask)</t>
  </si>
  <si>
    <t>415/416</t>
  </si>
  <si>
    <t>Trade</t>
  </si>
  <si>
    <t>P/L Day</t>
  </si>
  <si>
    <t>$/Per</t>
  </si>
  <si>
    <t>23 APR 21 416 PUT</t>
  </si>
  <si>
    <t>possible strategy: sell a put spread @ LBB &amp; a call spread @ UBB</t>
  </si>
  <si>
    <t>23 APR 21 417 PUT</t>
  </si>
  <si>
    <t>23 APR 21 417 CALL</t>
  </si>
  <si>
    <t>23 APR 21 418 CALL</t>
  </si>
  <si>
    <t>calendar</t>
  </si>
  <si>
    <t>23 APR 21 416 CALL</t>
  </si>
  <si>
    <t>TBD</t>
  </si>
  <si>
    <t>26 APR 21 416 CALL</t>
  </si>
  <si>
    <t>butterfly</t>
  </si>
  <si>
    <t>*** PAPER ACCOUNT PURCHASED +1,300 SHARES OF SPY @ 416.0769 ACCOUNT BALANCE NEGATIVE ($167,137.99) ***</t>
  </si>
  <si>
    <t>bearish on SPY</t>
  </si>
  <si>
    <t>417/418</t>
  </si>
  <si>
    <t>sell near, buy higher</t>
  </si>
  <si>
    <t>4/26/21:</t>
  </si>
  <si>
    <t>References:</t>
  </si>
  <si>
    <t>credit spread</t>
  </si>
  <si>
    <t>http://tastytradenetwork.squarespace.com/tt/blog/4-keys-to-placing-your-first-credit-spread</t>
  </si>
  <si>
    <t>https://www.tradestation.com/insights/2020/01/20/options-trading-education-credit-spreads/</t>
  </si>
  <si>
    <t>implied volatility</t>
  </si>
  <si>
    <t>https://www.investopedia.com/articles/optioninvestor/08/implied-volatility.asp#:~:text=When%20you%20see%20options%20trading,short%20straddles%2C%20and%20credit%20spreads.</t>
  </si>
  <si>
    <t>Bin</t>
  </si>
  <si>
    <t>More</t>
  </si>
  <si>
    <t>Frequency</t>
  </si>
  <si>
    <t>Daily</t>
  </si>
  <si>
    <t>Log_Returns</t>
  </si>
  <si>
    <t>Probability</t>
  </si>
  <si>
    <t>Cum. Probability</t>
  </si>
  <si>
    <t>xxxxxxxxxxxxx</t>
  </si>
  <si>
    <t>wt. avg.</t>
  </si>
  <si>
    <t>prob.</t>
  </si>
  <si>
    <t>Losses</t>
  </si>
  <si>
    <t>Wins</t>
  </si>
  <si>
    <t>Close</t>
  </si>
  <si>
    <t>QQQ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</si>
</sst>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"/>
    <numFmt numFmtId="165" formatCode="m/d/yy"/>
    <numFmt numFmtId="166" formatCode="d\ mmmm\ yy"/>
    <numFmt numFmtId="167" formatCode="0.000000"/>
    <numFmt numFmtId="169" formatCode="0.000"/>
    <numFmt numFmtId="170" formatCode="&quot;$&quot;#,##0.00"/>
    <numFmt numFmtId="171" formatCode="&quot;$&quot;#,##0"/>
  </numFmts>
  <fonts count="17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u/>
      <sz val="10"/>
      <color rgb="FF0000FF"/>
      <name val="Arial"/>
      <family val="2"/>
    </font>
    <font>
      <u/>
      <sz val="10"/>
      <color theme="1"/>
      <name val="Arial"/>
      <family val="2"/>
    </font>
    <font>
      <u/>
      <sz val="10"/>
      <color theme="1"/>
      <name val="Arial"/>
      <family val="2"/>
    </font>
    <font>
      <sz val="9"/>
      <color theme="1"/>
      <name val="Arial"/>
      <family val="2"/>
    </font>
    <font>
      <sz val="10"/>
      <color rgb="FFFF0000"/>
      <name val="Arial"/>
      <family val="2"/>
    </font>
    <font>
      <sz val="8"/>
      <color rgb="FFFF0000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sz val="10"/>
      <color theme="7"/>
      <name val="Arial"/>
      <family val="2"/>
    </font>
    <font>
      <sz val="10"/>
      <color theme="5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11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/>
    <xf numFmtId="0" fontId="2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/>
    <xf numFmtId="2" fontId="1" fillId="0" borderId="0" xfId="0" applyNumberFormat="1" applyFont="1"/>
    <xf numFmtId="2" fontId="1" fillId="0" borderId="0" xfId="0" applyNumberFormat="1" applyFont="1" applyAlignment="1"/>
    <xf numFmtId="2" fontId="1" fillId="0" borderId="1" xfId="0" applyNumberFormat="1" applyFont="1" applyBorder="1" applyAlignment="1"/>
    <xf numFmtId="164" fontId="1" fillId="0" borderId="0" xfId="0" applyNumberFormat="1" applyFont="1"/>
    <xf numFmtId="0" fontId="1" fillId="0" borderId="5" xfId="0" applyFont="1" applyBorder="1" applyAlignment="1">
      <alignment horizontal="center"/>
    </xf>
    <xf numFmtId="165" fontId="1" fillId="0" borderId="0" xfId="0" applyNumberFormat="1" applyFont="1" applyAlignment="1"/>
    <xf numFmtId="166" fontId="1" fillId="0" borderId="0" xfId="0" applyNumberFormat="1" applyFont="1" applyAlignment="1"/>
    <xf numFmtId="165" fontId="1" fillId="0" borderId="1" xfId="0" applyNumberFormat="1" applyFont="1" applyBorder="1" applyAlignment="1"/>
    <xf numFmtId="0" fontId="1" fillId="0" borderId="1" xfId="0" applyFont="1" applyBorder="1"/>
    <xf numFmtId="0" fontId="1" fillId="0" borderId="1" xfId="0" applyFont="1" applyBorder="1" applyAlignment="1"/>
    <xf numFmtId="166" fontId="1" fillId="0" borderId="1" xfId="0" applyNumberFormat="1" applyFont="1" applyBorder="1" applyAlignment="1"/>
    <xf numFmtId="2" fontId="3" fillId="0" borderId="0" xfId="0" applyNumberFormat="1" applyFont="1" applyAlignment="1"/>
    <xf numFmtId="165" fontId="3" fillId="0" borderId="1" xfId="0" applyNumberFormat="1" applyFont="1" applyBorder="1" applyAlignment="1"/>
    <xf numFmtId="0" fontId="3" fillId="0" borderId="1" xfId="0" applyFont="1" applyBorder="1" applyAlignment="1"/>
    <xf numFmtId="166" fontId="3" fillId="0" borderId="1" xfId="0" applyNumberFormat="1" applyFont="1" applyBorder="1" applyAlignment="1"/>
    <xf numFmtId="2" fontId="3" fillId="0" borderId="1" xfId="0" applyNumberFormat="1" applyFont="1" applyBorder="1" applyAlignment="1"/>
    <xf numFmtId="167" fontId="1" fillId="0" borderId="0" xfId="0" applyNumberFormat="1" applyFont="1"/>
    <xf numFmtId="0" fontId="3" fillId="0" borderId="0" xfId="0" applyFont="1" applyAlignment="1"/>
    <xf numFmtId="165" fontId="2" fillId="0" borderId="0" xfId="0" applyNumberFormat="1" applyFont="1" applyAlignment="1"/>
    <xf numFmtId="0" fontId="2" fillId="0" borderId="0" xfId="0" applyFont="1" applyAlignment="1">
      <alignment horizontal="right"/>
    </xf>
    <xf numFmtId="0" fontId="1" fillId="0" borderId="6" xfId="0" applyFont="1" applyBorder="1" applyAlignment="1"/>
    <xf numFmtId="0" fontId="4" fillId="0" borderId="7" xfId="0" applyFont="1" applyBorder="1" applyAlignment="1"/>
    <xf numFmtId="169" fontId="1" fillId="0" borderId="0" xfId="0" applyNumberFormat="1" applyFont="1"/>
    <xf numFmtId="10" fontId="1" fillId="0" borderId="0" xfId="0" applyNumberFormat="1" applyFont="1"/>
    <xf numFmtId="0" fontId="1" fillId="0" borderId="0" xfId="0" applyFont="1" applyAlignment="1">
      <alignment horizontal="right"/>
    </xf>
    <xf numFmtId="14" fontId="1" fillId="0" borderId="0" xfId="0" applyNumberFormat="1" applyFont="1"/>
    <xf numFmtId="0" fontId="1" fillId="0" borderId="7" xfId="0" applyFont="1" applyBorder="1"/>
    <xf numFmtId="0" fontId="1" fillId="0" borderId="7" xfId="0" applyFont="1" applyBorder="1" applyAlignment="1"/>
    <xf numFmtId="0" fontId="4" fillId="0" borderId="8" xfId="0" applyFont="1" applyBorder="1" applyAlignment="1"/>
    <xf numFmtId="14" fontId="1" fillId="0" borderId="1" xfId="0" applyNumberFormat="1" applyFont="1" applyBorder="1" applyAlignment="1"/>
    <xf numFmtId="170" fontId="1" fillId="0" borderId="0" xfId="0" applyNumberFormat="1" applyFont="1" applyAlignment="1"/>
    <xf numFmtId="170" fontId="1" fillId="0" borderId="0" xfId="0" applyNumberFormat="1" applyFont="1"/>
    <xf numFmtId="0" fontId="1" fillId="0" borderId="0" xfId="0" applyFont="1" applyAlignment="1">
      <alignment horizontal="center"/>
    </xf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/>
    <xf numFmtId="0" fontId="8" fillId="0" borderId="0" xfId="0" applyFont="1" applyAlignment="1"/>
    <xf numFmtId="0" fontId="2" fillId="0" borderId="9" xfId="0" applyFont="1" applyBorder="1" applyAlignment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 applyAlignment="1"/>
    <xf numFmtId="0" fontId="1" fillId="0" borderId="13" xfId="0" applyFont="1" applyBorder="1"/>
    <xf numFmtId="0" fontId="1" fillId="0" borderId="12" xfId="0" applyFont="1" applyBorder="1"/>
    <xf numFmtId="170" fontId="1" fillId="0" borderId="1" xfId="0" applyNumberFormat="1" applyFont="1" applyBorder="1" applyAlignment="1"/>
    <xf numFmtId="170" fontId="1" fillId="0" borderId="0" xfId="0" applyNumberFormat="1" applyFont="1" applyAlignment="1">
      <alignment horizontal="right"/>
    </xf>
    <xf numFmtId="0" fontId="1" fillId="0" borderId="14" xfId="0" applyFont="1" applyBorder="1" applyAlignment="1"/>
    <xf numFmtId="170" fontId="1" fillId="0" borderId="15" xfId="0" applyNumberFormat="1" applyFont="1" applyBorder="1" applyAlignment="1"/>
    <xf numFmtId="0" fontId="1" fillId="0" borderId="16" xfId="0" applyFont="1" applyBorder="1"/>
    <xf numFmtId="0" fontId="1" fillId="0" borderId="0" xfId="0" applyFont="1" applyAlignment="1">
      <alignment horizontal="right" vertical="center"/>
    </xf>
    <xf numFmtId="2" fontId="2" fillId="0" borderId="0" xfId="0" applyNumberFormat="1" applyFont="1" applyAlignment="1"/>
    <xf numFmtId="171" fontId="1" fillId="0" borderId="0" xfId="0" applyNumberFormat="1" applyFont="1"/>
    <xf numFmtId="171" fontId="1" fillId="0" borderId="1" xfId="0" applyNumberFormat="1" applyFont="1" applyBorder="1"/>
    <xf numFmtId="9" fontId="1" fillId="0" borderId="0" xfId="0" applyNumberFormat="1" applyFont="1"/>
    <xf numFmtId="2" fontId="9" fillId="0" borderId="0" xfId="0" applyNumberFormat="1" applyFont="1" applyAlignment="1"/>
    <xf numFmtId="165" fontId="2" fillId="0" borderId="0" xfId="0" applyNumberFormat="1" applyFont="1" applyAlignment="1">
      <alignment horizontal="center"/>
    </xf>
    <xf numFmtId="0" fontId="1" fillId="0" borderId="9" xfId="0" applyFont="1" applyBorder="1" applyAlignment="1"/>
    <xf numFmtId="0" fontId="1" fillId="0" borderId="10" xfId="0" applyFont="1" applyBorder="1" applyAlignment="1"/>
    <xf numFmtId="0" fontId="4" fillId="0" borderId="10" xfId="0" applyFont="1" applyBorder="1" applyAlignment="1"/>
    <xf numFmtId="170" fontId="1" fillId="0" borderId="10" xfId="0" applyNumberFormat="1" applyFont="1" applyBorder="1" applyAlignment="1"/>
    <xf numFmtId="170" fontId="1" fillId="0" borderId="11" xfId="0" applyNumberFormat="1" applyFont="1" applyBorder="1"/>
    <xf numFmtId="0" fontId="4" fillId="0" borderId="12" xfId="0" applyFont="1" applyBorder="1" applyAlignment="1"/>
    <xf numFmtId="0" fontId="10" fillId="0" borderId="0" xfId="0" applyFont="1" applyAlignment="1"/>
    <xf numFmtId="0" fontId="4" fillId="0" borderId="0" xfId="0" applyFont="1"/>
    <xf numFmtId="170" fontId="1" fillId="0" borderId="13" xfId="0" applyNumberFormat="1" applyFont="1" applyBorder="1"/>
    <xf numFmtId="0" fontId="4" fillId="0" borderId="14" xfId="0" applyFont="1" applyBorder="1" applyAlignment="1"/>
    <xf numFmtId="0" fontId="1" fillId="0" borderId="15" xfId="0" applyFont="1" applyBorder="1" applyAlignment="1"/>
    <xf numFmtId="0" fontId="4" fillId="0" borderId="15" xfId="0" applyFont="1" applyBorder="1" applyAlignment="1"/>
    <xf numFmtId="0" fontId="11" fillId="0" borderId="0" xfId="0" applyFont="1" applyAlignment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2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1" fillId="0" borderId="0" xfId="0" applyFont="1" applyAlignment="1">
      <alignment vertical="center" wrapText="1"/>
    </xf>
    <xf numFmtId="0" fontId="0" fillId="0" borderId="0" xfId="0" applyFill="1" applyBorder="1" applyAlignment="1"/>
    <xf numFmtId="0" fontId="13" fillId="0" borderId="18" xfId="0" applyFont="1" applyFill="1" applyBorder="1" applyAlignment="1">
      <alignment horizontal="center"/>
    </xf>
    <xf numFmtId="2" fontId="0" fillId="0" borderId="0" xfId="0" applyNumberFormat="1" applyFill="1" applyBorder="1" applyAlignment="1"/>
    <xf numFmtId="0" fontId="12" fillId="0" borderId="0" xfId="0" applyFont="1" applyAlignment="1"/>
    <xf numFmtId="167" fontId="0" fillId="0" borderId="0" xfId="0" applyNumberFormat="1" applyFont="1" applyAlignment="1"/>
    <xf numFmtId="164" fontId="0" fillId="0" borderId="0" xfId="0" applyNumberFormat="1" applyFont="1" applyAlignment="1"/>
    <xf numFmtId="164" fontId="0" fillId="0" borderId="0" xfId="0" applyNumberFormat="1" applyFill="1" applyBorder="1" applyAlignment="1"/>
    <xf numFmtId="0" fontId="13" fillId="0" borderId="0" xfId="0" applyFont="1" applyFill="1" applyBorder="1" applyAlignment="1">
      <alignment horizontal="center"/>
    </xf>
    <xf numFmtId="0" fontId="14" fillId="0" borderId="0" xfId="0" applyFont="1" applyAlignment="1"/>
    <xf numFmtId="0" fontId="15" fillId="0" borderId="0" xfId="0" applyFont="1" applyAlignment="1"/>
    <xf numFmtId="164" fontId="12" fillId="0" borderId="0" xfId="0" applyNumberFormat="1" applyFont="1" applyAlignment="1"/>
    <xf numFmtId="0" fontId="0" fillId="0" borderId="17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2" fillId="0" borderId="0" xfId="0" applyFont="1" applyBorder="1" applyAlignment="1"/>
    <xf numFmtId="169" fontId="1" fillId="0" borderId="0" xfId="0" applyNumberFormat="1" applyFont="1" applyBorder="1" applyAlignment="1"/>
    <xf numFmtId="164" fontId="1" fillId="0" borderId="0" xfId="0" applyNumberFormat="1" applyFont="1" applyBorder="1"/>
    <xf numFmtId="0" fontId="0" fillId="0" borderId="0" xfId="0" applyFont="1" applyBorder="1" applyAlignment="1"/>
    <xf numFmtId="14" fontId="0" fillId="0" borderId="0" xfId="0" applyNumberFormat="1" applyFont="1" applyAlignment="1"/>
    <xf numFmtId="2" fontId="0" fillId="0" borderId="0" xfId="0" applyNumberFormat="1" applyFont="1" applyAlignment="1"/>
    <xf numFmtId="0" fontId="12" fillId="0" borderId="19" xfId="0" applyFont="1" applyBorder="1" applyAlignment="1">
      <alignment wrapText="1"/>
    </xf>
    <xf numFmtId="0" fontId="12" fillId="0" borderId="19" xfId="0" applyFont="1" applyBorder="1" applyAlignment="1">
      <alignment horizontal="right" wrapText="1"/>
    </xf>
    <xf numFmtId="14" fontId="12" fillId="0" borderId="19" xfId="0" applyNumberFormat="1" applyFont="1" applyBorder="1" applyAlignment="1">
      <alignment horizontal="right" wrapText="1"/>
    </xf>
    <xf numFmtId="167" fontId="0" fillId="0" borderId="0" xfId="0" applyNumberFormat="1" applyFont="1" applyBorder="1" applyAlignment="1"/>
    <xf numFmtId="0" fontId="14" fillId="0" borderId="0" xfId="0" applyFont="1" applyBorder="1" applyAlignment="1"/>
    <xf numFmtId="164" fontId="0" fillId="0" borderId="0" xfId="0" applyNumberFormat="1" applyFont="1" applyBorder="1" applyAlignment="1"/>
    <xf numFmtId="0" fontId="12" fillId="0" borderId="0" xfId="0" applyFont="1" applyBorder="1" applyAlignment="1"/>
    <xf numFmtId="2" fontId="0" fillId="0" borderId="0" xfId="0" applyNumberFormat="1" applyFont="1" applyBorder="1" applyAlignment="1"/>
    <xf numFmtId="0" fontId="12" fillId="0" borderId="20" xfId="0" applyFont="1" applyBorder="1" applyAlignment="1"/>
    <xf numFmtId="2" fontId="16" fillId="0" borderId="0" xfId="0" applyNumberFormat="1" applyFont="1" applyBorder="1" applyAlignment="1"/>
    <xf numFmtId="2" fontId="12" fillId="0" borderId="0" xfId="0" applyNumberFormat="1" applyFont="1" applyAlignment="1"/>
    <xf numFmtId="2" fontId="0" fillId="2" borderId="0" xfId="0" applyNumberFormat="1" applyFont="1" applyFill="1" applyAlignment="1"/>
    <xf numFmtId="2" fontId="0" fillId="2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'Underlying Study'!$C$2</c:f>
              <c:strCache>
                <c:ptCount val="1"/>
                <c:pt idx="0">
                  <c:v>Close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'Underlying Study'!$B$3:$B$3780</c:f>
              <c:numCache>
                <c:formatCode>m/d/yyyy</c:formatCode>
                <c:ptCount val="3778"/>
                <c:pt idx="0">
                  <c:v>38849.666666666664</c:v>
                </c:pt>
                <c:pt idx="1">
                  <c:v>38852.666666666664</c:v>
                </c:pt>
                <c:pt idx="2">
                  <c:v>38853.666666666664</c:v>
                </c:pt>
                <c:pt idx="3">
                  <c:v>38854.666666666664</c:v>
                </c:pt>
                <c:pt idx="4">
                  <c:v>38855.666666666664</c:v>
                </c:pt>
                <c:pt idx="5">
                  <c:v>38856.666666666664</c:v>
                </c:pt>
                <c:pt idx="6">
                  <c:v>38859.666666666664</c:v>
                </c:pt>
                <c:pt idx="7">
                  <c:v>38860.666666666664</c:v>
                </c:pt>
                <c:pt idx="8">
                  <c:v>38861.666666666664</c:v>
                </c:pt>
                <c:pt idx="9">
                  <c:v>38862.666666666664</c:v>
                </c:pt>
                <c:pt idx="10">
                  <c:v>38863.666666666664</c:v>
                </c:pt>
                <c:pt idx="11">
                  <c:v>38867.666666666664</c:v>
                </c:pt>
                <c:pt idx="12">
                  <c:v>38868.666666666664</c:v>
                </c:pt>
                <c:pt idx="13">
                  <c:v>38869.666666666664</c:v>
                </c:pt>
                <c:pt idx="14">
                  <c:v>38870.666666666664</c:v>
                </c:pt>
                <c:pt idx="15">
                  <c:v>38873.666666666664</c:v>
                </c:pt>
                <c:pt idx="16">
                  <c:v>38874.666666666664</c:v>
                </c:pt>
                <c:pt idx="17">
                  <c:v>38876.666666666664</c:v>
                </c:pt>
                <c:pt idx="18">
                  <c:v>38877.666666666664</c:v>
                </c:pt>
                <c:pt idx="19">
                  <c:v>38880.666666666664</c:v>
                </c:pt>
                <c:pt idx="20">
                  <c:v>38881.666666666664</c:v>
                </c:pt>
                <c:pt idx="21">
                  <c:v>38882.666666666664</c:v>
                </c:pt>
                <c:pt idx="22">
                  <c:v>38883.666666666664</c:v>
                </c:pt>
                <c:pt idx="23">
                  <c:v>38884.666666666664</c:v>
                </c:pt>
                <c:pt idx="24">
                  <c:v>38887.666666666664</c:v>
                </c:pt>
                <c:pt idx="25">
                  <c:v>38888.666666666664</c:v>
                </c:pt>
                <c:pt idx="26">
                  <c:v>38889.666666666664</c:v>
                </c:pt>
                <c:pt idx="27">
                  <c:v>38890.666666666664</c:v>
                </c:pt>
                <c:pt idx="28">
                  <c:v>38891.666666666664</c:v>
                </c:pt>
                <c:pt idx="29">
                  <c:v>38894.666666666664</c:v>
                </c:pt>
                <c:pt idx="30">
                  <c:v>38895.666666666664</c:v>
                </c:pt>
                <c:pt idx="31">
                  <c:v>38896.666666666664</c:v>
                </c:pt>
                <c:pt idx="32">
                  <c:v>38897.666666666664</c:v>
                </c:pt>
                <c:pt idx="33">
                  <c:v>38898.666666666664</c:v>
                </c:pt>
                <c:pt idx="34">
                  <c:v>38903.666666666664</c:v>
                </c:pt>
                <c:pt idx="35">
                  <c:v>38904.666666666664</c:v>
                </c:pt>
                <c:pt idx="36">
                  <c:v>38905.666666666664</c:v>
                </c:pt>
                <c:pt idx="37">
                  <c:v>38908.666666666664</c:v>
                </c:pt>
                <c:pt idx="38">
                  <c:v>38909.666666666664</c:v>
                </c:pt>
                <c:pt idx="39">
                  <c:v>38910.666666666664</c:v>
                </c:pt>
                <c:pt idx="40">
                  <c:v>38911.666666666664</c:v>
                </c:pt>
                <c:pt idx="41">
                  <c:v>38912.666666666664</c:v>
                </c:pt>
                <c:pt idx="42">
                  <c:v>38915.666666666664</c:v>
                </c:pt>
                <c:pt idx="43">
                  <c:v>38916.666666666664</c:v>
                </c:pt>
                <c:pt idx="44">
                  <c:v>38917.666666666664</c:v>
                </c:pt>
                <c:pt idx="45">
                  <c:v>38918.666666666664</c:v>
                </c:pt>
                <c:pt idx="46">
                  <c:v>38919.666666666664</c:v>
                </c:pt>
                <c:pt idx="47">
                  <c:v>38922.666666666664</c:v>
                </c:pt>
                <c:pt idx="48">
                  <c:v>38923.666666666664</c:v>
                </c:pt>
                <c:pt idx="49">
                  <c:v>38924.666666666664</c:v>
                </c:pt>
                <c:pt idx="50">
                  <c:v>38926.666666666664</c:v>
                </c:pt>
                <c:pt idx="51">
                  <c:v>38929.666666666664</c:v>
                </c:pt>
                <c:pt idx="52">
                  <c:v>38930.666666666664</c:v>
                </c:pt>
                <c:pt idx="53">
                  <c:v>38931.666666666664</c:v>
                </c:pt>
                <c:pt idx="54">
                  <c:v>38932.666666666664</c:v>
                </c:pt>
                <c:pt idx="55">
                  <c:v>38933.666666666664</c:v>
                </c:pt>
                <c:pt idx="56">
                  <c:v>38936.666666666664</c:v>
                </c:pt>
                <c:pt idx="57">
                  <c:v>38937.666666666664</c:v>
                </c:pt>
                <c:pt idx="58">
                  <c:v>38938.666666666664</c:v>
                </c:pt>
                <c:pt idx="59">
                  <c:v>38939.666666666664</c:v>
                </c:pt>
                <c:pt idx="60">
                  <c:v>38940.666666666664</c:v>
                </c:pt>
                <c:pt idx="61">
                  <c:v>38943.666666666664</c:v>
                </c:pt>
                <c:pt idx="62">
                  <c:v>38944.666666666664</c:v>
                </c:pt>
                <c:pt idx="63">
                  <c:v>38945.666666666664</c:v>
                </c:pt>
                <c:pt idx="64">
                  <c:v>38946.666666666664</c:v>
                </c:pt>
                <c:pt idx="65">
                  <c:v>38947.666666666664</c:v>
                </c:pt>
                <c:pt idx="66">
                  <c:v>38950.666666666664</c:v>
                </c:pt>
                <c:pt idx="67">
                  <c:v>38951.666666666664</c:v>
                </c:pt>
                <c:pt idx="68">
                  <c:v>38952.666666666664</c:v>
                </c:pt>
                <c:pt idx="69">
                  <c:v>38953.666666666664</c:v>
                </c:pt>
                <c:pt idx="70">
                  <c:v>38954.666666666664</c:v>
                </c:pt>
                <c:pt idx="71">
                  <c:v>38957.666666666664</c:v>
                </c:pt>
                <c:pt idx="72">
                  <c:v>38958.666666666664</c:v>
                </c:pt>
                <c:pt idx="73">
                  <c:v>38959.666666666664</c:v>
                </c:pt>
                <c:pt idx="74">
                  <c:v>38960.666666666664</c:v>
                </c:pt>
                <c:pt idx="75">
                  <c:v>38961.666666666664</c:v>
                </c:pt>
                <c:pt idx="76">
                  <c:v>38965.666666666664</c:v>
                </c:pt>
                <c:pt idx="77">
                  <c:v>38966.666666666664</c:v>
                </c:pt>
                <c:pt idx="78">
                  <c:v>38967.666666666664</c:v>
                </c:pt>
                <c:pt idx="79">
                  <c:v>38968.666666666664</c:v>
                </c:pt>
                <c:pt idx="80">
                  <c:v>38971.666666666664</c:v>
                </c:pt>
                <c:pt idx="81">
                  <c:v>38972.666666666664</c:v>
                </c:pt>
                <c:pt idx="82">
                  <c:v>38973.666666666664</c:v>
                </c:pt>
                <c:pt idx="83">
                  <c:v>38974.666666666664</c:v>
                </c:pt>
                <c:pt idx="84">
                  <c:v>38975.666666666664</c:v>
                </c:pt>
                <c:pt idx="85">
                  <c:v>38979.666666666664</c:v>
                </c:pt>
                <c:pt idx="86">
                  <c:v>38980.666666666664</c:v>
                </c:pt>
                <c:pt idx="87">
                  <c:v>38981.666666666664</c:v>
                </c:pt>
                <c:pt idx="88">
                  <c:v>38982.666666666664</c:v>
                </c:pt>
                <c:pt idx="89">
                  <c:v>38985.666666666664</c:v>
                </c:pt>
                <c:pt idx="90">
                  <c:v>38986.666666666664</c:v>
                </c:pt>
                <c:pt idx="91">
                  <c:v>38987.666666666664</c:v>
                </c:pt>
                <c:pt idx="92">
                  <c:v>38988.666666666664</c:v>
                </c:pt>
                <c:pt idx="93">
                  <c:v>38989.666666666664</c:v>
                </c:pt>
                <c:pt idx="94">
                  <c:v>38992.666666666664</c:v>
                </c:pt>
                <c:pt idx="95">
                  <c:v>38993.666666666664</c:v>
                </c:pt>
                <c:pt idx="96">
                  <c:v>38994.666666666664</c:v>
                </c:pt>
                <c:pt idx="97">
                  <c:v>38995.666666666664</c:v>
                </c:pt>
                <c:pt idx="98">
                  <c:v>38996.666666666664</c:v>
                </c:pt>
                <c:pt idx="99">
                  <c:v>38999.666666666664</c:v>
                </c:pt>
                <c:pt idx="100">
                  <c:v>39000.666666666664</c:v>
                </c:pt>
                <c:pt idx="101">
                  <c:v>39001.666666666664</c:v>
                </c:pt>
                <c:pt idx="102">
                  <c:v>39002.666666666664</c:v>
                </c:pt>
                <c:pt idx="103">
                  <c:v>39003.666666666664</c:v>
                </c:pt>
                <c:pt idx="104">
                  <c:v>39006.666666666664</c:v>
                </c:pt>
                <c:pt idx="105">
                  <c:v>39007.666666666664</c:v>
                </c:pt>
                <c:pt idx="106">
                  <c:v>39008.666666666664</c:v>
                </c:pt>
                <c:pt idx="107">
                  <c:v>39009.666666666664</c:v>
                </c:pt>
                <c:pt idx="108">
                  <c:v>39010.666666666664</c:v>
                </c:pt>
                <c:pt idx="109">
                  <c:v>39013.666666666664</c:v>
                </c:pt>
                <c:pt idx="110">
                  <c:v>39014.666666666664</c:v>
                </c:pt>
                <c:pt idx="111">
                  <c:v>39015.666666666664</c:v>
                </c:pt>
                <c:pt idx="112">
                  <c:v>39016.666666666664</c:v>
                </c:pt>
                <c:pt idx="113">
                  <c:v>39017.666666666664</c:v>
                </c:pt>
                <c:pt idx="114">
                  <c:v>39020.666666666664</c:v>
                </c:pt>
                <c:pt idx="115">
                  <c:v>39021.666666666664</c:v>
                </c:pt>
                <c:pt idx="116">
                  <c:v>39022.666666666664</c:v>
                </c:pt>
                <c:pt idx="117">
                  <c:v>39023.666666666664</c:v>
                </c:pt>
                <c:pt idx="118">
                  <c:v>39024.666666666664</c:v>
                </c:pt>
                <c:pt idx="119">
                  <c:v>39027.666666666664</c:v>
                </c:pt>
                <c:pt idx="120">
                  <c:v>39028.666666666664</c:v>
                </c:pt>
                <c:pt idx="121">
                  <c:v>39029.666666666664</c:v>
                </c:pt>
                <c:pt idx="122">
                  <c:v>39030.666666666664</c:v>
                </c:pt>
                <c:pt idx="123">
                  <c:v>39031.666666666664</c:v>
                </c:pt>
                <c:pt idx="124">
                  <c:v>39034.666666666664</c:v>
                </c:pt>
                <c:pt idx="125">
                  <c:v>39035.666666666664</c:v>
                </c:pt>
                <c:pt idx="126">
                  <c:v>39036.666666666664</c:v>
                </c:pt>
                <c:pt idx="127">
                  <c:v>39037.666666666664</c:v>
                </c:pt>
                <c:pt idx="128">
                  <c:v>39038.666666666664</c:v>
                </c:pt>
                <c:pt idx="129">
                  <c:v>39041.666666666664</c:v>
                </c:pt>
                <c:pt idx="130">
                  <c:v>39042.666666666664</c:v>
                </c:pt>
                <c:pt idx="131">
                  <c:v>39043.666666666664</c:v>
                </c:pt>
                <c:pt idx="132">
                  <c:v>39048.666666666664</c:v>
                </c:pt>
                <c:pt idx="133">
                  <c:v>39049.666666666664</c:v>
                </c:pt>
                <c:pt idx="134">
                  <c:v>39050.666666666664</c:v>
                </c:pt>
                <c:pt idx="135">
                  <c:v>39051.666666666664</c:v>
                </c:pt>
                <c:pt idx="136">
                  <c:v>39052.666666666664</c:v>
                </c:pt>
                <c:pt idx="137">
                  <c:v>39055.666666666664</c:v>
                </c:pt>
                <c:pt idx="138">
                  <c:v>39056.666666666664</c:v>
                </c:pt>
                <c:pt idx="139">
                  <c:v>39057.666666666664</c:v>
                </c:pt>
                <c:pt idx="140">
                  <c:v>39058.666666666664</c:v>
                </c:pt>
                <c:pt idx="141">
                  <c:v>39059.666666666664</c:v>
                </c:pt>
                <c:pt idx="142">
                  <c:v>39062.666666666664</c:v>
                </c:pt>
                <c:pt idx="143">
                  <c:v>39063.666666666664</c:v>
                </c:pt>
                <c:pt idx="144">
                  <c:v>39064.666666666664</c:v>
                </c:pt>
                <c:pt idx="145">
                  <c:v>39065.666666666664</c:v>
                </c:pt>
                <c:pt idx="146">
                  <c:v>39066.666666666664</c:v>
                </c:pt>
                <c:pt idx="147">
                  <c:v>39069.666666666664</c:v>
                </c:pt>
                <c:pt idx="148">
                  <c:v>39070.666666666664</c:v>
                </c:pt>
                <c:pt idx="149">
                  <c:v>39071.666666666664</c:v>
                </c:pt>
                <c:pt idx="150">
                  <c:v>39072.666666666664</c:v>
                </c:pt>
                <c:pt idx="151">
                  <c:v>39073.666666666664</c:v>
                </c:pt>
                <c:pt idx="152">
                  <c:v>39077.666666666664</c:v>
                </c:pt>
                <c:pt idx="153">
                  <c:v>39078.666666666664</c:v>
                </c:pt>
                <c:pt idx="154">
                  <c:v>39079.666666666664</c:v>
                </c:pt>
                <c:pt idx="155">
                  <c:v>39080.666666666664</c:v>
                </c:pt>
                <c:pt idx="156">
                  <c:v>39085.666666666664</c:v>
                </c:pt>
                <c:pt idx="157">
                  <c:v>39086.666666666664</c:v>
                </c:pt>
                <c:pt idx="158">
                  <c:v>39087.666666666664</c:v>
                </c:pt>
                <c:pt idx="159">
                  <c:v>39090.666666666664</c:v>
                </c:pt>
                <c:pt idx="160">
                  <c:v>39091.666666666664</c:v>
                </c:pt>
                <c:pt idx="161">
                  <c:v>39092.666666666664</c:v>
                </c:pt>
                <c:pt idx="162">
                  <c:v>39093.666666666664</c:v>
                </c:pt>
                <c:pt idx="163">
                  <c:v>39094.666666666664</c:v>
                </c:pt>
                <c:pt idx="164">
                  <c:v>39098.666666666664</c:v>
                </c:pt>
                <c:pt idx="165">
                  <c:v>39099.666666666664</c:v>
                </c:pt>
                <c:pt idx="166">
                  <c:v>39100.666666666664</c:v>
                </c:pt>
                <c:pt idx="167">
                  <c:v>39101.666666666664</c:v>
                </c:pt>
                <c:pt idx="168">
                  <c:v>39104.666666666664</c:v>
                </c:pt>
                <c:pt idx="169">
                  <c:v>39105.666666666664</c:v>
                </c:pt>
                <c:pt idx="170">
                  <c:v>39106.666666666664</c:v>
                </c:pt>
                <c:pt idx="171">
                  <c:v>39107.666666666664</c:v>
                </c:pt>
                <c:pt idx="172">
                  <c:v>39108.666666666664</c:v>
                </c:pt>
                <c:pt idx="173">
                  <c:v>39111.666666666664</c:v>
                </c:pt>
                <c:pt idx="174">
                  <c:v>39112.666666666664</c:v>
                </c:pt>
                <c:pt idx="175">
                  <c:v>39113.666666666664</c:v>
                </c:pt>
                <c:pt idx="176">
                  <c:v>39114.666666666664</c:v>
                </c:pt>
                <c:pt idx="177">
                  <c:v>39115.666666666664</c:v>
                </c:pt>
                <c:pt idx="178">
                  <c:v>39118.666666666664</c:v>
                </c:pt>
                <c:pt idx="179">
                  <c:v>39119.666666666664</c:v>
                </c:pt>
                <c:pt idx="180">
                  <c:v>39120.666666666664</c:v>
                </c:pt>
                <c:pt idx="181">
                  <c:v>39121.666666666664</c:v>
                </c:pt>
                <c:pt idx="182">
                  <c:v>39122.666666666664</c:v>
                </c:pt>
                <c:pt idx="183">
                  <c:v>39125.666666666664</c:v>
                </c:pt>
                <c:pt idx="184">
                  <c:v>39126.666666666664</c:v>
                </c:pt>
                <c:pt idx="185">
                  <c:v>39127.666666666664</c:v>
                </c:pt>
                <c:pt idx="186">
                  <c:v>39128.666666666664</c:v>
                </c:pt>
                <c:pt idx="187">
                  <c:v>39129.666666666664</c:v>
                </c:pt>
                <c:pt idx="188">
                  <c:v>39133.666666666664</c:v>
                </c:pt>
                <c:pt idx="189">
                  <c:v>39134.666666666664</c:v>
                </c:pt>
                <c:pt idx="190">
                  <c:v>39135.666666666664</c:v>
                </c:pt>
                <c:pt idx="191">
                  <c:v>39136.666666666664</c:v>
                </c:pt>
                <c:pt idx="192">
                  <c:v>39139.666666666664</c:v>
                </c:pt>
                <c:pt idx="193">
                  <c:v>39140.666666666664</c:v>
                </c:pt>
                <c:pt idx="194">
                  <c:v>39141.666666666664</c:v>
                </c:pt>
                <c:pt idx="195">
                  <c:v>39142.666666666664</c:v>
                </c:pt>
                <c:pt idx="196">
                  <c:v>39143.666666666664</c:v>
                </c:pt>
                <c:pt idx="197">
                  <c:v>39146.666666666664</c:v>
                </c:pt>
                <c:pt idx="198">
                  <c:v>39147.666666666664</c:v>
                </c:pt>
                <c:pt idx="199">
                  <c:v>39148.666666666664</c:v>
                </c:pt>
                <c:pt idx="200">
                  <c:v>39149.666666666664</c:v>
                </c:pt>
                <c:pt idx="201">
                  <c:v>39150.666666666664</c:v>
                </c:pt>
                <c:pt idx="202">
                  <c:v>39153.666666666664</c:v>
                </c:pt>
                <c:pt idx="203">
                  <c:v>39154.666666666664</c:v>
                </c:pt>
                <c:pt idx="204">
                  <c:v>39155.666666666664</c:v>
                </c:pt>
                <c:pt idx="205">
                  <c:v>39156.666666666664</c:v>
                </c:pt>
                <c:pt idx="206">
                  <c:v>39157.666666666664</c:v>
                </c:pt>
                <c:pt idx="207">
                  <c:v>39160.666666666664</c:v>
                </c:pt>
                <c:pt idx="208">
                  <c:v>39161.666666666664</c:v>
                </c:pt>
                <c:pt idx="209">
                  <c:v>39162.666666666664</c:v>
                </c:pt>
                <c:pt idx="210">
                  <c:v>39163.666666666664</c:v>
                </c:pt>
                <c:pt idx="211">
                  <c:v>39164.666666666664</c:v>
                </c:pt>
                <c:pt idx="212">
                  <c:v>39167.666666666664</c:v>
                </c:pt>
                <c:pt idx="213">
                  <c:v>39168.666666666664</c:v>
                </c:pt>
                <c:pt idx="214">
                  <c:v>39169.666666666664</c:v>
                </c:pt>
                <c:pt idx="215">
                  <c:v>39170.666666666664</c:v>
                </c:pt>
                <c:pt idx="216">
                  <c:v>39171.666666666664</c:v>
                </c:pt>
                <c:pt idx="217">
                  <c:v>39174.666666666664</c:v>
                </c:pt>
                <c:pt idx="218">
                  <c:v>39175.666666666664</c:v>
                </c:pt>
                <c:pt idx="219">
                  <c:v>39176.666666666664</c:v>
                </c:pt>
                <c:pt idx="220">
                  <c:v>39182.666666666664</c:v>
                </c:pt>
                <c:pt idx="221">
                  <c:v>39183.666666666664</c:v>
                </c:pt>
                <c:pt idx="222">
                  <c:v>39184.666666666664</c:v>
                </c:pt>
                <c:pt idx="223">
                  <c:v>39185.666666666664</c:v>
                </c:pt>
                <c:pt idx="224">
                  <c:v>39188.666666666664</c:v>
                </c:pt>
                <c:pt idx="225">
                  <c:v>39189.666666666664</c:v>
                </c:pt>
                <c:pt idx="226">
                  <c:v>39190.666666666664</c:v>
                </c:pt>
                <c:pt idx="227">
                  <c:v>39191.666666666664</c:v>
                </c:pt>
                <c:pt idx="228">
                  <c:v>39192.666666666664</c:v>
                </c:pt>
                <c:pt idx="229">
                  <c:v>39195.666666666664</c:v>
                </c:pt>
                <c:pt idx="230">
                  <c:v>39196.666666666664</c:v>
                </c:pt>
                <c:pt idx="231">
                  <c:v>39197.666666666664</c:v>
                </c:pt>
                <c:pt idx="232">
                  <c:v>39198.666666666664</c:v>
                </c:pt>
                <c:pt idx="233">
                  <c:v>39199.666666666664</c:v>
                </c:pt>
                <c:pt idx="234">
                  <c:v>39202.666666666664</c:v>
                </c:pt>
                <c:pt idx="235">
                  <c:v>39203.666666666664</c:v>
                </c:pt>
                <c:pt idx="236">
                  <c:v>39204.666666666664</c:v>
                </c:pt>
                <c:pt idx="237">
                  <c:v>39205.666666666664</c:v>
                </c:pt>
                <c:pt idx="238">
                  <c:v>39206.666666666664</c:v>
                </c:pt>
                <c:pt idx="239">
                  <c:v>39209.666666666664</c:v>
                </c:pt>
                <c:pt idx="240">
                  <c:v>39210.666666666664</c:v>
                </c:pt>
                <c:pt idx="241">
                  <c:v>39211.666666666664</c:v>
                </c:pt>
                <c:pt idx="242">
                  <c:v>39212.666666666664</c:v>
                </c:pt>
                <c:pt idx="243">
                  <c:v>39213.666666666664</c:v>
                </c:pt>
                <c:pt idx="244">
                  <c:v>39216.666666666664</c:v>
                </c:pt>
                <c:pt idx="245">
                  <c:v>39217.666666666664</c:v>
                </c:pt>
                <c:pt idx="246">
                  <c:v>39218.666666666664</c:v>
                </c:pt>
                <c:pt idx="247">
                  <c:v>39219.666666666664</c:v>
                </c:pt>
                <c:pt idx="248">
                  <c:v>39220.666666666664</c:v>
                </c:pt>
                <c:pt idx="249">
                  <c:v>39223.666666666664</c:v>
                </c:pt>
                <c:pt idx="250">
                  <c:v>39224.666666666664</c:v>
                </c:pt>
                <c:pt idx="251">
                  <c:v>39225.666666666664</c:v>
                </c:pt>
                <c:pt idx="252">
                  <c:v>39226.666666666664</c:v>
                </c:pt>
                <c:pt idx="253">
                  <c:v>39227.666666666664</c:v>
                </c:pt>
                <c:pt idx="254">
                  <c:v>39231.666666666664</c:v>
                </c:pt>
                <c:pt idx="255">
                  <c:v>39232.666666666664</c:v>
                </c:pt>
                <c:pt idx="256">
                  <c:v>39233.666666666664</c:v>
                </c:pt>
                <c:pt idx="257">
                  <c:v>39234.666666666664</c:v>
                </c:pt>
                <c:pt idx="258">
                  <c:v>39237.666666666664</c:v>
                </c:pt>
                <c:pt idx="259">
                  <c:v>39238.666666666664</c:v>
                </c:pt>
                <c:pt idx="260">
                  <c:v>39239.666666666664</c:v>
                </c:pt>
                <c:pt idx="261">
                  <c:v>39240.666666666664</c:v>
                </c:pt>
                <c:pt idx="262">
                  <c:v>39241.666666666664</c:v>
                </c:pt>
                <c:pt idx="263">
                  <c:v>39244.666666666664</c:v>
                </c:pt>
                <c:pt idx="264">
                  <c:v>39245.666666666664</c:v>
                </c:pt>
                <c:pt idx="265">
                  <c:v>39246.666666666664</c:v>
                </c:pt>
                <c:pt idx="266">
                  <c:v>39247.666666666664</c:v>
                </c:pt>
                <c:pt idx="267">
                  <c:v>39248.666666666664</c:v>
                </c:pt>
                <c:pt idx="268">
                  <c:v>39251.666666666664</c:v>
                </c:pt>
                <c:pt idx="269">
                  <c:v>39252.666666666664</c:v>
                </c:pt>
                <c:pt idx="270">
                  <c:v>39253.666666666664</c:v>
                </c:pt>
                <c:pt idx="271">
                  <c:v>39254.666666666664</c:v>
                </c:pt>
                <c:pt idx="272">
                  <c:v>39255.666666666664</c:v>
                </c:pt>
                <c:pt idx="273">
                  <c:v>39258.666666666664</c:v>
                </c:pt>
                <c:pt idx="274">
                  <c:v>39259.666666666664</c:v>
                </c:pt>
                <c:pt idx="275">
                  <c:v>39260.666666666664</c:v>
                </c:pt>
                <c:pt idx="276">
                  <c:v>39261.666666666664</c:v>
                </c:pt>
                <c:pt idx="277">
                  <c:v>39262.666666666664</c:v>
                </c:pt>
                <c:pt idx="278">
                  <c:v>39265.666666666664</c:v>
                </c:pt>
                <c:pt idx="279">
                  <c:v>39266.666666666664</c:v>
                </c:pt>
                <c:pt idx="280">
                  <c:v>39268.666666666664</c:v>
                </c:pt>
                <c:pt idx="281">
                  <c:v>39269.666666666664</c:v>
                </c:pt>
                <c:pt idx="282">
                  <c:v>39272.666666666664</c:v>
                </c:pt>
                <c:pt idx="283">
                  <c:v>39273.666666666664</c:v>
                </c:pt>
                <c:pt idx="284">
                  <c:v>39274.666666666664</c:v>
                </c:pt>
                <c:pt idx="285">
                  <c:v>39275.666666666664</c:v>
                </c:pt>
                <c:pt idx="286">
                  <c:v>39276.666666666664</c:v>
                </c:pt>
                <c:pt idx="287">
                  <c:v>39279.666666666664</c:v>
                </c:pt>
                <c:pt idx="288">
                  <c:v>39280.666666666664</c:v>
                </c:pt>
                <c:pt idx="289">
                  <c:v>39281.666666666664</c:v>
                </c:pt>
                <c:pt idx="290">
                  <c:v>39282.666666666664</c:v>
                </c:pt>
                <c:pt idx="291">
                  <c:v>39283.666666666664</c:v>
                </c:pt>
                <c:pt idx="292">
                  <c:v>39286.666666666664</c:v>
                </c:pt>
                <c:pt idx="293">
                  <c:v>39287.666666666664</c:v>
                </c:pt>
                <c:pt idx="294">
                  <c:v>39288.666666666664</c:v>
                </c:pt>
                <c:pt idx="295">
                  <c:v>39289.666666666664</c:v>
                </c:pt>
                <c:pt idx="296">
                  <c:v>39290.666666666664</c:v>
                </c:pt>
                <c:pt idx="297">
                  <c:v>39293.666666666664</c:v>
                </c:pt>
                <c:pt idx="298">
                  <c:v>39294.666666666664</c:v>
                </c:pt>
                <c:pt idx="299">
                  <c:v>39295.666666666664</c:v>
                </c:pt>
                <c:pt idx="300">
                  <c:v>39296.666666666664</c:v>
                </c:pt>
                <c:pt idx="301">
                  <c:v>39297.666666666664</c:v>
                </c:pt>
                <c:pt idx="302">
                  <c:v>39300.666666666664</c:v>
                </c:pt>
                <c:pt idx="303">
                  <c:v>39301.666666666664</c:v>
                </c:pt>
                <c:pt idx="304">
                  <c:v>39302.666666666664</c:v>
                </c:pt>
                <c:pt idx="305">
                  <c:v>39303.666666666664</c:v>
                </c:pt>
                <c:pt idx="306">
                  <c:v>39304.666666666664</c:v>
                </c:pt>
                <c:pt idx="307">
                  <c:v>39307.666666666664</c:v>
                </c:pt>
                <c:pt idx="308">
                  <c:v>39308.666666666664</c:v>
                </c:pt>
                <c:pt idx="309">
                  <c:v>39309.666666666664</c:v>
                </c:pt>
                <c:pt idx="310">
                  <c:v>39310.666666666664</c:v>
                </c:pt>
                <c:pt idx="311">
                  <c:v>39311.666666666664</c:v>
                </c:pt>
                <c:pt idx="312">
                  <c:v>39314.666666666664</c:v>
                </c:pt>
                <c:pt idx="313">
                  <c:v>39315.666666666664</c:v>
                </c:pt>
                <c:pt idx="314">
                  <c:v>39316.666666666664</c:v>
                </c:pt>
                <c:pt idx="315">
                  <c:v>39317.666666666664</c:v>
                </c:pt>
                <c:pt idx="316">
                  <c:v>39318.666666666664</c:v>
                </c:pt>
                <c:pt idx="317">
                  <c:v>39321.666666666664</c:v>
                </c:pt>
                <c:pt idx="318">
                  <c:v>39322.666666666664</c:v>
                </c:pt>
                <c:pt idx="319">
                  <c:v>39323.666666666664</c:v>
                </c:pt>
                <c:pt idx="320">
                  <c:v>39324.666666666664</c:v>
                </c:pt>
                <c:pt idx="321">
                  <c:v>39325.666666666664</c:v>
                </c:pt>
                <c:pt idx="322">
                  <c:v>39329.666666666664</c:v>
                </c:pt>
                <c:pt idx="323">
                  <c:v>39330.666666666664</c:v>
                </c:pt>
                <c:pt idx="324">
                  <c:v>39331.666666666664</c:v>
                </c:pt>
                <c:pt idx="325">
                  <c:v>39332.666666666664</c:v>
                </c:pt>
                <c:pt idx="326">
                  <c:v>39336.666666666664</c:v>
                </c:pt>
                <c:pt idx="327">
                  <c:v>39337.666666666664</c:v>
                </c:pt>
                <c:pt idx="328">
                  <c:v>39338.666666666664</c:v>
                </c:pt>
                <c:pt idx="329">
                  <c:v>39339.666666666664</c:v>
                </c:pt>
                <c:pt idx="330">
                  <c:v>39342.666666666664</c:v>
                </c:pt>
                <c:pt idx="331">
                  <c:v>39343.666666666664</c:v>
                </c:pt>
                <c:pt idx="332">
                  <c:v>39344.666666666664</c:v>
                </c:pt>
                <c:pt idx="333">
                  <c:v>39345.666666666664</c:v>
                </c:pt>
                <c:pt idx="334">
                  <c:v>39346.666666666664</c:v>
                </c:pt>
                <c:pt idx="335">
                  <c:v>39349.666666666664</c:v>
                </c:pt>
                <c:pt idx="336">
                  <c:v>39350.666666666664</c:v>
                </c:pt>
                <c:pt idx="337">
                  <c:v>39351.666666666664</c:v>
                </c:pt>
                <c:pt idx="338">
                  <c:v>39352.666666666664</c:v>
                </c:pt>
                <c:pt idx="339">
                  <c:v>39353.666666666664</c:v>
                </c:pt>
                <c:pt idx="340">
                  <c:v>39356.666666666664</c:v>
                </c:pt>
                <c:pt idx="341">
                  <c:v>39357.666666666664</c:v>
                </c:pt>
                <c:pt idx="342">
                  <c:v>39358.666666666664</c:v>
                </c:pt>
                <c:pt idx="343">
                  <c:v>39359.666666666664</c:v>
                </c:pt>
                <c:pt idx="344">
                  <c:v>39360.666666666664</c:v>
                </c:pt>
                <c:pt idx="345">
                  <c:v>39363.666666666664</c:v>
                </c:pt>
                <c:pt idx="346">
                  <c:v>39364.666666666664</c:v>
                </c:pt>
                <c:pt idx="347">
                  <c:v>39365.666666666664</c:v>
                </c:pt>
                <c:pt idx="348">
                  <c:v>39366.666666666664</c:v>
                </c:pt>
                <c:pt idx="349">
                  <c:v>39367.666666666664</c:v>
                </c:pt>
                <c:pt idx="350">
                  <c:v>39370.666666666664</c:v>
                </c:pt>
                <c:pt idx="351">
                  <c:v>39371.666666666664</c:v>
                </c:pt>
                <c:pt idx="352">
                  <c:v>39372.666666666664</c:v>
                </c:pt>
                <c:pt idx="353">
                  <c:v>39373.666666666664</c:v>
                </c:pt>
                <c:pt idx="354">
                  <c:v>39374.666666666664</c:v>
                </c:pt>
                <c:pt idx="355">
                  <c:v>39377.666666666664</c:v>
                </c:pt>
                <c:pt idx="356">
                  <c:v>39378.666666666664</c:v>
                </c:pt>
                <c:pt idx="357">
                  <c:v>39379.666666666664</c:v>
                </c:pt>
                <c:pt idx="358">
                  <c:v>39380.666666666664</c:v>
                </c:pt>
                <c:pt idx="359">
                  <c:v>39381.666666666664</c:v>
                </c:pt>
                <c:pt idx="360">
                  <c:v>39384.666666666664</c:v>
                </c:pt>
                <c:pt idx="361">
                  <c:v>39385.666666666664</c:v>
                </c:pt>
                <c:pt idx="362">
                  <c:v>39386.666666666664</c:v>
                </c:pt>
                <c:pt idx="363">
                  <c:v>39387.666666666664</c:v>
                </c:pt>
                <c:pt idx="364">
                  <c:v>39388.666666666664</c:v>
                </c:pt>
                <c:pt idx="365">
                  <c:v>39391.666666666664</c:v>
                </c:pt>
                <c:pt idx="366">
                  <c:v>39392.666666666664</c:v>
                </c:pt>
                <c:pt idx="367">
                  <c:v>39393.666666666664</c:v>
                </c:pt>
                <c:pt idx="368">
                  <c:v>39394.666666666664</c:v>
                </c:pt>
                <c:pt idx="369">
                  <c:v>39395.666666666664</c:v>
                </c:pt>
                <c:pt idx="370">
                  <c:v>39398.666666666664</c:v>
                </c:pt>
                <c:pt idx="371">
                  <c:v>39399.666666666664</c:v>
                </c:pt>
                <c:pt idx="372">
                  <c:v>39400.666666666664</c:v>
                </c:pt>
                <c:pt idx="373">
                  <c:v>39401.666666666664</c:v>
                </c:pt>
                <c:pt idx="374">
                  <c:v>39402.666666666664</c:v>
                </c:pt>
                <c:pt idx="375">
                  <c:v>39405.666666666664</c:v>
                </c:pt>
                <c:pt idx="376">
                  <c:v>39406.666666666664</c:v>
                </c:pt>
                <c:pt idx="377">
                  <c:v>39407.666666666664</c:v>
                </c:pt>
                <c:pt idx="378">
                  <c:v>39413.666666666664</c:v>
                </c:pt>
                <c:pt idx="379">
                  <c:v>39414.666666666664</c:v>
                </c:pt>
                <c:pt idx="380">
                  <c:v>39415.666666666664</c:v>
                </c:pt>
                <c:pt idx="381">
                  <c:v>39416.666666666664</c:v>
                </c:pt>
                <c:pt idx="382">
                  <c:v>39419.666666666664</c:v>
                </c:pt>
                <c:pt idx="383">
                  <c:v>39420.666666666664</c:v>
                </c:pt>
                <c:pt idx="384">
                  <c:v>39421.666666666664</c:v>
                </c:pt>
                <c:pt idx="385">
                  <c:v>39422.666666666664</c:v>
                </c:pt>
                <c:pt idx="386">
                  <c:v>39423.666666666664</c:v>
                </c:pt>
                <c:pt idx="387">
                  <c:v>39426.666666666664</c:v>
                </c:pt>
                <c:pt idx="388">
                  <c:v>39427.666666666664</c:v>
                </c:pt>
                <c:pt idx="389">
                  <c:v>39428.666666666664</c:v>
                </c:pt>
                <c:pt idx="390">
                  <c:v>39429.666666666664</c:v>
                </c:pt>
                <c:pt idx="391">
                  <c:v>39430.666666666664</c:v>
                </c:pt>
                <c:pt idx="392">
                  <c:v>39433.666666666664</c:v>
                </c:pt>
                <c:pt idx="393">
                  <c:v>39435.666666666664</c:v>
                </c:pt>
                <c:pt idx="394">
                  <c:v>39436.666666666664</c:v>
                </c:pt>
                <c:pt idx="395">
                  <c:v>39437.666666666664</c:v>
                </c:pt>
                <c:pt idx="396">
                  <c:v>39442.666666666664</c:v>
                </c:pt>
                <c:pt idx="397">
                  <c:v>39443.666666666664</c:v>
                </c:pt>
                <c:pt idx="398">
                  <c:v>39444.666666666664</c:v>
                </c:pt>
                <c:pt idx="399">
                  <c:v>39447.666666666664</c:v>
                </c:pt>
                <c:pt idx="400">
                  <c:v>39449.666666666664</c:v>
                </c:pt>
                <c:pt idx="401">
                  <c:v>39450.666666666664</c:v>
                </c:pt>
                <c:pt idx="402">
                  <c:v>39451.666666666664</c:v>
                </c:pt>
                <c:pt idx="403">
                  <c:v>39454.666666666664</c:v>
                </c:pt>
                <c:pt idx="404">
                  <c:v>39455.666666666664</c:v>
                </c:pt>
                <c:pt idx="405">
                  <c:v>39456.666666666664</c:v>
                </c:pt>
                <c:pt idx="406">
                  <c:v>39457.666666666664</c:v>
                </c:pt>
                <c:pt idx="407">
                  <c:v>39458.666666666664</c:v>
                </c:pt>
                <c:pt idx="408">
                  <c:v>39461.666666666664</c:v>
                </c:pt>
                <c:pt idx="409">
                  <c:v>39462.666666666664</c:v>
                </c:pt>
                <c:pt idx="410">
                  <c:v>39463.666666666664</c:v>
                </c:pt>
                <c:pt idx="411">
                  <c:v>39464.666666666664</c:v>
                </c:pt>
                <c:pt idx="412">
                  <c:v>39465.666666666664</c:v>
                </c:pt>
                <c:pt idx="413">
                  <c:v>39469.666666666664</c:v>
                </c:pt>
                <c:pt idx="414">
                  <c:v>39470.666666666664</c:v>
                </c:pt>
                <c:pt idx="415">
                  <c:v>39471.666666666664</c:v>
                </c:pt>
                <c:pt idx="416">
                  <c:v>39472.666666666664</c:v>
                </c:pt>
                <c:pt idx="417">
                  <c:v>39475.666666666664</c:v>
                </c:pt>
                <c:pt idx="418">
                  <c:v>39476.666666666664</c:v>
                </c:pt>
                <c:pt idx="419">
                  <c:v>39477.666666666664</c:v>
                </c:pt>
                <c:pt idx="420">
                  <c:v>39478.666666666664</c:v>
                </c:pt>
                <c:pt idx="421">
                  <c:v>39479.666666666664</c:v>
                </c:pt>
                <c:pt idx="422">
                  <c:v>39482.666666666664</c:v>
                </c:pt>
                <c:pt idx="423">
                  <c:v>39483.666666666664</c:v>
                </c:pt>
                <c:pt idx="424">
                  <c:v>39484.666666666664</c:v>
                </c:pt>
                <c:pt idx="425">
                  <c:v>39485.666666666664</c:v>
                </c:pt>
                <c:pt idx="426">
                  <c:v>39486.666666666664</c:v>
                </c:pt>
                <c:pt idx="427">
                  <c:v>39489.666666666664</c:v>
                </c:pt>
                <c:pt idx="428">
                  <c:v>39490.666666666664</c:v>
                </c:pt>
                <c:pt idx="429">
                  <c:v>39491.666666666664</c:v>
                </c:pt>
                <c:pt idx="430">
                  <c:v>39492.666666666664</c:v>
                </c:pt>
                <c:pt idx="431">
                  <c:v>39493.666666666664</c:v>
                </c:pt>
                <c:pt idx="432">
                  <c:v>39497.666666666664</c:v>
                </c:pt>
                <c:pt idx="433">
                  <c:v>39498.666666666664</c:v>
                </c:pt>
                <c:pt idx="434">
                  <c:v>39499.666666666664</c:v>
                </c:pt>
                <c:pt idx="435">
                  <c:v>39500.666666666664</c:v>
                </c:pt>
                <c:pt idx="436">
                  <c:v>39504.666666666664</c:v>
                </c:pt>
                <c:pt idx="437">
                  <c:v>39505.666666666664</c:v>
                </c:pt>
                <c:pt idx="438">
                  <c:v>39506.666666666664</c:v>
                </c:pt>
                <c:pt idx="439">
                  <c:v>39507.666666666664</c:v>
                </c:pt>
                <c:pt idx="440">
                  <c:v>39510.666666666664</c:v>
                </c:pt>
                <c:pt idx="441">
                  <c:v>39511.666666666664</c:v>
                </c:pt>
                <c:pt idx="442">
                  <c:v>39512.666666666664</c:v>
                </c:pt>
                <c:pt idx="443">
                  <c:v>39513.666666666664</c:v>
                </c:pt>
                <c:pt idx="444">
                  <c:v>39514.666666666664</c:v>
                </c:pt>
                <c:pt idx="445">
                  <c:v>39517.666666666664</c:v>
                </c:pt>
                <c:pt idx="446">
                  <c:v>39518.666666666664</c:v>
                </c:pt>
                <c:pt idx="447">
                  <c:v>39519.666666666664</c:v>
                </c:pt>
                <c:pt idx="448">
                  <c:v>39520.666666666664</c:v>
                </c:pt>
                <c:pt idx="449">
                  <c:v>39521.666666666664</c:v>
                </c:pt>
                <c:pt idx="450">
                  <c:v>39524.666666666664</c:v>
                </c:pt>
                <c:pt idx="451">
                  <c:v>39525.666666666664</c:v>
                </c:pt>
                <c:pt idx="452">
                  <c:v>39526.666666666664</c:v>
                </c:pt>
                <c:pt idx="453">
                  <c:v>39527.666666666664</c:v>
                </c:pt>
                <c:pt idx="454">
                  <c:v>39531.666666666664</c:v>
                </c:pt>
                <c:pt idx="455">
                  <c:v>39532.666666666664</c:v>
                </c:pt>
                <c:pt idx="456">
                  <c:v>39533.666666666664</c:v>
                </c:pt>
                <c:pt idx="457">
                  <c:v>39534.666666666664</c:v>
                </c:pt>
                <c:pt idx="458">
                  <c:v>39535.666666666664</c:v>
                </c:pt>
                <c:pt idx="459">
                  <c:v>39538.666666666664</c:v>
                </c:pt>
                <c:pt idx="460">
                  <c:v>39539.666666666664</c:v>
                </c:pt>
                <c:pt idx="461">
                  <c:v>39540.666666666664</c:v>
                </c:pt>
                <c:pt idx="462">
                  <c:v>39541.666666666664</c:v>
                </c:pt>
                <c:pt idx="463">
                  <c:v>39542.666666666664</c:v>
                </c:pt>
                <c:pt idx="464">
                  <c:v>39545.666666666664</c:v>
                </c:pt>
                <c:pt idx="465">
                  <c:v>39546.666666666664</c:v>
                </c:pt>
                <c:pt idx="466">
                  <c:v>39547.666666666664</c:v>
                </c:pt>
                <c:pt idx="467">
                  <c:v>39548.666666666664</c:v>
                </c:pt>
                <c:pt idx="468">
                  <c:v>39549.666666666664</c:v>
                </c:pt>
                <c:pt idx="469">
                  <c:v>39552.666666666664</c:v>
                </c:pt>
                <c:pt idx="470">
                  <c:v>39553.666666666664</c:v>
                </c:pt>
                <c:pt idx="471">
                  <c:v>39554.666666666664</c:v>
                </c:pt>
                <c:pt idx="472">
                  <c:v>39555.666666666664</c:v>
                </c:pt>
                <c:pt idx="473">
                  <c:v>39556.666666666664</c:v>
                </c:pt>
                <c:pt idx="474">
                  <c:v>39559.666666666664</c:v>
                </c:pt>
                <c:pt idx="475">
                  <c:v>39560.666666666664</c:v>
                </c:pt>
                <c:pt idx="476">
                  <c:v>39561.666666666664</c:v>
                </c:pt>
                <c:pt idx="477">
                  <c:v>39562.666666666664</c:v>
                </c:pt>
                <c:pt idx="478">
                  <c:v>39563.666666666664</c:v>
                </c:pt>
                <c:pt idx="479">
                  <c:v>39566.666666666664</c:v>
                </c:pt>
                <c:pt idx="480">
                  <c:v>39567.666666666664</c:v>
                </c:pt>
                <c:pt idx="481">
                  <c:v>39568.666666666664</c:v>
                </c:pt>
                <c:pt idx="482">
                  <c:v>39569.666666666664</c:v>
                </c:pt>
                <c:pt idx="483">
                  <c:v>39570.666666666664</c:v>
                </c:pt>
                <c:pt idx="484">
                  <c:v>39573.666666666664</c:v>
                </c:pt>
                <c:pt idx="485">
                  <c:v>39574.666666666664</c:v>
                </c:pt>
                <c:pt idx="486">
                  <c:v>39575.666666666664</c:v>
                </c:pt>
                <c:pt idx="487">
                  <c:v>39576.666666666664</c:v>
                </c:pt>
                <c:pt idx="488">
                  <c:v>39577.666666666664</c:v>
                </c:pt>
                <c:pt idx="489">
                  <c:v>39580.666666666664</c:v>
                </c:pt>
                <c:pt idx="490">
                  <c:v>39581.666666666664</c:v>
                </c:pt>
                <c:pt idx="491">
                  <c:v>39582.666666666664</c:v>
                </c:pt>
                <c:pt idx="492">
                  <c:v>39583.666666666664</c:v>
                </c:pt>
                <c:pt idx="493">
                  <c:v>39584.666666666664</c:v>
                </c:pt>
                <c:pt idx="494">
                  <c:v>39587.666666666664</c:v>
                </c:pt>
                <c:pt idx="495">
                  <c:v>39588.666666666664</c:v>
                </c:pt>
                <c:pt idx="496">
                  <c:v>39589.666666666664</c:v>
                </c:pt>
                <c:pt idx="497">
                  <c:v>39590.666666666664</c:v>
                </c:pt>
                <c:pt idx="498">
                  <c:v>39591.666666666664</c:v>
                </c:pt>
                <c:pt idx="499">
                  <c:v>39595.666666666664</c:v>
                </c:pt>
                <c:pt idx="500">
                  <c:v>39596.666666666664</c:v>
                </c:pt>
                <c:pt idx="501">
                  <c:v>39597.666666666664</c:v>
                </c:pt>
                <c:pt idx="502">
                  <c:v>39598.666666666664</c:v>
                </c:pt>
                <c:pt idx="503">
                  <c:v>39601.666666666664</c:v>
                </c:pt>
                <c:pt idx="504">
                  <c:v>39602.666666666664</c:v>
                </c:pt>
                <c:pt idx="505">
                  <c:v>39603.666666666664</c:v>
                </c:pt>
                <c:pt idx="506">
                  <c:v>39604.666666666664</c:v>
                </c:pt>
                <c:pt idx="507">
                  <c:v>39605.666666666664</c:v>
                </c:pt>
                <c:pt idx="508">
                  <c:v>39608.666666666664</c:v>
                </c:pt>
                <c:pt idx="509">
                  <c:v>39609.666666666664</c:v>
                </c:pt>
                <c:pt idx="510">
                  <c:v>39610.666666666664</c:v>
                </c:pt>
                <c:pt idx="511">
                  <c:v>39611.666666666664</c:v>
                </c:pt>
                <c:pt idx="512">
                  <c:v>39612.666666666664</c:v>
                </c:pt>
                <c:pt idx="513">
                  <c:v>39615.666666666664</c:v>
                </c:pt>
                <c:pt idx="514">
                  <c:v>39616.666666666664</c:v>
                </c:pt>
                <c:pt idx="515">
                  <c:v>39617.666666666664</c:v>
                </c:pt>
                <c:pt idx="516">
                  <c:v>39618.666666666664</c:v>
                </c:pt>
                <c:pt idx="517">
                  <c:v>39619.666666666664</c:v>
                </c:pt>
                <c:pt idx="518">
                  <c:v>39622.666666666664</c:v>
                </c:pt>
                <c:pt idx="519">
                  <c:v>39623.666666666664</c:v>
                </c:pt>
                <c:pt idx="520">
                  <c:v>39624.666666666664</c:v>
                </c:pt>
                <c:pt idx="521">
                  <c:v>39625.666666666664</c:v>
                </c:pt>
                <c:pt idx="522">
                  <c:v>39626.666666666664</c:v>
                </c:pt>
                <c:pt idx="523">
                  <c:v>39629.666666666664</c:v>
                </c:pt>
                <c:pt idx="524">
                  <c:v>39630.666666666664</c:v>
                </c:pt>
                <c:pt idx="525">
                  <c:v>39631.666666666664</c:v>
                </c:pt>
                <c:pt idx="526">
                  <c:v>39636.666666666664</c:v>
                </c:pt>
                <c:pt idx="527">
                  <c:v>39637.666666666664</c:v>
                </c:pt>
                <c:pt idx="528">
                  <c:v>39638.666666666664</c:v>
                </c:pt>
                <c:pt idx="529">
                  <c:v>39639.666666666664</c:v>
                </c:pt>
                <c:pt idx="530">
                  <c:v>39640.666666666664</c:v>
                </c:pt>
                <c:pt idx="531">
                  <c:v>39643.666666666664</c:v>
                </c:pt>
                <c:pt idx="532">
                  <c:v>39644.666666666664</c:v>
                </c:pt>
                <c:pt idx="533">
                  <c:v>39645.666666666664</c:v>
                </c:pt>
                <c:pt idx="534">
                  <c:v>39646.666666666664</c:v>
                </c:pt>
                <c:pt idx="535">
                  <c:v>39647.666666666664</c:v>
                </c:pt>
                <c:pt idx="536">
                  <c:v>39650.666666666664</c:v>
                </c:pt>
                <c:pt idx="537">
                  <c:v>39651.666666666664</c:v>
                </c:pt>
                <c:pt idx="538">
                  <c:v>39652.666666666664</c:v>
                </c:pt>
                <c:pt idx="539">
                  <c:v>39653.666666666664</c:v>
                </c:pt>
                <c:pt idx="540">
                  <c:v>39654.666666666664</c:v>
                </c:pt>
                <c:pt idx="541">
                  <c:v>39657.666666666664</c:v>
                </c:pt>
                <c:pt idx="542">
                  <c:v>39658.666666666664</c:v>
                </c:pt>
                <c:pt idx="543">
                  <c:v>39659.666666666664</c:v>
                </c:pt>
                <c:pt idx="544">
                  <c:v>39660.666666666664</c:v>
                </c:pt>
                <c:pt idx="545">
                  <c:v>39661.666666666664</c:v>
                </c:pt>
                <c:pt idx="546">
                  <c:v>39664.666666666664</c:v>
                </c:pt>
                <c:pt idx="547">
                  <c:v>39665.666666666664</c:v>
                </c:pt>
                <c:pt idx="548">
                  <c:v>39666.666666666664</c:v>
                </c:pt>
                <c:pt idx="549">
                  <c:v>39667.666666666664</c:v>
                </c:pt>
                <c:pt idx="550">
                  <c:v>39668.666666666664</c:v>
                </c:pt>
                <c:pt idx="551">
                  <c:v>39671.666666666664</c:v>
                </c:pt>
                <c:pt idx="552">
                  <c:v>39672.666666666664</c:v>
                </c:pt>
                <c:pt idx="553">
                  <c:v>39673.666666666664</c:v>
                </c:pt>
                <c:pt idx="554">
                  <c:v>39674.666666666664</c:v>
                </c:pt>
                <c:pt idx="555">
                  <c:v>39675.666666666664</c:v>
                </c:pt>
                <c:pt idx="556">
                  <c:v>39678.666666666664</c:v>
                </c:pt>
                <c:pt idx="557">
                  <c:v>39679.666666666664</c:v>
                </c:pt>
                <c:pt idx="558">
                  <c:v>39680.666666666664</c:v>
                </c:pt>
                <c:pt idx="559">
                  <c:v>39681.666666666664</c:v>
                </c:pt>
                <c:pt idx="560">
                  <c:v>39685.666666666664</c:v>
                </c:pt>
                <c:pt idx="561">
                  <c:v>39686.666666666664</c:v>
                </c:pt>
                <c:pt idx="562">
                  <c:v>39687.666666666664</c:v>
                </c:pt>
                <c:pt idx="563">
                  <c:v>39688.666666666664</c:v>
                </c:pt>
                <c:pt idx="564">
                  <c:v>39689.666666666664</c:v>
                </c:pt>
                <c:pt idx="565">
                  <c:v>39693.666666666664</c:v>
                </c:pt>
                <c:pt idx="566">
                  <c:v>39694.666666666664</c:v>
                </c:pt>
                <c:pt idx="567">
                  <c:v>39695.666666666664</c:v>
                </c:pt>
                <c:pt idx="568">
                  <c:v>39696.666666666664</c:v>
                </c:pt>
                <c:pt idx="569">
                  <c:v>39699.666666666664</c:v>
                </c:pt>
                <c:pt idx="570">
                  <c:v>39700.666666666664</c:v>
                </c:pt>
                <c:pt idx="571">
                  <c:v>39701.666666666664</c:v>
                </c:pt>
                <c:pt idx="572">
                  <c:v>39702.666666666664</c:v>
                </c:pt>
                <c:pt idx="573">
                  <c:v>39703.666666666664</c:v>
                </c:pt>
                <c:pt idx="574">
                  <c:v>39706.666666666664</c:v>
                </c:pt>
                <c:pt idx="575">
                  <c:v>39707.666666666664</c:v>
                </c:pt>
                <c:pt idx="576">
                  <c:v>39708.666666666664</c:v>
                </c:pt>
                <c:pt idx="577">
                  <c:v>39709.666666666664</c:v>
                </c:pt>
                <c:pt idx="578">
                  <c:v>39710.666666666664</c:v>
                </c:pt>
                <c:pt idx="579">
                  <c:v>39713.666666666664</c:v>
                </c:pt>
                <c:pt idx="580">
                  <c:v>39714.666666666664</c:v>
                </c:pt>
                <c:pt idx="581">
                  <c:v>39715.666666666664</c:v>
                </c:pt>
                <c:pt idx="582">
                  <c:v>39716.666666666664</c:v>
                </c:pt>
                <c:pt idx="583">
                  <c:v>39717.666666666664</c:v>
                </c:pt>
                <c:pt idx="584">
                  <c:v>39720.666666666664</c:v>
                </c:pt>
                <c:pt idx="585">
                  <c:v>39721.666666666664</c:v>
                </c:pt>
                <c:pt idx="586">
                  <c:v>39722.666666666664</c:v>
                </c:pt>
                <c:pt idx="587">
                  <c:v>39723.666666666664</c:v>
                </c:pt>
                <c:pt idx="588">
                  <c:v>39724.666666666664</c:v>
                </c:pt>
                <c:pt idx="589">
                  <c:v>39727.666666666664</c:v>
                </c:pt>
                <c:pt idx="590">
                  <c:v>39728.666666666664</c:v>
                </c:pt>
                <c:pt idx="591">
                  <c:v>39729.666666666664</c:v>
                </c:pt>
                <c:pt idx="592">
                  <c:v>39730.666666666664</c:v>
                </c:pt>
                <c:pt idx="593">
                  <c:v>39731.666666666664</c:v>
                </c:pt>
                <c:pt idx="594">
                  <c:v>39734.666666666664</c:v>
                </c:pt>
                <c:pt idx="595">
                  <c:v>39735.666666666664</c:v>
                </c:pt>
                <c:pt idx="596">
                  <c:v>39736.666666666664</c:v>
                </c:pt>
                <c:pt idx="597">
                  <c:v>39737.666666666664</c:v>
                </c:pt>
                <c:pt idx="598">
                  <c:v>39738.666666666664</c:v>
                </c:pt>
                <c:pt idx="599">
                  <c:v>39741.666666666664</c:v>
                </c:pt>
                <c:pt idx="600">
                  <c:v>39742.666666666664</c:v>
                </c:pt>
                <c:pt idx="601">
                  <c:v>39743.666666666664</c:v>
                </c:pt>
                <c:pt idx="602">
                  <c:v>39744.666666666664</c:v>
                </c:pt>
                <c:pt idx="603">
                  <c:v>39745.666666666664</c:v>
                </c:pt>
                <c:pt idx="604">
                  <c:v>39748.666666666664</c:v>
                </c:pt>
                <c:pt idx="605">
                  <c:v>39749.666666666664</c:v>
                </c:pt>
                <c:pt idx="606">
                  <c:v>39750.666666666664</c:v>
                </c:pt>
                <c:pt idx="607">
                  <c:v>39751.666666666664</c:v>
                </c:pt>
                <c:pt idx="608">
                  <c:v>39752.666666666664</c:v>
                </c:pt>
                <c:pt idx="609">
                  <c:v>39755.666666666664</c:v>
                </c:pt>
                <c:pt idx="610">
                  <c:v>39756.666666666664</c:v>
                </c:pt>
                <c:pt idx="611">
                  <c:v>39757.666666666664</c:v>
                </c:pt>
                <c:pt idx="612">
                  <c:v>39758.666666666664</c:v>
                </c:pt>
                <c:pt idx="613">
                  <c:v>39759.666666666664</c:v>
                </c:pt>
                <c:pt idx="614">
                  <c:v>39762.666666666664</c:v>
                </c:pt>
                <c:pt idx="615">
                  <c:v>39763.666666666664</c:v>
                </c:pt>
                <c:pt idx="616">
                  <c:v>39764.666666666664</c:v>
                </c:pt>
                <c:pt idx="617">
                  <c:v>39765.666666666664</c:v>
                </c:pt>
                <c:pt idx="618">
                  <c:v>39766.666666666664</c:v>
                </c:pt>
                <c:pt idx="619">
                  <c:v>39769.666666666664</c:v>
                </c:pt>
                <c:pt idx="620">
                  <c:v>39770.666666666664</c:v>
                </c:pt>
                <c:pt idx="621">
                  <c:v>39771.666666666664</c:v>
                </c:pt>
                <c:pt idx="622">
                  <c:v>39772.666666666664</c:v>
                </c:pt>
                <c:pt idx="623">
                  <c:v>39773.666666666664</c:v>
                </c:pt>
                <c:pt idx="624">
                  <c:v>39776.666666666664</c:v>
                </c:pt>
                <c:pt idx="625">
                  <c:v>39777.666666666664</c:v>
                </c:pt>
                <c:pt idx="626">
                  <c:v>39778.666666666664</c:v>
                </c:pt>
                <c:pt idx="627">
                  <c:v>39783.666666666664</c:v>
                </c:pt>
                <c:pt idx="628">
                  <c:v>39784.666666666664</c:v>
                </c:pt>
                <c:pt idx="629">
                  <c:v>39785.666666666664</c:v>
                </c:pt>
                <c:pt idx="630">
                  <c:v>39786.666666666664</c:v>
                </c:pt>
                <c:pt idx="631">
                  <c:v>39787.666666666664</c:v>
                </c:pt>
                <c:pt idx="632">
                  <c:v>39790.666666666664</c:v>
                </c:pt>
                <c:pt idx="633">
                  <c:v>39791.666666666664</c:v>
                </c:pt>
                <c:pt idx="634">
                  <c:v>39792.666666666664</c:v>
                </c:pt>
                <c:pt idx="635">
                  <c:v>39793.666666666664</c:v>
                </c:pt>
                <c:pt idx="636">
                  <c:v>39794.666666666664</c:v>
                </c:pt>
                <c:pt idx="637">
                  <c:v>39797.666666666664</c:v>
                </c:pt>
                <c:pt idx="638">
                  <c:v>39798.666666666664</c:v>
                </c:pt>
                <c:pt idx="639">
                  <c:v>39799.666666666664</c:v>
                </c:pt>
                <c:pt idx="640">
                  <c:v>39800.666666666664</c:v>
                </c:pt>
                <c:pt idx="641">
                  <c:v>39801.666666666664</c:v>
                </c:pt>
                <c:pt idx="642">
                  <c:v>39804.666666666664</c:v>
                </c:pt>
                <c:pt idx="643">
                  <c:v>39805.666666666664</c:v>
                </c:pt>
                <c:pt idx="644">
                  <c:v>39806.666666666664</c:v>
                </c:pt>
                <c:pt idx="645">
                  <c:v>39808.666666666664</c:v>
                </c:pt>
                <c:pt idx="646">
                  <c:v>39811.666666666664</c:v>
                </c:pt>
                <c:pt idx="647">
                  <c:v>39812.666666666664</c:v>
                </c:pt>
                <c:pt idx="648">
                  <c:v>39813.666666666664</c:v>
                </c:pt>
                <c:pt idx="649">
                  <c:v>39815.666666666664</c:v>
                </c:pt>
                <c:pt idx="650">
                  <c:v>39818.666666666664</c:v>
                </c:pt>
                <c:pt idx="651">
                  <c:v>39819.666666666664</c:v>
                </c:pt>
                <c:pt idx="652">
                  <c:v>39820.666666666664</c:v>
                </c:pt>
                <c:pt idx="653">
                  <c:v>39821.666666666664</c:v>
                </c:pt>
                <c:pt idx="654">
                  <c:v>39822.666666666664</c:v>
                </c:pt>
                <c:pt idx="655">
                  <c:v>39825.666666666664</c:v>
                </c:pt>
                <c:pt idx="656">
                  <c:v>39826.666666666664</c:v>
                </c:pt>
                <c:pt idx="657">
                  <c:v>39827.666666666664</c:v>
                </c:pt>
                <c:pt idx="658">
                  <c:v>39828.666666666664</c:v>
                </c:pt>
                <c:pt idx="659">
                  <c:v>39829.666666666664</c:v>
                </c:pt>
                <c:pt idx="660">
                  <c:v>39833.666666666664</c:v>
                </c:pt>
                <c:pt idx="661">
                  <c:v>39834.666666666664</c:v>
                </c:pt>
                <c:pt idx="662">
                  <c:v>39835.666666666664</c:v>
                </c:pt>
                <c:pt idx="663">
                  <c:v>39836.666666666664</c:v>
                </c:pt>
                <c:pt idx="664">
                  <c:v>39839.666666666664</c:v>
                </c:pt>
                <c:pt idx="665">
                  <c:v>39840.666666666664</c:v>
                </c:pt>
                <c:pt idx="666">
                  <c:v>39841.666666666664</c:v>
                </c:pt>
                <c:pt idx="667">
                  <c:v>39842.666666666664</c:v>
                </c:pt>
                <c:pt idx="668">
                  <c:v>39843.666666666664</c:v>
                </c:pt>
                <c:pt idx="669">
                  <c:v>39846.666666666664</c:v>
                </c:pt>
                <c:pt idx="670">
                  <c:v>39847.666666666664</c:v>
                </c:pt>
                <c:pt idx="671">
                  <c:v>39848.666666666664</c:v>
                </c:pt>
                <c:pt idx="672">
                  <c:v>39849.666666666664</c:v>
                </c:pt>
                <c:pt idx="673">
                  <c:v>39850.666666666664</c:v>
                </c:pt>
                <c:pt idx="674">
                  <c:v>39853.666666666664</c:v>
                </c:pt>
                <c:pt idx="675">
                  <c:v>39854.666666666664</c:v>
                </c:pt>
                <c:pt idx="676">
                  <c:v>39855.666666666664</c:v>
                </c:pt>
                <c:pt idx="677">
                  <c:v>39856.666666666664</c:v>
                </c:pt>
                <c:pt idx="678">
                  <c:v>39857.666666666664</c:v>
                </c:pt>
                <c:pt idx="679">
                  <c:v>39861.666666666664</c:v>
                </c:pt>
                <c:pt idx="680">
                  <c:v>39862.666666666664</c:v>
                </c:pt>
                <c:pt idx="681">
                  <c:v>39863.666666666664</c:v>
                </c:pt>
                <c:pt idx="682">
                  <c:v>39864.666666666664</c:v>
                </c:pt>
                <c:pt idx="683">
                  <c:v>39867.666666666664</c:v>
                </c:pt>
                <c:pt idx="684">
                  <c:v>39868.666666666664</c:v>
                </c:pt>
                <c:pt idx="685">
                  <c:v>39869.666666666664</c:v>
                </c:pt>
                <c:pt idx="686">
                  <c:v>39870.666666666664</c:v>
                </c:pt>
                <c:pt idx="687">
                  <c:v>39871.666666666664</c:v>
                </c:pt>
                <c:pt idx="688">
                  <c:v>39874.666666666664</c:v>
                </c:pt>
                <c:pt idx="689">
                  <c:v>39875.666666666664</c:v>
                </c:pt>
                <c:pt idx="690">
                  <c:v>39876.666666666664</c:v>
                </c:pt>
                <c:pt idx="691">
                  <c:v>39877.666666666664</c:v>
                </c:pt>
                <c:pt idx="692">
                  <c:v>39878.666666666664</c:v>
                </c:pt>
                <c:pt idx="693">
                  <c:v>39881.666666666664</c:v>
                </c:pt>
                <c:pt idx="694">
                  <c:v>39882.666666666664</c:v>
                </c:pt>
                <c:pt idx="695">
                  <c:v>39883.666666666664</c:v>
                </c:pt>
                <c:pt idx="696">
                  <c:v>39884.666666666664</c:v>
                </c:pt>
                <c:pt idx="697">
                  <c:v>39885.666666666664</c:v>
                </c:pt>
                <c:pt idx="698">
                  <c:v>39888.666666666664</c:v>
                </c:pt>
                <c:pt idx="699">
                  <c:v>39889.666666666664</c:v>
                </c:pt>
                <c:pt idx="700">
                  <c:v>39890.666666666664</c:v>
                </c:pt>
                <c:pt idx="701">
                  <c:v>39891.666666666664</c:v>
                </c:pt>
                <c:pt idx="702">
                  <c:v>39892.666666666664</c:v>
                </c:pt>
                <c:pt idx="703">
                  <c:v>39895.666666666664</c:v>
                </c:pt>
                <c:pt idx="704">
                  <c:v>39896.666666666664</c:v>
                </c:pt>
                <c:pt idx="705">
                  <c:v>39897.666666666664</c:v>
                </c:pt>
                <c:pt idx="706">
                  <c:v>39898.666666666664</c:v>
                </c:pt>
                <c:pt idx="707">
                  <c:v>39899.666666666664</c:v>
                </c:pt>
                <c:pt idx="708">
                  <c:v>39902.666666666664</c:v>
                </c:pt>
                <c:pt idx="709">
                  <c:v>39903.666666666664</c:v>
                </c:pt>
                <c:pt idx="710">
                  <c:v>39904.666666666664</c:v>
                </c:pt>
                <c:pt idx="711">
                  <c:v>39905.666666666664</c:v>
                </c:pt>
                <c:pt idx="712">
                  <c:v>39906.666666666664</c:v>
                </c:pt>
                <c:pt idx="713">
                  <c:v>39909.666666666664</c:v>
                </c:pt>
                <c:pt idx="714">
                  <c:v>39910.666666666664</c:v>
                </c:pt>
                <c:pt idx="715">
                  <c:v>39911.666666666664</c:v>
                </c:pt>
                <c:pt idx="716">
                  <c:v>39912.666666666664</c:v>
                </c:pt>
                <c:pt idx="717">
                  <c:v>39916.666666666664</c:v>
                </c:pt>
                <c:pt idx="718">
                  <c:v>39917.666666666664</c:v>
                </c:pt>
                <c:pt idx="719">
                  <c:v>39918.666666666664</c:v>
                </c:pt>
                <c:pt idx="720">
                  <c:v>39919.666666666664</c:v>
                </c:pt>
                <c:pt idx="721">
                  <c:v>39920.666666666664</c:v>
                </c:pt>
                <c:pt idx="722">
                  <c:v>39923.666666666664</c:v>
                </c:pt>
                <c:pt idx="723">
                  <c:v>39924.666666666664</c:v>
                </c:pt>
                <c:pt idx="724">
                  <c:v>39925.666666666664</c:v>
                </c:pt>
                <c:pt idx="725">
                  <c:v>39926.666666666664</c:v>
                </c:pt>
                <c:pt idx="726">
                  <c:v>39927.666666666664</c:v>
                </c:pt>
                <c:pt idx="727">
                  <c:v>39930.666666666664</c:v>
                </c:pt>
                <c:pt idx="728">
                  <c:v>39931.666666666664</c:v>
                </c:pt>
                <c:pt idx="729">
                  <c:v>39932.666666666664</c:v>
                </c:pt>
                <c:pt idx="730">
                  <c:v>39933.666666666664</c:v>
                </c:pt>
                <c:pt idx="731">
                  <c:v>39934.666666666664</c:v>
                </c:pt>
                <c:pt idx="732">
                  <c:v>39937.666666666664</c:v>
                </c:pt>
                <c:pt idx="733">
                  <c:v>39938.666666666664</c:v>
                </c:pt>
                <c:pt idx="734">
                  <c:v>39939.666666666664</c:v>
                </c:pt>
                <c:pt idx="735">
                  <c:v>39940.666666666664</c:v>
                </c:pt>
                <c:pt idx="736">
                  <c:v>39941.666666666664</c:v>
                </c:pt>
                <c:pt idx="737">
                  <c:v>39944.666666666664</c:v>
                </c:pt>
                <c:pt idx="738">
                  <c:v>39945.666666666664</c:v>
                </c:pt>
                <c:pt idx="739">
                  <c:v>39946.666666666664</c:v>
                </c:pt>
                <c:pt idx="740">
                  <c:v>39947.666666666664</c:v>
                </c:pt>
                <c:pt idx="741">
                  <c:v>39948.666666666664</c:v>
                </c:pt>
                <c:pt idx="742">
                  <c:v>39951.666666666664</c:v>
                </c:pt>
                <c:pt idx="743">
                  <c:v>39952.666666666664</c:v>
                </c:pt>
                <c:pt idx="744">
                  <c:v>39953.666666666664</c:v>
                </c:pt>
                <c:pt idx="745">
                  <c:v>39954.666666666664</c:v>
                </c:pt>
                <c:pt idx="746">
                  <c:v>39955.666666666664</c:v>
                </c:pt>
                <c:pt idx="747">
                  <c:v>39959.666666666664</c:v>
                </c:pt>
                <c:pt idx="748">
                  <c:v>39960.666666666664</c:v>
                </c:pt>
                <c:pt idx="749">
                  <c:v>39961.666666666664</c:v>
                </c:pt>
                <c:pt idx="750">
                  <c:v>39962.666666666664</c:v>
                </c:pt>
                <c:pt idx="751">
                  <c:v>39965.666666666664</c:v>
                </c:pt>
                <c:pt idx="752">
                  <c:v>39966.666666666664</c:v>
                </c:pt>
                <c:pt idx="753">
                  <c:v>39967.666666666664</c:v>
                </c:pt>
                <c:pt idx="754">
                  <c:v>39968.666666666664</c:v>
                </c:pt>
                <c:pt idx="755">
                  <c:v>39969.666666666664</c:v>
                </c:pt>
                <c:pt idx="756">
                  <c:v>39972.666666666664</c:v>
                </c:pt>
                <c:pt idx="757">
                  <c:v>39973.666666666664</c:v>
                </c:pt>
                <c:pt idx="758">
                  <c:v>39974.666666666664</c:v>
                </c:pt>
                <c:pt idx="759">
                  <c:v>39975.666666666664</c:v>
                </c:pt>
                <c:pt idx="760">
                  <c:v>39976.666666666664</c:v>
                </c:pt>
                <c:pt idx="761">
                  <c:v>39979.666666666664</c:v>
                </c:pt>
                <c:pt idx="762">
                  <c:v>39980.666666666664</c:v>
                </c:pt>
                <c:pt idx="763">
                  <c:v>39981.666666666664</c:v>
                </c:pt>
                <c:pt idx="764">
                  <c:v>39982.666666666664</c:v>
                </c:pt>
                <c:pt idx="765">
                  <c:v>39983.666666666664</c:v>
                </c:pt>
                <c:pt idx="766">
                  <c:v>39986.666666666664</c:v>
                </c:pt>
                <c:pt idx="767">
                  <c:v>39987.666666666664</c:v>
                </c:pt>
                <c:pt idx="768">
                  <c:v>39988.666666666664</c:v>
                </c:pt>
                <c:pt idx="769">
                  <c:v>39989.666666666664</c:v>
                </c:pt>
                <c:pt idx="770">
                  <c:v>39990.666666666664</c:v>
                </c:pt>
                <c:pt idx="771">
                  <c:v>39993.666666666664</c:v>
                </c:pt>
                <c:pt idx="772">
                  <c:v>39994.666666666664</c:v>
                </c:pt>
                <c:pt idx="773">
                  <c:v>39995.666666666664</c:v>
                </c:pt>
                <c:pt idx="774">
                  <c:v>39996.666666666664</c:v>
                </c:pt>
                <c:pt idx="775">
                  <c:v>40000.666666666664</c:v>
                </c:pt>
                <c:pt idx="776">
                  <c:v>40001.666666666664</c:v>
                </c:pt>
                <c:pt idx="777">
                  <c:v>40002.666666666664</c:v>
                </c:pt>
                <c:pt idx="778">
                  <c:v>40003.666666666664</c:v>
                </c:pt>
                <c:pt idx="779">
                  <c:v>40004.666666666664</c:v>
                </c:pt>
                <c:pt idx="780">
                  <c:v>40007.666666666664</c:v>
                </c:pt>
                <c:pt idx="781">
                  <c:v>40008.666666666664</c:v>
                </c:pt>
                <c:pt idx="782">
                  <c:v>40009.666666666664</c:v>
                </c:pt>
                <c:pt idx="783">
                  <c:v>40010.666666666664</c:v>
                </c:pt>
                <c:pt idx="784">
                  <c:v>40011.666666666664</c:v>
                </c:pt>
                <c:pt idx="785">
                  <c:v>40014.666666666664</c:v>
                </c:pt>
                <c:pt idx="786">
                  <c:v>40015.666666666664</c:v>
                </c:pt>
                <c:pt idx="787">
                  <c:v>40016.666666666664</c:v>
                </c:pt>
                <c:pt idx="788">
                  <c:v>40017.666666666664</c:v>
                </c:pt>
                <c:pt idx="789">
                  <c:v>40018.666666666664</c:v>
                </c:pt>
                <c:pt idx="790">
                  <c:v>40021.666666666664</c:v>
                </c:pt>
                <c:pt idx="791">
                  <c:v>40022.666666666664</c:v>
                </c:pt>
                <c:pt idx="792">
                  <c:v>40023.666666666664</c:v>
                </c:pt>
                <c:pt idx="793">
                  <c:v>40024.666666666664</c:v>
                </c:pt>
                <c:pt idx="794">
                  <c:v>40025.666666666664</c:v>
                </c:pt>
                <c:pt idx="795">
                  <c:v>40028.666666666664</c:v>
                </c:pt>
                <c:pt idx="796">
                  <c:v>40029.666666666664</c:v>
                </c:pt>
                <c:pt idx="797">
                  <c:v>40030.666666666664</c:v>
                </c:pt>
                <c:pt idx="798">
                  <c:v>40031.666666666664</c:v>
                </c:pt>
                <c:pt idx="799">
                  <c:v>40032.666666666664</c:v>
                </c:pt>
                <c:pt idx="800">
                  <c:v>40035.666666666664</c:v>
                </c:pt>
                <c:pt idx="801">
                  <c:v>40036.666666666664</c:v>
                </c:pt>
                <c:pt idx="802">
                  <c:v>40037.666666666664</c:v>
                </c:pt>
                <c:pt idx="803">
                  <c:v>40038.666666666664</c:v>
                </c:pt>
                <c:pt idx="804">
                  <c:v>40039.666666666664</c:v>
                </c:pt>
                <c:pt idx="805">
                  <c:v>40042.666666666664</c:v>
                </c:pt>
                <c:pt idx="806">
                  <c:v>40043.666666666664</c:v>
                </c:pt>
                <c:pt idx="807">
                  <c:v>40044.666666666664</c:v>
                </c:pt>
                <c:pt idx="808">
                  <c:v>40045.666666666664</c:v>
                </c:pt>
                <c:pt idx="809">
                  <c:v>40046.666666666664</c:v>
                </c:pt>
                <c:pt idx="810">
                  <c:v>40049.666666666664</c:v>
                </c:pt>
                <c:pt idx="811">
                  <c:v>40050.666666666664</c:v>
                </c:pt>
                <c:pt idx="812">
                  <c:v>40051.666666666664</c:v>
                </c:pt>
                <c:pt idx="813">
                  <c:v>40052.666666666664</c:v>
                </c:pt>
                <c:pt idx="814">
                  <c:v>40053.666666666664</c:v>
                </c:pt>
                <c:pt idx="815">
                  <c:v>40056.666666666664</c:v>
                </c:pt>
                <c:pt idx="816">
                  <c:v>40057.666666666664</c:v>
                </c:pt>
                <c:pt idx="817">
                  <c:v>40058.666666666664</c:v>
                </c:pt>
                <c:pt idx="818">
                  <c:v>40059.666666666664</c:v>
                </c:pt>
                <c:pt idx="819">
                  <c:v>40060.666666666664</c:v>
                </c:pt>
                <c:pt idx="820">
                  <c:v>40064.666666666664</c:v>
                </c:pt>
                <c:pt idx="821">
                  <c:v>40065.666666666664</c:v>
                </c:pt>
                <c:pt idx="822">
                  <c:v>40066.666666666664</c:v>
                </c:pt>
                <c:pt idx="823">
                  <c:v>40067.666666666664</c:v>
                </c:pt>
                <c:pt idx="824">
                  <c:v>40070.666666666664</c:v>
                </c:pt>
                <c:pt idx="825">
                  <c:v>40071.666666666664</c:v>
                </c:pt>
                <c:pt idx="826">
                  <c:v>40072.666666666664</c:v>
                </c:pt>
                <c:pt idx="827">
                  <c:v>40073.666666666664</c:v>
                </c:pt>
                <c:pt idx="828">
                  <c:v>40074.666666666664</c:v>
                </c:pt>
                <c:pt idx="829">
                  <c:v>40077.666666666664</c:v>
                </c:pt>
                <c:pt idx="830">
                  <c:v>40078.666666666664</c:v>
                </c:pt>
                <c:pt idx="831">
                  <c:v>40079.666666666664</c:v>
                </c:pt>
                <c:pt idx="832">
                  <c:v>40080.666666666664</c:v>
                </c:pt>
                <c:pt idx="833">
                  <c:v>40081.666666666664</c:v>
                </c:pt>
                <c:pt idx="834">
                  <c:v>40084.666666666664</c:v>
                </c:pt>
                <c:pt idx="835">
                  <c:v>40085.666666666664</c:v>
                </c:pt>
                <c:pt idx="836">
                  <c:v>40086.666666666664</c:v>
                </c:pt>
                <c:pt idx="837">
                  <c:v>40087.666666666664</c:v>
                </c:pt>
                <c:pt idx="838">
                  <c:v>40088.666666666664</c:v>
                </c:pt>
                <c:pt idx="839">
                  <c:v>40091.666666666664</c:v>
                </c:pt>
                <c:pt idx="840">
                  <c:v>40092.666666666664</c:v>
                </c:pt>
                <c:pt idx="841">
                  <c:v>40093.666666666664</c:v>
                </c:pt>
                <c:pt idx="842">
                  <c:v>40094.666666666664</c:v>
                </c:pt>
                <c:pt idx="843">
                  <c:v>40095.666666666664</c:v>
                </c:pt>
                <c:pt idx="844">
                  <c:v>40098.666666666664</c:v>
                </c:pt>
                <c:pt idx="845">
                  <c:v>40099.666666666664</c:v>
                </c:pt>
                <c:pt idx="846">
                  <c:v>40100.666666666664</c:v>
                </c:pt>
                <c:pt idx="847">
                  <c:v>40101.666666666664</c:v>
                </c:pt>
                <c:pt idx="848">
                  <c:v>40102.666666666664</c:v>
                </c:pt>
                <c:pt idx="849">
                  <c:v>40105.666666666664</c:v>
                </c:pt>
                <c:pt idx="850">
                  <c:v>40106.666666666664</c:v>
                </c:pt>
                <c:pt idx="851">
                  <c:v>40107.666666666664</c:v>
                </c:pt>
                <c:pt idx="852">
                  <c:v>40108.666666666664</c:v>
                </c:pt>
                <c:pt idx="853">
                  <c:v>40109.666666666664</c:v>
                </c:pt>
                <c:pt idx="854">
                  <c:v>40112.666666666664</c:v>
                </c:pt>
                <c:pt idx="855">
                  <c:v>40113.666666666664</c:v>
                </c:pt>
                <c:pt idx="856">
                  <c:v>40114.666666666664</c:v>
                </c:pt>
                <c:pt idx="857">
                  <c:v>40115.666666666664</c:v>
                </c:pt>
                <c:pt idx="858">
                  <c:v>40116.666666666664</c:v>
                </c:pt>
                <c:pt idx="859">
                  <c:v>40119.666666666664</c:v>
                </c:pt>
                <c:pt idx="860">
                  <c:v>40120.666666666664</c:v>
                </c:pt>
                <c:pt idx="861">
                  <c:v>40121.666666666664</c:v>
                </c:pt>
                <c:pt idx="862">
                  <c:v>40122.666666666664</c:v>
                </c:pt>
                <c:pt idx="863">
                  <c:v>40123.666666666664</c:v>
                </c:pt>
                <c:pt idx="864">
                  <c:v>40126.666666666664</c:v>
                </c:pt>
                <c:pt idx="865">
                  <c:v>40127.666666666664</c:v>
                </c:pt>
                <c:pt idx="866">
                  <c:v>40128.666666666664</c:v>
                </c:pt>
                <c:pt idx="867">
                  <c:v>40129.666666666664</c:v>
                </c:pt>
                <c:pt idx="868">
                  <c:v>40130.666666666664</c:v>
                </c:pt>
                <c:pt idx="869">
                  <c:v>40133.666666666664</c:v>
                </c:pt>
                <c:pt idx="870">
                  <c:v>40134.666666666664</c:v>
                </c:pt>
                <c:pt idx="871">
                  <c:v>40135.666666666664</c:v>
                </c:pt>
                <c:pt idx="872">
                  <c:v>40136.666666666664</c:v>
                </c:pt>
                <c:pt idx="873">
                  <c:v>40137.666666666664</c:v>
                </c:pt>
                <c:pt idx="874">
                  <c:v>40140.666666666664</c:v>
                </c:pt>
                <c:pt idx="875">
                  <c:v>40141.666666666664</c:v>
                </c:pt>
                <c:pt idx="876">
                  <c:v>40142.666666666664</c:v>
                </c:pt>
                <c:pt idx="877">
                  <c:v>40144.666666666664</c:v>
                </c:pt>
                <c:pt idx="878">
                  <c:v>40147.666666666664</c:v>
                </c:pt>
                <c:pt idx="879">
                  <c:v>40148.666666666664</c:v>
                </c:pt>
                <c:pt idx="880">
                  <c:v>40149.666666666664</c:v>
                </c:pt>
                <c:pt idx="881">
                  <c:v>40150.666666666664</c:v>
                </c:pt>
                <c:pt idx="882">
                  <c:v>40151.666666666664</c:v>
                </c:pt>
                <c:pt idx="883">
                  <c:v>40154.666666666664</c:v>
                </c:pt>
                <c:pt idx="884">
                  <c:v>40155.666666666664</c:v>
                </c:pt>
                <c:pt idx="885">
                  <c:v>40156.666666666664</c:v>
                </c:pt>
                <c:pt idx="886">
                  <c:v>40157.666666666664</c:v>
                </c:pt>
                <c:pt idx="887">
                  <c:v>40158.666666666664</c:v>
                </c:pt>
                <c:pt idx="888">
                  <c:v>40161.666666666664</c:v>
                </c:pt>
                <c:pt idx="889">
                  <c:v>40162.666666666664</c:v>
                </c:pt>
                <c:pt idx="890">
                  <c:v>40163.666666666664</c:v>
                </c:pt>
                <c:pt idx="891">
                  <c:v>40164.666666666664</c:v>
                </c:pt>
                <c:pt idx="892">
                  <c:v>40165.666666666664</c:v>
                </c:pt>
                <c:pt idx="893">
                  <c:v>40168.666666666664</c:v>
                </c:pt>
                <c:pt idx="894">
                  <c:v>40169.666666666664</c:v>
                </c:pt>
                <c:pt idx="895">
                  <c:v>40170.666666666664</c:v>
                </c:pt>
                <c:pt idx="896">
                  <c:v>40171.666666666664</c:v>
                </c:pt>
                <c:pt idx="897">
                  <c:v>40175.666666666664</c:v>
                </c:pt>
                <c:pt idx="898">
                  <c:v>40176.666666666664</c:v>
                </c:pt>
                <c:pt idx="899">
                  <c:v>40177.666666666664</c:v>
                </c:pt>
                <c:pt idx="900">
                  <c:v>40178.666666666664</c:v>
                </c:pt>
                <c:pt idx="901">
                  <c:v>40182.666666666664</c:v>
                </c:pt>
                <c:pt idx="902">
                  <c:v>40183.666666666664</c:v>
                </c:pt>
                <c:pt idx="903">
                  <c:v>40184.666666666664</c:v>
                </c:pt>
                <c:pt idx="904">
                  <c:v>40185.666666666664</c:v>
                </c:pt>
                <c:pt idx="905">
                  <c:v>40186.666666666664</c:v>
                </c:pt>
                <c:pt idx="906">
                  <c:v>40189.666666666664</c:v>
                </c:pt>
                <c:pt idx="907">
                  <c:v>40190.666666666664</c:v>
                </c:pt>
                <c:pt idx="908">
                  <c:v>40191.666666666664</c:v>
                </c:pt>
                <c:pt idx="909">
                  <c:v>40192.666666666664</c:v>
                </c:pt>
                <c:pt idx="910">
                  <c:v>40193.666666666664</c:v>
                </c:pt>
                <c:pt idx="911">
                  <c:v>40197.666666666664</c:v>
                </c:pt>
                <c:pt idx="912">
                  <c:v>40198.666666666664</c:v>
                </c:pt>
                <c:pt idx="913">
                  <c:v>40199.666666666664</c:v>
                </c:pt>
                <c:pt idx="914">
                  <c:v>40200.666666666664</c:v>
                </c:pt>
                <c:pt idx="915">
                  <c:v>40203.666666666664</c:v>
                </c:pt>
                <c:pt idx="916">
                  <c:v>40204.666666666664</c:v>
                </c:pt>
                <c:pt idx="917">
                  <c:v>40205.666666666664</c:v>
                </c:pt>
                <c:pt idx="918">
                  <c:v>40206.666666666664</c:v>
                </c:pt>
                <c:pt idx="919">
                  <c:v>40207.666666666664</c:v>
                </c:pt>
                <c:pt idx="920">
                  <c:v>40210.666666666664</c:v>
                </c:pt>
                <c:pt idx="921">
                  <c:v>40211.666666666664</c:v>
                </c:pt>
                <c:pt idx="922">
                  <c:v>40212.666666666664</c:v>
                </c:pt>
                <c:pt idx="923">
                  <c:v>40213.666666666664</c:v>
                </c:pt>
                <c:pt idx="924">
                  <c:v>40214.666666666664</c:v>
                </c:pt>
                <c:pt idx="925">
                  <c:v>40217.666666666664</c:v>
                </c:pt>
                <c:pt idx="926">
                  <c:v>40218.666666666664</c:v>
                </c:pt>
                <c:pt idx="927">
                  <c:v>40219.666666666664</c:v>
                </c:pt>
                <c:pt idx="928">
                  <c:v>40220.666666666664</c:v>
                </c:pt>
                <c:pt idx="929">
                  <c:v>40221.666666666664</c:v>
                </c:pt>
                <c:pt idx="930">
                  <c:v>40225.666666666664</c:v>
                </c:pt>
                <c:pt idx="931">
                  <c:v>40226.666666666664</c:v>
                </c:pt>
                <c:pt idx="932">
                  <c:v>40227.666666666664</c:v>
                </c:pt>
                <c:pt idx="933">
                  <c:v>40228.666666666664</c:v>
                </c:pt>
                <c:pt idx="934">
                  <c:v>40231.666666666664</c:v>
                </c:pt>
                <c:pt idx="935">
                  <c:v>40232.666666666664</c:v>
                </c:pt>
                <c:pt idx="936">
                  <c:v>40233.666666666664</c:v>
                </c:pt>
                <c:pt idx="937">
                  <c:v>40234.666666666664</c:v>
                </c:pt>
                <c:pt idx="938">
                  <c:v>40235.666666666664</c:v>
                </c:pt>
                <c:pt idx="939">
                  <c:v>40238.666666666664</c:v>
                </c:pt>
                <c:pt idx="940">
                  <c:v>40239.666666666664</c:v>
                </c:pt>
                <c:pt idx="941">
                  <c:v>40240.666666666664</c:v>
                </c:pt>
                <c:pt idx="942">
                  <c:v>40241.666666666664</c:v>
                </c:pt>
                <c:pt idx="943">
                  <c:v>40242.666666666664</c:v>
                </c:pt>
                <c:pt idx="944">
                  <c:v>40245.666666666664</c:v>
                </c:pt>
                <c:pt idx="945">
                  <c:v>40246.666666666664</c:v>
                </c:pt>
                <c:pt idx="946">
                  <c:v>40247.666666666664</c:v>
                </c:pt>
                <c:pt idx="947">
                  <c:v>40248.666666666664</c:v>
                </c:pt>
                <c:pt idx="948">
                  <c:v>40249.666666666664</c:v>
                </c:pt>
                <c:pt idx="949">
                  <c:v>40252.666666666664</c:v>
                </c:pt>
                <c:pt idx="950">
                  <c:v>40253.666666666664</c:v>
                </c:pt>
                <c:pt idx="951">
                  <c:v>40254.666666666664</c:v>
                </c:pt>
                <c:pt idx="952">
                  <c:v>40255.666666666664</c:v>
                </c:pt>
                <c:pt idx="953">
                  <c:v>40256.666666666664</c:v>
                </c:pt>
                <c:pt idx="954">
                  <c:v>40259.666666666664</c:v>
                </c:pt>
                <c:pt idx="955">
                  <c:v>40260.666666666664</c:v>
                </c:pt>
                <c:pt idx="956">
                  <c:v>40261.666666666664</c:v>
                </c:pt>
                <c:pt idx="957">
                  <c:v>40262.666666666664</c:v>
                </c:pt>
                <c:pt idx="958">
                  <c:v>40263.666666666664</c:v>
                </c:pt>
                <c:pt idx="959">
                  <c:v>40266.666666666664</c:v>
                </c:pt>
                <c:pt idx="960">
                  <c:v>40267.666666666664</c:v>
                </c:pt>
                <c:pt idx="961">
                  <c:v>40268.666666666664</c:v>
                </c:pt>
                <c:pt idx="962">
                  <c:v>40269.666666666664</c:v>
                </c:pt>
                <c:pt idx="963">
                  <c:v>40273.666666666664</c:v>
                </c:pt>
                <c:pt idx="964">
                  <c:v>40274.666666666664</c:v>
                </c:pt>
                <c:pt idx="965">
                  <c:v>40275.666666666664</c:v>
                </c:pt>
                <c:pt idx="966">
                  <c:v>40276.666666666664</c:v>
                </c:pt>
                <c:pt idx="967">
                  <c:v>40277.666666666664</c:v>
                </c:pt>
                <c:pt idx="968">
                  <c:v>40280.666666666664</c:v>
                </c:pt>
                <c:pt idx="969">
                  <c:v>40281.666666666664</c:v>
                </c:pt>
                <c:pt idx="970">
                  <c:v>40282.666666666664</c:v>
                </c:pt>
                <c:pt idx="971">
                  <c:v>40283.666666666664</c:v>
                </c:pt>
                <c:pt idx="972">
                  <c:v>40284.666666666664</c:v>
                </c:pt>
                <c:pt idx="973">
                  <c:v>40287.666666666664</c:v>
                </c:pt>
                <c:pt idx="974">
                  <c:v>40288.666666666664</c:v>
                </c:pt>
                <c:pt idx="975">
                  <c:v>40289.666666666664</c:v>
                </c:pt>
                <c:pt idx="976">
                  <c:v>40290.666666666664</c:v>
                </c:pt>
                <c:pt idx="977">
                  <c:v>40291.666666666664</c:v>
                </c:pt>
                <c:pt idx="978">
                  <c:v>40294.666666666664</c:v>
                </c:pt>
                <c:pt idx="979">
                  <c:v>40295.666666666664</c:v>
                </c:pt>
                <c:pt idx="980">
                  <c:v>40296.666666666664</c:v>
                </c:pt>
                <c:pt idx="981">
                  <c:v>40297.666666666664</c:v>
                </c:pt>
                <c:pt idx="982">
                  <c:v>40298.666666666664</c:v>
                </c:pt>
                <c:pt idx="983">
                  <c:v>40301.666666666664</c:v>
                </c:pt>
                <c:pt idx="984">
                  <c:v>40302.666666666664</c:v>
                </c:pt>
                <c:pt idx="985">
                  <c:v>40303.666666666664</c:v>
                </c:pt>
                <c:pt idx="986">
                  <c:v>40304.666666666664</c:v>
                </c:pt>
                <c:pt idx="987">
                  <c:v>40305.666666666664</c:v>
                </c:pt>
                <c:pt idx="988">
                  <c:v>40308.666666666664</c:v>
                </c:pt>
                <c:pt idx="989">
                  <c:v>40309.666666666664</c:v>
                </c:pt>
                <c:pt idx="990">
                  <c:v>40310.666666666664</c:v>
                </c:pt>
                <c:pt idx="991">
                  <c:v>40311.666666666664</c:v>
                </c:pt>
                <c:pt idx="992">
                  <c:v>40312.666666666664</c:v>
                </c:pt>
                <c:pt idx="993">
                  <c:v>40315.666666666664</c:v>
                </c:pt>
                <c:pt idx="994">
                  <c:v>40316.666666666664</c:v>
                </c:pt>
                <c:pt idx="995">
                  <c:v>40317.666666666664</c:v>
                </c:pt>
                <c:pt idx="996">
                  <c:v>40318.666666666664</c:v>
                </c:pt>
                <c:pt idx="997">
                  <c:v>40319.666666666664</c:v>
                </c:pt>
                <c:pt idx="998">
                  <c:v>40322.666666666664</c:v>
                </c:pt>
                <c:pt idx="999">
                  <c:v>40323.666666666664</c:v>
                </c:pt>
                <c:pt idx="1000">
                  <c:v>40324.666666666664</c:v>
                </c:pt>
                <c:pt idx="1001">
                  <c:v>40325.666666666664</c:v>
                </c:pt>
                <c:pt idx="1002">
                  <c:v>40326.666666666664</c:v>
                </c:pt>
                <c:pt idx="1003">
                  <c:v>40330.666666666664</c:v>
                </c:pt>
                <c:pt idx="1004">
                  <c:v>40331.666666666664</c:v>
                </c:pt>
                <c:pt idx="1005">
                  <c:v>40332.666666666664</c:v>
                </c:pt>
                <c:pt idx="1006">
                  <c:v>40333.666666666664</c:v>
                </c:pt>
                <c:pt idx="1007">
                  <c:v>40336.666666666664</c:v>
                </c:pt>
                <c:pt idx="1008">
                  <c:v>40337.666666666664</c:v>
                </c:pt>
                <c:pt idx="1009">
                  <c:v>40338.666666666664</c:v>
                </c:pt>
                <c:pt idx="1010">
                  <c:v>40339.666666666664</c:v>
                </c:pt>
                <c:pt idx="1011">
                  <c:v>40340.666666666664</c:v>
                </c:pt>
                <c:pt idx="1012">
                  <c:v>40343.666666666664</c:v>
                </c:pt>
                <c:pt idx="1013">
                  <c:v>40344.666666666664</c:v>
                </c:pt>
                <c:pt idx="1014">
                  <c:v>40345.666666666664</c:v>
                </c:pt>
                <c:pt idx="1015">
                  <c:v>40346.666666666664</c:v>
                </c:pt>
                <c:pt idx="1016">
                  <c:v>40347.666666666664</c:v>
                </c:pt>
                <c:pt idx="1017">
                  <c:v>40350.666666666664</c:v>
                </c:pt>
                <c:pt idx="1018">
                  <c:v>40351.666666666664</c:v>
                </c:pt>
                <c:pt idx="1019">
                  <c:v>40352.666666666664</c:v>
                </c:pt>
                <c:pt idx="1020">
                  <c:v>40353.666666666664</c:v>
                </c:pt>
                <c:pt idx="1021">
                  <c:v>40354.666666666664</c:v>
                </c:pt>
                <c:pt idx="1022">
                  <c:v>40357.666666666664</c:v>
                </c:pt>
                <c:pt idx="1023">
                  <c:v>40358.666666666664</c:v>
                </c:pt>
                <c:pt idx="1024">
                  <c:v>40359.666666666664</c:v>
                </c:pt>
                <c:pt idx="1025">
                  <c:v>40360.666666666664</c:v>
                </c:pt>
                <c:pt idx="1026">
                  <c:v>40361.666666666664</c:v>
                </c:pt>
                <c:pt idx="1027">
                  <c:v>40365.666666666664</c:v>
                </c:pt>
                <c:pt idx="1028">
                  <c:v>40366.666666666664</c:v>
                </c:pt>
                <c:pt idx="1029">
                  <c:v>40367.666666666664</c:v>
                </c:pt>
                <c:pt idx="1030">
                  <c:v>40368.666666666664</c:v>
                </c:pt>
                <c:pt idx="1031">
                  <c:v>40371.666666666664</c:v>
                </c:pt>
                <c:pt idx="1032">
                  <c:v>40372.666666666664</c:v>
                </c:pt>
                <c:pt idx="1033">
                  <c:v>40373.666666666664</c:v>
                </c:pt>
                <c:pt idx="1034">
                  <c:v>40374.666666666664</c:v>
                </c:pt>
                <c:pt idx="1035">
                  <c:v>40375.666666666664</c:v>
                </c:pt>
                <c:pt idx="1036">
                  <c:v>40378.666666666664</c:v>
                </c:pt>
                <c:pt idx="1037">
                  <c:v>40379.666666666664</c:v>
                </c:pt>
                <c:pt idx="1038">
                  <c:v>40380.666666666664</c:v>
                </c:pt>
                <c:pt idx="1039">
                  <c:v>40381.666666666664</c:v>
                </c:pt>
                <c:pt idx="1040">
                  <c:v>40382.666666666664</c:v>
                </c:pt>
                <c:pt idx="1041">
                  <c:v>40385.666666666664</c:v>
                </c:pt>
                <c:pt idx="1042">
                  <c:v>40386.666666666664</c:v>
                </c:pt>
                <c:pt idx="1043">
                  <c:v>40387.666666666664</c:v>
                </c:pt>
                <c:pt idx="1044">
                  <c:v>40388.666666666664</c:v>
                </c:pt>
                <c:pt idx="1045">
                  <c:v>40389.666666666664</c:v>
                </c:pt>
                <c:pt idx="1046">
                  <c:v>40392.666666666664</c:v>
                </c:pt>
                <c:pt idx="1047">
                  <c:v>40393.666666666664</c:v>
                </c:pt>
                <c:pt idx="1048">
                  <c:v>40394.666666666664</c:v>
                </c:pt>
                <c:pt idx="1049">
                  <c:v>40395.666666666664</c:v>
                </c:pt>
                <c:pt idx="1050">
                  <c:v>40396.666666666664</c:v>
                </c:pt>
                <c:pt idx="1051">
                  <c:v>40399.666666666664</c:v>
                </c:pt>
                <c:pt idx="1052">
                  <c:v>40400.666666666664</c:v>
                </c:pt>
                <c:pt idx="1053">
                  <c:v>40401.666666666664</c:v>
                </c:pt>
                <c:pt idx="1054">
                  <c:v>40402.666666666664</c:v>
                </c:pt>
                <c:pt idx="1055">
                  <c:v>40403.666666666664</c:v>
                </c:pt>
                <c:pt idx="1056">
                  <c:v>40406.666666666664</c:v>
                </c:pt>
                <c:pt idx="1057">
                  <c:v>40407.666666666664</c:v>
                </c:pt>
                <c:pt idx="1058">
                  <c:v>40408.666666666664</c:v>
                </c:pt>
                <c:pt idx="1059">
                  <c:v>40409.666666666664</c:v>
                </c:pt>
                <c:pt idx="1060">
                  <c:v>40410.666666666664</c:v>
                </c:pt>
                <c:pt idx="1061">
                  <c:v>40413.666666666664</c:v>
                </c:pt>
                <c:pt idx="1062">
                  <c:v>40414.666666666664</c:v>
                </c:pt>
                <c:pt idx="1063">
                  <c:v>40415.666666666664</c:v>
                </c:pt>
                <c:pt idx="1064">
                  <c:v>40416.666666666664</c:v>
                </c:pt>
                <c:pt idx="1065">
                  <c:v>40417.666666666664</c:v>
                </c:pt>
                <c:pt idx="1066">
                  <c:v>40420.666666666664</c:v>
                </c:pt>
                <c:pt idx="1067">
                  <c:v>40421.666666666664</c:v>
                </c:pt>
                <c:pt idx="1068">
                  <c:v>40422.666666666664</c:v>
                </c:pt>
                <c:pt idx="1069">
                  <c:v>40423.666666666664</c:v>
                </c:pt>
                <c:pt idx="1070">
                  <c:v>40424.666666666664</c:v>
                </c:pt>
                <c:pt idx="1071">
                  <c:v>40428.666666666664</c:v>
                </c:pt>
                <c:pt idx="1072">
                  <c:v>40429.666666666664</c:v>
                </c:pt>
                <c:pt idx="1073">
                  <c:v>40430.666666666664</c:v>
                </c:pt>
                <c:pt idx="1074">
                  <c:v>40431.666666666664</c:v>
                </c:pt>
                <c:pt idx="1075">
                  <c:v>40434.666666666664</c:v>
                </c:pt>
                <c:pt idx="1076">
                  <c:v>40435.666666666664</c:v>
                </c:pt>
                <c:pt idx="1077">
                  <c:v>40436.666666666664</c:v>
                </c:pt>
                <c:pt idx="1078">
                  <c:v>40437.666666666664</c:v>
                </c:pt>
                <c:pt idx="1079">
                  <c:v>40438.666666666664</c:v>
                </c:pt>
                <c:pt idx="1080">
                  <c:v>40441.666666666664</c:v>
                </c:pt>
                <c:pt idx="1081">
                  <c:v>40442.666666666664</c:v>
                </c:pt>
                <c:pt idx="1082">
                  <c:v>40443.666666666664</c:v>
                </c:pt>
                <c:pt idx="1083">
                  <c:v>40444.666666666664</c:v>
                </c:pt>
                <c:pt idx="1084">
                  <c:v>40445.666666666664</c:v>
                </c:pt>
                <c:pt idx="1085">
                  <c:v>40448.666666666664</c:v>
                </c:pt>
                <c:pt idx="1086">
                  <c:v>40449.666666666664</c:v>
                </c:pt>
                <c:pt idx="1087">
                  <c:v>40450.666666666664</c:v>
                </c:pt>
                <c:pt idx="1088">
                  <c:v>40451.666666666664</c:v>
                </c:pt>
                <c:pt idx="1089">
                  <c:v>40452.666666666664</c:v>
                </c:pt>
                <c:pt idx="1090">
                  <c:v>40455.666666666664</c:v>
                </c:pt>
                <c:pt idx="1091">
                  <c:v>40456.666666666664</c:v>
                </c:pt>
                <c:pt idx="1092">
                  <c:v>40457.666666666664</c:v>
                </c:pt>
                <c:pt idx="1093">
                  <c:v>40458.666666666664</c:v>
                </c:pt>
                <c:pt idx="1094">
                  <c:v>40459.666666666664</c:v>
                </c:pt>
                <c:pt idx="1095">
                  <c:v>40462.666666666664</c:v>
                </c:pt>
                <c:pt idx="1096">
                  <c:v>40463.666666666664</c:v>
                </c:pt>
                <c:pt idx="1097">
                  <c:v>40464.666666666664</c:v>
                </c:pt>
                <c:pt idx="1098">
                  <c:v>40465.666666666664</c:v>
                </c:pt>
                <c:pt idx="1099">
                  <c:v>40466.666666666664</c:v>
                </c:pt>
                <c:pt idx="1100">
                  <c:v>40469.666666666664</c:v>
                </c:pt>
                <c:pt idx="1101">
                  <c:v>40470.666666666664</c:v>
                </c:pt>
                <c:pt idx="1102">
                  <c:v>40471.666666666664</c:v>
                </c:pt>
                <c:pt idx="1103">
                  <c:v>40472.666666666664</c:v>
                </c:pt>
                <c:pt idx="1104">
                  <c:v>40473.666666666664</c:v>
                </c:pt>
                <c:pt idx="1105">
                  <c:v>40476.666666666664</c:v>
                </c:pt>
                <c:pt idx="1106">
                  <c:v>40477.666666666664</c:v>
                </c:pt>
                <c:pt idx="1107">
                  <c:v>40478.666666666664</c:v>
                </c:pt>
                <c:pt idx="1108">
                  <c:v>40479.666666666664</c:v>
                </c:pt>
                <c:pt idx="1109">
                  <c:v>40480.666666666664</c:v>
                </c:pt>
                <c:pt idx="1110">
                  <c:v>40483.666666666664</c:v>
                </c:pt>
                <c:pt idx="1111">
                  <c:v>40484.666666666664</c:v>
                </c:pt>
                <c:pt idx="1112">
                  <c:v>40485.666666666664</c:v>
                </c:pt>
                <c:pt idx="1113">
                  <c:v>40486.666666666664</c:v>
                </c:pt>
                <c:pt idx="1114">
                  <c:v>40487.666666666664</c:v>
                </c:pt>
                <c:pt idx="1115">
                  <c:v>40490.666666666664</c:v>
                </c:pt>
                <c:pt idx="1116">
                  <c:v>40491.666666666664</c:v>
                </c:pt>
                <c:pt idx="1117">
                  <c:v>40492.666666666664</c:v>
                </c:pt>
                <c:pt idx="1118">
                  <c:v>40493.666666666664</c:v>
                </c:pt>
                <c:pt idx="1119">
                  <c:v>40494.666666666664</c:v>
                </c:pt>
                <c:pt idx="1120">
                  <c:v>40497.666666666664</c:v>
                </c:pt>
                <c:pt idx="1121">
                  <c:v>40498.666666666664</c:v>
                </c:pt>
                <c:pt idx="1122">
                  <c:v>40499.666666666664</c:v>
                </c:pt>
                <c:pt idx="1123">
                  <c:v>40500.666666666664</c:v>
                </c:pt>
                <c:pt idx="1124">
                  <c:v>40501.666666666664</c:v>
                </c:pt>
                <c:pt idx="1125">
                  <c:v>40504.666666666664</c:v>
                </c:pt>
                <c:pt idx="1126">
                  <c:v>40505.666666666664</c:v>
                </c:pt>
                <c:pt idx="1127">
                  <c:v>40506.666666666664</c:v>
                </c:pt>
                <c:pt idx="1128">
                  <c:v>40508.666666666664</c:v>
                </c:pt>
                <c:pt idx="1129">
                  <c:v>40511.666666666664</c:v>
                </c:pt>
                <c:pt idx="1130">
                  <c:v>40512.666666666664</c:v>
                </c:pt>
                <c:pt idx="1131">
                  <c:v>40513.666666666664</c:v>
                </c:pt>
                <c:pt idx="1132">
                  <c:v>40514.666666666664</c:v>
                </c:pt>
                <c:pt idx="1133">
                  <c:v>40515.666666666664</c:v>
                </c:pt>
                <c:pt idx="1134">
                  <c:v>40518.666666666664</c:v>
                </c:pt>
                <c:pt idx="1135">
                  <c:v>40519.666666666664</c:v>
                </c:pt>
                <c:pt idx="1136">
                  <c:v>40520.666666666664</c:v>
                </c:pt>
                <c:pt idx="1137">
                  <c:v>40521.666666666664</c:v>
                </c:pt>
                <c:pt idx="1138">
                  <c:v>40522.666666666664</c:v>
                </c:pt>
                <c:pt idx="1139">
                  <c:v>40525.666666666664</c:v>
                </c:pt>
                <c:pt idx="1140">
                  <c:v>40526.666666666664</c:v>
                </c:pt>
                <c:pt idx="1141">
                  <c:v>40527.666666666664</c:v>
                </c:pt>
                <c:pt idx="1142">
                  <c:v>40528.666666666664</c:v>
                </c:pt>
                <c:pt idx="1143">
                  <c:v>40529.666666666664</c:v>
                </c:pt>
                <c:pt idx="1144">
                  <c:v>40532.666666666664</c:v>
                </c:pt>
                <c:pt idx="1145">
                  <c:v>40533.666666666664</c:v>
                </c:pt>
                <c:pt idx="1146">
                  <c:v>40534.666666666664</c:v>
                </c:pt>
                <c:pt idx="1147">
                  <c:v>40535.666666666664</c:v>
                </c:pt>
                <c:pt idx="1148">
                  <c:v>40539.666666666664</c:v>
                </c:pt>
                <c:pt idx="1149">
                  <c:v>40540.666666666664</c:v>
                </c:pt>
                <c:pt idx="1150">
                  <c:v>40541.666666666664</c:v>
                </c:pt>
                <c:pt idx="1151">
                  <c:v>40542.666666666664</c:v>
                </c:pt>
                <c:pt idx="1152">
                  <c:v>40543.666666666664</c:v>
                </c:pt>
                <c:pt idx="1153">
                  <c:v>40546.666666666664</c:v>
                </c:pt>
                <c:pt idx="1154">
                  <c:v>40547.666666666664</c:v>
                </c:pt>
                <c:pt idx="1155">
                  <c:v>40548.666666666664</c:v>
                </c:pt>
                <c:pt idx="1156">
                  <c:v>40549.666666666664</c:v>
                </c:pt>
                <c:pt idx="1157">
                  <c:v>40550.666666666664</c:v>
                </c:pt>
                <c:pt idx="1158">
                  <c:v>40553.666666666664</c:v>
                </c:pt>
                <c:pt idx="1159">
                  <c:v>40554.666666666664</c:v>
                </c:pt>
                <c:pt idx="1160">
                  <c:v>40555.666666666664</c:v>
                </c:pt>
                <c:pt idx="1161">
                  <c:v>40556.666666666664</c:v>
                </c:pt>
                <c:pt idx="1162">
                  <c:v>40557.666666666664</c:v>
                </c:pt>
                <c:pt idx="1163">
                  <c:v>40561.666666666664</c:v>
                </c:pt>
                <c:pt idx="1164">
                  <c:v>40562.666666666664</c:v>
                </c:pt>
                <c:pt idx="1165">
                  <c:v>40563.666666666664</c:v>
                </c:pt>
                <c:pt idx="1166">
                  <c:v>40564.666666666664</c:v>
                </c:pt>
                <c:pt idx="1167">
                  <c:v>40567.666666666664</c:v>
                </c:pt>
                <c:pt idx="1168">
                  <c:v>40568.666666666664</c:v>
                </c:pt>
                <c:pt idx="1169">
                  <c:v>40569.666666666664</c:v>
                </c:pt>
                <c:pt idx="1170">
                  <c:v>40570.666666666664</c:v>
                </c:pt>
                <c:pt idx="1171">
                  <c:v>40571.666666666664</c:v>
                </c:pt>
                <c:pt idx="1172">
                  <c:v>40574.666666666664</c:v>
                </c:pt>
                <c:pt idx="1173">
                  <c:v>40575.666666666664</c:v>
                </c:pt>
                <c:pt idx="1174">
                  <c:v>40576.666666666664</c:v>
                </c:pt>
                <c:pt idx="1175">
                  <c:v>40577.666666666664</c:v>
                </c:pt>
                <c:pt idx="1176">
                  <c:v>40578.666666666664</c:v>
                </c:pt>
                <c:pt idx="1177">
                  <c:v>40581.666666666664</c:v>
                </c:pt>
                <c:pt idx="1178">
                  <c:v>40582.666666666664</c:v>
                </c:pt>
                <c:pt idx="1179">
                  <c:v>40583.666666666664</c:v>
                </c:pt>
                <c:pt idx="1180">
                  <c:v>40584.666666666664</c:v>
                </c:pt>
                <c:pt idx="1181">
                  <c:v>40585.666666666664</c:v>
                </c:pt>
                <c:pt idx="1182">
                  <c:v>40588.666666666664</c:v>
                </c:pt>
                <c:pt idx="1183">
                  <c:v>40589.666666666664</c:v>
                </c:pt>
                <c:pt idx="1184">
                  <c:v>40590.666666666664</c:v>
                </c:pt>
                <c:pt idx="1185">
                  <c:v>40591.666666666664</c:v>
                </c:pt>
                <c:pt idx="1186">
                  <c:v>40592.666666666664</c:v>
                </c:pt>
                <c:pt idx="1187">
                  <c:v>40596.666666666664</c:v>
                </c:pt>
                <c:pt idx="1188">
                  <c:v>40597.666666666664</c:v>
                </c:pt>
                <c:pt idx="1189">
                  <c:v>40598.666666666664</c:v>
                </c:pt>
                <c:pt idx="1190">
                  <c:v>40599.666666666664</c:v>
                </c:pt>
                <c:pt idx="1191">
                  <c:v>40602.666666666664</c:v>
                </c:pt>
                <c:pt idx="1192">
                  <c:v>40603.666666666664</c:v>
                </c:pt>
                <c:pt idx="1193">
                  <c:v>40604.666666666664</c:v>
                </c:pt>
                <c:pt idx="1194">
                  <c:v>40605.666666666664</c:v>
                </c:pt>
                <c:pt idx="1195">
                  <c:v>40606.666666666664</c:v>
                </c:pt>
                <c:pt idx="1196">
                  <c:v>40609.666666666664</c:v>
                </c:pt>
                <c:pt idx="1197">
                  <c:v>40610.666666666664</c:v>
                </c:pt>
                <c:pt idx="1198">
                  <c:v>40611.666666666664</c:v>
                </c:pt>
                <c:pt idx="1199">
                  <c:v>40612.666666666664</c:v>
                </c:pt>
                <c:pt idx="1200">
                  <c:v>40613.666666666664</c:v>
                </c:pt>
                <c:pt idx="1201">
                  <c:v>40616.666666666664</c:v>
                </c:pt>
                <c:pt idx="1202">
                  <c:v>40617.666666666664</c:v>
                </c:pt>
                <c:pt idx="1203">
                  <c:v>40618.666666666664</c:v>
                </c:pt>
                <c:pt idx="1204">
                  <c:v>40619.666666666664</c:v>
                </c:pt>
                <c:pt idx="1205">
                  <c:v>40620.666666666664</c:v>
                </c:pt>
                <c:pt idx="1206">
                  <c:v>40623.666666666664</c:v>
                </c:pt>
                <c:pt idx="1207">
                  <c:v>40624.666666666664</c:v>
                </c:pt>
                <c:pt idx="1208">
                  <c:v>40625.666666666664</c:v>
                </c:pt>
                <c:pt idx="1209">
                  <c:v>40626.666666666664</c:v>
                </c:pt>
                <c:pt idx="1210">
                  <c:v>40627.666666666664</c:v>
                </c:pt>
                <c:pt idx="1211">
                  <c:v>40630.666666666664</c:v>
                </c:pt>
                <c:pt idx="1212">
                  <c:v>40631.666666666664</c:v>
                </c:pt>
                <c:pt idx="1213">
                  <c:v>40632.666666666664</c:v>
                </c:pt>
                <c:pt idx="1214">
                  <c:v>40633.666666666664</c:v>
                </c:pt>
                <c:pt idx="1215">
                  <c:v>40634.666666666664</c:v>
                </c:pt>
                <c:pt idx="1216">
                  <c:v>40637.666666666664</c:v>
                </c:pt>
                <c:pt idx="1217">
                  <c:v>40638.666666666664</c:v>
                </c:pt>
                <c:pt idx="1218">
                  <c:v>40639.666666666664</c:v>
                </c:pt>
                <c:pt idx="1219">
                  <c:v>40640.666666666664</c:v>
                </c:pt>
                <c:pt idx="1220">
                  <c:v>40641.666666666664</c:v>
                </c:pt>
                <c:pt idx="1221">
                  <c:v>40644.666666666664</c:v>
                </c:pt>
                <c:pt idx="1222">
                  <c:v>40645.666666666664</c:v>
                </c:pt>
                <c:pt idx="1223">
                  <c:v>40646.666666666664</c:v>
                </c:pt>
                <c:pt idx="1224">
                  <c:v>40647.666666666664</c:v>
                </c:pt>
                <c:pt idx="1225">
                  <c:v>40648.666666666664</c:v>
                </c:pt>
                <c:pt idx="1226">
                  <c:v>40651.666666666664</c:v>
                </c:pt>
                <c:pt idx="1227">
                  <c:v>40652.666666666664</c:v>
                </c:pt>
                <c:pt idx="1228">
                  <c:v>40653.666666666664</c:v>
                </c:pt>
                <c:pt idx="1229">
                  <c:v>40654.666666666664</c:v>
                </c:pt>
                <c:pt idx="1230">
                  <c:v>40658.666666666664</c:v>
                </c:pt>
                <c:pt idx="1231">
                  <c:v>40659.666666666664</c:v>
                </c:pt>
                <c:pt idx="1232">
                  <c:v>40660.666666666664</c:v>
                </c:pt>
                <c:pt idx="1233">
                  <c:v>40661.666666666664</c:v>
                </c:pt>
                <c:pt idx="1234">
                  <c:v>40662.666666666664</c:v>
                </c:pt>
                <c:pt idx="1235">
                  <c:v>40665.666666666664</c:v>
                </c:pt>
                <c:pt idx="1236">
                  <c:v>40666.666666666664</c:v>
                </c:pt>
                <c:pt idx="1237">
                  <c:v>40667.666666666664</c:v>
                </c:pt>
                <c:pt idx="1238">
                  <c:v>40668.666666666664</c:v>
                </c:pt>
                <c:pt idx="1239">
                  <c:v>40669.666666666664</c:v>
                </c:pt>
                <c:pt idx="1240">
                  <c:v>40672.666666666664</c:v>
                </c:pt>
                <c:pt idx="1241">
                  <c:v>40673.666666666664</c:v>
                </c:pt>
                <c:pt idx="1242">
                  <c:v>40674.666666666664</c:v>
                </c:pt>
                <c:pt idx="1243">
                  <c:v>40675.666666666664</c:v>
                </c:pt>
                <c:pt idx="1244">
                  <c:v>40676.666666666664</c:v>
                </c:pt>
                <c:pt idx="1245">
                  <c:v>40679.666666666664</c:v>
                </c:pt>
                <c:pt idx="1246">
                  <c:v>40680.666666666664</c:v>
                </c:pt>
                <c:pt idx="1247">
                  <c:v>40681.666666666664</c:v>
                </c:pt>
                <c:pt idx="1248">
                  <c:v>40682.666666666664</c:v>
                </c:pt>
                <c:pt idx="1249">
                  <c:v>40683.666666666664</c:v>
                </c:pt>
                <c:pt idx="1250">
                  <c:v>40686.666666666664</c:v>
                </c:pt>
                <c:pt idx="1251">
                  <c:v>40687.666666666664</c:v>
                </c:pt>
                <c:pt idx="1252">
                  <c:v>40688.666666666664</c:v>
                </c:pt>
                <c:pt idx="1253">
                  <c:v>40689.666666666664</c:v>
                </c:pt>
                <c:pt idx="1254">
                  <c:v>40690.666666666664</c:v>
                </c:pt>
                <c:pt idx="1255">
                  <c:v>40694.666666666664</c:v>
                </c:pt>
                <c:pt idx="1256">
                  <c:v>40695.666666666664</c:v>
                </c:pt>
                <c:pt idx="1257">
                  <c:v>40696.666666666664</c:v>
                </c:pt>
                <c:pt idx="1258">
                  <c:v>40697.666666666664</c:v>
                </c:pt>
                <c:pt idx="1259">
                  <c:v>40700.666666666664</c:v>
                </c:pt>
                <c:pt idx="1260">
                  <c:v>40701.666666666664</c:v>
                </c:pt>
                <c:pt idx="1261">
                  <c:v>40702.666666666664</c:v>
                </c:pt>
                <c:pt idx="1262">
                  <c:v>40703.666666666664</c:v>
                </c:pt>
                <c:pt idx="1263">
                  <c:v>40704.666666666664</c:v>
                </c:pt>
                <c:pt idx="1264">
                  <c:v>40707.666666666664</c:v>
                </c:pt>
                <c:pt idx="1265">
                  <c:v>40708.666666666664</c:v>
                </c:pt>
                <c:pt idx="1266">
                  <c:v>40709.666666666664</c:v>
                </c:pt>
                <c:pt idx="1267">
                  <c:v>40710.666666666664</c:v>
                </c:pt>
                <c:pt idx="1268">
                  <c:v>40711.666666666664</c:v>
                </c:pt>
                <c:pt idx="1269">
                  <c:v>40714.666666666664</c:v>
                </c:pt>
                <c:pt idx="1270">
                  <c:v>40715.666666666664</c:v>
                </c:pt>
                <c:pt idx="1271">
                  <c:v>40716.666666666664</c:v>
                </c:pt>
                <c:pt idx="1272">
                  <c:v>40717.666666666664</c:v>
                </c:pt>
                <c:pt idx="1273">
                  <c:v>40718.666666666664</c:v>
                </c:pt>
                <c:pt idx="1274">
                  <c:v>40721.666666666664</c:v>
                </c:pt>
                <c:pt idx="1275">
                  <c:v>40722.666666666664</c:v>
                </c:pt>
                <c:pt idx="1276">
                  <c:v>40723.666666666664</c:v>
                </c:pt>
                <c:pt idx="1277">
                  <c:v>40724.666666666664</c:v>
                </c:pt>
                <c:pt idx="1278">
                  <c:v>40725.666666666664</c:v>
                </c:pt>
                <c:pt idx="1279">
                  <c:v>40729.666666666664</c:v>
                </c:pt>
                <c:pt idx="1280">
                  <c:v>40730.666666666664</c:v>
                </c:pt>
                <c:pt idx="1281">
                  <c:v>40731.666666666664</c:v>
                </c:pt>
                <c:pt idx="1282">
                  <c:v>40732.666666666664</c:v>
                </c:pt>
                <c:pt idx="1283">
                  <c:v>40735.666666666664</c:v>
                </c:pt>
                <c:pt idx="1284">
                  <c:v>40736.666666666664</c:v>
                </c:pt>
                <c:pt idx="1285">
                  <c:v>40737.666666666664</c:v>
                </c:pt>
                <c:pt idx="1286">
                  <c:v>40738.666666666664</c:v>
                </c:pt>
                <c:pt idx="1287">
                  <c:v>40739.666666666664</c:v>
                </c:pt>
                <c:pt idx="1288">
                  <c:v>40742.666666666664</c:v>
                </c:pt>
                <c:pt idx="1289">
                  <c:v>40743.666666666664</c:v>
                </c:pt>
                <c:pt idx="1290">
                  <c:v>40744.666666666664</c:v>
                </c:pt>
                <c:pt idx="1291">
                  <c:v>40745.666666666664</c:v>
                </c:pt>
                <c:pt idx="1292">
                  <c:v>40746.666666666664</c:v>
                </c:pt>
                <c:pt idx="1293">
                  <c:v>40749.666666666664</c:v>
                </c:pt>
                <c:pt idx="1294">
                  <c:v>40750.666666666664</c:v>
                </c:pt>
                <c:pt idx="1295">
                  <c:v>40751.666666666664</c:v>
                </c:pt>
                <c:pt idx="1296">
                  <c:v>40752.666666666664</c:v>
                </c:pt>
                <c:pt idx="1297">
                  <c:v>40753.666666666664</c:v>
                </c:pt>
                <c:pt idx="1298">
                  <c:v>40756.666666666664</c:v>
                </c:pt>
                <c:pt idx="1299">
                  <c:v>40757.666666666664</c:v>
                </c:pt>
                <c:pt idx="1300">
                  <c:v>40758.666666666664</c:v>
                </c:pt>
                <c:pt idx="1301">
                  <c:v>40759.666666666664</c:v>
                </c:pt>
                <c:pt idx="1302">
                  <c:v>40760.666666666664</c:v>
                </c:pt>
                <c:pt idx="1303">
                  <c:v>40763.666666666664</c:v>
                </c:pt>
                <c:pt idx="1304">
                  <c:v>40764.666666666664</c:v>
                </c:pt>
                <c:pt idx="1305">
                  <c:v>40765.666666666664</c:v>
                </c:pt>
                <c:pt idx="1306">
                  <c:v>40766.666666666664</c:v>
                </c:pt>
                <c:pt idx="1307">
                  <c:v>40767.666666666664</c:v>
                </c:pt>
                <c:pt idx="1308">
                  <c:v>40770.666666666664</c:v>
                </c:pt>
                <c:pt idx="1309">
                  <c:v>40771.666666666664</c:v>
                </c:pt>
                <c:pt idx="1310">
                  <c:v>40772.666666666664</c:v>
                </c:pt>
                <c:pt idx="1311">
                  <c:v>40773.666666666664</c:v>
                </c:pt>
                <c:pt idx="1312">
                  <c:v>40774.666666666664</c:v>
                </c:pt>
                <c:pt idx="1313">
                  <c:v>40777.666666666664</c:v>
                </c:pt>
                <c:pt idx="1314">
                  <c:v>40778.666666666664</c:v>
                </c:pt>
                <c:pt idx="1315">
                  <c:v>40779.666666666664</c:v>
                </c:pt>
                <c:pt idx="1316">
                  <c:v>40780.666666666664</c:v>
                </c:pt>
                <c:pt idx="1317">
                  <c:v>40781.666666666664</c:v>
                </c:pt>
                <c:pt idx="1318">
                  <c:v>40784.666666666664</c:v>
                </c:pt>
                <c:pt idx="1319">
                  <c:v>40785.666666666664</c:v>
                </c:pt>
                <c:pt idx="1320">
                  <c:v>40786.666666666664</c:v>
                </c:pt>
                <c:pt idx="1321">
                  <c:v>40787.666666666664</c:v>
                </c:pt>
                <c:pt idx="1322">
                  <c:v>40788.666666666664</c:v>
                </c:pt>
                <c:pt idx="1323">
                  <c:v>40792.666666666664</c:v>
                </c:pt>
                <c:pt idx="1324">
                  <c:v>40793.666666666664</c:v>
                </c:pt>
                <c:pt idx="1325">
                  <c:v>40794.666666666664</c:v>
                </c:pt>
                <c:pt idx="1326">
                  <c:v>40795.666666666664</c:v>
                </c:pt>
                <c:pt idx="1327">
                  <c:v>40798.666666666664</c:v>
                </c:pt>
                <c:pt idx="1328">
                  <c:v>40799.666666666664</c:v>
                </c:pt>
                <c:pt idx="1329">
                  <c:v>40800.666666666664</c:v>
                </c:pt>
                <c:pt idx="1330">
                  <c:v>40801.666666666664</c:v>
                </c:pt>
                <c:pt idx="1331">
                  <c:v>40802.666666666664</c:v>
                </c:pt>
                <c:pt idx="1332">
                  <c:v>40805.666666666664</c:v>
                </c:pt>
                <c:pt idx="1333">
                  <c:v>40806.666666666664</c:v>
                </c:pt>
                <c:pt idx="1334">
                  <c:v>40807.666666666664</c:v>
                </c:pt>
                <c:pt idx="1335">
                  <c:v>40808.666666666664</c:v>
                </c:pt>
                <c:pt idx="1336">
                  <c:v>40809.666666666664</c:v>
                </c:pt>
                <c:pt idx="1337">
                  <c:v>40812.666666666664</c:v>
                </c:pt>
                <c:pt idx="1338">
                  <c:v>40813.666666666664</c:v>
                </c:pt>
                <c:pt idx="1339">
                  <c:v>40814.666666666664</c:v>
                </c:pt>
                <c:pt idx="1340">
                  <c:v>40815.666666666664</c:v>
                </c:pt>
                <c:pt idx="1341">
                  <c:v>40816.666666666664</c:v>
                </c:pt>
                <c:pt idx="1342">
                  <c:v>40819.666666666664</c:v>
                </c:pt>
                <c:pt idx="1343">
                  <c:v>40820.666666666664</c:v>
                </c:pt>
                <c:pt idx="1344">
                  <c:v>40821.666666666664</c:v>
                </c:pt>
                <c:pt idx="1345">
                  <c:v>40822.666666666664</c:v>
                </c:pt>
                <c:pt idx="1346">
                  <c:v>40823.666666666664</c:v>
                </c:pt>
                <c:pt idx="1347">
                  <c:v>40826.666666666664</c:v>
                </c:pt>
                <c:pt idx="1348">
                  <c:v>40827.666666666664</c:v>
                </c:pt>
                <c:pt idx="1349">
                  <c:v>40828.666666666664</c:v>
                </c:pt>
                <c:pt idx="1350">
                  <c:v>40829.666666666664</c:v>
                </c:pt>
                <c:pt idx="1351">
                  <c:v>40830.666666666664</c:v>
                </c:pt>
                <c:pt idx="1352">
                  <c:v>40833.666666666664</c:v>
                </c:pt>
                <c:pt idx="1353">
                  <c:v>40834.666666666664</c:v>
                </c:pt>
                <c:pt idx="1354">
                  <c:v>40835.666666666664</c:v>
                </c:pt>
                <c:pt idx="1355">
                  <c:v>40836.666666666664</c:v>
                </c:pt>
                <c:pt idx="1356">
                  <c:v>40837.666666666664</c:v>
                </c:pt>
                <c:pt idx="1357">
                  <c:v>40840.666666666664</c:v>
                </c:pt>
                <c:pt idx="1358">
                  <c:v>40841.666666666664</c:v>
                </c:pt>
                <c:pt idx="1359">
                  <c:v>40842.666666666664</c:v>
                </c:pt>
                <c:pt idx="1360">
                  <c:v>40843.666666666664</c:v>
                </c:pt>
                <c:pt idx="1361">
                  <c:v>40844.666666666664</c:v>
                </c:pt>
                <c:pt idx="1362">
                  <c:v>40847.666666666664</c:v>
                </c:pt>
                <c:pt idx="1363">
                  <c:v>40848.666666666664</c:v>
                </c:pt>
                <c:pt idx="1364">
                  <c:v>40849.666666666664</c:v>
                </c:pt>
                <c:pt idx="1365">
                  <c:v>40850.666666666664</c:v>
                </c:pt>
                <c:pt idx="1366">
                  <c:v>40851.666666666664</c:v>
                </c:pt>
                <c:pt idx="1367">
                  <c:v>40854.666666666664</c:v>
                </c:pt>
                <c:pt idx="1368">
                  <c:v>40855.666666666664</c:v>
                </c:pt>
                <c:pt idx="1369">
                  <c:v>40856.666666666664</c:v>
                </c:pt>
                <c:pt idx="1370">
                  <c:v>40857.666666666664</c:v>
                </c:pt>
                <c:pt idx="1371">
                  <c:v>40858.666666666664</c:v>
                </c:pt>
                <c:pt idx="1372">
                  <c:v>40861.666666666664</c:v>
                </c:pt>
                <c:pt idx="1373">
                  <c:v>40862.666666666664</c:v>
                </c:pt>
                <c:pt idx="1374">
                  <c:v>40863.666666666664</c:v>
                </c:pt>
                <c:pt idx="1375">
                  <c:v>40864.666666666664</c:v>
                </c:pt>
                <c:pt idx="1376">
                  <c:v>40865.666666666664</c:v>
                </c:pt>
                <c:pt idx="1377">
                  <c:v>40868.666666666664</c:v>
                </c:pt>
                <c:pt idx="1378">
                  <c:v>40869.666666666664</c:v>
                </c:pt>
                <c:pt idx="1379">
                  <c:v>40870.666666666664</c:v>
                </c:pt>
                <c:pt idx="1380">
                  <c:v>40872.666666666664</c:v>
                </c:pt>
                <c:pt idx="1381">
                  <c:v>40875.666666666664</c:v>
                </c:pt>
                <c:pt idx="1382">
                  <c:v>40876.666666666664</c:v>
                </c:pt>
                <c:pt idx="1383">
                  <c:v>40877.666666666664</c:v>
                </c:pt>
                <c:pt idx="1384">
                  <c:v>40878.666666666664</c:v>
                </c:pt>
                <c:pt idx="1385">
                  <c:v>40879.666666666664</c:v>
                </c:pt>
                <c:pt idx="1386">
                  <c:v>40882.666666666664</c:v>
                </c:pt>
                <c:pt idx="1387">
                  <c:v>40883.666666666664</c:v>
                </c:pt>
                <c:pt idx="1388">
                  <c:v>40884.666666666664</c:v>
                </c:pt>
                <c:pt idx="1389">
                  <c:v>40885.666666666664</c:v>
                </c:pt>
                <c:pt idx="1390">
                  <c:v>40886.666666666664</c:v>
                </c:pt>
                <c:pt idx="1391">
                  <c:v>40889.666666666664</c:v>
                </c:pt>
                <c:pt idx="1392">
                  <c:v>40890.666666666664</c:v>
                </c:pt>
                <c:pt idx="1393">
                  <c:v>40891.666666666664</c:v>
                </c:pt>
                <c:pt idx="1394">
                  <c:v>40892.666666666664</c:v>
                </c:pt>
                <c:pt idx="1395">
                  <c:v>40893.666666666664</c:v>
                </c:pt>
                <c:pt idx="1396">
                  <c:v>40896.666666666664</c:v>
                </c:pt>
                <c:pt idx="1397">
                  <c:v>40897.666666666664</c:v>
                </c:pt>
                <c:pt idx="1398">
                  <c:v>40898.666666666664</c:v>
                </c:pt>
                <c:pt idx="1399">
                  <c:v>40899.666666666664</c:v>
                </c:pt>
                <c:pt idx="1400">
                  <c:v>40900.666666666664</c:v>
                </c:pt>
                <c:pt idx="1401">
                  <c:v>40904.666666666664</c:v>
                </c:pt>
                <c:pt idx="1402">
                  <c:v>40905.666666666664</c:v>
                </c:pt>
                <c:pt idx="1403">
                  <c:v>40906.666666666664</c:v>
                </c:pt>
                <c:pt idx="1404">
                  <c:v>40907.666666666664</c:v>
                </c:pt>
                <c:pt idx="1405">
                  <c:v>40911.666666666664</c:v>
                </c:pt>
                <c:pt idx="1406">
                  <c:v>40912.666666666664</c:v>
                </c:pt>
                <c:pt idx="1407">
                  <c:v>40913.666666666664</c:v>
                </c:pt>
                <c:pt idx="1408">
                  <c:v>40914.666666666664</c:v>
                </c:pt>
                <c:pt idx="1409">
                  <c:v>40917.666666666664</c:v>
                </c:pt>
                <c:pt idx="1410">
                  <c:v>40918.666666666664</c:v>
                </c:pt>
                <c:pt idx="1411">
                  <c:v>40919.666666666664</c:v>
                </c:pt>
                <c:pt idx="1412">
                  <c:v>40920.666666666664</c:v>
                </c:pt>
                <c:pt idx="1413">
                  <c:v>40921.666666666664</c:v>
                </c:pt>
                <c:pt idx="1414">
                  <c:v>40925.666666666664</c:v>
                </c:pt>
                <c:pt idx="1415">
                  <c:v>40926.666666666664</c:v>
                </c:pt>
                <c:pt idx="1416">
                  <c:v>40927.666666666664</c:v>
                </c:pt>
                <c:pt idx="1417">
                  <c:v>40928.666666666664</c:v>
                </c:pt>
                <c:pt idx="1418">
                  <c:v>40931.666666666664</c:v>
                </c:pt>
                <c:pt idx="1419">
                  <c:v>40932.666666666664</c:v>
                </c:pt>
                <c:pt idx="1420">
                  <c:v>40933.666666666664</c:v>
                </c:pt>
                <c:pt idx="1421">
                  <c:v>40934.666666666664</c:v>
                </c:pt>
                <c:pt idx="1422">
                  <c:v>40935.666666666664</c:v>
                </c:pt>
                <c:pt idx="1423">
                  <c:v>40938.666666666664</c:v>
                </c:pt>
                <c:pt idx="1424">
                  <c:v>40939.666666666664</c:v>
                </c:pt>
                <c:pt idx="1425">
                  <c:v>40940.666666666664</c:v>
                </c:pt>
                <c:pt idx="1426">
                  <c:v>40941.666666666664</c:v>
                </c:pt>
                <c:pt idx="1427">
                  <c:v>40942.666666666664</c:v>
                </c:pt>
                <c:pt idx="1428">
                  <c:v>40945.666666666664</c:v>
                </c:pt>
                <c:pt idx="1429">
                  <c:v>40946.666666666664</c:v>
                </c:pt>
                <c:pt idx="1430">
                  <c:v>40947.666666666664</c:v>
                </c:pt>
                <c:pt idx="1431">
                  <c:v>40948.666666666664</c:v>
                </c:pt>
                <c:pt idx="1432">
                  <c:v>40949.666666666664</c:v>
                </c:pt>
                <c:pt idx="1433">
                  <c:v>40952.666666666664</c:v>
                </c:pt>
                <c:pt idx="1434">
                  <c:v>40953.666666666664</c:v>
                </c:pt>
                <c:pt idx="1435">
                  <c:v>40954.666666666664</c:v>
                </c:pt>
                <c:pt idx="1436">
                  <c:v>40955.666666666664</c:v>
                </c:pt>
                <c:pt idx="1437">
                  <c:v>40956.666666666664</c:v>
                </c:pt>
                <c:pt idx="1438">
                  <c:v>40960.666666666664</c:v>
                </c:pt>
                <c:pt idx="1439">
                  <c:v>40961.666666666664</c:v>
                </c:pt>
                <c:pt idx="1440">
                  <c:v>40962.666666666664</c:v>
                </c:pt>
                <c:pt idx="1441">
                  <c:v>40963.666666666664</c:v>
                </c:pt>
                <c:pt idx="1442">
                  <c:v>40966.666666666664</c:v>
                </c:pt>
                <c:pt idx="1443">
                  <c:v>40967.666666666664</c:v>
                </c:pt>
                <c:pt idx="1444">
                  <c:v>40968.666666666664</c:v>
                </c:pt>
                <c:pt idx="1445">
                  <c:v>40969.666666666664</c:v>
                </c:pt>
                <c:pt idx="1446">
                  <c:v>40970.666666666664</c:v>
                </c:pt>
                <c:pt idx="1447">
                  <c:v>40973.666666666664</c:v>
                </c:pt>
                <c:pt idx="1448">
                  <c:v>40974.666666666664</c:v>
                </c:pt>
                <c:pt idx="1449">
                  <c:v>40975.666666666664</c:v>
                </c:pt>
                <c:pt idx="1450">
                  <c:v>40976.666666666664</c:v>
                </c:pt>
                <c:pt idx="1451">
                  <c:v>40977.666666666664</c:v>
                </c:pt>
                <c:pt idx="1452">
                  <c:v>40980.666666666664</c:v>
                </c:pt>
                <c:pt idx="1453">
                  <c:v>40981.666666666664</c:v>
                </c:pt>
                <c:pt idx="1454">
                  <c:v>40982.666666666664</c:v>
                </c:pt>
                <c:pt idx="1455">
                  <c:v>40983.666666666664</c:v>
                </c:pt>
                <c:pt idx="1456">
                  <c:v>40984.666666666664</c:v>
                </c:pt>
                <c:pt idx="1457">
                  <c:v>40987.666666666664</c:v>
                </c:pt>
                <c:pt idx="1458">
                  <c:v>40988.666666666664</c:v>
                </c:pt>
                <c:pt idx="1459">
                  <c:v>40989.666666666664</c:v>
                </c:pt>
                <c:pt idx="1460">
                  <c:v>40990.666666666664</c:v>
                </c:pt>
                <c:pt idx="1461">
                  <c:v>40991.666666666664</c:v>
                </c:pt>
                <c:pt idx="1462">
                  <c:v>40994.666666666664</c:v>
                </c:pt>
                <c:pt idx="1463">
                  <c:v>40995.666666666664</c:v>
                </c:pt>
                <c:pt idx="1464">
                  <c:v>40996.666666666664</c:v>
                </c:pt>
                <c:pt idx="1465">
                  <c:v>40997.666666666664</c:v>
                </c:pt>
                <c:pt idx="1466">
                  <c:v>40998.666666666664</c:v>
                </c:pt>
                <c:pt idx="1467">
                  <c:v>41001.666666666664</c:v>
                </c:pt>
                <c:pt idx="1468">
                  <c:v>41002.666666666664</c:v>
                </c:pt>
                <c:pt idx="1469">
                  <c:v>41003.666666666664</c:v>
                </c:pt>
                <c:pt idx="1470">
                  <c:v>41004.666666666664</c:v>
                </c:pt>
                <c:pt idx="1471">
                  <c:v>41008.666666666664</c:v>
                </c:pt>
                <c:pt idx="1472">
                  <c:v>41009.666666666664</c:v>
                </c:pt>
                <c:pt idx="1473">
                  <c:v>41010.666666666664</c:v>
                </c:pt>
                <c:pt idx="1474">
                  <c:v>41011.666666666664</c:v>
                </c:pt>
                <c:pt idx="1475">
                  <c:v>41012.666666666664</c:v>
                </c:pt>
                <c:pt idx="1476">
                  <c:v>41015.666666666664</c:v>
                </c:pt>
                <c:pt idx="1477">
                  <c:v>41016.666666666664</c:v>
                </c:pt>
                <c:pt idx="1478">
                  <c:v>41017.666666666664</c:v>
                </c:pt>
                <c:pt idx="1479">
                  <c:v>41018.666666666664</c:v>
                </c:pt>
                <c:pt idx="1480">
                  <c:v>41019.666666666664</c:v>
                </c:pt>
                <c:pt idx="1481">
                  <c:v>41022.666666666664</c:v>
                </c:pt>
                <c:pt idx="1482">
                  <c:v>41023.666666666664</c:v>
                </c:pt>
                <c:pt idx="1483">
                  <c:v>41024.666666666664</c:v>
                </c:pt>
                <c:pt idx="1484">
                  <c:v>41025.666666666664</c:v>
                </c:pt>
                <c:pt idx="1485">
                  <c:v>41026.666666666664</c:v>
                </c:pt>
                <c:pt idx="1486">
                  <c:v>41029.666666666664</c:v>
                </c:pt>
                <c:pt idx="1487">
                  <c:v>41030.666666666664</c:v>
                </c:pt>
                <c:pt idx="1488">
                  <c:v>41031.666666666664</c:v>
                </c:pt>
                <c:pt idx="1489">
                  <c:v>41032.666666666664</c:v>
                </c:pt>
                <c:pt idx="1490">
                  <c:v>41033.666666666664</c:v>
                </c:pt>
                <c:pt idx="1491">
                  <c:v>41036.666666666664</c:v>
                </c:pt>
                <c:pt idx="1492">
                  <c:v>41037.666666666664</c:v>
                </c:pt>
                <c:pt idx="1493">
                  <c:v>41038.666666666664</c:v>
                </c:pt>
                <c:pt idx="1494">
                  <c:v>41039.666666666664</c:v>
                </c:pt>
                <c:pt idx="1495">
                  <c:v>41040.666666666664</c:v>
                </c:pt>
                <c:pt idx="1496">
                  <c:v>41043.666666666664</c:v>
                </c:pt>
                <c:pt idx="1497">
                  <c:v>41044.666666666664</c:v>
                </c:pt>
                <c:pt idx="1498">
                  <c:v>41045.666666666664</c:v>
                </c:pt>
                <c:pt idx="1499">
                  <c:v>41046.666666666664</c:v>
                </c:pt>
                <c:pt idx="1500">
                  <c:v>41047.666666666664</c:v>
                </c:pt>
                <c:pt idx="1501">
                  <c:v>41050.666666666664</c:v>
                </c:pt>
                <c:pt idx="1502">
                  <c:v>41051.666666666664</c:v>
                </c:pt>
                <c:pt idx="1503">
                  <c:v>41052.666666666664</c:v>
                </c:pt>
                <c:pt idx="1504">
                  <c:v>41053.666666666664</c:v>
                </c:pt>
                <c:pt idx="1505">
                  <c:v>41054.666666666664</c:v>
                </c:pt>
                <c:pt idx="1506">
                  <c:v>41058.666666666664</c:v>
                </c:pt>
                <c:pt idx="1507">
                  <c:v>41059.666666666664</c:v>
                </c:pt>
                <c:pt idx="1508">
                  <c:v>41060.666666666664</c:v>
                </c:pt>
                <c:pt idx="1509">
                  <c:v>41061.666666666664</c:v>
                </c:pt>
                <c:pt idx="1510">
                  <c:v>41064.666666666664</c:v>
                </c:pt>
                <c:pt idx="1511">
                  <c:v>41065.666666666664</c:v>
                </c:pt>
                <c:pt idx="1512">
                  <c:v>41066.666666666664</c:v>
                </c:pt>
                <c:pt idx="1513">
                  <c:v>41067.666666666664</c:v>
                </c:pt>
                <c:pt idx="1514">
                  <c:v>41068.666666666664</c:v>
                </c:pt>
                <c:pt idx="1515">
                  <c:v>41071.666666666664</c:v>
                </c:pt>
                <c:pt idx="1516">
                  <c:v>41072.666666666664</c:v>
                </c:pt>
                <c:pt idx="1517">
                  <c:v>41073.666666666664</c:v>
                </c:pt>
                <c:pt idx="1518">
                  <c:v>41074.666666666664</c:v>
                </c:pt>
                <c:pt idx="1519">
                  <c:v>41075.666666666664</c:v>
                </c:pt>
                <c:pt idx="1520">
                  <c:v>41078.666666666664</c:v>
                </c:pt>
                <c:pt idx="1521">
                  <c:v>41079.666666666664</c:v>
                </c:pt>
                <c:pt idx="1522">
                  <c:v>41080.666666666664</c:v>
                </c:pt>
                <c:pt idx="1523">
                  <c:v>41081.666666666664</c:v>
                </c:pt>
                <c:pt idx="1524">
                  <c:v>41082.666666666664</c:v>
                </c:pt>
                <c:pt idx="1525">
                  <c:v>41085.666666666664</c:v>
                </c:pt>
                <c:pt idx="1526">
                  <c:v>41086.666666666664</c:v>
                </c:pt>
                <c:pt idx="1527">
                  <c:v>41087.666666666664</c:v>
                </c:pt>
                <c:pt idx="1528">
                  <c:v>41088.666666666664</c:v>
                </c:pt>
                <c:pt idx="1529">
                  <c:v>41089.666666666664</c:v>
                </c:pt>
                <c:pt idx="1530">
                  <c:v>41092.666666666664</c:v>
                </c:pt>
                <c:pt idx="1531">
                  <c:v>41093.666666666664</c:v>
                </c:pt>
                <c:pt idx="1532">
                  <c:v>41095.666666666664</c:v>
                </c:pt>
                <c:pt idx="1533">
                  <c:v>41096.666666666664</c:v>
                </c:pt>
                <c:pt idx="1534">
                  <c:v>41099.666666666664</c:v>
                </c:pt>
                <c:pt idx="1535">
                  <c:v>41100.666666666664</c:v>
                </c:pt>
                <c:pt idx="1536">
                  <c:v>41101.666666666664</c:v>
                </c:pt>
                <c:pt idx="1537">
                  <c:v>41102.666666666664</c:v>
                </c:pt>
                <c:pt idx="1538">
                  <c:v>41103.666666666664</c:v>
                </c:pt>
                <c:pt idx="1539">
                  <c:v>41106.666666666664</c:v>
                </c:pt>
                <c:pt idx="1540">
                  <c:v>41107.666666666664</c:v>
                </c:pt>
                <c:pt idx="1541">
                  <c:v>41108.666666666664</c:v>
                </c:pt>
                <c:pt idx="1542">
                  <c:v>41109.666666666664</c:v>
                </c:pt>
                <c:pt idx="1543">
                  <c:v>41110.666666666664</c:v>
                </c:pt>
                <c:pt idx="1544">
                  <c:v>41113.666666666664</c:v>
                </c:pt>
                <c:pt idx="1545">
                  <c:v>41114.666666666664</c:v>
                </c:pt>
                <c:pt idx="1546">
                  <c:v>41115.666666666664</c:v>
                </c:pt>
                <c:pt idx="1547">
                  <c:v>41116.666666666664</c:v>
                </c:pt>
                <c:pt idx="1548">
                  <c:v>41117.666666666664</c:v>
                </c:pt>
                <c:pt idx="1549">
                  <c:v>41120.666666666664</c:v>
                </c:pt>
                <c:pt idx="1550">
                  <c:v>41121.666666666664</c:v>
                </c:pt>
                <c:pt idx="1551">
                  <c:v>41122.666666666664</c:v>
                </c:pt>
                <c:pt idx="1552">
                  <c:v>41123.666666666664</c:v>
                </c:pt>
                <c:pt idx="1553">
                  <c:v>41124.666666666664</c:v>
                </c:pt>
                <c:pt idx="1554">
                  <c:v>41127.666666666664</c:v>
                </c:pt>
                <c:pt idx="1555">
                  <c:v>41128.666666666664</c:v>
                </c:pt>
                <c:pt idx="1556">
                  <c:v>41129.666666666664</c:v>
                </c:pt>
                <c:pt idx="1557">
                  <c:v>41130.666666666664</c:v>
                </c:pt>
                <c:pt idx="1558">
                  <c:v>41131.666666666664</c:v>
                </c:pt>
                <c:pt idx="1559">
                  <c:v>41134.666666666664</c:v>
                </c:pt>
                <c:pt idx="1560">
                  <c:v>41135.666666666664</c:v>
                </c:pt>
                <c:pt idx="1561">
                  <c:v>41136.666666666664</c:v>
                </c:pt>
                <c:pt idx="1562">
                  <c:v>41137.666666666664</c:v>
                </c:pt>
                <c:pt idx="1563">
                  <c:v>41138.666666666664</c:v>
                </c:pt>
                <c:pt idx="1564">
                  <c:v>41141.666666666664</c:v>
                </c:pt>
                <c:pt idx="1565">
                  <c:v>41142.666666666664</c:v>
                </c:pt>
                <c:pt idx="1566">
                  <c:v>41143.666666666664</c:v>
                </c:pt>
                <c:pt idx="1567">
                  <c:v>41144.666666666664</c:v>
                </c:pt>
                <c:pt idx="1568">
                  <c:v>41145.666666666664</c:v>
                </c:pt>
                <c:pt idx="1569">
                  <c:v>41148.666666666664</c:v>
                </c:pt>
                <c:pt idx="1570">
                  <c:v>41149.666666666664</c:v>
                </c:pt>
                <c:pt idx="1571">
                  <c:v>41150.666666666664</c:v>
                </c:pt>
                <c:pt idx="1572">
                  <c:v>41151.666666666664</c:v>
                </c:pt>
                <c:pt idx="1573">
                  <c:v>41152.666666666664</c:v>
                </c:pt>
                <c:pt idx="1574">
                  <c:v>41156.666666666664</c:v>
                </c:pt>
                <c:pt idx="1575">
                  <c:v>41157.666666666664</c:v>
                </c:pt>
                <c:pt idx="1576">
                  <c:v>41158.666666666664</c:v>
                </c:pt>
                <c:pt idx="1577">
                  <c:v>41159.666666666664</c:v>
                </c:pt>
                <c:pt idx="1578">
                  <c:v>41162.666666666664</c:v>
                </c:pt>
                <c:pt idx="1579">
                  <c:v>41163.666666666664</c:v>
                </c:pt>
                <c:pt idx="1580">
                  <c:v>41164.666666666664</c:v>
                </c:pt>
                <c:pt idx="1581">
                  <c:v>41165.666666666664</c:v>
                </c:pt>
                <c:pt idx="1582">
                  <c:v>41166.666666666664</c:v>
                </c:pt>
                <c:pt idx="1583">
                  <c:v>41169.666666666664</c:v>
                </c:pt>
                <c:pt idx="1584">
                  <c:v>41170.666666666664</c:v>
                </c:pt>
                <c:pt idx="1585">
                  <c:v>41171.666666666664</c:v>
                </c:pt>
                <c:pt idx="1586">
                  <c:v>41172.666666666664</c:v>
                </c:pt>
                <c:pt idx="1587">
                  <c:v>41173.666666666664</c:v>
                </c:pt>
                <c:pt idx="1588">
                  <c:v>41176.666666666664</c:v>
                </c:pt>
                <c:pt idx="1589">
                  <c:v>41177.666666666664</c:v>
                </c:pt>
                <c:pt idx="1590">
                  <c:v>41178.666666666664</c:v>
                </c:pt>
                <c:pt idx="1591">
                  <c:v>41179.666666666664</c:v>
                </c:pt>
                <c:pt idx="1592">
                  <c:v>41180.666666666664</c:v>
                </c:pt>
                <c:pt idx="1593">
                  <c:v>41183.666666666664</c:v>
                </c:pt>
                <c:pt idx="1594">
                  <c:v>41184.666666666664</c:v>
                </c:pt>
                <c:pt idx="1595">
                  <c:v>41185.666666666664</c:v>
                </c:pt>
                <c:pt idx="1596">
                  <c:v>41186.666666666664</c:v>
                </c:pt>
                <c:pt idx="1597">
                  <c:v>41187.666666666664</c:v>
                </c:pt>
                <c:pt idx="1598">
                  <c:v>41190.666666666664</c:v>
                </c:pt>
                <c:pt idx="1599">
                  <c:v>41191.666666666664</c:v>
                </c:pt>
                <c:pt idx="1600">
                  <c:v>41192.666666666664</c:v>
                </c:pt>
                <c:pt idx="1601">
                  <c:v>41193.666666666664</c:v>
                </c:pt>
                <c:pt idx="1602">
                  <c:v>41194.666666666664</c:v>
                </c:pt>
                <c:pt idx="1603">
                  <c:v>41197.666666666664</c:v>
                </c:pt>
                <c:pt idx="1604">
                  <c:v>41198.666666666664</c:v>
                </c:pt>
                <c:pt idx="1605">
                  <c:v>41199.666666666664</c:v>
                </c:pt>
                <c:pt idx="1606">
                  <c:v>41200.666666666664</c:v>
                </c:pt>
                <c:pt idx="1607">
                  <c:v>41201.666666666664</c:v>
                </c:pt>
                <c:pt idx="1608">
                  <c:v>41204.666666666664</c:v>
                </c:pt>
                <c:pt idx="1609">
                  <c:v>41205.666666666664</c:v>
                </c:pt>
                <c:pt idx="1610">
                  <c:v>41206.666666666664</c:v>
                </c:pt>
                <c:pt idx="1611">
                  <c:v>41207.666666666664</c:v>
                </c:pt>
                <c:pt idx="1612">
                  <c:v>41208.666666666664</c:v>
                </c:pt>
                <c:pt idx="1613">
                  <c:v>41213.666666666664</c:v>
                </c:pt>
                <c:pt idx="1614">
                  <c:v>41214.666666666664</c:v>
                </c:pt>
                <c:pt idx="1615">
                  <c:v>41215.666666666664</c:v>
                </c:pt>
                <c:pt idx="1616">
                  <c:v>41218.666666666664</c:v>
                </c:pt>
                <c:pt idx="1617">
                  <c:v>41219.666666666664</c:v>
                </c:pt>
                <c:pt idx="1618">
                  <c:v>41220.666666666664</c:v>
                </c:pt>
                <c:pt idx="1619">
                  <c:v>41221.666666666664</c:v>
                </c:pt>
                <c:pt idx="1620">
                  <c:v>41222.666666666664</c:v>
                </c:pt>
                <c:pt idx="1621">
                  <c:v>41225.666666666664</c:v>
                </c:pt>
                <c:pt idx="1622">
                  <c:v>41226.666666666664</c:v>
                </c:pt>
                <c:pt idx="1623">
                  <c:v>41227.666666666664</c:v>
                </c:pt>
                <c:pt idx="1624">
                  <c:v>41228.666666666664</c:v>
                </c:pt>
                <c:pt idx="1625">
                  <c:v>41229.666666666664</c:v>
                </c:pt>
                <c:pt idx="1626">
                  <c:v>41232.666666666664</c:v>
                </c:pt>
                <c:pt idx="1627">
                  <c:v>41233.666666666664</c:v>
                </c:pt>
                <c:pt idx="1628">
                  <c:v>41234.666666666664</c:v>
                </c:pt>
                <c:pt idx="1629">
                  <c:v>41236.666666666664</c:v>
                </c:pt>
                <c:pt idx="1630">
                  <c:v>41239.666666666664</c:v>
                </c:pt>
                <c:pt idx="1631">
                  <c:v>41240.666666666664</c:v>
                </c:pt>
                <c:pt idx="1632">
                  <c:v>41241.666666666664</c:v>
                </c:pt>
                <c:pt idx="1633">
                  <c:v>41242.666666666664</c:v>
                </c:pt>
                <c:pt idx="1634">
                  <c:v>41243.666666666664</c:v>
                </c:pt>
                <c:pt idx="1635">
                  <c:v>41246.666666666664</c:v>
                </c:pt>
                <c:pt idx="1636">
                  <c:v>41247.666666666664</c:v>
                </c:pt>
                <c:pt idx="1637">
                  <c:v>41248.666666666664</c:v>
                </c:pt>
                <c:pt idx="1638">
                  <c:v>41249.666666666664</c:v>
                </c:pt>
                <c:pt idx="1639">
                  <c:v>41250.666666666664</c:v>
                </c:pt>
                <c:pt idx="1640">
                  <c:v>41253.666666666664</c:v>
                </c:pt>
                <c:pt idx="1641">
                  <c:v>41254.666666666664</c:v>
                </c:pt>
                <c:pt idx="1642">
                  <c:v>41255.666666666664</c:v>
                </c:pt>
                <c:pt idx="1643">
                  <c:v>41256.666666666664</c:v>
                </c:pt>
                <c:pt idx="1644">
                  <c:v>41257.666666666664</c:v>
                </c:pt>
                <c:pt idx="1645">
                  <c:v>41260.666666666664</c:v>
                </c:pt>
                <c:pt idx="1646">
                  <c:v>41261.666666666664</c:v>
                </c:pt>
                <c:pt idx="1647">
                  <c:v>41262.666666666664</c:v>
                </c:pt>
                <c:pt idx="1648">
                  <c:v>41263.666666666664</c:v>
                </c:pt>
                <c:pt idx="1649">
                  <c:v>41264.666666666664</c:v>
                </c:pt>
                <c:pt idx="1650">
                  <c:v>41267.666666666664</c:v>
                </c:pt>
                <c:pt idx="1651">
                  <c:v>41269.666666666664</c:v>
                </c:pt>
                <c:pt idx="1652">
                  <c:v>41270.666666666664</c:v>
                </c:pt>
                <c:pt idx="1653">
                  <c:v>41271.666666666664</c:v>
                </c:pt>
                <c:pt idx="1654">
                  <c:v>41274.666666666664</c:v>
                </c:pt>
                <c:pt idx="1655">
                  <c:v>41276.666666666664</c:v>
                </c:pt>
                <c:pt idx="1656">
                  <c:v>41277.666666666664</c:v>
                </c:pt>
                <c:pt idx="1657">
                  <c:v>41278.666666666664</c:v>
                </c:pt>
                <c:pt idx="1658">
                  <c:v>41281.666666666664</c:v>
                </c:pt>
                <c:pt idx="1659">
                  <c:v>41282.666666666664</c:v>
                </c:pt>
                <c:pt idx="1660">
                  <c:v>41283.666666666664</c:v>
                </c:pt>
                <c:pt idx="1661">
                  <c:v>41284.666666666664</c:v>
                </c:pt>
                <c:pt idx="1662">
                  <c:v>41285.666666666664</c:v>
                </c:pt>
                <c:pt idx="1663">
                  <c:v>41288.666666666664</c:v>
                </c:pt>
                <c:pt idx="1664">
                  <c:v>41289.666666666664</c:v>
                </c:pt>
                <c:pt idx="1665">
                  <c:v>41290.666666666664</c:v>
                </c:pt>
                <c:pt idx="1666">
                  <c:v>41291.666666666664</c:v>
                </c:pt>
                <c:pt idx="1667">
                  <c:v>41292.666666666664</c:v>
                </c:pt>
                <c:pt idx="1668">
                  <c:v>41296.666666666664</c:v>
                </c:pt>
                <c:pt idx="1669">
                  <c:v>41297.666666666664</c:v>
                </c:pt>
                <c:pt idx="1670">
                  <c:v>41298.666666666664</c:v>
                </c:pt>
                <c:pt idx="1671">
                  <c:v>41299.666666666664</c:v>
                </c:pt>
                <c:pt idx="1672">
                  <c:v>41302.666666666664</c:v>
                </c:pt>
                <c:pt idx="1673">
                  <c:v>41303.666666666664</c:v>
                </c:pt>
                <c:pt idx="1674">
                  <c:v>41304.666666666664</c:v>
                </c:pt>
                <c:pt idx="1675">
                  <c:v>41305.666666666664</c:v>
                </c:pt>
                <c:pt idx="1676">
                  <c:v>41306.666666666664</c:v>
                </c:pt>
                <c:pt idx="1677">
                  <c:v>41309.666666666664</c:v>
                </c:pt>
                <c:pt idx="1678">
                  <c:v>41310.666666666664</c:v>
                </c:pt>
                <c:pt idx="1679">
                  <c:v>41311.666666666664</c:v>
                </c:pt>
                <c:pt idx="1680">
                  <c:v>41312.666666666664</c:v>
                </c:pt>
                <c:pt idx="1681">
                  <c:v>41313.666666666664</c:v>
                </c:pt>
                <c:pt idx="1682">
                  <c:v>41316.666666666664</c:v>
                </c:pt>
                <c:pt idx="1683">
                  <c:v>41317.666666666664</c:v>
                </c:pt>
                <c:pt idx="1684">
                  <c:v>41318.666666666664</c:v>
                </c:pt>
                <c:pt idx="1685">
                  <c:v>41319.666666666664</c:v>
                </c:pt>
                <c:pt idx="1686">
                  <c:v>41320.666666666664</c:v>
                </c:pt>
                <c:pt idx="1687">
                  <c:v>41324.666666666664</c:v>
                </c:pt>
                <c:pt idx="1688">
                  <c:v>41325.666666666664</c:v>
                </c:pt>
                <c:pt idx="1689">
                  <c:v>41326.666666666664</c:v>
                </c:pt>
                <c:pt idx="1690">
                  <c:v>41327.666666666664</c:v>
                </c:pt>
                <c:pt idx="1691">
                  <c:v>41330.666666666664</c:v>
                </c:pt>
                <c:pt idx="1692">
                  <c:v>41331.666666666664</c:v>
                </c:pt>
                <c:pt idx="1693">
                  <c:v>41332.666666666664</c:v>
                </c:pt>
                <c:pt idx="1694">
                  <c:v>41333.666666666664</c:v>
                </c:pt>
                <c:pt idx="1695">
                  <c:v>41334.666666666664</c:v>
                </c:pt>
                <c:pt idx="1696">
                  <c:v>41337.666666666664</c:v>
                </c:pt>
                <c:pt idx="1697">
                  <c:v>41338.666666666664</c:v>
                </c:pt>
                <c:pt idx="1698">
                  <c:v>41339.666666666664</c:v>
                </c:pt>
                <c:pt idx="1699">
                  <c:v>41340.666666666664</c:v>
                </c:pt>
                <c:pt idx="1700">
                  <c:v>41341.666666666664</c:v>
                </c:pt>
                <c:pt idx="1701">
                  <c:v>41344.666666666664</c:v>
                </c:pt>
                <c:pt idx="1702">
                  <c:v>41345.666666666664</c:v>
                </c:pt>
                <c:pt idx="1703">
                  <c:v>41346.666666666664</c:v>
                </c:pt>
                <c:pt idx="1704">
                  <c:v>41347.666666666664</c:v>
                </c:pt>
                <c:pt idx="1705">
                  <c:v>41348.666666666664</c:v>
                </c:pt>
                <c:pt idx="1706">
                  <c:v>41351.666666666664</c:v>
                </c:pt>
                <c:pt idx="1707">
                  <c:v>41352.666666666664</c:v>
                </c:pt>
                <c:pt idx="1708">
                  <c:v>41353.666666666664</c:v>
                </c:pt>
                <c:pt idx="1709">
                  <c:v>41354.666666666664</c:v>
                </c:pt>
                <c:pt idx="1710">
                  <c:v>41355.666666666664</c:v>
                </c:pt>
                <c:pt idx="1711">
                  <c:v>41358.666666666664</c:v>
                </c:pt>
                <c:pt idx="1712">
                  <c:v>41359.666666666664</c:v>
                </c:pt>
                <c:pt idx="1713">
                  <c:v>41360.666666666664</c:v>
                </c:pt>
                <c:pt idx="1714">
                  <c:v>41361.666666666664</c:v>
                </c:pt>
                <c:pt idx="1715">
                  <c:v>41365.666666666664</c:v>
                </c:pt>
                <c:pt idx="1716">
                  <c:v>41366.666666666664</c:v>
                </c:pt>
                <c:pt idx="1717">
                  <c:v>41367.666666666664</c:v>
                </c:pt>
                <c:pt idx="1718">
                  <c:v>41368.666666666664</c:v>
                </c:pt>
                <c:pt idx="1719">
                  <c:v>41369.666666666664</c:v>
                </c:pt>
                <c:pt idx="1720">
                  <c:v>41372.666666666664</c:v>
                </c:pt>
                <c:pt idx="1721">
                  <c:v>41373.666666666664</c:v>
                </c:pt>
                <c:pt idx="1722">
                  <c:v>41374.666666666664</c:v>
                </c:pt>
                <c:pt idx="1723">
                  <c:v>41375.666666666664</c:v>
                </c:pt>
                <c:pt idx="1724">
                  <c:v>41376.666666666664</c:v>
                </c:pt>
                <c:pt idx="1725">
                  <c:v>41379.666666666664</c:v>
                </c:pt>
                <c:pt idx="1726">
                  <c:v>41380.666666666664</c:v>
                </c:pt>
                <c:pt idx="1727">
                  <c:v>41381.666666666664</c:v>
                </c:pt>
                <c:pt idx="1728">
                  <c:v>41382.666666666664</c:v>
                </c:pt>
                <c:pt idx="1729">
                  <c:v>41383.666666666664</c:v>
                </c:pt>
                <c:pt idx="1730">
                  <c:v>41386.666666666664</c:v>
                </c:pt>
                <c:pt idx="1731">
                  <c:v>41387.666666666664</c:v>
                </c:pt>
                <c:pt idx="1732">
                  <c:v>41388.666666666664</c:v>
                </c:pt>
                <c:pt idx="1733">
                  <c:v>41389.666666666664</c:v>
                </c:pt>
                <c:pt idx="1734">
                  <c:v>41390.666666666664</c:v>
                </c:pt>
                <c:pt idx="1735">
                  <c:v>41393.666666666664</c:v>
                </c:pt>
                <c:pt idx="1736">
                  <c:v>41394.666666666664</c:v>
                </c:pt>
                <c:pt idx="1737">
                  <c:v>41395.666666666664</c:v>
                </c:pt>
                <c:pt idx="1738">
                  <c:v>41396.666666666664</c:v>
                </c:pt>
                <c:pt idx="1739">
                  <c:v>41397.666666666664</c:v>
                </c:pt>
                <c:pt idx="1740">
                  <c:v>41400.666666666664</c:v>
                </c:pt>
                <c:pt idx="1741">
                  <c:v>41401.666666666664</c:v>
                </c:pt>
                <c:pt idx="1742">
                  <c:v>41402.666666666664</c:v>
                </c:pt>
                <c:pt idx="1743">
                  <c:v>41403.666666666664</c:v>
                </c:pt>
                <c:pt idx="1744">
                  <c:v>41404.666666666664</c:v>
                </c:pt>
                <c:pt idx="1745">
                  <c:v>41407.666666666664</c:v>
                </c:pt>
                <c:pt idx="1746">
                  <c:v>41408.666666666664</c:v>
                </c:pt>
                <c:pt idx="1747">
                  <c:v>41409.666666666664</c:v>
                </c:pt>
                <c:pt idx="1748">
                  <c:v>41410.666666666664</c:v>
                </c:pt>
                <c:pt idx="1749">
                  <c:v>41411.666666666664</c:v>
                </c:pt>
                <c:pt idx="1750">
                  <c:v>41414.666666666664</c:v>
                </c:pt>
                <c:pt idx="1751">
                  <c:v>41415.666666666664</c:v>
                </c:pt>
                <c:pt idx="1752">
                  <c:v>41416.666666666664</c:v>
                </c:pt>
                <c:pt idx="1753">
                  <c:v>41417.666666666664</c:v>
                </c:pt>
                <c:pt idx="1754">
                  <c:v>41418.666666666664</c:v>
                </c:pt>
                <c:pt idx="1755">
                  <c:v>41422.666666666664</c:v>
                </c:pt>
                <c:pt idx="1756">
                  <c:v>41423.666666666664</c:v>
                </c:pt>
                <c:pt idx="1757">
                  <c:v>41424.666666666664</c:v>
                </c:pt>
                <c:pt idx="1758">
                  <c:v>41425.666666666664</c:v>
                </c:pt>
                <c:pt idx="1759">
                  <c:v>41428.666666666664</c:v>
                </c:pt>
                <c:pt idx="1760">
                  <c:v>41429.666666666664</c:v>
                </c:pt>
                <c:pt idx="1761">
                  <c:v>41430.666666666664</c:v>
                </c:pt>
                <c:pt idx="1762">
                  <c:v>41431.666666666664</c:v>
                </c:pt>
                <c:pt idx="1763">
                  <c:v>41432.666666666664</c:v>
                </c:pt>
                <c:pt idx="1764">
                  <c:v>41435.666666666664</c:v>
                </c:pt>
                <c:pt idx="1765">
                  <c:v>41436.666666666664</c:v>
                </c:pt>
                <c:pt idx="1766">
                  <c:v>41437.666666666664</c:v>
                </c:pt>
                <c:pt idx="1767">
                  <c:v>41438.666666666664</c:v>
                </c:pt>
                <c:pt idx="1768">
                  <c:v>41439.666666666664</c:v>
                </c:pt>
                <c:pt idx="1769">
                  <c:v>41442.666666666664</c:v>
                </c:pt>
                <c:pt idx="1770">
                  <c:v>41443.666666666664</c:v>
                </c:pt>
                <c:pt idx="1771">
                  <c:v>41444.666666666664</c:v>
                </c:pt>
                <c:pt idx="1772">
                  <c:v>41445.666666666664</c:v>
                </c:pt>
                <c:pt idx="1773">
                  <c:v>41446.666666666664</c:v>
                </c:pt>
                <c:pt idx="1774">
                  <c:v>41449.666666666664</c:v>
                </c:pt>
                <c:pt idx="1775">
                  <c:v>41450.666666666664</c:v>
                </c:pt>
                <c:pt idx="1776">
                  <c:v>41451.666666666664</c:v>
                </c:pt>
                <c:pt idx="1777">
                  <c:v>41452.666666666664</c:v>
                </c:pt>
                <c:pt idx="1778">
                  <c:v>41453.666666666664</c:v>
                </c:pt>
                <c:pt idx="1779">
                  <c:v>41456.666666666664</c:v>
                </c:pt>
                <c:pt idx="1780">
                  <c:v>41457.666666666664</c:v>
                </c:pt>
                <c:pt idx="1781">
                  <c:v>41458.666666666664</c:v>
                </c:pt>
                <c:pt idx="1782">
                  <c:v>41460.666666666664</c:v>
                </c:pt>
                <c:pt idx="1783">
                  <c:v>41463.666666666664</c:v>
                </c:pt>
                <c:pt idx="1784">
                  <c:v>41464.666666666664</c:v>
                </c:pt>
                <c:pt idx="1785">
                  <c:v>41465.666666666664</c:v>
                </c:pt>
                <c:pt idx="1786">
                  <c:v>41466.666666666664</c:v>
                </c:pt>
                <c:pt idx="1787">
                  <c:v>41467.666666666664</c:v>
                </c:pt>
                <c:pt idx="1788">
                  <c:v>41470.666666666664</c:v>
                </c:pt>
                <c:pt idx="1789">
                  <c:v>41471.666666666664</c:v>
                </c:pt>
                <c:pt idx="1790">
                  <c:v>41472.666666666664</c:v>
                </c:pt>
                <c:pt idx="1791">
                  <c:v>41473.666666666664</c:v>
                </c:pt>
                <c:pt idx="1792">
                  <c:v>41474.666666666664</c:v>
                </c:pt>
                <c:pt idx="1793">
                  <c:v>41477.666666666664</c:v>
                </c:pt>
                <c:pt idx="1794">
                  <c:v>41478.666666666664</c:v>
                </c:pt>
                <c:pt idx="1795">
                  <c:v>41479.666666666664</c:v>
                </c:pt>
                <c:pt idx="1796">
                  <c:v>41480.666666666664</c:v>
                </c:pt>
                <c:pt idx="1797">
                  <c:v>41481.666666666664</c:v>
                </c:pt>
                <c:pt idx="1798">
                  <c:v>41484.666666666664</c:v>
                </c:pt>
                <c:pt idx="1799">
                  <c:v>41485.666666666664</c:v>
                </c:pt>
                <c:pt idx="1800">
                  <c:v>41486.666666666664</c:v>
                </c:pt>
                <c:pt idx="1801">
                  <c:v>41487.666666666664</c:v>
                </c:pt>
                <c:pt idx="1802">
                  <c:v>41488.666666666664</c:v>
                </c:pt>
                <c:pt idx="1803">
                  <c:v>41491.666666666664</c:v>
                </c:pt>
                <c:pt idx="1804">
                  <c:v>41492.666666666664</c:v>
                </c:pt>
                <c:pt idx="1805">
                  <c:v>41493.666666666664</c:v>
                </c:pt>
                <c:pt idx="1806">
                  <c:v>41494.666666666664</c:v>
                </c:pt>
                <c:pt idx="1807">
                  <c:v>41495.666666666664</c:v>
                </c:pt>
                <c:pt idx="1808">
                  <c:v>41498.666666666664</c:v>
                </c:pt>
                <c:pt idx="1809">
                  <c:v>41499.666666666664</c:v>
                </c:pt>
                <c:pt idx="1810">
                  <c:v>41500.666666666664</c:v>
                </c:pt>
                <c:pt idx="1811">
                  <c:v>41501.666666666664</c:v>
                </c:pt>
                <c:pt idx="1812">
                  <c:v>41502.666666666664</c:v>
                </c:pt>
                <c:pt idx="1813">
                  <c:v>41505.666666666664</c:v>
                </c:pt>
                <c:pt idx="1814">
                  <c:v>41506.666666666664</c:v>
                </c:pt>
                <c:pt idx="1815">
                  <c:v>41507.666666666664</c:v>
                </c:pt>
                <c:pt idx="1816">
                  <c:v>41508.666666666664</c:v>
                </c:pt>
                <c:pt idx="1817">
                  <c:v>41509.666666666664</c:v>
                </c:pt>
                <c:pt idx="1818">
                  <c:v>41512.666666666664</c:v>
                </c:pt>
                <c:pt idx="1819">
                  <c:v>41513.666666666664</c:v>
                </c:pt>
                <c:pt idx="1820">
                  <c:v>41514.666666666664</c:v>
                </c:pt>
                <c:pt idx="1821">
                  <c:v>41515.666666666664</c:v>
                </c:pt>
                <c:pt idx="1822">
                  <c:v>41516.666666666664</c:v>
                </c:pt>
                <c:pt idx="1823">
                  <c:v>41520.666666666664</c:v>
                </c:pt>
                <c:pt idx="1824">
                  <c:v>41521.666666666664</c:v>
                </c:pt>
                <c:pt idx="1825">
                  <c:v>41522.666666666664</c:v>
                </c:pt>
                <c:pt idx="1826">
                  <c:v>41523.666666666664</c:v>
                </c:pt>
                <c:pt idx="1827">
                  <c:v>41526.666666666664</c:v>
                </c:pt>
                <c:pt idx="1828">
                  <c:v>41527.666666666664</c:v>
                </c:pt>
                <c:pt idx="1829">
                  <c:v>41528.666666666664</c:v>
                </c:pt>
                <c:pt idx="1830">
                  <c:v>41529.666666666664</c:v>
                </c:pt>
                <c:pt idx="1831">
                  <c:v>41530.666666666664</c:v>
                </c:pt>
                <c:pt idx="1832">
                  <c:v>41533.666666666664</c:v>
                </c:pt>
                <c:pt idx="1833">
                  <c:v>41534.666666666664</c:v>
                </c:pt>
                <c:pt idx="1834">
                  <c:v>41535.666666666664</c:v>
                </c:pt>
                <c:pt idx="1835">
                  <c:v>41536.666666666664</c:v>
                </c:pt>
                <c:pt idx="1836">
                  <c:v>41537.666666666664</c:v>
                </c:pt>
                <c:pt idx="1837">
                  <c:v>41540.666666666664</c:v>
                </c:pt>
                <c:pt idx="1838">
                  <c:v>41541.666666666664</c:v>
                </c:pt>
                <c:pt idx="1839">
                  <c:v>41542.666666666664</c:v>
                </c:pt>
                <c:pt idx="1840">
                  <c:v>41543.666666666664</c:v>
                </c:pt>
                <c:pt idx="1841">
                  <c:v>41544.666666666664</c:v>
                </c:pt>
                <c:pt idx="1842">
                  <c:v>41547.666666666664</c:v>
                </c:pt>
                <c:pt idx="1843">
                  <c:v>41548.666666666664</c:v>
                </c:pt>
                <c:pt idx="1844">
                  <c:v>41549.666666666664</c:v>
                </c:pt>
                <c:pt idx="1845">
                  <c:v>41550.666666666664</c:v>
                </c:pt>
                <c:pt idx="1846">
                  <c:v>41551.666666666664</c:v>
                </c:pt>
                <c:pt idx="1847">
                  <c:v>41554.666666666664</c:v>
                </c:pt>
                <c:pt idx="1848">
                  <c:v>41555.666666666664</c:v>
                </c:pt>
                <c:pt idx="1849">
                  <c:v>41556.666666666664</c:v>
                </c:pt>
                <c:pt idx="1850">
                  <c:v>41557.666666666664</c:v>
                </c:pt>
                <c:pt idx="1851">
                  <c:v>41558.666666666664</c:v>
                </c:pt>
                <c:pt idx="1852">
                  <c:v>41561.666666666664</c:v>
                </c:pt>
                <c:pt idx="1853">
                  <c:v>41562.666666666664</c:v>
                </c:pt>
                <c:pt idx="1854">
                  <c:v>41563.666666666664</c:v>
                </c:pt>
                <c:pt idx="1855">
                  <c:v>41564.666666666664</c:v>
                </c:pt>
                <c:pt idx="1856">
                  <c:v>41565.666666666664</c:v>
                </c:pt>
                <c:pt idx="1857">
                  <c:v>41568.666666666664</c:v>
                </c:pt>
                <c:pt idx="1858">
                  <c:v>41569.666666666664</c:v>
                </c:pt>
                <c:pt idx="1859">
                  <c:v>41570.666666666664</c:v>
                </c:pt>
                <c:pt idx="1860">
                  <c:v>41571.666666666664</c:v>
                </c:pt>
                <c:pt idx="1861">
                  <c:v>41572.666666666664</c:v>
                </c:pt>
                <c:pt idx="1862">
                  <c:v>41575.666666666664</c:v>
                </c:pt>
                <c:pt idx="1863">
                  <c:v>41576.666666666664</c:v>
                </c:pt>
                <c:pt idx="1864">
                  <c:v>41577.666666666664</c:v>
                </c:pt>
                <c:pt idx="1865">
                  <c:v>41578.666666666664</c:v>
                </c:pt>
                <c:pt idx="1866">
                  <c:v>41579.666666666664</c:v>
                </c:pt>
                <c:pt idx="1867">
                  <c:v>41582.666666666664</c:v>
                </c:pt>
                <c:pt idx="1868">
                  <c:v>41583.666666666664</c:v>
                </c:pt>
                <c:pt idx="1869">
                  <c:v>41584.666666666664</c:v>
                </c:pt>
                <c:pt idx="1870">
                  <c:v>41585.666666666664</c:v>
                </c:pt>
                <c:pt idx="1871">
                  <c:v>41586.666666666664</c:v>
                </c:pt>
                <c:pt idx="1872">
                  <c:v>41589.666666666664</c:v>
                </c:pt>
                <c:pt idx="1873">
                  <c:v>41590.666666666664</c:v>
                </c:pt>
                <c:pt idx="1874">
                  <c:v>41591.666666666664</c:v>
                </c:pt>
                <c:pt idx="1875">
                  <c:v>41592.666666666664</c:v>
                </c:pt>
                <c:pt idx="1876">
                  <c:v>41593.666666666664</c:v>
                </c:pt>
                <c:pt idx="1877">
                  <c:v>41596.666666666664</c:v>
                </c:pt>
                <c:pt idx="1878">
                  <c:v>41597.666666666664</c:v>
                </c:pt>
                <c:pt idx="1879">
                  <c:v>41598.666666666664</c:v>
                </c:pt>
                <c:pt idx="1880">
                  <c:v>41599.666666666664</c:v>
                </c:pt>
                <c:pt idx="1881">
                  <c:v>41600.666666666664</c:v>
                </c:pt>
                <c:pt idx="1882">
                  <c:v>41603.666666666664</c:v>
                </c:pt>
                <c:pt idx="1883">
                  <c:v>41604.666666666664</c:v>
                </c:pt>
                <c:pt idx="1884">
                  <c:v>41605.666666666664</c:v>
                </c:pt>
                <c:pt idx="1885">
                  <c:v>41607.666666666664</c:v>
                </c:pt>
                <c:pt idx="1886">
                  <c:v>41610.666666666664</c:v>
                </c:pt>
                <c:pt idx="1887">
                  <c:v>41611.666666666664</c:v>
                </c:pt>
                <c:pt idx="1888">
                  <c:v>41612.666666666664</c:v>
                </c:pt>
                <c:pt idx="1889">
                  <c:v>41613.666666666664</c:v>
                </c:pt>
                <c:pt idx="1890">
                  <c:v>41614.666666666664</c:v>
                </c:pt>
                <c:pt idx="1891">
                  <c:v>41617.666666666664</c:v>
                </c:pt>
                <c:pt idx="1892">
                  <c:v>41618.666666666664</c:v>
                </c:pt>
                <c:pt idx="1893">
                  <c:v>41619.666666666664</c:v>
                </c:pt>
                <c:pt idx="1894">
                  <c:v>41620.666666666664</c:v>
                </c:pt>
                <c:pt idx="1895">
                  <c:v>41621.666666666664</c:v>
                </c:pt>
                <c:pt idx="1896">
                  <c:v>41624.666666666664</c:v>
                </c:pt>
                <c:pt idx="1897">
                  <c:v>41625.666666666664</c:v>
                </c:pt>
                <c:pt idx="1898">
                  <c:v>41626.666666666664</c:v>
                </c:pt>
                <c:pt idx="1899">
                  <c:v>41627.666666666664</c:v>
                </c:pt>
                <c:pt idx="1900">
                  <c:v>41628.666666666664</c:v>
                </c:pt>
                <c:pt idx="1901">
                  <c:v>41631.666666666664</c:v>
                </c:pt>
                <c:pt idx="1902">
                  <c:v>41632.666666666664</c:v>
                </c:pt>
                <c:pt idx="1903">
                  <c:v>41634.666666666664</c:v>
                </c:pt>
                <c:pt idx="1904">
                  <c:v>41635.666666666664</c:v>
                </c:pt>
                <c:pt idx="1905">
                  <c:v>41638.666666666664</c:v>
                </c:pt>
                <c:pt idx="1906">
                  <c:v>41639.666666666664</c:v>
                </c:pt>
                <c:pt idx="1907">
                  <c:v>41641.666666666664</c:v>
                </c:pt>
                <c:pt idx="1908">
                  <c:v>41642.666666666664</c:v>
                </c:pt>
                <c:pt idx="1909">
                  <c:v>41645.666666666664</c:v>
                </c:pt>
                <c:pt idx="1910">
                  <c:v>41646.666666666664</c:v>
                </c:pt>
                <c:pt idx="1911">
                  <c:v>41647.666666666664</c:v>
                </c:pt>
                <c:pt idx="1912">
                  <c:v>41648.666666666664</c:v>
                </c:pt>
                <c:pt idx="1913">
                  <c:v>41649.666666666664</c:v>
                </c:pt>
                <c:pt idx="1914">
                  <c:v>41652.666666666664</c:v>
                </c:pt>
                <c:pt idx="1915">
                  <c:v>41653.666666666664</c:v>
                </c:pt>
                <c:pt idx="1916">
                  <c:v>41654.666666666664</c:v>
                </c:pt>
                <c:pt idx="1917">
                  <c:v>41655.666666666664</c:v>
                </c:pt>
                <c:pt idx="1918">
                  <c:v>41656.666666666664</c:v>
                </c:pt>
                <c:pt idx="1919">
                  <c:v>41660.666666666664</c:v>
                </c:pt>
                <c:pt idx="1920">
                  <c:v>41661.666666666664</c:v>
                </c:pt>
                <c:pt idx="1921">
                  <c:v>41662.666666666664</c:v>
                </c:pt>
                <c:pt idx="1922">
                  <c:v>41663.666666666664</c:v>
                </c:pt>
                <c:pt idx="1923">
                  <c:v>41666.666666666664</c:v>
                </c:pt>
                <c:pt idx="1924">
                  <c:v>41667.666666666664</c:v>
                </c:pt>
                <c:pt idx="1925">
                  <c:v>41668.666666666664</c:v>
                </c:pt>
                <c:pt idx="1926">
                  <c:v>41669.666666666664</c:v>
                </c:pt>
                <c:pt idx="1927">
                  <c:v>41670.666666666664</c:v>
                </c:pt>
                <c:pt idx="1928">
                  <c:v>41673.666666666664</c:v>
                </c:pt>
                <c:pt idx="1929">
                  <c:v>41674.666666666664</c:v>
                </c:pt>
                <c:pt idx="1930">
                  <c:v>41675.666666666664</c:v>
                </c:pt>
                <c:pt idx="1931">
                  <c:v>41676.666666666664</c:v>
                </c:pt>
                <c:pt idx="1932">
                  <c:v>41677.666666666664</c:v>
                </c:pt>
                <c:pt idx="1933">
                  <c:v>41680.666666666664</c:v>
                </c:pt>
                <c:pt idx="1934">
                  <c:v>41681.666666666664</c:v>
                </c:pt>
                <c:pt idx="1935">
                  <c:v>41682.666666666664</c:v>
                </c:pt>
                <c:pt idx="1936">
                  <c:v>41683.666666666664</c:v>
                </c:pt>
                <c:pt idx="1937">
                  <c:v>41684.666666666664</c:v>
                </c:pt>
                <c:pt idx="1938">
                  <c:v>41688.666666666664</c:v>
                </c:pt>
                <c:pt idx="1939">
                  <c:v>41689.666666666664</c:v>
                </c:pt>
                <c:pt idx="1940">
                  <c:v>41690.666666666664</c:v>
                </c:pt>
                <c:pt idx="1941">
                  <c:v>41691.666666666664</c:v>
                </c:pt>
                <c:pt idx="1942">
                  <c:v>41694.666666666664</c:v>
                </c:pt>
                <c:pt idx="1943">
                  <c:v>41695.666666666664</c:v>
                </c:pt>
                <c:pt idx="1944">
                  <c:v>41696.666666666664</c:v>
                </c:pt>
                <c:pt idx="1945">
                  <c:v>41697.666666666664</c:v>
                </c:pt>
                <c:pt idx="1946">
                  <c:v>41698.666666666664</c:v>
                </c:pt>
                <c:pt idx="1947">
                  <c:v>41701.666666666664</c:v>
                </c:pt>
                <c:pt idx="1948">
                  <c:v>41702.666666666664</c:v>
                </c:pt>
                <c:pt idx="1949">
                  <c:v>41703.666666666664</c:v>
                </c:pt>
                <c:pt idx="1950">
                  <c:v>41704.666666666664</c:v>
                </c:pt>
                <c:pt idx="1951">
                  <c:v>41705.666666666664</c:v>
                </c:pt>
                <c:pt idx="1952">
                  <c:v>41708.666666666664</c:v>
                </c:pt>
                <c:pt idx="1953">
                  <c:v>41709.666666666664</c:v>
                </c:pt>
                <c:pt idx="1954">
                  <c:v>41710.666666666664</c:v>
                </c:pt>
                <c:pt idx="1955">
                  <c:v>41711.666666666664</c:v>
                </c:pt>
                <c:pt idx="1956">
                  <c:v>41712.666666666664</c:v>
                </c:pt>
                <c:pt idx="1957">
                  <c:v>41715.666666666664</c:v>
                </c:pt>
                <c:pt idx="1958">
                  <c:v>41716.666666666664</c:v>
                </c:pt>
                <c:pt idx="1959">
                  <c:v>41717.666666666664</c:v>
                </c:pt>
                <c:pt idx="1960">
                  <c:v>41718.666666666664</c:v>
                </c:pt>
                <c:pt idx="1961">
                  <c:v>41719.666666666664</c:v>
                </c:pt>
                <c:pt idx="1962">
                  <c:v>41722.666666666664</c:v>
                </c:pt>
                <c:pt idx="1963">
                  <c:v>41723.666666666664</c:v>
                </c:pt>
                <c:pt idx="1964">
                  <c:v>41724.666666666664</c:v>
                </c:pt>
                <c:pt idx="1965">
                  <c:v>41725.666666666664</c:v>
                </c:pt>
                <c:pt idx="1966">
                  <c:v>41726.666666666664</c:v>
                </c:pt>
                <c:pt idx="1967">
                  <c:v>41729.666666666664</c:v>
                </c:pt>
                <c:pt idx="1968">
                  <c:v>41730.666666666664</c:v>
                </c:pt>
                <c:pt idx="1969">
                  <c:v>41731.666666666664</c:v>
                </c:pt>
                <c:pt idx="1970">
                  <c:v>41732.666666666664</c:v>
                </c:pt>
                <c:pt idx="1971">
                  <c:v>41733.666666666664</c:v>
                </c:pt>
                <c:pt idx="1972">
                  <c:v>41736.666666666664</c:v>
                </c:pt>
                <c:pt idx="1973">
                  <c:v>41737.666666666664</c:v>
                </c:pt>
                <c:pt idx="1974">
                  <c:v>41738.666666666664</c:v>
                </c:pt>
                <c:pt idx="1975">
                  <c:v>41739.666666666664</c:v>
                </c:pt>
                <c:pt idx="1976">
                  <c:v>41740.666666666664</c:v>
                </c:pt>
                <c:pt idx="1977">
                  <c:v>41743.666666666664</c:v>
                </c:pt>
                <c:pt idx="1978">
                  <c:v>41744.666666666664</c:v>
                </c:pt>
                <c:pt idx="1979">
                  <c:v>41745.666666666664</c:v>
                </c:pt>
                <c:pt idx="1980">
                  <c:v>41746.666666666664</c:v>
                </c:pt>
                <c:pt idx="1981">
                  <c:v>41750.666666666664</c:v>
                </c:pt>
                <c:pt idx="1982">
                  <c:v>41751.666666666664</c:v>
                </c:pt>
                <c:pt idx="1983">
                  <c:v>41752.666666666664</c:v>
                </c:pt>
                <c:pt idx="1984">
                  <c:v>41753.666666666664</c:v>
                </c:pt>
                <c:pt idx="1985">
                  <c:v>41754.666666666664</c:v>
                </c:pt>
                <c:pt idx="1986">
                  <c:v>41757.666666666664</c:v>
                </c:pt>
                <c:pt idx="1987">
                  <c:v>41758.666666666664</c:v>
                </c:pt>
                <c:pt idx="1988">
                  <c:v>41759.666666666664</c:v>
                </c:pt>
                <c:pt idx="1989">
                  <c:v>41760.666666666664</c:v>
                </c:pt>
                <c:pt idx="1990">
                  <c:v>41761.666666666664</c:v>
                </c:pt>
                <c:pt idx="1991">
                  <c:v>41764.666666666664</c:v>
                </c:pt>
                <c:pt idx="1992">
                  <c:v>41765.666666666664</c:v>
                </c:pt>
                <c:pt idx="1993">
                  <c:v>41766.666666666664</c:v>
                </c:pt>
                <c:pt idx="1994">
                  <c:v>41767.666666666664</c:v>
                </c:pt>
                <c:pt idx="1995">
                  <c:v>41768.666666666664</c:v>
                </c:pt>
                <c:pt idx="1996">
                  <c:v>41771.666666666664</c:v>
                </c:pt>
                <c:pt idx="1997">
                  <c:v>41772.666666666664</c:v>
                </c:pt>
                <c:pt idx="1998">
                  <c:v>41773.666666666664</c:v>
                </c:pt>
                <c:pt idx="1999">
                  <c:v>41774.666666666664</c:v>
                </c:pt>
                <c:pt idx="2000">
                  <c:v>41775.666666666664</c:v>
                </c:pt>
                <c:pt idx="2001">
                  <c:v>41778.666666666664</c:v>
                </c:pt>
                <c:pt idx="2002">
                  <c:v>41779.666666666664</c:v>
                </c:pt>
                <c:pt idx="2003">
                  <c:v>41780.666666666664</c:v>
                </c:pt>
                <c:pt idx="2004">
                  <c:v>41781.666666666664</c:v>
                </c:pt>
                <c:pt idx="2005">
                  <c:v>41782.666666666664</c:v>
                </c:pt>
                <c:pt idx="2006">
                  <c:v>41786.666666666664</c:v>
                </c:pt>
                <c:pt idx="2007">
                  <c:v>41787.666666666664</c:v>
                </c:pt>
                <c:pt idx="2008">
                  <c:v>41788.666666666664</c:v>
                </c:pt>
                <c:pt idx="2009">
                  <c:v>41789.666666666664</c:v>
                </c:pt>
                <c:pt idx="2010">
                  <c:v>41792.666666666664</c:v>
                </c:pt>
                <c:pt idx="2011">
                  <c:v>41793.666666666664</c:v>
                </c:pt>
                <c:pt idx="2012">
                  <c:v>41794.666666666664</c:v>
                </c:pt>
                <c:pt idx="2013">
                  <c:v>41795.666666666664</c:v>
                </c:pt>
                <c:pt idx="2014">
                  <c:v>41796.666666666664</c:v>
                </c:pt>
                <c:pt idx="2015">
                  <c:v>41799.666666666664</c:v>
                </c:pt>
                <c:pt idx="2016">
                  <c:v>41800.666666666664</c:v>
                </c:pt>
                <c:pt idx="2017">
                  <c:v>41801.666666666664</c:v>
                </c:pt>
                <c:pt idx="2018">
                  <c:v>41802.666666666664</c:v>
                </c:pt>
                <c:pt idx="2019">
                  <c:v>41803.666666666664</c:v>
                </c:pt>
                <c:pt idx="2020">
                  <c:v>41806.666666666664</c:v>
                </c:pt>
                <c:pt idx="2021">
                  <c:v>41807.666666666664</c:v>
                </c:pt>
                <c:pt idx="2022">
                  <c:v>41808.666666666664</c:v>
                </c:pt>
                <c:pt idx="2023">
                  <c:v>41809.666666666664</c:v>
                </c:pt>
                <c:pt idx="2024">
                  <c:v>41810.666666666664</c:v>
                </c:pt>
                <c:pt idx="2025">
                  <c:v>41813.666666666664</c:v>
                </c:pt>
                <c:pt idx="2026">
                  <c:v>41814.666666666664</c:v>
                </c:pt>
                <c:pt idx="2027">
                  <c:v>41815.666666666664</c:v>
                </c:pt>
                <c:pt idx="2028">
                  <c:v>41816.666666666664</c:v>
                </c:pt>
                <c:pt idx="2029">
                  <c:v>41817.666666666664</c:v>
                </c:pt>
                <c:pt idx="2030">
                  <c:v>41820.666666666664</c:v>
                </c:pt>
                <c:pt idx="2031">
                  <c:v>41821.666666666664</c:v>
                </c:pt>
                <c:pt idx="2032">
                  <c:v>41822.666666666664</c:v>
                </c:pt>
                <c:pt idx="2033">
                  <c:v>41823.666666666664</c:v>
                </c:pt>
                <c:pt idx="2034">
                  <c:v>41827.666666666664</c:v>
                </c:pt>
                <c:pt idx="2035">
                  <c:v>41828.666666666664</c:v>
                </c:pt>
                <c:pt idx="2036">
                  <c:v>41829.666666666664</c:v>
                </c:pt>
                <c:pt idx="2037">
                  <c:v>41830.666666666664</c:v>
                </c:pt>
                <c:pt idx="2038">
                  <c:v>41831.666666666664</c:v>
                </c:pt>
                <c:pt idx="2039">
                  <c:v>41834.666666666664</c:v>
                </c:pt>
                <c:pt idx="2040">
                  <c:v>41835.666666666664</c:v>
                </c:pt>
                <c:pt idx="2041">
                  <c:v>41836.666666666664</c:v>
                </c:pt>
                <c:pt idx="2042">
                  <c:v>41837.666666666664</c:v>
                </c:pt>
                <c:pt idx="2043">
                  <c:v>41838.666666666664</c:v>
                </c:pt>
                <c:pt idx="2044">
                  <c:v>41841.666666666664</c:v>
                </c:pt>
                <c:pt idx="2045">
                  <c:v>41842.666666666664</c:v>
                </c:pt>
                <c:pt idx="2046">
                  <c:v>41843.666666666664</c:v>
                </c:pt>
                <c:pt idx="2047">
                  <c:v>41844.666666666664</c:v>
                </c:pt>
                <c:pt idx="2048">
                  <c:v>41845.666666666664</c:v>
                </c:pt>
                <c:pt idx="2049">
                  <c:v>41848.666666666664</c:v>
                </c:pt>
                <c:pt idx="2050">
                  <c:v>41849.666666666664</c:v>
                </c:pt>
                <c:pt idx="2051">
                  <c:v>41850.666666666664</c:v>
                </c:pt>
                <c:pt idx="2052">
                  <c:v>41851.666666666664</c:v>
                </c:pt>
                <c:pt idx="2053">
                  <c:v>41852.666666666664</c:v>
                </c:pt>
                <c:pt idx="2054">
                  <c:v>41855.666666666664</c:v>
                </c:pt>
                <c:pt idx="2055">
                  <c:v>41856.666666666664</c:v>
                </c:pt>
                <c:pt idx="2056">
                  <c:v>41857.666666666664</c:v>
                </c:pt>
                <c:pt idx="2057">
                  <c:v>41858.666666666664</c:v>
                </c:pt>
                <c:pt idx="2058">
                  <c:v>41859.666666666664</c:v>
                </c:pt>
                <c:pt idx="2059">
                  <c:v>41862.666666666664</c:v>
                </c:pt>
                <c:pt idx="2060">
                  <c:v>41863.666666666664</c:v>
                </c:pt>
                <c:pt idx="2061">
                  <c:v>41864.666666666664</c:v>
                </c:pt>
                <c:pt idx="2062">
                  <c:v>41865.666666666664</c:v>
                </c:pt>
                <c:pt idx="2063">
                  <c:v>41866.666666666664</c:v>
                </c:pt>
                <c:pt idx="2064">
                  <c:v>41869.666666666664</c:v>
                </c:pt>
                <c:pt idx="2065">
                  <c:v>41870.666666666664</c:v>
                </c:pt>
                <c:pt idx="2066">
                  <c:v>41871.666666666664</c:v>
                </c:pt>
                <c:pt idx="2067">
                  <c:v>41872.666666666664</c:v>
                </c:pt>
                <c:pt idx="2068">
                  <c:v>41873.666666666664</c:v>
                </c:pt>
                <c:pt idx="2069">
                  <c:v>41876.666666666664</c:v>
                </c:pt>
                <c:pt idx="2070">
                  <c:v>41877.666666666664</c:v>
                </c:pt>
                <c:pt idx="2071">
                  <c:v>41878.666666666664</c:v>
                </c:pt>
                <c:pt idx="2072">
                  <c:v>41879.666666666664</c:v>
                </c:pt>
                <c:pt idx="2073">
                  <c:v>41880.666666666664</c:v>
                </c:pt>
                <c:pt idx="2074">
                  <c:v>41884.666666666664</c:v>
                </c:pt>
                <c:pt idx="2075">
                  <c:v>41885.666666666664</c:v>
                </c:pt>
                <c:pt idx="2076">
                  <c:v>41886.666666666664</c:v>
                </c:pt>
                <c:pt idx="2077">
                  <c:v>41887.666666666664</c:v>
                </c:pt>
                <c:pt idx="2078">
                  <c:v>41890.666666666664</c:v>
                </c:pt>
                <c:pt idx="2079">
                  <c:v>41891.666666666664</c:v>
                </c:pt>
                <c:pt idx="2080">
                  <c:v>41892.666666666664</c:v>
                </c:pt>
                <c:pt idx="2081">
                  <c:v>41893.666666666664</c:v>
                </c:pt>
                <c:pt idx="2082">
                  <c:v>41894.666666666664</c:v>
                </c:pt>
                <c:pt idx="2083">
                  <c:v>41897.666666666664</c:v>
                </c:pt>
                <c:pt idx="2084">
                  <c:v>41898.666666666664</c:v>
                </c:pt>
                <c:pt idx="2085">
                  <c:v>41899.666666666664</c:v>
                </c:pt>
                <c:pt idx="2086">
                  <c:v>41900.666666666664</c:v>
                </c:pt>
                <c:pt idx="2087">
                  <c:v>41901.666666666664</c:v>
                </c:pt>
                <c:pt idx="2088">
                  <c:v>41904.666666666664</c:v>
                </c:pt>
                <c:pt idx="2089">
                  <c:v>41905.666666666664</c:v>
                </c:pt>
                <c:pt idx="2090">
                  <c:v>41906.666666666664</c:v>
                </c:pt>
                <c:pt idx="2091">
                  <c:v>41907.666666666664</c:v>
                </c:pt>
                <c:pt idx="2092">
                  <c:v>41908.666666666664</c:v>
                </c:pt>
                <c:pt idx="2093">
                  <c:v>41911.666666666664</c:v>
                </c:pt>
                <c:pt idx="2094">
                  <c:v>41912.666666666664</c:v>
                </c:pt>
                <c:pt idx="2095">
                  <c:v>41913.666666666664</c:v>
                </c:pt>
                <c:pt idx="2096">
                  <c:v>41914.666666666664</c:v>
                </c:pt>
                <c:pt idx="2097">
                  <c:v>41915.666666666664</c:v>
                </c:pt>
                <c:pt idx="2098">
                  <c:v>41918.666666666664</c:v>
                </c:pt>
                <c:pt idx="2099">
                  <c:v>41919.666666666664</c:v>
                </c:pt>
                <c:pt idx="2100">
                  <c:v>41920.666666666664</c:v>
                </c:pt>
                <c:pt idx="2101">
                  <c:v>41921.666666666664</c:v>
                </c:pt>
                <c:pt idx="2102">
                  <c:v>41922.666666666664</c:v>
                </c:pt>
                <c:pt idx="2103">
                  <c:v>41925.666666666664</c:v>
                </c:pt>
                <c:pt idx="2104">
                  <c:v>41926.666666666664</c:v>
                </c:pt>
                <c:pt idx="2105">
                  <c:v>41927.666666666664</c:v>
                </c:pt>
                <c:pt idx="2106">
                  <c:v>41928.666666666664</c:v>
                </c:pt>
                <c:pt idx="2107">
                  <c:v>41929.666666666664</c:v>
                </c:pt>
                <c:pt idx="2108">
                  <c:v>41932.666666666664</c:v>
                </c:pt>
                <c:pt idx="2109">
                  <c:v>41933.666666666664</c:v>
                </c:pt>
                <c:pt idx="2110">
                  <c:v>41934.666666666664</c:v>
                </c:pt>
                <c:pt idx="2111">
                  <c:v>41935.666666666664</c:v>
                </c:pt>
                <c:pt idx="2112">
                  <c:v>41936.666666666664</c:v>
                </c:pt>
                <c:pt idx="2113">
                  <c:v>41939.666666666664</c:v>
                </c:pt>
                <c:pt idx="2114">
                  <c:v>41940.666666666664</c:v>
                </c:pt>
                <c:pt idx="2115">
                  <c:v>41941.666666666664</c:v>
                </c:pt>
                <c:pt idx="2116">
                  <c:v>41942.666666666664</c:v>
                </c:pt>
                <c:pt idx="2117">
                  <c:v>41943.666666666664</c:v>
                </c:pt>
                <c:pt idx="2118">
                  <c:v>41946.666666666664</c:v>
                </c:pt>
                <c:pt idx="2119">
                  <c:v>41947.666666666664</c:v>
                </c:pt>
                <c:pt idx="2120">
                  <c:v>41948.666666666664</c:v>
                </c:pt>
                <c:pt idx="2121">
                  <c:v>41949.666666666664</c:v>
                </c:pt>
                <c:pt idx="2122">
                  <c:v>41950.666666666664</c:v>
                </c:pt>
                <c:pt idx="2123">
                  <c:v>41953.666666666664</c:v>
                </c:pt>
                <c:pt idx="2124">
                  <c:v>41954.666666666664</c:v>
                </c:pt>
                <c:pt idx="2125">
                  <c:v>41955.666666666664</c:v>
                </c:pt>
                <c:pt idx="2126">
                  <c:v>41956.666666666664</c:v>
                </c:pt>
                <c:pt idx="2127">
                  <c:v>41957.666666666664</c:v>
                </c:pt>
                <c:pt idx="2128">
                  <c:v>41960.666666666664</c:v>
                </c:pt>
                <c:pt idx="2129">
                  <c:v>41961.666666666664</c:v>
                </c:pt>
                <c:pt idx="2130">
                  <c:v>41962.666666666664</c:v>
                </c:pt>
                <c:pt idx="2131">
                  <c:v>41963.666666666664</c:v>
                </c:pt>
                <c:pt idx="2132">
                  <c:v>41964.666666666664</c:v>
                </c:pt>
                <c:pt idx="2133">
                  <c:v>41967.666666666664</c:v>
                </c:pt>
                <c:pt idx="2134">
                  <c:v>41968.666666666664</c:v>
                </c:pt>
                <c:pt idx="2135">
                  <c:v>41969.666666666664</c:v>
                </c:pt>
                <c:pt idx="2136">
                  <c:v>41971.666666666664</c:v>
                </c:pt>
                <c:pt idx="2137">
                  <c:v>41974.666666666664</c:v>
                </c:pt>
                <c:pt idx="2138">
                  <c:v>41975.666666666664</c:v>
                </c:pt>
                <c:pt idx="2139">
                  <c:v>41976.666666666664</c:v>
                </c:pt>
                <c:pt idx="2140">
                  <c:v>41977.666666666664</c:v>
                </c:pt>
                <c:pt idx="2141">
                  <c:v>41978.666666666664</c:v>
                </c:pt>
                <c:pt idx="2142">
                  <c:v>41981.666666666664</c:v>
                </c:pt>
                <c:pt idx="2143">
                  <c:v>41982.666666666664</c:v>
                </c:pt>
                <c:pt idx="2144">
                  <c:v>41983.666666666664</c:v>
                </c:pt>
                <c:pt idx="2145">
                  <c:v>41984.666666666664</c:v>
                </c:pt>
                <c:pt idx="2146">
                  <c:v>41985.666666666664</c:v>
                </c:pt>
                <c:pt idx="2147">
                  <c:v>41988.666666666664</c:v>
                </c:pt>
                <c:pt idx="2148">
                  <c:v>41989.666666666664</c:v>
                </c:pt>
                <c:pt idx="2149">
                  <c:v>41990.666666666664</c:v>
                </c:pt>
                <c:pt idx="2150">
                  <c:v>41991.666666666664</c:v>
                </c:pt>
                <c:pt idx="2151">
                  <c:v>41992.666666666664</c:v>
                </c:pt>
                <c:pt idx="2152">
                  <c:v>41995.666666666664</c:v>
                </c:pt>
                <c:pt idx="2153">
                  <c:v>41996.666666666664</c:v>
                </c:pt>
                <c:pt idx="2154">
                  <c:v>41997.666666666664</c:v>
                </c:pt>
                <c:pt idx="2155">
                  <c:v>41999.666666666664</c:v>
                </c:pt>
                <c:pt idx="2156">
                  <c:v>42002.666666666664</c:v>
                </c:pt>
                <c:pt idx="2157">
                  <c:v>42003.666666666664</c:v>
                </c:pt>
                <c:pt idx="2158">
                  <c:v>42004.666666666664</c:v>
                </c:pt>
                <c:pt idx="2159">
                  <c:v>42006.666666666664</c:v>
                </c:pt>
                <c:pt idx="2160">
                  <c:v>42009.666666666664</c:v>
                </c:pt>
                <c:pt idx="2161">
                  <c:v>42010.666666666664</c:v>
                </c:pt>
                <c:pt idx="2162">
                  <c:v>42011.666666666664</c:v>
                </c:pt>
                <c:pt idx="2163">
                  <c:v>42012.666666666664</c:v>
                </c:pt>
                <c:pt idx="2164">
                  <c:v>42013.666666666664</c:v>
                </c:pt>
                <c:pt idx="2165">
                  <c:v>42016.666666666664</c:v>
                </c:pt>
                <c:pt idx="2166">
                  <c:v>42017.666666666664</c:v>
                </c:pt>
                <c:pt idx="2167">
                  <c:v>42018.666666666664</c:v>
                </c:pt>
                <c:pt idx="2168">
                  <c:v>42019.666666666664</c:v>
                </c:pt>
                <c:pt idx="2169">
                  <c:v>42020.666666666664</c:v>
                </c:pt>
                <c:pt idx="2170">
                  <c:v>42024.666666666664</c:v>
                </c:pt>
                <c:pt idx="2171">
                  <c:v>42025.666666666664</c:v>
                </c:pt>
                <c:pt idx="2172">
                  <c:v>42026.666666666664</c:v>
                </c:pt>
                <c:pt idx="2173">
                  <c:v>42027.666666666664</c:v>
                </c:pt>
                <c:pt idx="2174">
                  <c:v>42030.666666666664</c:v>
                </c:pt>
                <c:pt idx="2175">
                  <c:v>42031.666666666664</c:v>
                </c:pt>
                <c:pt idx="2176">
                  <c:v>42032.666666666664</c:v>
                </c:pt>
                <c:pt idx="2177">
                  <c:v>42033.666666666664</c:v>
                </c:pt>
                <c:pt idx="2178">
                  <c:v>42034.666666666664</c:v>
                </c:pt>
                <c:pt idx="2179">
                  <c:v>42037.666666666664</c:v>
                </c:pt>
                <c:pt idx="2180">
                  <c:v>42038.666666666664</c:v>
                </c:pt>
                <c:pt idx="2181">
                  <c:v>42039.666666666664</c:v>
                </c:pt>
                <c:pt idx="2182">
                  <c:v>42040.666666666664</c:v>
                </c:pt>
                <c:pt idx="2183">
                  <c:v>42041.666666666664</c:v>
                </c:pt>
                <c:pt idx="2184">
                  <c:v>42044.666666666664</c:v>
                </c:pt>
                <c:pt idx="2185">
                  <c:v>42045.666666666664</c:v>
                </c:pt>
                <c:pt idx="2186">
                  <c:v>42046.666666666664</c:v>
                </c:pt>
                <c:pt idx="2187">
                  <c:v>42047.666666666664</c:v>
                </c:pt>
                <c:pt idx="2188">
                  <c:v>42048.666666666664</c:v>
                </c:pt>
                <c:pt idx="2189">
                  <c:v>42052.666666666664</c:v>
                </c:pt>
                <c:pt idx="2190">
                  <c:v>42053.666666666664</c:v>
                </c:pt>
                <c:pt idx="2191">
                  <c:v>42054.666666666664</c:v>
                </c:pt>
                <c:pt idx="2192">
                  <c:v>42055.666666666664</c:v>
                </c:pt>
                <c:pt idx="2193">
                  <c:v>42058.666666666664</c:v>
                </c:pt>
                <c:pt idx="2194">
                  <c:v>42059.666666666664</c:v>
                </c:pt>
                <c:pt idx="2195">
                  <c:v>42060.666666666664</c:v>
                </c:pt>
                <c:pt idx="2196">
                  <c:v>42061.666666666664</c:v>
                </c:pt>
                <c:pt idx="2197">
                  <c:v>42062.666666666664</c:v>
                </c:pt>
                <c:pt idx="2198">
                  <c:v>42065.666666666664</c:v>
                </c:pt>
                <c:pt idx="2199">
                  <c:v>42066.666666666664</c:v>
                </c:pt>
                <c:pt idx="2200">
                  <c:v>42067.666666666664</c:v>
                </c:pt>
                <c:pt idx="2201">
                  <c:v>42068.666666666664</c:v>
                </c:pt>
                <c:pt idx="2202">
                  <c:v>42069.666666666664</c:v>
                </c:pt>
                <c:pt idx="2203">
                  <c:v>42072.666666666664</c:v>
                </c:pt>
                <c:pt idx="2204">
                  <c:v>42073.666666666664</c:v>
                </c:pt>
                <c:pt idx="2205">
                  <c:v>42074.666666666664</c:v>
                </c:pt>
                <c:pt idx="2206">
                  <c:v>42075.666666666664</c:v>
                </c:pt>
                <c:pt idx="2207">
                  <c:v>42076.666666666664</c:v>
                </c:pt>
                <c:pt idx="2208">
                  <c:v>42079.666666666664</c:v>
                </c:pt>
                <c:pt idx="2209">
                  <c:v>42080.666666666664</c:v>
                </c:pt>
                <c:pt idx="2210">
                  <c:v>42081.666666666664</c:v>
                </c:pt>
                <c:pt idx="2211">
                  <c:v>42082.666666666664</c:v>
                </c:pt>
                <c:pt idx="2212">
                  <c:v>42083.666666666664</c:v>
                </c:pt>
                <c:pt idx="2213">
                  <c:v>42086.666666666664</c:v>
                </c:pt>
                <c:pt idx="2214">
                  <c:v>42087.666666666664</c:v>
                </c:pt>
                <c:pt idx="2215">
                  <c:v>42088.666666666664</c:v>
                </c:pt>
                <c:pt idx="2216">
                  <c:v>42089.666666666664</c:v>
                </c:pt>
                <c:pt idx="2217">
                  <c:v>42090.666666666664</c:v>
                </c:pt>
                <c:pt idx="2218">
                  <c:v>42093.666666666664</c:v>
                </c:pt>
                <c:pt idx="2219">
                  <c:v>42094.666666666664</c:v>
                </c:pt>
                <c:pt idx="2220">
                  <c:v>42095.666666666664</c:v>
                </c:pt>
                <c:pt idx="2221">
                  <c:v>42096.666666666664</c:v>
                </c:pt>
                <c:pt idx="2222">
                  <c:v>42100.666666666664</c:v>
                </c:pt>
                <c:pt idx="2223">
                  <c:v>42101.666666666664</c:v>
                </c:pt>
                <c:pt idx="2224">
                  <c:v>42102.666666666664</c:v>
                </c:pt>
                <c:pt idx="2225">
                  <c:v>42103.666666666664</c:v>
                </c:pt>
                <c:pt idx="2226">
                  <c:v>42104.666666666664</c:v>
                </c:pt>
                <c:pt idx="2227">
                  <c:v>42107.666666666664</c:v>
                </c:pt>
                <c:pt idx="2228">
                  <c:v>42108.666666666664</c:v>
                </c:pt>
                <c:pt idx="2229">
                  <c:v>42109.666666666664</c:v>
                </c:pt>
                <c:pt idx="2230">
                  <c:v>42110.666666666664</c:v>
                </c:pt>
                <c:pt idx="2231">
                  <c:v>42111.666666666664</c:v>
                </c:pt>
                <c:pt idx="2232">
                  <c:v>42114.666666666664</c:v>
                </c:pt>
                <c:pt idx="2233">
                  <c:v>42115.666666666664</c:v>
                </c:pt>
                <c:pt idx="2234">
                  <c:v>42116.666666666664</c:v>
                </c:pt>
                <c:pt idx="2235">
                  <c:v>42117.666666666664</c:v>
                </c:pt>
                <c:pt idx="2236">
                  <c:v>42118.666666666664</c:v>
                </c:pt>
                <c:pt idx="2237">
                  <c:v>42121.666666666664</c:v>
                </c:pt>
                <c:pt idx="2238">
                  <c:v>42122.666666666664</c:v>
                </c:pt>
                <c:pt idx="2239">
                  <c:v>42123.666666666664</c:v>
                </c:pt>
                <c:pt idx="2240">
                  <c:v>42124.666666666664</c:v>
                </c:pt>
                <c:pt idx="2241">
                  <c:v>42125.666666666664</c:v>
                </c:pt>
                <c:pt idx="2242">
                  <c:v>42128.666666666664</c:v>
                </c:pt>
                <c:pt idx="2243">
                  <c:v>42129.666666666664</c:v>
                </c:pt>
                <c:pt idx="2244">
                  <c:v>42130.666666666664</c:v>
                </c:pt>
                <c:pt idx="2245">
                  <c:v>42131.666666666664</c:v>
                </c:pt>
                <c:pt idx="2246">
                  <c:v>42132.666666666664</c:v>
                </c:pt>
                <c:pt idx="2247">
                  <c:v>42135.666666666664</c:v>
                </c:pt>
                <c:pt idx="2248">
                  <c:v>42136.666666666664</c:v>
                </c:pt>
                <c:pt idx="2249">
                  <c:v>42137.666666666664</c:v>
                </c:pt>
                <c:pt idx="2250">
                  <c:v>42138.666666666664</c:v>
                </c:pt>
                <c:pt idx="2251">
                  <c:v>42139.666666666664</c:v>
                </c:pt>
                <c:pt idx="2252">
                  <c:v>42142.666666666664</c:v>
                </c:pt>
                <c:pt idx="2253">
                  <c:v>42143.666666666664</c:v>
                </c:pt>
                <c:pt idx="2254">
                  <c:v>42144.666666666664</c:v>
                </c:pt>
                <c:pt idx="2255">
                  <c:v>42145.666666666664</c:v>
                </c:pt>
                <c:pt idx="2256">
                  <c:v>42146.666666666664</c:v>
                </c:pt>
                <c:pt idx="2257">
                  <c:v>42150.666666666664</c:v>
                </c:pt>
                <c:pt idx="2258">
                  <c:v>42151.666666666664</c:v>
                </c:pt>
                <c:pt idx="2259">
                  <c:v>42152.666666666664</c:v>
                </c:pt>
                <c:pt idx="2260">
                  <c:v>42153.666666666664</c:v>
                </c:pt>
                <c:pt idx="2261">
                  <c:v>42156.666666666664</c:v>
                </c:pt>
                <c:pt idx="2262">
                  <c:v>42157.666666666664</c:v>
                </c:pt>
                <c:pt idx="2263">
                  <c:v>42158.666666666664</c:v>
                </c:pt>
                <c:pt idx="2264">
                  <c:v>42159.666666666664</c:v>
                </c:pt>
                <c:pt idx="2265">
                  <c:v>42160.666666666664</c:v>
                </c:pt>
                <c:pt idx="2266">
                  <c:v>42163.666666666664</c:v>
                </c:pt>
                <c:pt idx="2267">
                  <c:v>42164.666666666664</c:v>
                </c:pt>
                <c:pt idx="2268">
                  <c:v>42165.666666666664</c:v>
                </c:pt>
                <c:pt idx="2269">
                  <c:v>42166.666666666664</c:v>
                </c:pt>
                <c:pt idx="2270">
                  <c:v>42167.666666666664</c:v>
                </c:pt>
                <c:pt idx="2271">
                  <c:v>42170.666666666664</c:v>
                </c:pt>
                <c:pt idx="2272">
                  <c:v>42171.666666666664</c:v>
                </c:pt>
                <c:pt idx="2273">
                  <c:v>42172.666666666664</c:v>
                </c:pt>
                <c:pt idx="2274">
                  <c:v>42173.666666666664</c:v>
                </c:pt>
                <c:pt idx="2275">
                  <c:v>42174.666666666664</c:v>
                </c:pt>
                <c:pt idx="2276">
                  <c:v>42177.666666666664</c:v>
                </c:pt>
                <c:pt idx="2277">
                  <c:v>42178.666666666664</c:v>
                </c:pt>
                <c:pt idx="2278">
                  <c:v>42179.666666666664</c:v>
                </c:pt>
                <c:pt idx="2279">
                  <c:v>42180.666666666664</c:v>
                </c:pt>
                <c:pt idx="2280">
                  <c:v>42181.666666666664</c:v>
                </c:pt>
                <c:pt idx="2281">
                  <c:v>42184.666666666664</c:v>
                </c:pt>
                <c:pt idx="2282">
                  <c:v>42185.666666666664</c:v>
                </c:pt>
                <c:pt idx="2283">
                  <c:v>42186.666666666664</c:v>
                </c:pt>
                <c:pt idx="2284">
                  <c:v>42187.666666666664</c:v>
                </c:pt>
                <c:pt idx="2285">
                  <c:v>42191.666666666664</c:v>
                </c:pt>
                <c:pt idx="2286">
                  <c:v>42192.666666666664</c:v>
                </c:pt>
                <c:pt idx="2287">
                  <c:v>42193.666666666664</c:v>
                </c:pt>
                <c:pt idx="2288">
                  <c:v>42194.666666666664</c:v>
                </c:pt>
                <c:pt idx="2289">
                  <c:v>42195.666666666664</c:v>
                </c:pt>
                <c:pt idx="2290">
                  <c:v>42198.666666666664</c:v>
                </c:pt>
                <c:pt idx="2291">
                  <c:v>42199.666666666664</c:v>
                </c:pt>
                <c:pt idx="2292">
                  <c:v>42200.666666666664</c:v>
                </c:pt>
                <c:pt idx="2293">
                  <c:v>42201.666666666664</c:v>
                </c:pt>
                <c:pt idx="2294">
                  <c:v>42202.666666666664</c:v>
                </c:pt>
                <c:pt idx="2295">
                  <c:v>42205.666666666664</c:v>
                </c:pt>
                <c:pt idx="2296">
                  <c:v>42206.666666666664</c:v>
                </c:pt>
                <c:pt idx="2297">
                  <c:v>42207.666666666664</c:v>
                </c:pt>
                <c:pt idx="2298">
                  <c:v>42208.666666666664</c:v>
                </c:pt>
                <c:pt idx="2299">
                  <c:v>42209.666666666664</c:v>
                </c:pt>
                <c:pt idx="2300">
                  <c:v>42212.666666666664</c:v>
                </c:pt>
                <c:pt idx="2301">
                  <c:v>42213.666666666664</c:v>
                </c:pt>
                <c:pt idx="2302">
                  <c:v>42214.666666666664</c:v>
                </c:pt>
                <c:pt idx="2303">
                  <c:v>42215.666666666664</c:v>
                </c:pt>
                <c:pt idx="2304">
                  <c:v>42216.666666666664</c:v>
                </c:pt>
                <c:pt idx="2305">
                  <c:v>42219.666666666664</c:v>
                </c:pt>
                <c:pt idx="2306">
                  <c:v>42220.666666666664</c:v>
                </c:pt>
                <c:pt idx="2307">
                  <c:v>42221.666666666664</c:v>
                </c:pt>
                <c:pt idx="2308">
                  <c:v>42222.666666666664</c:v>
                </c:pt>
                <c:pt idx="2309">
                  <c:v>42223.666666666664</c:v>
                </c:pt>
                <c:pt idx="2310">
                  <c:v>42226.666666666664</c:v>
                </c:pt>
                <c:pt idx="2311">
                  <c:v>42227.666666666664</c:v>
                </c:pt>
                <c:pt idx="2312">
                  <c:v>42228.666666666664</c:v>
                </c:pt>
                <c:pt idx="2313">
                  <c:v>42229.666666666664</c:v>
                </c:pt>
                <c:pt idx="2314">
                  <c:v>42230.666666666664</c:v>
                </c:pt>
                <c:pt idx="2315">
                  <c:v>42233.666666666664</c:v>
                </c:pt>
                <c:pt idx="2316">
                  <c:v>42234.666666666664</c:v>
                </c:pt>
                <c:pt idx="2317">
                  <c:v>42235.666666666664</c:v>
                </c:pt>
                <c:pt idx="2318">
                  <c:v>42236.666666666664</c:v>
                </c:pt>
                <c:pt idx="2319">
                  <c:v>42237.666666666664</c:v>
                </c:pt>
                <c:pt idx="2320">
                  <c:v>42240.666666666664</c:v>
                </c:pt>
                <c:pt idx="2321">
                  <c:v>42241.666666666664</c:v>
                </c:pt>
                <c:pt idx="2322">
                  <c:v>42242.666666666664</c:v>
                </c:pt>
                <c:pt idx="2323">
                  <c:v>42243.666666666664</c:v>
                </c:pt>
                <c:pt idx="2324">
                  <c:v>42244.666666666664</c:v>
                </c:pt>
                <c:pt idx="2325">
                  <c:v>42247.666666666664</c:v>
                </c:pt>
                <c:pt idx="2326">
                  <c:v>42248.666666666664</c:v>
                </c:pt>
                <c:pt idx="2327">
                  <c:v>42249.666666666664</c:v>
                </c:pt>
                <c:pt idx="2328">
                  <c:v>42250.666666666664</c:v>
                </c:pt>
                <c:pt idx="2329">
                  <c:v>42251.666666666664</c:v>
                </c:pt>
                <c:pt idx="2330">
                  <c:v>42255.666666666664</c:v>
                </c:pt>
                <c:pt idx="2331">
                  <c:v>42256.666666666664</c:v>
                </c:pt>
                <c:pt idx="2332">
                  <c:v>42257.666666666664</c:v>
                </c:pt>
                <c:pt idx="2333">
                  <c:v>42258.666666666664</c:v>
                </c:pt>
                <c:pt idx="2334">
                  <c:v>42261.666666666664</c:v>
                </c:pt>
                <c:pt idx="2335">
                  <c:v>42262.666666666664</c:v>
                </c:pt>
                <c:pt idx="2336">
                  <c:v>42263.666666666664</c:v>
                </c:pt>
                <c:pt idx="2337">
                  <c:v>42264.666666666664</c:v>
                </c:pt>
                <c:pt idx="2338">
                  <c:v>42265.666666666664</c:v>
                </c:pt>
                <c:pt idx="2339">
                  <c:v>42268.666666666664</c:v>
                </c:pt>
                <c:pt idx="2340">
                  <c:v>42269.666666666664</c:v>
                </c:pt>
                <c:pt idx="2341">
                  <c:v>42270.666666666664</c:v>
                </c:pt>
                <c:pt idx="2342">
                  <c:v>42271.666666666664</c:v>
                </c:pt>
                <c:pt idx="2343">
                  <c:v>42272.666666666664</c:v>
                </c:pt>
                <c:pt idx="2344">
                  <c:v>42275.666666666664</c:v>
                </c:pt>
                <c:pt idx="2345">
                  <c:v>42276.666666666664</c:v>
                </c:pt>
                <c:pt idx="2346">
                  <c:v>42277.666666666664</c:v>
                </c:pt>
                <c:pt idx="2347">
                  <c:v>42278.666666666664</c:v>
                </c:pt>
                <c:pt idx="2348">
                  <c:v>42279.666666666664</c:v>
                </c:pt>
                <c:pt idx="2349">
                  <c:v>42282.666666666664</c:v>
                </c:pt>
                <c:pt idx="2350">
                  <c:v>42283.666666666664</c:v>
                </c:pt>
                <c:pt idx="2351">
                  <c:v>42284.666666666664</c:v>
                </c:pt>
                <c:pt idx="2352">
                  <c:v>42285.666666666664</c:v>
                </c:pt>
                <c:pt idx="2353">
                  <c:v>42286.666666666664</c:v>
                </c:pt>
                <c:pt idx="2354">
                  <c:v>42289.666666666664</c:v>
                </c:pt>
                <c:pt idx="2355">
                  <c:v>42290.666666666664</c:v>
                </c:pt>
                <c:pt idx="2356">
                  <c:v>42291.666666666664</c:v>
                </c:pt>
                <c:pt idx="2357">
                  <c:v>42292.666666666664</c:v>
                </c:pt>
                <c:pt idx="2358">
                  <c:v>42293.666666666664</c:v>
                </c:pt>
                <c:pt idx="2359">
                  <c:v>42296.666666666664</c:v>
                </c:pt>
                <c:pt idx="2360">
                  <c:v>42297.666666666664</c:v>
                </c:pt>
                <c:pt idx="2361">
                  <c:v>42298.666666666664</c:v>
                </c:pt>
                <c:pt idx="2362">
                  <c:v>42299.666666666664</c:v>
                </c:pt>
                <c:pt idx="2363">
                  <c:v>42300.666666666664</c:v>
                </c:pt>
                <c:pt idx="2364">
                  <c:v>42303.666666666664</c:v>
                </c:pt>
                <c:pt idx="2365">
                  <c:v>42304.666666666664</c:v>
                </c:pt>
                <c:pt idx="2366">
                  <c:v>42305.666666666664</c:v>
                </c:pt>
                <c:pt idx="2367">
                  <c:v>42306.666666666664</c:v>
                </c:pt>
                <c:pt idx="2368">
                  <c:v>42307.666666666664</c:v>
                </c:pt>
                <c:pt idx="2369">
                  <c:v>42310.666666666664</c:v>
                </c:pt>
                <c:pt idx="2370">
                  <c:v>42311.666666666664</c:v>
                </c:pt>
                <c:pt idx="2371">
                  <c:v>42312.666666666664</c:v>
                </c:pt>
                <c:pt idx="2372">
                  <c:v>42313.666666666664</c:v>
                </c:pt>
                <c:pt idx="2373">
                  <c:v>42314.666666666664</c:v>
                </c:pt>
                <c:pt idx="2374">
                  <c:v>42317.666666666664</c:v>
                </c:pt>
                <c:pt idx="2375">
                  <c:v>42318.666666666664</c:v>
                </c:pt>
                <c:pt idx="2376">
                  <c:v>42319.666666666664</c:v>
                </c:pt>
                <c:pt idx="2377">
                  <c:v>42320.666666666664</c:v>
                </c:pt>
                <c:pt idx="2378">
                  <c:v>42321.666666666664</c:v>
                </c:pt>
                <c:pt idx="2379">
                  <c:v>42324.666666666664</c:v>
                </c:pt>
                <c:pt idx="2380">
                  <c:v>42325.666666666664</c:v>
                </c:pt>
                <c:pt idx="2381">
                  <c:v>42326.666666666664</c:v>
                </c:pt>
                <c:pt idx="2382">
                  <c:v>42327.666666666664</c:v>
                </c:pt>
                <c:pt idx="2383">
                  <c:v>42328.666666666664</c:v>
                </c:pt>
                <c:pt idx="2384">
                  <c:v>42331.666666666664</c:v>
                </c:pt>
                <c:pt idx="2385">
                  <c:v>42332.666666666664</c:v>
                </c:pt>
                <c:pt idx="2386">
                  <c:v>42333.666666666664</c:v>
                </c:pt>
                <c:pt idx="2387">
                  <c:v>42335.666666666664</c:v>
                </c:pt>
                <c:pt idx="2388">
                  <c:v>42338.666666666664</c:v>
                </c:pt>
                <c:pt idx="2389">
                  <c:v>42339.666666666664</c:v>
                </c:pt>
                <c:pt idx="2390">
                  <c:v>42340.666666666664</c:v>
                </c:pt>
                <c:pt idx="2391">
                  <c:v>42341.666666666664</c:v>
                </c:pt>
                <c:pt idx="2392">
                  <c:v>42342.666666666664</c:v>
                </c:pt>
                <c:pt idx="2393">
                  <c:v>42345.666666666664</c:v>
                </c:pt>
                <c:pt idx="2394">
                  <c:v>42346.666666666664</c:v>
                </c:pt>
                <c:pt idx="2395">
                  <c:v>42347.666666666664</c:v>
                </c:pt>
                <c:pt idx="2396">
                  <c:v>42348.666666666664</c:v>
                </c:pt>
                <c:pt idx="2397">
                  <c:v>42349.666666666664</c:v>
                </c:pt>
                <c:pt idx="2398">
                  <c:v>42352.666666666664</c:v>
                </c:pt>
                <c:pt idx="2399">
                  <c:v>42353.666666666664</c:v>
                </c:pt>
                <c:pt idx="2400">
                  <c:v>42354.666666666664</c:v>
                </c:pt>
                <c:pt idx="2401">
                  <c:v>42355.666666666664</c:v>
                </c:pt>
                <c:pt idx="2402">
                  <c:v>42356.666666666664</c:v>
                </c:pt>
                <c:pt idx="2403">
                  <c:v>42359.666666666664</c:v>
                </c:pt>
                <c:pt idx="2404">
                  <c:v>42360.666666666664</c:v>
                </c:pt>
                <c:pt idx="2405">
                  <c:v>42361.666666666664</c:v>
                </c:pt>
                <c:pt idx="2406">
                  <c:v>42362.666666666664</c:v>
                </c:pt>
                <c:pt idx="2407">
                  <c:v>42366.666666666664</c:v>
                </c:pt>
                <c:pt idx="2408">
                  <c:v>42367.666666666664</c:v>
                </c:pt>
                <c:pt idx="2409">
                  <c:v>42368.666666666664</c:v>
                </c:pt>
                <c:pt idx="2410">
                  <c:v>42369.666666666664</c:v>
                </c:pt>
                <c:pt idx="2411">
                  <c:v>42373.666666666664</c:v>
                </c:pt>
                <c:pt idx="2412">
                  <c:v>42374.666666666664</c:v>
                </c:pt>
                <c:pt idx="2413">
                  <c:v>42375.666666666664</c:v>
                </c:pt>
                <c:pt idx="2414">
                  <c:v>42376.666666666664</c:v>
                </c:pt>
                <c:pt idx="2415">
                  <c:v>42377.666666666664</c:v>
                </c:pt>
                <c:pt idx="2416">
                  <c:v>42380.666666666664</c:v>
                </c:pt>
                <c:pt idx="2417">
                  <c:v>42381.666666666664</c:v>
                </c:pt>
                <c:pt idx="2418">
                  <c:v>42382.666666666664</c:v>
                </c:pt>
                <c:pt idx="2419">
                  <c:v>42383.666666666664</c:v>
                </c:pt>
                <c:pt idx="2420">
                  <c:v>42384.666666666664</c:v>
                </c:pt>
                <c:pt idx="2421">
                  <c:v>42388.666666666664</c:v>
                </c:pt>
                <c:pt idx="2422">
                  <c:v>42389.666666666664</c:v>
                </c:pt>
                <c:pt idx="2423">
                  <c:v>42390.666666666664</c:v>
                </c:pt>
                <c:pt idx="2424">
                  <c:v>42391.666666666664</c:v>
                </c:pt>
                <c:pt idx="2425">
                  <c:v>42394.666666666664</c:v>
                </c:pt>
                <c:pt idx="2426">
                  <c:v>42395.666666666664</c:v>
                </c:pt>
                <c:pt idx="2427">
                  <c:v>42396.666666666664</c:v>
                </c:pt>
                <c:pt idx="2428">
                  <c:v>42397.666666666664</c:v>
                </c:pt>
                <c:pt idx="2429">
                  <c:v>42398.666666666664</c:v>
                </c:pt>
                <c:pt idx="2430">
                  <c:v>42401.666666666664</c:v>
                </c:pt>
                <c:pt idx="2431">
                  <c:v>42402.666666666664</c:v>
                </c:pt>
                <c:pt idx="2432">
                  <c:v>42403.666666666664</c:v>
                </c:pt>
                <c:pt idx="2433">
                  <c:v>42404.666666666664</c:v>
                </c:pt>
                <c:pt idx="2434">
                  <c:v>42405.666666666664</c:v>
                </c:pt>
                <c:pt idx="2435">
                  <c:v>42408.666666666664</c:v>
                </c:pt>
                <c:pt idx="2436">
                  <c:v>42409.666666666664</c:v>
                </c:pt>
                <c:pt idx="2437">
                  <c:v>42410.666666666664</c:v>
                </c:pt>
                <c:pt idx="2438">
                  <c:v>42411.666666666664</c:v>
                </c:pt>
                <c:pt idx="2439">
                  <c:v>42412.666666666664</c:v>
                </c:pt>
                <c:pt idx="2440">
                  <c:v>42416.666666666664</c:v>
                </c:pt>
                <c:pt idx="2441">
                  <c:v>42417.666666666664</c:v>
                </c:pt>
                <c:pt idx="2442">
                  <c:v>42418.666666666664</c:v>
                </c:pt>
                <c:pt idx="2443">
                  <c:v>42419.666666666664</c:v>
                </c:pt>
                <c:pt idx="2444">
                  <c:v>42422.666666666664</c:v>
                </c:pt>
                <c:pt idx="2445">
                  <c:v>42423.666666666664</c:v>
                </c:pt>
                <c:pt idx="2446">
                  <c:v>42424.666666666664</c:v>
                </c:pt>
                <c:pt idx="2447">
                  <c:v>42425.666666666664</c:v>
                </c:pt>
                <c:pt idx="2448">
                  <c:v>42426.666666666664</c:v>
                </c:pt>
                <c:pt idx="2449">
                  <c:v>42429.666666666664</c:v>
                </c:pt>
                <c:pt idx="2450">
                  <c:v>42430.666666666664</c:v>
                </c:pt>
                <c:pt idx="2451">
                  <c:v>42431.666666666664</c:v>
                </c:pt>
                <c:pt idx="2452">
                  <c:v>42432.666666666664</c:v>
                </c:pt>
                <c:pt idx="2453">
                  <c:v>42433.666666666664</c:v>
                </c:pt>
                <c:pt idx="2454">
                  <c:v>42436.666666666664</c:v>
                </c:pt>
                <c:pt idx="2455">
                  <c:v>42437.666666666664</c:v>
                </c:pt>
                <c:pt idx="2456">
                  <c:v>42438.666666666664</c:v>
                </c:pt>
                <c:pt idx="2457">
                  <c:v>42439.666666666664</c:v>
                </c:pt>
                <c:pt idx="2458">
                  <c:v>42440.666666666664</c:v>
                </c:pt>
                <c:pt idx="2459">
                  <c:v>42443.666666666664</c:v>
                </c:pt>
                <c:pt idx="2460">
                  <c:v>42444.666666666664</c:v>
                </c:pt>
                <c:pt idx="2461">
                  <c:v>42445.666666666664</c:v>
                </c:pt>
                <c:pt idx="2462">
                  <c:v>42446.666666666664</c:v>
                </c:pt>
                <c:pt idx="2463">
                  <c:v>42447.666666666664</c:v>
                </c:pt>
                <c:pt idx="2464">
                  <c:v>42450.666666666664</c:v>
                </c:pt>
                <c:pt idx="2465">
                  <c:v>42451.666666666664</c:v>
                </c:pt>
                <c:pt idx="2466">
                  <c:v>42452.666666666664</c:v>
                </c:pt>
                <c:pt idx="2467">
                  <c:v>42453.666666666664</c:v>
                </c:pt>
                <c:pt idx="2468">
                  <c:v>42457.666666666664</c:v>
                </c:pt>
                <c:pt idx="2469">
                  <c:v>42458.666666666664</c:v>
                </c:pt>
                <c:pt idx="2470">
                  <c:v>42459.666666666664</c:v>
                </c:pt>
                <c:pt idx="2471">
                  <c:v>42460.666666666664</c:v>
                </c:pt>
                <c:pt idx="2472">
                  <c:v>42461.666666666664</c:v>
                </c:pt>
                <c:pt idx="2473">
                  <c:v>42464.666666666664</c:v>
                </c:pt>
                <c:pt idx="2474">
                  <c:v>42465.666666666664</c:v>
                </c:pt>
                <c:pt idx="2475">
                  <c:v>42466.666666666664</c:v>
                </c:pt>
                <c:pt idx="2476">
                  <c:v>42467.666666666664</c:v>
                </c:pt>
                <c:pt idx="2477">
                  <c:v>42468.666666666664</c:v>
                </c:pt>
                <c:pt idx="2478">
                  <c:v>42471.666666666664</c:v>
                </c:pt>
                <c:pt idx="2479">
                  <c:v>42472.666666666664</c:v>
                </c:pt>
                <c:pt idx="2480">
                  <c:v>42473.666666666664</c:v>
                </c:pt>
                <c:pt idx="2481">
                  <c:v>42474.666666666664</c:v>
                </c:pt>
                <c:pt idx="2482">
                  <c:v>42475.666666666664</c:v>
                </c:pt>
                <c:pt idx="2483">
                  <c:v>42478.666666666664</c:v>
                </c:pt>
                <c:pt idx="2484">
                  <c:v>42479.666666666664</c:v>
                </c:pt>
                <c:pt idx="2485">
                  <c:v>42480.666666666664</c:v>
                </c:pt>
                <c:pt idx="2486">
                  <c:v>42481.666666666664</c:v>
                </c:pt>
                <c:pt idx="2487">
                  <c:v>42482.666666666664</c:v>
                </c:pt>
                <c:pt idx="2488">
                  <c:v>42485.666666666664</c:v>
                </c:pt>
                <c:pt idx="2489">
                  <c:v>42486.666666666664</c:v>
                </c:pt>
                <c:pt idx="2490">
                  <c:v>42487.666666666664</c:v>
                </c:pt>
                <c:pt idx="2491">
                  <c:v>42488.666666666664</c:v>
                </c:pt>
                <c:pt idx="2492">
                  <c:v>42489.666666666664</c:v>
                </c:pt>
                <c:pt idx="2493">
                  <c:v>42492.666666666664</c:v>
                </c:pt>
                <c:pt idx="2494">
                  <c:v>42493.666666666664</c:v>
                </c:pt>
                <c:pt idx="2495">
                  <c:v>42494.666666666664</c:v>
                </c:pt>
                <c:pt idx="2496">
                  <c:v>42495.666666666664</c:v>
                </c:pt>
                <c:pt idx="2497">
                  <c:v>42496.666666666664</c:v>
                </c:pt>
                <c:pt idx="2498">
                  <c:v>42499.666666666664</c:v>
                </c:pt>
                <c:pt idx="2499">
                  <c:v>42500.666666666664</c:v>
                </c:pt>
                <c:pt idx="2500">
                  <c:v>42501.666666666664</c:v>
                </c:pt>
                <c:pt idx="2501">
                  <c:v>42502.666666666664</c:v>
                </c:pt>
                <c:pt idx="2502">
                  <c:v>42503.666666666664</c:v>
                </c:pt>
                <c:pt idx="2503">
                  <c:v>42506.666666666664</c:v>
                </c:pt>
                <c:pt idx="2504">
                  <c:v>42507.666666666664</c:v>
                </c:pt>
                <c:pt idx="2505">
                  <c:v>42508.666666666664</c:v>
                </c:pt>
                <c:pt idx="2506">
                  <c:v>42509.666666666664</c:v>
                </c:pt>
                <c:pt idx="2507">
                  <c:v>42510.666666666664</c:v>
                </c:pt>
                <c:pt idx="2508">
                  <c:v>42513.666666666664</c:v>
                </c:pt>
                <c:pt idx="2509">
                  <c:v>42514.666666666664</c:v>
                </c:pt>
                <c:pt idx="2510">
                  <c:v>42515.666666666664</c:v>
                </c:pt>
                <c:pt idx="2511">
                  <c:v>42516.666666666664</c:v>
                </c:pt>
                <c:pt idx="2512">
                  <c:v>42517.666666666664</c:v>
                </c:pt>
                <c:pt idx="2513">
                  <c:v>42521.666666666664</c:v>
                </c:pt>
                <c:pt idx="2514">
                  <c:v>42522.666666666664</c:v>
                </c:pt>
                <c:pt idx="2515">
                  <c:v>42523.666666666664</c:v>
                </c:pt>
                <c:pt idx="2516">
                  <c:v>42524.666666666664</c:v>
                </c:pt>
                <c:pt idx="2517">
                  <c:v>42527.666666666664</c:v>
                </c:pt>
                <c:pt idx="2518">
                  <c:v>42528.666666666664</c:v>
                </c:pt>
                <c:pt idx="2519">
                  <c:v>42529.666666666664</c:v>
                </c:pt>
                <c:pt idx="2520">
                  <c:v>42530.666666666664</c:v>
                </c:pt>
                <c:pt idx="2521">
                  <c:v>42531.666666666664</c:v>
                </c:pt>
                <c:pt idx="2522">
                  <c:v>42534.666666666664</c:v>
                </c:pt>
                <c:pt idx="2523">
                  <c:v>42535.666666666664</c:v>
                </c:pt>
                <c:pt idx="2524">
                  <c:v>42536.666666666664</c:v>
                </c:pt>
                <c:pt idx="2525">
                  <c:v>42537.666666666664</c:v>
                </c:pt>
                <c:pt idx="2526">
                  <c:v>42538.666666666664</c:v>
                </c:pt>
                <c:pt idx="2527">
                  <c:v>42541.666666666664</c:v>
                </c:pt>
                <c:pt idx="2528">
                  <c:v>42542.666666666664</c:v>
                </c:pt>
                <c:pt idx="2529">
                  <c:v>42543.666666666664</c:v>
                </c:pt>
                <c:pt idx="2530">
                  <c:v>42544.666666666664</c:v>
                </c:pt>
                <c:pt idx="2531">
                  <c:v>42545.666666666664</c:v>
                </c:pt>
                <c:pt idx="2532">
                  <c:v>42548.666666666664</c:v>
                </c:pt>
                <c:pt idx="2533">
                  <c:v>42549.666666666664</c:v>
                </c:pt>
                <c:pt idx="2534">
                  <c:v>42550.666666666664</c:v>
                </c:pt>
                <c:pt idx="2535">
                  <c:v>42551.666666666664</c:v>
                </c:pt>
                <c:pt idx="2536">
                  <c:v>42552.666666666664</c:v>
                </c:pt>
                <c:pt idx="2537">
                  <c:v>42556.666666666664</c:v>
                </c:pt>
                <c:pt idx="2538">
                  <c:v>42557.666666666664</c:v>
                </c:pt>
                <c:pt idx="2539">
                  <c:v>42558.666666666664</c:v>
                </c:pt>
                <c:pt idx="2540">
                  <c:v>42559.666666666664</c:v>
                </c:pt>
                <c:pt idx="2541">
                  <c:v>42562.666666666664</c:v>
                </c:pt>
                <c:pt idx="2542">
                  <c:v>42563.666666666664</c:v>
                </c:pt>
                <c:pt idx="2543">
                  <c:v>42564.666666666664</c:v>
                </c:pt>
                <c:pt idx="2544">
                  <c:v>42565.666666666664</c:v>
                </c:pt>
                <c:pt idx="2545">
                  <c:v>42566.666666666664</c:v>
                </c:pt>
                <c:pt idx="2546">
                  <c:v>42569.666666666664</c:v>
                </c:pt>
                <c:pt idx="2547">
                  <c:v>42570.666666666664</c:v>
                </c:pt>
                <c:pt idx="2548">
                  <c:v>42571.666666666664</c:v>
                </c:pt>
                <c:pt idx="2549">
                  <c:v>42572.666666666664</c:v>
                </c:pt>
                <c:pt idx="2550">
                  <c:v>42573.666666666664</c:v>
                </c:pt>
                <c:pt idx="2551">
                  <c:v>42576.666666666664</c:v>
                </c:pt>
                <c:pt idx="2552">
                  <c:v>42577.666666666664</c:v>
                </c:pt>
                <c:pt idx="2553">
                  <c:v>42578.666666666664</c:v>
                </c:pt>
                <c:pt idx="2554">
                  <c:v>42579.666666666664</c:v>
                </c:pt>
                <c:pt idx="2555">
                  <c:v>42580.666666666664</c:v>
                </c:pt>
                <c:pt idx="2556">
                  <c:v>42583.666666666664</c:v>
                </c:pt>
                <c:pt idx="2557">
                  <c:v>42584.666666666664</c:v>
                </c:pt>
                <c:pt idx="2558">
                  <c:v>42585.666666666664</c:v>
                </c:pt>
                <c:pt idx="2559">
                  <c:v>42586.666666666664</c:v>
                </c:pt>
                <c:pt idx="2560">
                  <c:v>42587.666666666664</c:v>
                </c:pt>
                <c:pt idx="2561">
                  <c:v>42590.666666666664</c:v>
                </c:pt>
                <c:pt idx="2562">
                  <c:v>42591.666666666664</c:v>
                </c:pt>
                <c:pt idx="2563">
                  <c:v>42592.666666666664</c:v>
                </c:pt>
                <c:pt idx="2564">
                  <c:v>42593.666666666664</c:v>
                </c:pt>
                <c:pt idx="2565">
                  <c:v>42594.666666666664</c:v>
                </c:pt>
                <c:pt idx="2566">
                  <c:v>42597.666666666664</c:v>
                </c:pt>
                <c:pt idx="2567">
                  <c:v>42598.666666666664</c:v>
                </c:pt>
                <c:pt idx="2568">
                  <c:v>42599.666666666664</c:v>
                </c:pt>
                <c:pt idx="2569">
                  <c:v>42600.666666666664</c:v>
                </c:pt>
                <c:pt idx="2570">
                  <c:v>42601.666666666664</c:v>
                </c:pt>
                <c:pt idx="2571">
                  <c:v>42604.666666666664</c:v>
                </c:pt>
                <c:pt idx="2572">
                  <c:v>42605.666666666664</c:v>
                </c:pt>
                <c:pt idx="2573">
                  <c:v>42606.666666666664</c:v>
                </c:pt>
                <c:pt idx="2574">
                  <c:v>42607.666666666664</c:v>
                </c:pt>
                <c:pt idx="2575">
                  <c:v>42608.666666666664</c:v>
                </c:pt>
                <c:pt idx="2576">
                  <c:v>42611.666666666664</c:v>
                </c:pt>
                <c:pt idx="2577">
                  <c:v>42612.666666666664</c:v>
                </c:pt>
                <c:pt idx="2578">
                  <c:v>42613.666666666664</c:v>
                </c:pt>
                <c:pt idx="2579">
                  <c:v>42614.666666666664</c:v>
                </c:pt>
                <c:pt idx="2580">
                  <c:v>42615.666666666664</c:v>
                </c:pt>
                <c:pt idx="2581">
                  <c:v>42619.666666666664</c:v>
                </c:pt>
                <c:pt idx="2582">
                  <c:v>42620.666666666664</c:v>
                </c:pt>
                <c:pt idx="2583">
                  <c:v>42621.666666666664</c:v>
                </c:pt>
                <c:pt idx="2584">
                  <c:v>42622.666666666664</c:v>
                </c:pt>
                <c:pt idx="2585">
                  <c:v>42625.666666666664</c:v>
                </c:pt>
                <c:pt idx="2586">
                  <c:v>42626.666666666664</c:v>
                </c:pt>
                <c:pt idx="2587">
                  <c:v>42627.666666666664</c:v>
                </c:pt>
                <c:pt idx="2588">
                  <c:v>42628.666666666664</c:v>
                </c:pt>
                <c:pt idx="2589">
                  <c:v>42629.666666666664</c:v>
                </c:pt>
                <c:pt idx="2590">
                  <c:v>42632.666666666664</c:v>
                </c:pt>
                <c:pt idx="2591">
                  <c:v>42633.666666666664</c:v>
                </c:pt>
                <c:pt idx="2592">
                  <c:v>42634.666666666664</c:v>
                </c:pt>
                <c:pt idx="2593">
                  <c:v>42635.666666666664</c:v>
                </c:pt>
                <c:pt idx="2594">
                  <c:v>42636.666666666664</c:v>
                </c:pt>
                <c:pt idx="2595">
                  <c:v>42639.666666666664</c:v>
                </c:pt>
                <c:pt idx="2596">
                  <c:v>42640.666666666664</c:v>
                </c:pt>
                <c:pt idx="2597">
                  <c:v>42641.666666666664</c:v>
                </c:pt>
                <c:pt idx="2598">
                  <c:v>42642.666666666664</c:v>
                </c:pt>
                <c:pt idx="2599">
                  <c:v>42643.666666666664</c:v>
                </c:pt>
                <c:pt idx="2600">
                  <c:v>42646.666666666664</c:v>
                </c:pt>
                <c:pt idx="2601">
                  <c:v>42647.666666666664</c:v>
                </c:pt>
                <c:pt idx="2602">
                  <c:v>42648.666666666664</c:v>
                </c:pt>
                <c:pt idx="2603">
                  <c:v>42649.666666666664</c:v>
                </c:pt>
                <c:pt idx="2604">
                  <c:v>42650.666666666664</c:v>
                </c:pt>
                <c:pt idx="2605">
                  <c:v>42653.666666666664</c:v>
                </c:pt>
                <c:pt idx="2606">
                  <c:v>42654.666666666664</c:v>
                </c:pt>
                <c:pt idx="2607">
                  <c:v>42655.666666666664</c:v>
                </c:pt>
                <c:pt idx="2608">
                  <c:v>42656.666666666664</c:v>
                </c:pt>
                <c:pt idx="2609">
                  <c:v>42657.666666666664</c:v>
                </c:pt>
                <c:pt idx="2610">
                  <c:v>42660.666666666664</c:v>
                </c:pt>
                <c:pt idx="2611">
                  <c:v>42661.666666666664</c:v>
                </c:pt>
                <c:pt idx="2612">
                  <c:v>42662.666666666664</c:v>
                </c:pt>
                <c:pt idx="2613">
                  <c:v>42663.666666666664</c:v>
                </c:pt>
                <c:pt idx="2614">
                  <c:v>42664.666666666664</c:v>
                </c:pt>
                <c:pt idx="2615">
                  <c:v>42667.666666666664</c:v>
                </c:pt>
                <c:pt idx="2616">
                  <c:v>42668.666666666664</c:v>
                </c:pt>
                <c:pt idx="2617">
                  <c:v>42669.666666666664</c:v>
                </c:pt>
                <c:pt idx="2618">
                  <c:v>42670.666666666664</c:v>
                </c:pt>
                <c:pt idx="2619">
                  <c:v>42671.666666666664</c:v>
                </c:pt>
                <c:pt idx="2620">
                  <c:v>42674.666666666664</c:v>
                </c:pt>
                <c:pt idx="2621">
                  <c:v>42675.666666666664</c:v>
                </c:pt>
                <c:pt idx="2622">
                  <c:v>42676.666666666664</c:v>
                </c:pt>
                <c:pt idx="2623">
                  <c:v>42677.666666666664</c:v>
                </c:pt>
                <c:pt idx="2624">
                  <c:v>42678.666666666664</c:v>
                </c:pt>
                <c:pt idx="2625">
                  <c:v>42681.666666666664</c:v>
                </c:pt>
                <c:pt idx="2626">
                  <c:v>42682.666666666664</c:v>
                </c:pt>
                <c:pt idx="2627">
                  <c:v>42683.666666666664</c:v>
                </c:pt>
                <c:pt idx="2628">
                  <c:v>42684.666666666664</c:v>
                </c:pt>
                <c:pt idx="2629">
                  <c:v>42685.666666666664</c:v>
                </c:pt>
                <c:pt idx="2630">
                  <c:v>42688.666666666664</c:v>
                </c:pt>
                <c:pt idx="2631">
                  <c:v>42689.666666666664</c:v>
                </c:pt>
                <c:pt idx="2632">
                  <c:v>42690.666666666664</c:v>
                </c:pt>
                <c:pt idx="2633">
                  <c:v>42691.666666666664</c:v>
                </c:pt>
                <c:pt idx="2634">
                  <c:v>42692.666666666664</c:v>
                </c:pt>
                <c:pt idx="2635">
                  <c:v>42695.666666666664</c:v>
                </c:pt>
                <c:pt idx="2636">
                  <c:v>42696.666666666664</c:v>
                </c:pt>
                <c:pt idx="2637">
                  <c:v>42697.666666666664</c:v>
                </c:pt>
                <c:pt idx="2638">
                  <c:v>42699.666666666664</c:v>
                </c:pt>
                <c:pt idx="2639">
                  <c:v>42702.666666666664</c:v>
                </c:pt>
                <c:pt idx="2640">
                  <c:v>42703.666666666664</c:v>
                </c:pt>
                <c:pt idx="2641">
                  <c:v>42704.666666666664</c:v>
                </c:pt>
                <c:pt idx="2642">
                  <c:v>42705.666666666664</c:v>
                </c:pt>
                <c:pt idx="2643">
                  <c:v>42706.666666666664</c:v>
                </c:pt>
                <c:pt idx="2644">
                  <c:v>42709.666666666664</c:v>
                </c:pt>
                <c:pt idx="2645">
                  <c:v>42710.666666666664</c:v>
                </c:pt>
                <c:pt idx="2646">
                  <c:v>42711.666666666664</c:v>
                </c:pt>
                <c:pt idx="2647">
                  <c:v>42712.666666666664</c:v>
                </c:pt>
                <c:pt idx="2648">
                  <c:v>42713.666666666664</c:v>
                </c:pt>
                <c:pt idx="2649">
                  <c:v>42716.666666666664</c:v>
                </c:pt>
                <c:pt idx="2650">
                  <c:v>42717.666666666664</c:v>
                </c:pt>
                <c:pt idx="2651">
                  <c:v>42718.666666666664</c:v>
                </c:pt>
                <c:pt idx="2652">
                  <c:v>42719.666666666664</c:v>
                </c:pt>
                <c:pt idx="2653">
                  <c:v>42720.666666666664</c:v>
                </c:pt>
                <c:pt idx="2654">
                  <c:v>42723.666666666664</c:v>
                </c:pt>
                <c:pt idx="2655">
                  <c:v>42724.666666666664</c:v>
                </c:pt>
                <c:pt idx="2656">
                  <c:v>42725.666666666664</c:v>
                </c:pt>
                <c:pt idx="2657">
                  <c:v>42726.666666666664</c:v>
                </c:pt>
                <c:pt idx="2658">
                  <c:v>42727.666666666664</c:v>
                </c:pt>
                <c:pt idx="2659">
                  <c:v>42731.666666666664</c:v>
                </c:pt>
                <c:pt idx="2660">
                  <c:v>42732.666666666664</c:v>
                </c:pt>
                <c:pt idx="2661">
                  <c:v>42733.666666666664</c:v>
                </c:pt>
                <c:pt idx="2662">
                  <c:v>42734.666666666664</c:v>
                </c:pt>
                <c:pt idx="2663">
                  <c:v>42738.666666666664</c:v>
                </c:pt>
                <c:pt idx="2664">
                  <c:v>42739.666666666664</c:v>
                </c:pt>
                <c:pt idx="2665">
                  <c:v>42740.666666666664</c:v>
                </c:pt>
                <c:pt idx="2666">
                  <c:v>42741.666666666664</c:v>
                </c:pt>
                <c:pt idx="2667">
                  <c:v>42744.666666666664</c:v>
                </c:pt>
                <c:pt idx="2668">
                  <c:v>42745.666666666664</c:v>
                </c:pt>
                <c:pt idx="2669">
                  <c:v>42746.666666666664</c:v>
                </c:pt>
                <c:pt idx="2670">
                  <c:v>42747.666666666664</c:v>
                </c:pt>
                <c:pt idx="2671">
                  <c:v>42748.666666666664</c:v>
                </c:pt>
                <c:pt idx="2672">
                  <c:v>42752.666666666664</c:v>
                </c:pt>
                <c:pt idx="2673">
                  <c:v>42753.666666666664</c:v>
                </c:pt>
                <c:pt idx="2674">
                  <c:v>42754.666666666664</c:v>
                </c:pt>
                <c:pt idx="2675">
                  <c:v>42755.666666666664</c:v>
                </c:pt>
                <c:pt idx="2676">
                  <c:v>42758.666666666664</c:v>
                </c:pt>
                <c:pt idx="2677">
                  <c:v>42759.666666666664</c:v>
                </c:pt>
                <c:pt idx="2678">
                  <c:v>42760.666666666664</c:v>
                </c:pt>
                <c:pt idx="2679">
                  <c:v>42761.666666666664</c:v>
                </c:pt>
                <c:pt idx="2680">
                  <c:v>42762.666666666664</c:v>
                </c:pt>
                <c:pt idx="2681">
                  <c:v>42765.666666666664</c:v>
                </c:pt>
                <c:pt idx="2682">
                  <c:v>42766.666666666664</c:v>
                </c:pt>
                <c:pt idx="2683">
                  <c:v>42767.666666666664</c:v>
                </c:pt>
                <c:pt idx="2684">
                  <c:v>42768.666666666664</c:v>
                </c:pt>
                <c:pt idx="2685">
                  <c:v>42769.666666666664</c:v>
                </c:pt>
                <c:pt idx="2686">
                  <c:v>42772.666666666664</c:v>
                </c:pt>
                <c:pt idx="2687">
                  <c:v>42773.666666666664</c:v>
                </c:pt>
                <c:pt idx="2688">
                  <c:v>42774.666666666664</c:v>
                </c:pt>
                <c:pt idx="2689">
                  <c:v>42775.666666666664</c:v>
                </c:pt>
                <c:pt idx="2690">
                  <c:v>42776.666666666664</c:v>
                </c:pt>
                <c:pt idx="2691">
                  <c:v>42779.666666666664</c:v>
                </c:pt>
                <c:pt idx="2692">
                  <c:v>42780.666666666664</c:v>
                </c:pt>
                <c:pt idx="2693">
                  <c:v>42781.666666666664</c:v>
                </c:pt>
                <c:pt idx="2694">
                  <c:v>42782.666666666664</c:v>
                </c:pt>
                <c:pt idx="2695">
                  <c:v>42783.666666666664</c:v>
                </c:pt>
                <c:pt idx="2696">
                  <c:v>42787.666666666664</c:v>
                </c:pt>
                <c:pt idx="2697">
                  <c:v>42788.666666666664</c:v>
                </c:pt>
                <c:pt idx="2698">
                  <c:v>42789.666666666664</c:v>
                </c:pt>
                <c:pt idx="2699">
                  <c:v>42790.666666666664</c:v>
                </c:pt>
                <c:pt idx="2700">
                  <c:v>42793.666666666664</c:v>
                </c:pt>
                <c:pt idx="2701">
                  <c:v>42794.666666666664</c:v>
                </c:pt>
                <c:pt idx="2702">
                  <c:v>42795.666666666664</c:v>
                </c:pt>
                <c:pt idx="2703">
                  <c:v>42796.666666666664</c:v>
                </c:pt>
                <c:pt idx="2704">
                  <c:v>42797.666666666664</c:v>
                </c:pt>
                <c:pt idx="2705">
                  <c:v>42800.666666666664</c:v>
                </c:pt>
                <c:pt idx="2706">
                  <c:v>42801.666666666664</c:v>
                </c:pt>
                <c:pt idx="2707">
                  <c:v>42802.666666666664</c:v>
                </c:pt>
                <c:pt idx="2708">
                  <c:v>42803.666666666664</c:v>
                </c:pt>
                <c:pt idx="2709">
                  <c:v>42804.666666666664</c:v>
                </c:pt>
                <c:pt idx="2710">
                  <c:v>42807.666666666664</c:v>
                </c:pt>
                <c:pt idx="2711">
                  <c:v>42808.666666666664</c:v>
                </c:pt>
                <c:pt idx="2712">
                  <c:v>42809.666666666664</c:v>
                </c:pt>
                <c:pt idx="2713">
                  <c:v>42810.666666666664</c:v>
                </c:pt>
                <c:pt idx="2714">
                  <c:v>42811.666666666664</c:v>
                </c:pt>
                <c:pt idx="2715">
                  <c:v>42814.666666666664</c:v>
                </c:pt>
                <c:pt idx="2716">
                  <c:v>42815.666666666664</c:v>
                </c:pt>
                <c:pt idx="2717">
                  <c:v>42816.666666666664</c:v>
                </c:pt>
                <c:pt idx="2718">
                  <c:v>42817.666666666664</c:v>
                </c:pt>
                <c:pt idx="2719">
                  <c:v>42818.666666666664</c:v>
                </c:pt>
                <c:pt idx="2720">
                  <c:v>42821.666666666664</c:v>
                </c:pt>
                <c:pt idx="2721">
                  <c:v>42822.666666666664</c:v>
                </c:pt>
                <c:pt idx="2722">
                  <c:v>42823.666666666664</c:v>
                </c:pt>
                <c:pt idx="2723">
                  <c:v>42824.666666666664</c:v>
                </c:pt>
                <c:pt idx="2724">
                  <c:v>42825.666666666664</c:v>
                </c:pt>
                <c:pt idx="2725">
                  <c:v>42828.666666666664</c:v>
                </c:pt>
                <c:pt idx="2726">
                  <c:v>42829.666666666664</c:v>
                </c:pt>
                <c:pt idx="2727">
                  <c:v>42830.666666666664</c:v>
                </c:pt>
                <c:pt idx="2728">
                  <c:v>42831.666666666664</c:v>
                </c:pt>
                <c:pt idx="2729">
                  <c:v>42832.666666666664</c:v>
                </c:pt>
                <c:pt idx="2730">
                  <c:v>42835.666666666664</c:v>
                </c:pt>
                <c:pt idx="2731">
                  <c:v>42836.666666666664</c:v>
                </c:pt>
                <c:pt idx="2732">
                  <c:v>42837.666666666664</c:v>
                </c:pt>
                <c:pt idx="2733">
                  <c:v>42838.666666666664</c:v>
                </c:pt>
                <c:pt idx="2734">
                  <c:v>42842.666666666664</c:v>
                </c:pt>
                <c:pt idx="2735">
                  <c:v>42843.666666666664</c:v>
                </c:pt>
                <c:pt idx="2736">
                  <c:v>42844.666666666664</c:v>
                </c:pt>
                <c:pt idx="2737">
                  <c:v>42845.666666666664</c:v>
                </c:pt>
                <c:pt idx="2738">
                  <c:v>42846.666666666664</c:v>
                </c:pt>
                <c:pt idx="2739">
                  <c:v>42849.666666666664</c:v>
                </c:pt>
                <c:pt idx="2740">
                  <c:v>42850.666666666664</c:v>
                </c:pt>
                <c:pt idx="2741">
                  <c:v>42851.666666666664</c:v>
                </c:pt>
                <c:pt idx="2742">
                  <c:v>42852.666666666664</c:v>
                </c:pt>
                <c:pt idx="2743">
                  <c:v>42853.666666666664</c:v>
                </c:pt>
                <c:pt idx="2744">
                  <c:v>42856.666666666664</c:v>
                </c:pt>
                <c:pt idx="2745">
                  <c:v>42857.666666666664</c:v>
                </c:pt>
                <c:pt idx="2746">
                  <c:v>42858.666666666664</c:v>
                </c:pt>
                <c:pt idx="2747">
                  <c:v>42859.666666666664</c:v>
                </c:pt>
                <c:pt idx="2748">
                  <c:v>42860.666666666664</c:v>
                </c:pt>
                <c:pt idx="2749">
                  <c:v>42863.666666666664</c:v>
                </c:pt>
                <c:pt idx="2750">
                  <c:v>42864.666666666664</c:v>
                </c:pt>
                <c:pt idx="2751">
                  <c:v>42865.666666666664</c:v>
                </c:pt>
                <c:pt idx="2752">
                  <c:v>42866.666666666664</c:v>
                </c:pt>
                <c:pt idx="2753">
                  <c:v>42867.666666666664</c:v>
                </c:pt>
                <c:pt idx="2754">
                  <c:v>42870.666666666664</c:v>
                </c:pt>
                <c:pt idx="2755">
                  <c:v>42871.666666666664</c:v>
                </c:pt>
                <c:pt idx="2756">
                  <c:v>42872.666666666664</c:v>
                </c:pt>
                <c:pt idx="2757">
                  <c:v>42873.666666666664</c:v>
                </c:pt>
                <c:pt idx="2758">
                  <c:v>42874.666666666664</c:v>
                </c:pt>
                <c:pt idx="2759">
                  <c:v>42877.666666666664</c:v>
                </c:pt>
                <c:pt idx="2760">
                  <c:v>42878.666666666664</c:v>
                </c:pt>
                <c:pt idx="2761">
                  <c:v>42879.666666666664</c:v>
                </c:pt>
                <c:pt idx="2762">
                  <c:v>42880.666666666664</c:v>
                </c:pt>
                <c:pt idx="2763">
                  <c:v>42881.666666666664</c:v>
                </c:pt>
                <c:pt idx="2764">
                  <c:v>42885.666666666664</c:v>
                </c:pt>
                <c:pt idx="2765">
                  <c:v>42886.666666666664</c:v>
                </c:pt>
                <c:pt idx="2766">
                  <c:v>42887.666666666664</c:v>
                </c:pt>
                <c:pt idx="2767">
                  <c:v>42888.666666666664</c:v>
                </c:pt>
                <c:pt idx="2768">
                  <c:v>42891.666666666664</c:v>
                </c:pt>
                <c:pt idx="2769">
                  <c:v>42892.666666666664</c:v>
                </c:pt>
                <c:pt idx="2770">
                  <c:v>42893.666666666664</c:v>
                </c:pt>
                <c:pt idx="2771">
                  <c:v>42894.666666666664</c:v>
                </c:pt>
                <c:pt idx="2772">
                  <c:v>42895.666666666664</c:v>
                </c:pt>
                <c:pt idx="2773">
                  <c:v>42898.666666666664</c:v>
                </c:pt>
                <c:pt idx="2774">
                  <c:v>42899.666666666664</c:v>
                </c:pt>
                <c:pt idx="2775">
                  <c:v>42900.666666666664</c:v>
                </c:pt>
                <c:pt idx="2776">
                  <c:v>42901.666666666664</c:v>
                </c:pt>
                <c:pt idx="2777">
                  <c:v>42902.666666666664</c:v>
                </c:pt>
                <c:pt idx="2778">
                  <c:v>42905.666666666664</c:v>
                </c:pt>
                <c:pt idx="2779">
                  <c:v>42906.666666666664</c:v>
                </c:pt>
                <c:pt idx="2780">
                  <c:v>42907.666666666664</c:v>
                </c:pt>
                <c:pt idx="2781">
                  <c:v>42908.666666666664</c:v>
                </c:pt>
                <c:pt idx="2782">
                  <c:v>42909.666666666664</c:v>
                </c:pt>
                <c:pt idx="2783">
                  <c:v>42912.666666666664</c:v>
                </c:pt>
                <c:pt idx="2784">
                  <c:v>42913.666666666664</c:v>
                </c:pt>
                <c:pt idx="2785">
                  <c:v>42914.666666666664</c:v>
                </c:pt>
                <c:pt idx="2786">
                  <c:v>42915.666666666664</c:v>
                </c:pt>
                <c:pt idx="2787">
                  <c:v>42916.666666666664</c:v>
                </c:pt>
                <c:pt idx="2788">
                  <c:v>42919.666666666664</c:v>
                </c:pt>
                <c:pt idx="2789">
                  <c:v>42921.666666666664</c:v>
                </c:pt>
                <c:pt idx="2790">
                  <c:v>42922.666666666664</c:v>
                </c:pt>
                <c:pt idx="2791">
                  <c:v>42923.666666666664</c:v>
                </c:pt>
                <c:pt idx="2792">
                  <c:v>42926.666666666664</c:v>
                </c:pt>
                <c:pt idx="2793">
                  <c:v>42927.666666666664</c:v>
                </c:pt>
                <c:pt idx="2794">
                  <c:v>42928.666666666664</c:v>
                </c:pt>
                <c:pt idx="2795">
                  <c:v>42929.666666666664</c:v>
                </c:pt>
                <c:pt idx="2796">
                  <c:v>42930.666666666664</c:v>
                </c:pt>
                <c:pt idx="2797">
                  <c:v>42933.666666666664</c:v>
                </c:pt>
                <c:pt idx="2798">
                  <c:v>42934.666666666664</c:v>
                </c:pt>
                <c:pt idx="2799">
                  <c:v>42935.666666666664</c:v>
                </c:pt>
                <c:pt idx="2800">
                  <c:v>42936.666666666664</c:v>
                </c:pt>
                <c:pt idx="2801">
                  <c:v>42937.666666666664</c:v>
                </c:pt>
                <c:pt idx="2802">
                  <c:v>42940.666666666664</c:v>
                </c:pt>
                <c:pt idx="2803">
                  <c:v>42941.666666666664</c:v>
                </c:pt>
                <c:pt idx="2804">
                  <c:v>42942.666666666664</c:v>
                </c:pt>
                <c:pt idx="2805">
                  <c:v>42943.666666666664</c:v>
                </c:pt>
                <c:pt idx="2806">
                  <c:v>42944.666666666664</c:v>
                </c:pt>
                <c:pt idx="2807">
                  <c:v>42947.666666666664</c:v>
                </c:pt>
                <c:pt idx="2808">
                  <c:v>42948.666666666664</c:v>
                </c:pt>
                <c:pt idx="2809">
                  <c:v>42949.666666666664</c:v>
                </c:pt>
                <c:pt idx="2810">
                  <c:v>42950.666666666664</c:v>
                </c:pt>
                <c:pt idx="2811">
                  <c:v>42951.666666666664</c:v>
                </c:pt>
                <c:pt idx="2812">
                  <c:v>42954.666666666664</c:v>
                </c:pt>
                <c:pt idx="2813">
                  <c:v>42955.666666666664</c:v>
                </c:pt>
                <c:pt idx="2814">
                  <c:v>42956.666666666664</c:v>
                </c:pt>
                <c:pt idx="2815">
                  <c:v>42957.666666666664</c:v>
                </c:pt>
                <c:pt idx="2816">
                  <c:v>42958.666666666664</c:v>
                </c:pt>
                <c:pt idx="2817">
                  <c:v>42961.666666666664</c:v>
                </c:pt>
                <c:pt idx="2818">
                  <c:v>42962.666666666664</c:v>
                </c:pt>
                <c:pt idx="2819">
                  <c:v>42963.666666666664</c:v>
                </c:pt>
                <c:pt idx="2820">
                  <c:v>42964.666666666664</c:v>
                </c:pt>
                <c:pt idx="2821">
                  <c:v>42965.666666666664</c:v>
                </c:pt>
                <c:pt idx="2822">
                  <c:v>42968.666666666664</c:v>
                </c:pt>
                <c:pt idx="2823">
                  <c:v>42969.666666666664</c:v>
                </c:pt>
                <c:pt idx="2824">
                  <c:v>42970.666666666664</c:v>
                </c:pt>
                <c:pt idx="2825">
                  <c:v>42971.666666666664</c:v>
                </c:pt>
                <c:pt idx="2826">
                  <c:v>42972.666666666664</c:v>
                </c:pt>
                <c:pt idx="2827">
                  <c:v>42975.666666666664</c:v>
                </c:pt>
                <c:pt idx="2828">
                  <c:v>42976.666666666664</c:v>
                </c:pt>
                <c:pt idx="2829">
                  <c:v>42977.666666666664</c:v>
                </c:pt>
                <c:pt idx="2830">
                  <c:v>42978.666666666664</c:v>
                </c:pt>
                <c:pt idx="2831">
                  <c:v>42979.666666666664</c:v>
                </c:pt>
                <c:pt idx="2832">
                  <c:v>42983.666666666664</c:v>
                </c:pt>
                <c:pt idx="2833">
                  <c:v>42984.666666666664</c:v>
                </c:pt>
                <c:pt idx="2834">
                  <c:v>42985.666666666664</c:v>
                </c:pt>
                <c:pt idx="2835">
                  <c:v>42986.666666666664</c:v>
                </c:pt>
                <c:pt idx="2836">
                  <c:v>42989.666666666664</c:v>
                </c:pt>
                <c:pt idx="2837">
                  <c:v>42990.666666666664</c:v>
                </c:pt>
                <c:pt idx="2838">
                  <c:v>42991.666666666664</c:v>
                </c:pt>
                <c:pt idx="2839">
                  <c:v>42992.666666666664</c:v>
                </c:pt>
                <c:pt idx="2840">
                  <c:v>42993.666666666664</c:v>
                </c:pt>
                <c:pt idx="2841">
                  <c:v>42996.666666666664</c:v>
                </c:pt>
                <c:pt idx="2842">
                  <c:v>42997.666666666664</c:v>
                </c:pt>
                <c:pt idx="2843">
                  <c:v>42998.666666666664</c:v>
                </c:pt>
                <c:pt idx="2844">
                  <c:v>42999.666666666664</c:v>
                </c:pt>
                <c:pt idx="2845">
                  <c:v>43000.666666666664</c:v>
                </c:pt>
                <c:pt idx="2846">
                  <c:v>43003.666666666664</c:v>
                </c:pt>
                <c:pt idx="2847">
                  <c:v>43004.666666666664</c:v>
                </c:pt>
                <c:pt idx="2848">
                  <c:v>43005.666666666664</c:v>
                </c:pt>
                <c:pt idx="2849">
                  <c:v>43006.666666666664</c:v>
                </c:pt>
                <c:pt idx="2850">
                  <c:v>43007.666666666664</c:v>
                </c:pt>
                <c:pt idx="2851">
                  <c:v>43010.666666666664</c:v>
                </c:pt>
                <c:pt idx="2852">
                  <c:v>43011.666666666664</c:v>
                </c:pt>
                <c:pt idx="2853">
                  <c:v>43012.666666666664</c:v>
                </c:pt>
                <c:pt idx="2854">
                  <c:v>43013.666666666664</c:v>
                </c:pt>
                <c:pt idx="2855">
                  <c:v>43014.666666666664</c:v>
                </c:pt>
                <c:pt idx="2856">
                  <c:v>43017.666666666664</c:v>
                </c:pt>
                <c:pt idx="2857">
                  <c:v>43018.666666666664</c:v>
                </c:pt>
                <c:pt idx="2858">
                  <c:v>43019.666666666664</c:v>
                </c:pt>
                <c:pt idx="2859">
                  <c:v>43020.666666666664</c:v>
                </c:pt>
                <c:pt idx="2860">
                  <c:v>43021.666666666664</c:v>
                </c:pt>
                <c:pt idx="2861">
                  <c:v>43024.666666666664</c:v>
                </c:pt>
                <c:pt idx="2862">
                  <c:v>43025.666666666664</c:v>
                </c:pt>
                <c:pt idx="2863">
                  <c:v>43026.666666666664</c:v>
                </c:pt>
                <c:pt idx="2864">
                  <c:v>43027.666666666664</c:v>
                </c:pt>
                <c:pt idx="2865">
                  <c:v>43028.666666666664</c:v>
                </c:pt>
                <c:pt idx="2866">
                  <c:v>43031.666666666664</c:v>
                </c:pt>
                <c:pt idx="2867">
                  <c:v>43032.666666666664</c:v>
                </c:pt>
                <c:pt idx="2868">
                  <c:v>43033.666666666664</c:v>
                </c:pt>
                <c:pt idx="2869">
                  <c:v>43034.666666666664</c:v>
                </c:pt>
                <c:pt idx="2870">
                  <c:v>43035.666666666664</c:v>
                </c:pt>
                <c:pt idx="2871">
                  <c:v>43038.666666666664</c:v>
                </c:pt>
                <c:pt idx="2872">
                  <c:v>43039.666666666664</c:v>
                </c:pt>
                <c:pt idx="2873">
                  <c:v>43040.666666666664</c:v>
                </c:pt>
                <c:pt idx="2874">
                  <c:v>43041.666666666664</c:v>
                </c:pt>
                <c:pt idx="2875">
                  <c:v>43042.666666666664</c:v>
                </c:pt>
                <c:pt idx="2876">
                  <c:v>43045.666666666664</c:v>
                </c:pt>
                <c:pt idx="2877">
                  <c:v>43046.666666666664</c:v>
                </c:pt>
                <c:pt idx="2878">
                  <c:v>43047.666666666664</c:v>
                </c:pt>
                <c:pt idx="2879">
                  <c:v>43048.666666666664</c:v>
                </c:pt>
                <c:pt idx="2880">
                  <c:v>43049.666666666664</c:v>
                </c:pt>
                <c:pt idx="2881">
                  <c:v>43052.666666666664</c:v>
                </c:pt>
                <c:pt idx="2882">
                  <c:v>43053.666666666664</c:v>
                </c:pt>
                <c:pt idx="2883">
                  <c:v>43054.666666666664</c:v>
                </c:pt>
                <c:pt idx="2884">
                  <c:v>43055.666666666664</c:v>
                </c:pt>
                <c:pt idx="2885">
                  <c:v>43056.666666666664</c:v>
                </c:pt>
                <c:pt idx="2886">
                  <c:v>43059.666666666664</c:v>
                </c:pt>
                <c:pt idx="2887">
                  <c:v>43060.666666666664</c:v>
                </c:pt>
                <c:pt idx="2888">
                  <c:v>43061.666666666664</c:v>
                </c:pt>
                <c:pt idx="2889">
                  <c:v>43063.541666666664</c:v>
                </c:pt>
                <c:pt idx="2890">
                  <c:v>43066.666666666664</c:v>
                </c:pt>
                <c:pt idx="2891">
                  <c:v>43067.666666666664</c:v>
                </c:pt>
                <c:pt idx="2892">
                  <c:v>43068.666666666664</c:v>
                </c:pt>
                <c:pt idx="2893">
                  <c:v>43069.666666666664</c:v>
                </c:pt>
                <c:pt idx="2894">
                  <c:v>43070.666666666664</c:v>
                </c:pt>
                <c:pt idx="2895">
                  <c:v>43073.666666666664</c:v>
                </c:pt>
                <c:pt idx="2896">
                  <c:v>43074.666666666664</c:v>
                </c:pt>
                <c:pt idx="2897">
                  <c:v>43075.666666666664</c:v>
                </c:pt>
                <c:pt idx="2898">
                  <c:v>43076.666666666664</c:v>
                </c:pt>
                <c:pt idx="2899">
                  <c:v>43077.666666666664</c:v>
                </c:pt>
                <c:pt idx="2900">
                  <c:v>43080.666666666664</c:v>
                </c:pt>
                <c:pt idx="2901">
                  <c:v>43081.666666666664</c:v>
                </c:pt>
                <c:pt idx="2902">
                  <c:v>43082.666666666664</c:v>
                </c:pt>
                <c:pt idx="2903">
                  <c:v>43083.666666666664</c:v>
                </c:pt>
                <c:pt idx="2904">
                  <c:v>43084.666666666664</c:v>
                </c:pt>
                <c:pt idx="2905">
                  <c:v>43087.666666666664</c:v>
                </c:pt>
                <c:pt idx="2906">
                  <c:v>43088.666666666664</c:v>
                </c:pt>
                <c:pt idx="2907">
                  <c:v>43089.666666666664</c:v>
                </c:pt>
                <c:pt idx="2908">
                  <c:v>43090.666666666664</c:v>
                </c:pt>
                <c:pt idx="2909">
                  <c:v>43091.666666666664</c:v>
                </c:pt>
                <c:pt idx="2910">
                  <c:v>43095.666666666664</c:v>
                </c:pt>
                <c:pt idx="2911">
                  <c:v>43096.666666666664</c:v>
                </c:pt>
                <c:pt idx="2912">
                  <c:v>43097.666666666664</c:v>
                </c:pt>
                <c:pt idx="2913">
                  <c:v>43098.666666666664</c:v>
                </c:pt>
                <c:pt idx="2914">
                  <c:v>43102.666666666664</c:v>
                </c:pt>
                <c:pt idx="2915">
                  <c:v>43103.666666666664</c:v>
                </c:pt>
                <c:pt idx="2916">
                  <c:v>43104.666666666664</c:v>
                </c:pt>
                <c:pt idx="2917">
                  <c:v>43105.666666666664</c:v>
                </c:pt>
                <c:pt idx="2918">
                  <c:v>43108.666666666664</c:v>
                </c:pt>
                <c:pt idx="2919">
                  <c:v>43109.666666666664</c:v>
                </c:pt>
                <c:pt idx="2920">
                  <c:v>43110.666666666664</c:v>
                </c:pt>
                <c:pt idx="2921">
                  <c:v>43111.666666666664</c:v>
                </c:pt>
                <c:pt idx="2922">
                  <c:v>43112.666666666664</c:v>
                </c:pt>
                <c:pt idx="2923">
                  <c:v>43116.666666666664</c:v>
                </c:pt>
                <c:pt idx="2924">
                  <c:v>43117.666666666664</c:v>
                </c:pt>
                <c:pt idx="2925">
                  <c:v>43118.666666666664</c:v>
                </c:pt>
                <c:pt idx="2926">
                  <c:v>43119.666666666664</c:v>
                </c:pt>
                <c:pt idx="2927">
                  <c:v>43122.666666666664</c:v>
                </c:pt>
                <c:pt idx="2928">
                  <c:v>43123.666666666664</c:v>
                </c:pt>
                <c:pt idx="2929">
                  <c:v>43124.666666666664</c:v>
                </c:pt>
                <c:pt idx="2930">
                  <c:v>43125.666666666664</c:v>
                </c:pt>
                <c:pt idx="2931">
                  <c:v>43126.666666666664</c:v>
                </c:pt>
                <c:pt idx="2932">
                  <c:v>43129.666666666664</c:v>
                </c:pt>
                <c:pt idx="2933">
                  <c:v>43130.666666666664</c:v>
                </c:pt>
                <c:pt idx="2934">
                  <c:v>43131.666666666664</c:v>
                </c:pt>
                <c:pt idx="2935">
                  <c:v>43132.666666666664</c:v>
                </c:pt>
                <c:pt idx="2936">
                  <c:v>43133.666666666664</c:v>
                </c:pt>
                <c:pt idx="2937">
                  <c:v>43136.666666666664</c:v>
                </c:pt>
                <c:pt idx="2938">
                  <c:v>43137.666666666664</c:v>
                </c:pt>
                <c:pt idx="2939">
                  <c:v>43138.666666666664</c:v>
                </c:pt>
                <c:pt idx="2940">
                  <c:v>43139.666666666664</c:v>
                </c:pt>
                <c:pt idx="2941">
                  <c:v>43140.666666666664</c:v>
                </c:pt>
                <c:pt idx="2942">
                  <c:v>43143.666666666664</c:v>
                </c:pt>
                <c:pt idx="2943">
                  <c:v>43144.666666666664</c:v>
                </c:pt>
                <c:pt idx="2944">
                  <c:v>43145.666666666664</c:v>
                </c:pt>
                <c:pt idx="2945">
                  <c:v>43146.666666666664</c:v>
                </c:pt>
                <c:pt idx="2946">
                  <c:v>43147.666666666664</c:v>
                </c:pt>
                <c:pt idx="2947">
                  <c:v>43151.666666666664</c:v>
                </c:pt>
                <c:pt idx="2948">
                  <c:v>43152.666666666664</c:v>
                </c:pt>
                <c:pt idx="2949">
                  <c:v>43153.666666666664</c:v>
                </c:pt>
                <c:pt idx="2950">
                  <c:v>43154.666666666664</c:v>
                </c:pt>
                <c:pt idx="2951">
                  <c:v>43157.666666666664</c:v>
                </c:pt>
                <c:pt idx="2952">
                  <c:v>43158.666666666664</c:v>
                </c:pt>
                <c:pt idx="2953">
                  <c:v>43159.666666666664</c:v>
                </c:pt>
                <c:pt idx="2954">
                  <c:v>43160.666666666664</c:v>
                </c:pt>
                <c:pt idx="2955">
                  <c:v>43161.666666666664</c:v>
                </c:pt>
                <c:pt idx="2956">
                  <c:v>43164.666666666664</c:v>
                </c:pt>
                <c:pt idx="2957">
                  <c:v>43165.666666666664</c:v>
                </c:pt>
                <c:pt idx="2958">
                  <c:v>43166.666666666664</c:v>
                </c:pt>
                <c:pt idx="2959">
                  <c:v>43167.666666666664</c:v>
                </c:pt>
                <c:pt idx="2960">
                  <c:v>43168.666666666664</c:v>
                </c:pt>
                <c:pt idx="2961">
                  <c:v>43171.666666666664</c:v>
                </c:pt>
                <c:pt idx="2962">
                  <c:v>43172.666666666664</c:v>
                </c:pt>
                <c:pt idx="2963">
                  <c:v>43173.666666666664</c:v>
                </c:pt>
                <c:pt idx="2964">
                  <c:v>43174.666666666664</c:v>
                </c:pt>
                <c:pt idx="2965">
                  <c:v>43175.666666666664</c:v>
                </c:pt>
                <c:pt idx="2966">
                  <c:v>43178.666666666664</c:v>
                </c:pt>
                <c:pt idx="2967">
                  <c:v>43179.666666666664</c:v>
                </c:pt>
                <c:pt idx="2968">
                  <c:v>43180.666666666664</c:v>
                </c:pt>
                <c:pt idx="2969">
                  <c:v>43181.666666666664</c:v>
                </c:pt>
                <c:pt idx="2970">
                  <c:v>43182.666666666664</c:v>
                </c:pt>
                <c:pt idx="2971">
                  <c:v>43185.666666666664</c:v>
                </c:pt>
                <c:pt idx="2972">
                  <c:v>43186.666666666664</c:v>
                </c:pt>
                <c:pt idx="2973">
                  <c:v>43187.666666666664</c:v>
                </c:pt>
                <c:pt idx="2974">
                  <c:v>43188.666666666664</c:v>
                </c:pt>
                <c:pt idx="2975">
                  <c:v>43192.666666666664</c:v>
                </c:pt>
                <c:pt idx="2976">
                  <c:v>43193.666666666664</c:v>
                </c:pt>
                <c:pt idx="2977">
                  <c:v>43194.666666666664</c:v>
                </c:pt>
                <c:pt idx="2978">
                  <c:v>43195.666666666664</c:v>
                </c:pt>
                <c:pt idx="2979">
                  <c:v>43196.666666666664</c:v>
                </c:pt>
                <c:pt idx="2980">
                  <c:v>43199.666666666664</c:v>
                </c:pt>
                <c:pt idx="2981">
                  <c:v>43200.666666666664</c:v>
                </c:pt>
                <c:pt idx="2982">
                  <c:v>43201.666666666664</c:v>
                </c:pt>
                <c:pt idx="2983">
                  <c:v>43202.666666666664</c:v>
                </c:pt>
                <c:pt idx="2984">
                  <c:v>43203.666666666664</c:v>
                </c:pt>
                <c:pt idx="2985">
                  <c:v>43206.666666666664</c:v>
                </c:pt>
                <c:pt idx="2986">
                  <c:v>43207.666666666664</c:v>
                </c:pt>
                <c:pt idx="2987">
                  <c:v>43208.666666666664</c:v>
                </c:pt>
                <c:pt idx="2988">
                  <c:v>43209.666666666664</c:v>
                </c:pt>
                <c:pt idx="2989">
                  <c:v>43210.666666666664</c:v>
                </c:pt>
                <c:pt idx="2990">
                  <c:v>43213.666666666664</c:v>
                </c:pt>
                <c:pt idx="2991">
                  <c:v>43214.666666666664</c:v>
                </c:pt>
                <c:pt idx="2992">
                  <c:v>43215.666666666664</c:v>
                </c:pt>
                <c:pt idx="2993">
                  <c:v>43216.666666666664</c:v>
                </c:pt>
                <c:pt idx="2994">
                  <c:v>43217.666666666664</c:v>
                </c:pt>
                <c:pt idx="2995">
                  <c:v>43220.666666666664</c:v>
                </c:pt>
                <c:pt idx="2996">
                  <c:v>43221.666666666664</c:v>
                </c:pt>
                <c:pt idx="2997">
                  <c:v>43222.666666666664</c:v>
                </c:pt>
                <c:pt idx="2998">
                  <c:v>43223.666666666664</c:v>
                </c:pt>
                <c:pt idx="2999">
                  <c:v>43224.666666666664</c:v>
                </c:pt>
                <c:pt idx="3000">
                  <c:v>43227.666666666664</c:v>
                </c:pt>
                <c:pt idx="3001">
                  <c:v>43228.666666666664</c:v>
                </c:pt>
                <c:pt idx="3002">
                  <c:v>43229.666666666664</c:v>
                </c:pt>
                <c:pt idx="3003">
                  <c:v>43230.666666666664</c:v>
                </c:pt>
                <c:pt idx="3004">
                  <c:v>43231.666666666664</c:v>
                </c:pt>
                <c:pt idx="3005">
                  <c:v>43234.666666666664</c:v>
                </c:pt>
                <c:pt idx="3006">
                  <c:v>43235.666666666664</c:v>
                </c:pt>
                <c:pt idx="3007">
                  <c:v>43236.666666666664</c:v>
                </c:pt>
                <c:pt idx="3008">
                  <c:v>43237.666666666664</c:v>
                </c:pt>
                <c:pt idx="3009">
                  <c:v>43238.666666666664</c:v>
                </c:pt>
                <c:pt idx="3010">
                  <c:v>43241.666666666664</c:v>
                </c:pt>
                <c:pt idx="3011">
                  <c:v>43242.666666666664</c:v>
                </c:pt>
                <c:pt idx="3012">
                  <c:v>43243.666666666664</c:v>
                </c:pt>
                <c:pt idx="3013">
                  <c:v>43244.666666666664</c:v>
                </c:pt>
                <c:pt idx="3014">
                  <c:v>43245.666666666664</c:v>
                </c:pt>
                <c:pt idx="3015">
                  <c:v>43249.666666666664</c:v>
                </c:pt>
                <c:pt idx="3016">
                  <c:v>43250.666666666664</c:v>
                </c:pt>
                <c:pt idx="3017">
                  <c:v>43251.666666666664</c:v>
                </c:pt>
                <c:pt idx="3018">
                  <c:v>43252.666666666664</c:v>
                </c:pt>
                <c:pt idx="3019">
                  <c:v>43255.666666666664</c:v>
                </c:pt>
                <c:pt idx="3020">
                  <c:v>43256.666666666664</c:v>
                </c:pt>
                <c:pt idx="3021">
                  <c:v>43257.666666666664</c:v>
                </c:pt>
                <c:pt idx="3022">
                  <c:v>43258.666666666664</c:v>
                </c:pt>
                <c:pt idx="3023">
                  <c:v>43259.666666666664</c:v>
                </c:pt>
                <c:pt idx="3024">
                  <c:v>43262.666666666664</c:v>
                </c:pt>
                <c:pt idx="3025">
                  <c:v>43263.666666666664</c:v>
                </c:pt>
                <c:pt idx="3026">
                  <c:v>43264.666666666664</c:v>
                </c:pt>
                <c:pt idx="3027">
                  <c:v>43265.666666666664</c:v>
                </c:pt>
                <c:pt idx="3028">
                  <c:v>43266.666666666664</c:v>
                </c:pt>
                <c:pt idx="3029">
                  <c:v>43269.666666666664</c:v>
                </c:pt>
                <c:pt idx="3030">
                  <c:v>43270.666666666664</c:v>
                </c:pt>
                <c:pt idx="3031">
                  <c:v>43271.666666666664</c:v>
                </c:pt>
                <c:pt idx="3032">
                  <c:v>43272.666666666664</c:v>
                </c:pt>
                <c:pt idx="3033">
                  <c:v>43273.666666666664</c:v>
                </c:pt>
                <c:pt idx="3034">
                  <c:v>43276.666666666664</c:v>
                </c:pt>
                <c:pt idx="3035">
                  <c:v>43277.666666666664</c:v>
                </c:pt>
                <c:pt idx="3036">
                  <c:v>43278.666666666664</c:v>
                </c:pt>
                <c:pt idx="3037">
                  <c:v>43279.666666666664</c:v>
                </c:pt>
                <c:pt idx="3038">
                  <c:v>43280.666666666664</c:v>
                </c:pt>
                <c:pt idx="3039">
                  <c:v>43283.666666666664</c:v>
                </c:pt>
                <c:pt idx="3040">
                  <c:v>43284.541666666664</c:v>
                </c:pt>
                <c:pt idx="3041">
                  <c:v>43286.666666666664</c:v>
                </c:pt>
                <c:pt idx="3042">
                  <c:v>43287.666666666664</c:v>
                </c:pt>
                <c:pt idx="3043">
                  <c:v>43290.666666666664</c:v>
                </c:pt>
                <c:pt idx="3044">
                  <c:v>43291.666666666664</c:v>
                </c:pt>
                <c:pt idx="3045">
                  <c:v>43292.666666666664</c:v>
                </c:pt>
                <c:pt idx="3046">
                  <c:v>43293.666666666664</c:v>
                </c:pt>
                <c:pt idx="3047">
                  <c:v>43294.666666666664</c:v>
                </c:pt>
                <c:pt idx="3048">
                  <c:v>43297.666666666664</c:v>
                </c:pt>
                <c:pt idx="3049">
                  <c:v>43298.666666666664</c:v>
                </c:pt>
                <c:pt idx="3050">
                  <c:v>43299.666666666664</c:v>
                </c:pt>
                <c:pt idx="3051">
                  <c:v>43300.666666666664</c:v>
                </c:pt>
                <c:pt idx="3052">
                  <c:v>43301.666666666664</c:v>
                </c:pt>
                <c:pt idx="3053">
                  <c:v>43304.666666666664</c:v>
                </c:pt>
                <c:pt idx="3054">
                  <c:v>43305.666666666664</c:v>
                </c:pt>
                <c:pt idx="3055">
                  <c:v>43306.666666666664</c:v>
                </c:pt>
                <c:pt idx="3056">
                  <c:v>43307.666666666664</c:v>
                </c:pt>
                <c:pt idx="3057">
                  <c:v>43308.666666666664</c:v>
                </c:pt>
                <c:pt idx="3058">
                  <c:v>43311.666666666664</c:v>
                </c:pt>
                <c:pt idx="3059">
                  <c:v>43312.666666666664</c:v>
                </c:pt>
                <c:pt idx="3060">
                  <c:v>43313.666666666664</c:v>
                </c:pt>
                <c:pt idx="3061">
                  <c:v>43314.666666666664</c:v>
                </c:pt>
                <c:pt idx="3062">
                  <c:v>43315.666666666664</c:v>
                </c:pt>
                <c:pt idx="3063">
                  <c:v>43318.666666666664</c:v>
                </c:pt>
                <c:pt idx="3064">
                  <c:v>43319.666666666664</c:v>
                </c:pt>
                <c:pt idx="3065">
                  <c:v>43320.666666666664</c:v>
                </c:pt>
                <c:pt idx="3066">
                  <c:v>43321.666666666664</c:v>
                </c:pt>
                <c:pt idx="3067">
                  <c:v>43322.666666666664</c:v>
                </c:pt>
                <c:pt idx="3068">
                  <c:v>43325.666666666664</c:v>
                </c:pt>
                <c:pt idx="3069">
                  <c:v>43326.666666666664</c:v>
                </c:pt>
                <c:pt idx="3070">
                  <c:v>43327.666666666664</c:v>
                </c:pt>
                <c:pt idx="3071">
                  <c:v>43328.666666666664</c:v>
                </c:pt>
                <c:pt idx="3072">
                  <c:v>43329.666666666664</c:v>
                </c:pt>
                <c:pt idx="3073">
                  <c:v>43332.666666666664</c:v>
                </c:pt>
                <c:pt idx="3074">
                  <c:v>43333.666666666664</c:v>
                </c:pt>
                <c:pt idx="3075">
                  <c:v>43334.666666666664</c:v>
                </c:pt>
                <c:pt idx="3076">
                  <c:v>43335.666666666664</c:v>
                </c:pt>
                <c:pt idx="3077">
                  <c:v>43336.666666666664</c:v>
                </c:pt>
                <c:pt idx="3078">
                  <c:v>43339.666666666664</c:v>
                </c:pt>
                <c:pt idx="3079">
                  <c:v>43340.666666666664</c:v>
                </c:pt>
                <c:pt idx="3080">
                  <c:v>43341.666666666664</c:v>
                </c:pt>
                <c:pt idx="3081">
                  <c:v>43342.666666666664</c:v>
                </c:pt>
                <c:pt idx="3082">
                  <c:v>43343.666666666664</c:v>
                </c:pt>
                <c:pt idx="3083">
                  <c:v>43347.666666666664</c:v>
                </c:pt>
                <c:pt idx="3084">
                  <c:v>43348.666666666664</c:v>
                </c:pt>
                <c:pt idx="3085">
                  <c:v>43349.666666666664</c:v>
                </c:pt>
                <c:pt idx="3086">
                  <c:v>43350.666666666664</c:v>
                </c:pt>
                <c:pt idx="3087">
                  <c:v>43353.666666666664</c:v>
                </c:pt>
                <c:pt idx="3088">
                  <c:v>43354.666666666664</c:v>
                </c:pt>
                <c:pt idx="3089">
                  <c:v>43355.666666666664</c:v>
                </c:pt>
                <c:pt idx="3090">
                  <c:v>43356.666666666664</c:v>
                </c:pt>
                <c:pt idx="3091">
                  <c:v>43357.666666666664</c:v>
                </c:pt>
                <c:pt idx="3092">
                  <c:v>43360.666666666664</c:v>
                </c:pt>
                <c:pt idx="3093">
                  <c:v>43361.666666666664</c:v>
                </c:pt>
                <c:pt idx="3094">
                  <c:v>43362.666666666664</c:v>
                </c:pt>
                <c:pt idx="3095">
                  <c:v>43363.666666666664</c:v>
                </c:pt>
                <c:pt idx="3096">
                  <c:v>43364.666666666664</c:v>
                </c:pt>
                <c:pt idx="3097">
                  <c:v>43367.666666666664</c:v>
                </c:pt>
                <c:pt idx="3098">
                  <c:v>43368.666666666664</c:v>
                </c:pt>
                <c:pt idx="3099">
                  <c:v>43369.666666666664</c:v>
                </c:pt>
                <c:pt idx="3100">
                  <c:v>43370.666666666664</c:v>
                </c:pt>
                <c:pt idx="3101">
                  <c:v>43371.666666666664</c:v>
                </c:pt>
                <c:pt idx="3102">
                  <c:v>43374.666666666664</c:v>
                </c:pt>
                <c:pt idx="3103">
                  <c:v>43375.666666666664</c:v>
                </c:pt>
                <c:pt idx="3104">
                  <c:v>43376.666666666664</c:v>
                </c:pt>
                <c:pt idx="3105">
                  <c:v>43377.666666666664</c:v>
                </c:pt>
                <c:pt idx="3106">
                  <c:v>43378.666666666664</c:v>
                </c:pt>
                <c:pt idx="3107">
                  <c:v>43381.666666666664</c:v>
                </c:pt>
                <c:pt idx="3108">
                  <c:v>43382.666666666664</c:v>
                </c:pt>
                <c:pt idx="3109">
                  <c:v>43383.666666666664</c:v>
                </c:pt>
                <c:pt idx="3110">
                  <c:v>43384.666666666664</c:v>
                </c:pt>
                <c:pt idx="3111">
                  <c:v>43385.666666666664</c:v>
                </c:pt>
                <c:pt idx="3112">
                  <c:v>43388.666666666664</c:v>
                </c:pt>
                <c:pt idx="3113">
                  <c:v>43389.666666666664</c:v>
                </c:pt>
                <c:pt idx="3114">
                  <c:v>43390.666666666664</c:v>
                </c:pt>
                <c:pt idx="3115">
                  <c:v>43391.666666666664</c:v>
                </c:pt>
                <c:pt idx="3116">
                  <c:v>43392.666666666664</c:v>
                </c:pt>
                <c:pt idx="3117">
                  <c:v>43395.666666666664</c:v>
                </c:pt>
                <c:pt idx="3118">
                  <c:v>43396.666666666664</c:v>
                </c:pt>
                <c:pt idx="3119">
                  <c:v>43397.666666666664</c:v>
                </c:pt>
                <c:pt idx="3120">
                  <c:v>43398.666666666664</c:v>
                </c:pt>
                <c:pt idx="3121">
                  <c:v>43399.666666666664</c:v>
                </c:pt>
                <c:pt idx="3122">
                  <c:v>43402.666666666664</c:v>
                </c:pt>
                <c:pt idx="3123">
                  <c:v>43403.666666666664</c:v>
                </c:pt>
                <c:pt idx="3124">
                  <c:v>43404.666666666664</c:v>
                </c:pt>
                <c:pt idx="3125">
                  <c:v>43405.666666666664</c:v>
                </c:pt>
                <c:pt idx="3126">
                  <c:v>43406.666666666664</c:v>
                </c:pt>
                <c:pt idx="3127">
                  <c:v>43409.666666666664</c:v>
                </c:pt>
                <c:pt idx="3128">
                  <c:v>43410.666666666664</c:v>
                </c:pt>
                <c:pt idx="3129">
                  <c:v>43411.666666666664</c:v>
                </c:pt>
                <c:pt idx="3130">
                  <c:v>43412.666666666664</c:v>
                </c:pt>
                <c:pt idx="3131">
                  <c:v>43413.666666666664</c:v>
                </c:pt>
                <c:pt idx="3132">
                  <c:v>43416.666666666664</c:v>
                </c:pt>
                <c:pt idx="3133">
                  <c:v>43417.666666666664</c:v>
                </c:pt>
                <c:pt idx="3134">
                  <c:v>43418.666666666664</c:v>
                </c:pt>
                <c:pt idx="3135">
                  <c:v>43419.666666666664</c:v>
                </c:pt>
                <c:pt idx="3136">
                  <c:v>43420.666666666664</c:v>
                </c:pt>
                <c:pt idx="3137">
                  <c:v>43423.666666666664</c:v>
                </c:pt>
                <c:pt idx="3138">
                  <c:v>43424.666666666664</c:v>
                </c:pt>
                <c:pt idx="3139">
                  <c:v>43425.666666666664</c:v>
                </c:pt>
                <c:pt idx="3140">
                  <c:v>43427.541666666664</c:v>
                </c:pt>
                <c:pt idx="3141">
                  <c:v>43430.666666666664</c:v>
                </c:pt>
                <c:pt idx="3142">
                  <c:v>43431.666666666664</c:v>
                </c:pt>
                <c:pt idx="3143">
                  <c:v>43432.666666666664</c:v>
                </c:pt>
                <c:pt idx="3144">
                  <c:v>43433.666666666664</c:v>
                </c:pt>
                <c:pt idx="3145">
                  <c:v>43434.666666666664</c:v>
                </c:pt>
                <c:pt idx="3146">
                  <c:v>43437.666666666664</c:v>
                </c:pt>
                <c:pt idx="3147">
                  <c:v>43438.666666666664</c:v>
                </c:pt>
                <c:pt idx="3148">
                  <c:v>43440.666666666664</c:v>
                </c:pt>
                <c:pt idx="3149">
                  <c:v>43441.666666666664</c:v>
                </c:pt>
                <c:pt idx="3150">
                  <c:v>43444.666666666664</c:v>
                </c:pt>
                <c:pt idx="3151">
                  <c:v>43445.666666666664</c:v>
                </c:pt>
                <c:pt idx="3152">
                  <c:v>43446.666666666664</c:v>
                </c:pt>
                <c:pt idx="3153">
                  <c:v>43447.666666666664</c:v>
                </c:pt>
                <c:pt idx="3154">
                  <c:v>43448.666666666664</c:v>
                </c:pt>
                <c:pt idx="3155">
                  <c:v>43451.666666666664</c:v>
                </c:pt>
                <c:pt idx="3156">
                  <c:v>43452.666666666664</c:v>
                </c:pt>
                <c:pt idx="3157">
                  <c:v>43453.666666666664</c:v>
                </c:pt>
                <c:pt idx="3158">
                  <c:v>43454.666666666664</c:v>
                </c:pt>
                <c:pt idx="3159">
                  <c:v>43455.666666666664</c:v>
                </c:pt>
                <c:pt idx="3160">
                  <c:v>43458.541666666664</c:v>
                </c:pt>
                <c:pt idx="3161">
                  <c:v>43460.666666666664</c:v>
                </c:pt>
                <c:pt idx="3162">
                  <c:v>43461.666666666664</c:v>
                </c:pt>
                <c:pt idx="3163">
                  <c:v>43462.666666666664</c:v>
                </c:pt>
                <c:pt idx="3164">
                  <c:v>43465.666666666664</c:v>
                </c:pt>
                <c:pt idx="3165">
                  <c:v>43467.666666666664</c:v>
                </c:pt>
                <c:pt idx="3166">
                  <c:v>43468.666666666664</c:v>
                </c:pt>
                <c:pt idx="3167">
                  <c:v>43469.666666666664</c:v>
                </c:pt>
                <c:pt idx="3168">
                  <c:v>43472.666666666664</c:v>
                </c:pt>
                <c:pt idx="3169">
                  <c:v>43473.666666666664</c:v>
                </c:pt>
                <c:pt idx="3170">
                  <c:v>43474.666666666664</c:v>
                </c:pt>
                <c:pt idx="3171">
                  <c:v>43475.666666666664</c:v>
                </c:pt>
                <c:pt idx="3172">
                  <c:v>43476.666666666664</c:v>
                </c:pt>
                <c:pt idx="3173">
                  <c:v>43479.666666666664</c:v>
                </c:pt>
                <c:pt idx="3174">
                  <c:v>43480.666666666664</c:v>
                </c:pt>
                <c:pt idx="3175">
                  <c:v>43481.666666666664</c:v>
                </c:pt>
                <c:pt idx="3176">
                  <c:v>43482.666666666664</c:v>
                </c:pt>
                <c:pt idx="3177">
                  <c:v>43483.666666666664</c:v>
                </c:pt>
                <c:pt idx="3178">
                  <c:v>43487.666666666664</c:v>
                </c:pt>
                <c:pt idx="3179">
                  <c:v>43488.666666666664</c:v>
                </c:pt>
                <c:pt idx="3180">
                  <c:v>43489.666666666664</c:v>
                </c:pt>
                <c:pt idx="3181">
                  <c:v>43490.666666666664</c:v>
                </c:pt>
                <c:pt idx="3182">
                  <c:v>43493.666666666664</c:v>
                </c:pt>
                <c:pt idx="3183">
                  <c:v>43494.666666666664</c:v>
                </c:pt>
                <c:pt idx="3184">
                  <c:v>43495.666666666664</c:v>
                </c:pt>
                <c:pt idx="3185">
                  <c:v>43496.666666666664</c:v>
                </c:pt>
                <c:pt idx="3186">
                  <c:v>43497.666666666664</c:v>
                </c:pt>
                <c:pt idx="3187">
                  <c:v>43500.666666666664</c:v>
                </c:pt>
                <c:pt idx="3188">
                  <c:v>43501.666666666664</c:v>
                </c:pt>
                <c:pt idx="3189">
                  <c:v>43502.666666666664</c:v>
                </c:pt>
                <c:pt idx="3190">
                  <c:v>43503.666666666664</c:v>
                </c:pt>
                <c:pt idx="3191">
                  <c:v>43504.666666666664</c:v>
                </c:pt>
                <c:pt idx="3192">
                  <c:v>43507.666666666664</c:v>
                </c:pt>
                <c:pt idx="3193">
                  <c:v>43508.666666666664</c:v>
                </c:pt>
                <c:pt idx="3194">
                  <c:v>43509.666666666664</c:v>
                </c:pt>
                <c:pt idx="3195">
                  <c:v>43510.666666666664</c:v>
                </c:pt>
                <c:pt idx="3196">
                  <c:v>43511.666666666664</c:v>
                </c:pt>
                <c:pt idx="3197">
                  <c:v>43515.666666666664</c:v>
                </c:pt>
                <c:pt idx="3198">
                  <c:v>43516.666666666664</c:v>
                </c:pt>
                <c:pt idx="3199">
                  <c:v>43517.666666666664</c:v>
                </c:pt>
                <c:pt idx="3200">
                  <c:v>43518.666666666664</c:v>
                </c:pt>
                <c:pt idx="3201">
                  <c:v>43521.666666666664</c:v>
                </c:pt>
                <c:pt idx="3202">
                  <c:v>43522.666666666664</c:v>
                </c:pt>
                <c:pt idx="3203">
                  <c:v>43523.666666666664</c:v>
                </c:pt>
                <c:pt idx="3204">
                  <c:v>43524.666666666664</c:v>
                </c:pt>
                <c:pt idx="3205">
                  <c:v>43525.666666666664</c:v>
                </c:pt>
                <c:pt idx="3206">
                  <c:v>43528.666666666664</c:v>
                </c:pt>
                <c:pt idx="3207">
                  <c:v>43529.666666666664</c:v>
                </c:pt>
                <c:pt idx="3208">
                  <c:v>43530.666666666664</c:v>
                </c:pt>
                <c:pt idx="3209">
                  <c:v>43531.666666666664</c:v>
                </c:pt>
                <c:pt idx="3210">
                  <c:v>43532.666666666664</c:v>
                </c:pt>
                <c:pt idx="3211">
                  <c:v>43535.666666666664</c:v>
                </c:pt>
                <c:pt idx="3212">
                  <c:v>43536.666666666664</c:v>
                </c:pt>
                <c:pt idx="3213">
                  <c:v>43537.666666666664</c:v>
                </c:pt>
                <c:pt idx="3214">
                  <c:v>43538.666666666664</c:v>
                </c:pt>
                <c:pt idx="3215">
                  <c:v>43539.666666666664</c:v>
                </c:pt>
                <c:pt idx="3216">
                  <c:v>43542.666666666664</c:v>
                </c:pt>
                <c:pt idx="3217">
                  <c:v>43543.666666666664</c:v>
                </c:pt>
                <c:pt idx="3218">
                  <c:v>43544.666666666664</c:v>
                </c:pt>
                <c:pt idx="3219">
                  <c:v>43545.666666666664</c:v>
                </c:pt>
                <c:pt idx="3220">
                  <c:v>43546.666666666664</c:v>
                </c:pt>
                <c:pt idx="3221">
                  <c:v>43549.666666666664</c:v>
                </c:pt>
                <c:pt idx="3222">
                  <c:v>43550.666666666664</c:v>
                </c:pt>
                <c:pt idx="3223">
                  <c:v>43551.666666666664</c:v>
                </c:pt>
                <c:pt idx="3224">
                  <c:v>43552.666666666664</c:v>
                </c:pt>
                <c:pt idx="3225">
                  <c:v>43553.666666666664</c:v>
                </c:pt>
                <c:pt idx="3226">
                  <c:v>43556.666666666664</c:v>
                </c:pt>
                <c:pt idx="3227">
                  <c:v>43557.666666666664</c:v>
                </c:pt>
                <c:pt idx="3228">
                  <c:v>43558.666666666664</c:v>
                </c:pt>
                <c:pt idx="3229">
                  <c:v>43559.666666666664</c:v>
                </c:pt>
                <c:pt idx="3230">
                  <c:v>43560.666666666664</c:v>
                </c:pt>
                <c:pt idx="3231">
                  <c:v>43563.666666666664</c:v>
                </c:pt>
                <c:pt idx="3232">
                  <c:v>43564.666666666664</c:v>
                </c:pt>
                <c:pt idx="3233">
                  <c:v>43565.666666666664</c:v>
                </c:pt>
                <c:pt idx="3234">
                  <c:v>43566.666666666664</c:v>
                </c:pt>
                <c:pt idx="3235">
                  <c:v>43567.666666666664</c:v>
                </c:pt>
                <c:pt idx="3236">
                  <c:v>43570.666666666664</c:v>
                </c:pt>
                <c:pt idx="3237">
                  <c:v>43571.666666666664</c:v>
                </c:pt>
                <c:pt idx="3238">
                  <c:v>43572.666666666664</c:v>
                </c:pt>
                <c:pt idx="3239">
                  <c:v>43573.666666666664</c:v>
                </c:pt>
                <c:pt idx="3240">
                  <c:v>43577.666666666664</c:v>
                </c:pt>
                <c:pt idx="3241">
                  <c:v>43578.666666666664</c:v>
                </c:pt>
                <c:pt idx="3242">
                  <c:v>43579.666666666664</c:v>
                </c:pt>
                <c:pt idx="3243">
                  <c:v>43580.666666666664</c:v>
                </c:pt>
                <c:pt idx="3244">
                  <c:v>43581.666666666664</c:v>
                </c:pt>
                <c:pt idx="3245">
                  <c:v>43584.666666666664</c:v>
                </c:pt>
                <c:pt idx="3246">
                  <c:v>43585.666666666664</c:v>
                </c:pt>
                <c:pt idx="3247">
                  <c:v>43586.666666666664</c:v>
                </c:pt>
                <c:pt idx="3248">
                  <c:v>43587.666666666664</c:v>
                </c:pt>
                <c:pt idx="3249">
                  <c:v>43588.666666666664</c:v>
                </c:pt>
                <c:pt idx="3250">
                  <c:v>43591.666666666664</c:v>
                </c:pt>
                <c:pt idx="3251">
                  <c:v>43592.666666666664</c:v>
                </c:pt>
                <c:pt idx="3252">
                  <c:v>43593.666666666664</c:v>
                </c:pt>
                <c:pt idx="3253">
                  <c:v>43594.666666666664</c:v>
                </c:pt>
                <c:pt idx="3254">
                  <c:v>43595.666666666664</c:v>
                </c:pt>
                <c:pt idx="3255">
                  <c:v>43598.666666666664</c:v>
                </c:pt>
                <c:pt idx="3256">
                  <c:v>43599.666666666664</c:v>
                </c:pt>
                <c:pt idx="3257">
                  <c:v>43600.666666666664</c:v>
                </c:pt>
                <c:pt idx="3258">
                  <c:v>43601.666666666664</c:v>
                </c:pt>
                <c:pt idx="3259">
                  <c:v>43602.666666666664</c:v>
                </c:pt>
                <c:pt idx="3260">
                  <c:v>43605.666666666664</c:v>
                </c:pt>
                <c:pt idx="3261">
                  <c:v>43606.666666666664</c:v>
                </c:pt>
                <c:pt idx="3262">
                  <c:v>43607.666666666664</c:v>
                </c:pt>
                <c:pt idx="3263">
                  <c:v>43608.666666666664</c:v>
                </c:pt>
                <c:pt idx="3264">
                  <c:v>43609.666666666664</c:v>
                </c:pt>
                <c:pt idx="3265">
                  <c:v>43613.666666666664</c:v>
                </c:pt>
                <c:pt idx="3266">
                  <c:v>43614.666666666664</c:v>
                </c:pt>
                <c:pt idx="3267">
                  <c:v>43615.666666666664</c:v>
                </c:pt>
                <c:pt idx="3268">
                  <c:v>43616.666666666664</c:v>
                </c:pt>
                <c:pt idx="3269">
                  <c:v>43619.666666666664</c:v>
                </c:pt>
                <c:pt idx="3270">
                  <c:v>43620.666666666664</c:v>
                </c:pt>
                <c:pt idx="3271">
                  <c:v>43621.666666666664</c:v>
                </c:pt>
                <c:pt idx="3272">
                  <c:v>43622.666666666664</c:v>
                </c:pt>
                <c:pt idx="3273">
                  <c:v>43623.666666666664</c:v>
                </c:pt>
                <c:pt idx="3274">
                  <c:v>43626.666666666664</c:v>
                </c:pt>
                <c:pt idx="3275">
                  <c:v>43627.666666666664</c:v>
                </c:pt>
                <c:pt idx="3276">
                  <c:v>43628.666666666664</c:v>
                </c:pt>
                <c:pt idx="3277">
                  <c:v>43629.666666666664</c:v>
                </c:pt>
                <c:pt idx="3278">
                  <c:v>43630.666666666664</c:v>
                </c:pt>
                <c:pt idx="3279">
                  <c:v>43633.666666666664</c:v>
                </c:pt>
                <c:pt idx="3280">
                  <c:v>43634.666666666664</c:v>
                </c:pt>
                <c:pt idx="3281">
                  <c:v>43635.666666666664</c:v>
                </c:pt>
                <c:pt idx="3282">
                  <c:v>43636.666666666664</c:v>
                </c:pt>
                <c:pt idx="3283">
                  <c:v>43637.666666666664</c:v>
                </c:pt>
                <c:pt idx="3284">
                  <c:v>43640.666666666664</c:v>
                </c:pt>
                <c:pt idx="3285">
                  <c:v>43641.666666666664</c:v>
                </c:pt>
                <c:pt idx="3286">
                  <c:v>43642.666666666664</c:v>
                </c:pt>
                <c:pt idx="3287">
                  <c:v>43643.666666666664</c:v>
                </c:pt>
                <c:pt idx="3288">
                  <c:v>43644.666666666664</c:v>
                </c:pt>
                <c:pt idx="3289">
                  <c:v>43647.666666666664</c:v>
                </c:pt>
                <c:pt idx="3290">
                  <c:v>43648.666666666664</c:v>
                </c:pt>
                <c:pt idx="3291">
                  <c:v>43649.541666666664</c:v>
                </c:pt>
                <c:pt idx="3292">
                  <c:v>43651.666666666664</c:v>
                </c:pt>
                <c:pt idx="3293">
                  <c:v>43654.666666666664</c:v>
                </c:pt>
                <c:pt idx="3294">
                  <c:v>43655.666666666664</c:v>
                </c:pt>
                <c:pt idx="3295">
                  <c:v>43656.666666666664</c:v>
                </c:pt>
                <c:pt idx="3296">
                  <c:v>43657.666666666664</c:v>
                </c:pt>
                <c:pt idx="3297">
                  <c:v>43658.666666666664</c:v>
                </c:pt>
                <c:pt idx="3298">
                  <c:v>43661.666666666664</c:v>
                </c:pt>
                <c:pt idx="3299">
                  <c:v>43662.666666666664</c:v>
                </c:pt>
                <c:pt idx="3300">
                  <c:v>43663.666666666664</c:v>
                </c:pt>
                <c:pt idx="3301">
                  <c:v>43664.666666666664</c:v>
                </c:pt>
                <c:pt idx="3302">
                  <c:v>43665.666666666664</c:v>
                </c:pt>
                <c:pt idx="3303">
                  <c:v>43668.666666666664</c:v>
                </c:pt>
                <c:pt idx="3304">
                  <c:v>43669.666666666664</c:v>
                </c:pt>
                <c:pt idx="3305">
                  <c:v>43670.666666666664</c:v>
                </c:pt>
                <c:pt idx="3306">
                  <c:v>43671.666666666664</c:v>
                </c:pt>
                <c:pt idx="3307">
                  <c:v>43672.666666666664</c:v>
                </c:pt>
                <c:pt idx="3308">
                  <c:v>43675.666666666664</c:v>
                </c:pt>
                <c:pt idx="3309">
                  <c:v>43676.666666666664</c:v>
                </c:pt>
                <c:pt idx="3310">
                  <c:v>43677.666666666664</c:v>
                </c:pt>
                <c:pt idx="3311">
                  <c:v>43678.666666666664</c:v>
                </c:pt>
                <c:pt idx="3312">
                  <c:v>43679.666666666664</c:v>
                </c:pt>
                <c:pt idx="3313">
                  <c:v>43682.666666666664</c:v>
                </c:pt>
                <c:pt idx="3314">
                  <c:v>43683.666666666664</c:v>
                </c:pt>
                <c:pt idx="3315">
                  <c:v>43684.666666666664</c:v>
                </c:pt>
                <c:pt idx="3316">
                  <c:v>43685.666666666664</c:v>
                </c:pt>
                <c:pt idx="3317">
                  <c:v>43686.666666666664</c:v>
                </c:pt>
                <c:pt idx="3318">
                  <c:v>43689.666666666664</c:v>
                </c:pt>
                <c:pt idx="3319">
                  <c:v>43690.666666666664</c:v>
                </c:pt>
                <c:pt idx="3320">
                  <c:v>43691.666666666664</c:v>
                </c:pt>
                <c:pt idx="3321">
                  <c:v>43692.666666666664</c:v>
                </c:pt>
                <c:pt idx="3322">
                  <c:v>43693.666666666664</c:v>
                </c:pt>
                <c:pt idx="3323">
                  <c:v>43696.666666666664</c:v>
                </c:pt>
                <c:pt idx="3324">
                  <c:v>43697.666666666664</c:v>
                </c:pt>
                <c:pt idx="3325">
                  <c:v>43698.666666666664</c:v>
                </c:pt>
                <c:pt idx="3326">
                  <c:v>43699.666666666664</c:v>
                </c:pt>
                <c:pt idx="3327">
                  <c:v>43700.666666666664</c:v>
                </c:pt>
                <c:pt idx="3328">
                  <c:v>43703.666666666664</c:v>
                </c:pt>
                <c:pt idx="3329">
                  <c:v>43704.666666666664</c:v>
                </c:pt>
                <c:pt idx="3330">
                  <c:v>43705.666666666664</c:v>
                </c:pt>
                <c:pt idx="3331">
                  <c:v>43706.666666666664</c:v>
                </c:pt>
                <c:pt idx="3332">
                  <c:v>43707.666666666664</c:v>
                </c:pt>
                <c:pt idx="3333">
                  <c:v>43711.666666666664</c:v>
                </c:pt>
                <c:pt idx="3334">
                  <c:v>43712.666666666664</c:v>
                </c:pt>
                <c:pt idx="3335">
                  <c:v>43713.666666666664</c:v>
                </c:pt>
                <c:pt idx="3336">
                  <c:v>43714.666666666664</c:v>
                </c:pt>
                <c:pt idx="3337">
                  <c:v>43717.666666666664</c:v>
                </c:pt>
                <c:pt idx="3338">
                  <c:v>43718.666666666664</c:v>
                </c:pt>
                <c:pt idx="3339">
                  <c:v>43719.666666666664</c:v>
                </c:pt>
                <c:pt idx="3340">
                  <c:v>43720.666666666664</c:v>
                </c:pt>
                <c:pt idx="3341">
                  <c:v>43721.666666666664</c:v>
                </c:pt>
                <c:pt idx="3342">
                  <c:v>43724.666666666664</c:v>
                </c:pt>
                <c:pt idx="3343">
                  <c:v>43725.666666666664</c:v>
                </c:pt>
                <c:pt idx="3344">
                  <c:v>43726.666666666664</c:v>
                </c:pt>
                <c:pt idx="3345">
                  <c:v>43727.666666666664</c:v>
                </c:pt>
                <c:pt idx="3346">
                  <c:v>43728.666666666664</c:v>
                </c:pt>
                <c:pt idx="3347">
                  <c:v>43731.666666666664</c:v>
                </c:pt>
                <c:pt idx="3348">
                  <c:v>43732.666666666664</c:v>
                </c:pt>
                <c:pt idx="3349">
                  <c:v>43733.666666666664</c:v>
                </c:pt>
                <c:pt idx="3350">
                  <c:v>43734.666666666664</c:v>
                </c:pt>
                <c:pt idx="3351">
                  <c:v>43735.666666666664</c:v>
                </c:pt>
                <c:pt idx="3352">
                  <c:v>43738.666666666664</c:v>
                </c:pt>
                <c:pt idx="3353">
                  <c:v>43739.666666666664</c:v>
                </c:pt>
                <c:pt idx="3354">
                  <c:v>43740.666666666664</c:v>
                </c:pt>
                <c:pt idx="3355">
                  <c:v>43741.666666666664</c:v>
                </c:pt>
                <c:pt idx="3356">
                  <c:v>43742.666666666664</c:v>
                </c:pt>
                <c:pt idx="3357">
                  <c:v>43745.666666666664</c:v>
                </c:pt>
                <c:pt idx="3358">
                  <c:v>43746.666666666664</c:v>
                </c:pt>
                <c:pt idx="3359">
                  <c:v>43747.666666666664</c:v>
                </c:pt>
                <c:pt idx="3360">
                  <c:v>43748.666666666664</c:v>
                </c:pt>
                <c:pt idx="3361">
                  <c:v>43749.666666666664</c:v>
                </c:pt>
                <c:pt idx="3362">
                  <c:v>43752.666666666664</c:v>
                </c:pt>
                <c:pt idx="3363">
                  <c:v>43753.666666666664</c:v>
                </c:pt>
                <c:pt idx="3364">
                  <c:v>43754.666666666664</c:v>
                </c:pt>
                <c:pt idx="3365">
                  <c:v>43755.666666666664</c:v>
                </c:pt>
                <c:pt idx="3366">
                  <c:v>43756.666666666664</c:v>
                </c:pt>
                <c:pt idx="3367">
                  <c:v>43759.666666666664</c:v>
                </c:pt>
                <c:pt idx="3368">
                  <c:v>43760.666666666664</c:v>
                </c:pt>
                <c:pt idx="3369">
                  <c:v>43761.666666666664</c:v>
                </c:pt>
                <c:pt idx="3370">
                  <c:v>43762.666666666664</c:v>
                </c:pt>
                <c:pt idx="3371">
                  <c:v>43763.666666666664</c:v>
                </c:pt>
                <c:pt idx="3372">
                  <c:v>43766.666666666664</c:v>
                </c:pt>
                <c:pt idx="3373">
                  <c:v>43767.666666666664</c:v>
                </c:pt>
                <c:pt idx="3374">
                  <c:v>43768.666666666664</c:v>
                </c:pt>
                <c:pt idx="3375">
                  <c:v>43769.666666666664</c:v>
                </c:pt>
                <c:pt idx="3376">
                  <c:v>43770.666666666664</c:v>
                </c:pt>
                <c:pt idx="3377">
                  <c:v>43773.666666666664</c:v>
                </c:pt>
                <c:pt idx="3378">
                  <c:v>43774.666666666664</c:v>
                </c:pt>
                <c:pt idx="3379">
                  <c:v>43775.666666666664</c:v>
                </c:pt>
                <c:pt idx="3380">
                  <c:v>43776.666666666664</c:v>
                </c:pt>
                <c:pt idx="3381">
                  <c:v>43777.666666666664</c:v>
                </c:pt>
                <c:pt idx="3382">
                  <c:v>43780.666666666664</c:v>
                </c:pt>
                <c:pt idx="3383">
                  <c:v>43781.666666666664</c:v>
                </c:pt>
                <c:pt idx="3384">
                  <c:v>43782.666666666664</c:v>
                </c:pt>
                <c:pt idx="3385">
                  <c:v>43783.666666666664</c:v>
                </c:pt>
                <c:pt idx="3386">
                  <c:v>43784.666666666664</c:v>
                </c:pt>
                <c:pt idx="3387">
                  <c:v>43787.666666666664</c:v>
                </c:pt>
                <c:pt idx="3388">
                  <c:v>43788.666666666664</c:v>
                </c:pt>
                <c:pt idx="3389">
                  <c:v>43789.666666666664</c:v>
                </c:pt>
                <c:pt idx="3390">
                  <c:v>43790.666666666664</c:v>
                </c:pt>
                <c:pt idx="3391">
                  <c:v>43791.666666666664</c:v>
                </c:pt>
                <c:pt idx="3392">
                  <c:v>43794.666666666664</c:v>
                </c:pt>
                <c:pt idx="3393">
                  <c:v>43795.666666666664</c:v>
                </c:pt>
                <c:pt idx="3394">
                  <c:v>43796.666666666664</c:v>
                </c:pt>
                <c:pt idx="3395">
                  <c:v>43798.541666666664</c:v>
                </c:pt>
                <c:pt idx="3396">
                  <c:v>43801.666666666664</c:v>
                </c:pt>
                <c:pt idx="3397">
                  <c:v>43802.666666666664</c:v>
                </c:pt>
                <c:pt idx="3398">
                  <c:v>43803.666666666664</c:v>
                </c:pt>
                <c:pt idx="3399">
                  <c:v>43804.666666666664</c:v>
                </c:pt>
                <c:pt idx="3400">
                  <c:v>43805.666666666664</c:v>
                </c:pt>
                <c:pt idx="3401">
                  <c:v>43808.666666666664</c:v>
                </c:pt>
                <c:pt idx="3402">
                  <c:v>43809.666666666664</c:v>
                </c:pt>
                <c:pt idx="3403">
                  <c:v>43810.666666666664</c:v>
                </c:pt>
                <c:pt idx="3404">
                  <c:v>43811.666666666664</c:v>
                </c:pt>
                <c:pt idx="3405">
                  <c:v>43812.666666666664</c:v>
                </c:pt>
                <c:pt idx="3406">
                  <c:v>43815.666666666664</c:v>
                </c:pt>
                <c:pt idx="3407">
                  <c:v>43816.666666666664</c:v>
                </c:pt>
                <c:pt idx="3408">
                  <c:v>43817.666666666664</c:v>
                </c:pt>
                <c:pt idx="3409">
                  <c:v>43818.666666666664</c:v>
                </c:pt>
                <c:pt idx="3410">
                  <c:v>43819.666666666664</c:v>
                </c:pt>
                <c:pt idx="3411">
                  <c:v>43822.666666666664</c:v>
                </c:pt>
                <c:pt idx="3412">
                  <c:v>43823.541666666664</c:v>
                </c:pt>
                <c:pt idx="3413">
                  <c:v>43825.666666666664</c:v>
                </c:pt>
                <c:pt idx="3414">
                  <c:v>43826.666666666664</c:v>
                </c:pt>
                <c:pt idx="3415">
                  <c:v>43829.666666666664</c:v>
                </c:pt>
                <c:pt idx="3416">
                  <c:v>43830.666666666664</c:v>
                </c:pt>
                <c:pt idx="3417">
                  <c:v>43832.666666666664</c:v>
                </c:pt>
                <c:pt idx="3418">
                  <c:v>43833.666666666664</c:v>
                </c:pt>
                <c:pt idx="3419">
                  <c:v>43836.666666666664</c:v>
                </c:pt>
                <c:pt idx="3420">
                  <c:v>43837.666666666664</c:v>
                </c:pt>
                <c:pt idx="3421">
                  <c:v>43838.666666666664</c:v>
                </c:pt>
                <c:pt idx="3422">
                  <c:v>43839.666666666664</c:v>
                </c:pt>
                <c:pt idx="3423">
                  <c:v>43840.666666666664</c:v>
                </c:pt>
                <c:pt idx="3424">
                  <c:v>43843.666666666664</c:v>
                </c:pt>
                <c:pt idx="3425">
                  <c:v>43844.666666666664</c:v>
                </c:pt>
                <c:pt idx="3426">
                  <c:v>43845.666666666664</c:v>
                </c:pt>
                <c:pt idx="3427">
                  <c:v>43846.666666666664</c:v>
                </c:pt>
                <c:pt idx="3428">
                  <c:v>43847.666666666664</c:v>
                </c:pt>
                <c:pt idx="3429">
                  <c:v>43851.666666666664</c:v>
                </c:pt>
                <c:pt idx="3430">
                  <c:v>43852.666666666664</c:v>
                </c:pt>
                <c:pt idx="3431">
                  <c:v>43853.666666666664</c:v>
                </c:pt>
                <c:pt idx="3432">
                  <c:v>43854.666666666664</c:v>
                </c:pt>
                <c:pt idx="3433">
                  <c:v>43857.666666666664</c:v>
                </c:pt>
                <c:pt idx="3434">
                  <c:v>43858.666666666664</c:v>
                </c:pt>
                <c:pt idx="3435">
                  <c:v>43859.666666666664</c:v>
                </c:pt>
                <c:pt idx="3436">
                  <c:v>43860.666666666664</c:v>
                </c:pt>
                <c:pt idx="3437">
                  <c:v>43861.666666666664</c:v>
                </c:pt>
                <c:pt idx="3438">
                  <c:v>43864.666666666664</c:v>
                </c:pt>
                <c:pt idx="3439">
                  <c:v>43865.666666666664</c:v>
                </c:pt>
                <c:pt idx="3440">
                  <c:v>43866.666666666664</c:v>
                </c:pt>
                <c:pt idx="3441">
                  <c:v>43867.666666666664</c:v>
                </c:pt>
                <c:pt idx="3442">
                  <c:v>43868.666666666664</c:v>
                </c:pt>
                <c:pt idx="3443">
                  <c:v>43871.666666666664</c:v>
                </c:pt>
                <c:pt idx="3444">
                  <c:v>43872.666666666664</c:v>
                </c:pt>
                <c:pt idx="3445">
                  <c:v>43873.666666666664</c:v>
                </c:pt>
                <c:pt idx="3446">
                  <c:v>43874.666666666664</c:v>
                </c:pt>
                <c:pt idx="3447">
                  <c:v>43875.666666666664</c:v>
                </c:pt>
                <c:pt idx="3448">
                  <c:v>43879.666666666664</c:v>
                </c:pt>
                <c:pt idx="3449">
                  <c:v>43880.666666666664</c:v>
                </c:pt>
                <c:pt idx="3450">
                  <c:v>43881.666666666664</c:v>
                </c:pt>
                <c:pt idx="3451">
                  <c:v>43882.666666666664</c:v>
                </c:pt>
                <c:pt idx="3452">
                  <c:v>43885.666666666664</c:v>
                </c:pt>
                <c:pt idx="3453">
                  <c:v>43886.666666666664</c:v>
                </c:pt>
                <c:pt idx="3454">
                  <c:v>43887.666666666664</c:v>
                </c:pt>
                <c:pt idx="3455">
                  <c:v>43888.666666666664</c:v>
                </c:pt>
                <c:pt idx="3456">
                  <c:v>43889.666666666664</c:v>
                </c:pt>
                <c:pt idx="3457">
                  <c:v>43892.666666666664</c:v>
                </c:pt>
                <c:pt idx="3458">
                  <c:v>43893.666666666664</c:v>
                </c:pt>
                <c:pt idx="3459">
                  <c:v>43894.666666666664</c:v>
                </c:pt>
                <c:pt idx="3460">
                  <c:v>43895.666666666664</c:v>
                </c:pt>
                <c:pt idx="3461">
                  <c:v>43896.666666666664</c:v>
                </c:pt>
                <c:pt idx="3462">
                  <c:v>43899.666666666664</c:v>
                </c:pt>
                <c:pt idx="3463">
                  <c:v>43900.666666666664</c:v>
                </c:pt>
                <c:pt idx="3464">
                  <c:v>43901.666666666664</c:v>
                </c:pt>
                <c:pt idx="3465">
                  <c:v>43902.666666666664</c:v>
                </c:pt>
                <c:pt idx="3466">
                  <c:v>43903.666666666664</c:v>
                </c:pt>
                <c:pt idx="3467">
                  <c:v>43906.666666666664</c:v>
                </c:pt>
                <c:pt idx="3468">
                  <c:v>43907.666666666664</c:v>
                </c:pt>
                <c:pt idx="3469">
                  <c:v>43908.666666666664</c:v>
                </c:pt>
                <c:pt idx="3470">
                  <c:v>43909.666666666664</c:v>
                </c:pt>
                <c:pt idx="3471">
                  <c:v>43910.666666666664</c:v>
                </c:pt>
                <c:pt idx="3472">
                  <c:v>43913.666666666664</c:v>
                </c:pt>
                <c:pt idx="3473">
                  <c:v>43914.666666666664</c:v>
                </c:pt>
                <c:pt idx="3474">
                  <c:v>43915.666666666664</c:v>
                </c:pt>
                <c:pt idx="3475">
                  <c:v>43916.666666666664</c:v>
                </c:pt>
                <c:pt idx="3476">
                  <c:v>43917.666666666664</c:v>
                </c:pt>
                <c:pt idx="3477">
                  <c:v>43920.666666666664</c:v>
                </c:pt>
                <c:pt idx="3478">
                  <c:v>43921.666666666664</c:v>
                </c:pt>
                <c:pt idx="3479">
                  <c:v>43922.666666666664</c:v>
                </c:pt>
                <c:pt idx="3480">
                  <c:v>43923.666666666664</c:v>
                </c:pt>
                <c:pt idx="3481">
                  <c:v>43924.666666666664</c:v>
                </c:pt>
                <c:pt idx="3482">
                  <c:v>43927.666666666664</c:v>
                </c:pt>
                <c:pt idx="3483">
                  <c:v>43928.666666666664</c:v>
                </c:pt>
                <c:pt idx="3484">
                  <c:v>43929.666666666664</c:v>
                </c:pt>
                <c:pt idx="3485">
                  <c:v>43930.666666666664</c:v>
                </c:pt>
                <c:pt idx="3486">
                  <c:v>43934.666666666664</c:v>
                </c:pt>
                <c:pt idx="3487">
                  <c:v>43935.666666666664</c:v>
                </c:pt>
                <c:pt idx="3488">
                  <c:v>43936.666666666664</c:v>
                </c:pt>
                <c:pt idx="3489">
                  <c:v>43937.666666666664</c:v>
                </c:pt>
                <c:pt idx="3490">
                  <c:v>43938.666666666664</c:v>
                </c:pt>
                <c:pt idx="3491">
                  <c:v>43941.666666666664</c:v>
                </c:pt>
                <c:pt idx="3492">
                  <c:v>43942.666666666664</c:v>
                </c:pt>
                <c:pt idx="3493">
                  <c:v>43943.666666666664</c:v>
                </c:pt>
                <c:pt idx="3494">
                  <c:v>43944.666666666664</c:v>
                </c:pt>
                <c:pt idx="3495">
                  <c:v>43945.666666666664</c:v>
                </c:pt>
                <c:pt idx="3496">
                  <c:v>43948.666666666664</c:v>
                </c:pt>
                <c:pt idx="3497">
                  <c:v>43949.666666666664</c:v>
                </c:pt>
                <c:pt idx="3498">
                  <c:v>43950.666666666664</c:v>
                </c:pt>
                <c:pt idx="3499">
                  <c:v>43951.666666666664</c:v>
                </c:pt>
                <c:pt idx="3500">
                  <c:v>43952.666666666664</c:v>
                </c:pt>
                <c:pt idx="3501">
                  <c:v>43955.666666666664</c:v>
                </c:pt>
                <c:pt idx="3502">
                  <c:v>43956.666666666664</c:v>
                </c:pt>
                <c:pt idx="3503">
                  <c:v>43957.666666666664</c:v>
                </c:pt>
                <c:pt idx="3504">
                  <c:v>43958.666666666664</c:v>
                </c:pt>
                <c:pt idx="3505">
                  <c:v>43959.666666666664</c:v>
                </c:pt>
                <c:pt idx="3506">
                  <c:v>43962.666666666664</c:v>
                </c:pt>
                <c:pt idx="3507">
                  <c:v>43963.666666666664</c:v>
                </c:pt>
                <c:pt idx="3508">
                  <c:v>43964.666666666664</c:v>
                </c:pt>
                <c:pt idx="3509">
                  <c:v>43965.666666666664</c:v>
                </c:pt>
                <c:pt idx="3510">
                  <c:v>43966.666666666664</c:v>
                </c:pt>
                <c:pt idx="3511">
                  <c:v>43969.666666666664</c:v>
                </c:pt>
                <c:pt idx="3512">
                  <c:v>43970.666666666664</c:v>
                </c:pt>
                <c:pt idx="3513">
                  <c:v>43971.666666666664</c:v>
                </c:pt>
                <c:pt idx="3514">
                  <c:v>43972.666666666664</c:v>
                </c:pt>
                <c:pt idx="3515">
                  <c:v>43973.666666666664</c:v>
                </c:pt>
                <c:pt idx="3516">
                  <c:v>43977.666666666664</c:v>
                </c:pt>
                <c:pt idx="3517">
                  <c:v>43978.666666666664</c:v>
                </c:pt>
                <c:pt idx="3518">
                  <c:v>43979.666666666664</c:v>
                </c:pt>
                <c:pt idx="3519">
                  <c:v>43980.666666666664</c:v>
                </c:pt>
                <c:pt idx="3520">
                  <c:v>43983.666666666664</c:v>
                </c:pt>
                <c:pt idx="3521">
                  <c:v>43984.666666666664</c:v>
                </c:pt>
                <c:pt idx="3522">
                  <c:v>43985.666666666664</c:v>
                </c:pt>
                <c:pt idx="3523">
                  <c:v>43986.666666666664</c:v>
                </c:pt>
                <c:pt idx="3524">
                  <c:v>43987.666666666664</c:v>
                </c:pt>
                <c:pt idx="3525">
                  <c:v>43990.666666666664</c:v>
                </c:pt>
                <c:pt idx="3526">
                  <c:v>43991.666666666664</c:v>
                </c:pt>
                <c:pt idx="3527">
                  <c:v>43992.666666666664</c:v>
                </c:pt>
                <c:pt idx="3528">
                  <c:v>43993.666666666664</c:v>
                </c:pt>
                <c:pt idx="3529">
                  <c:v>43994.666666666664</c:v>
                </c:pt>
                <c:pt idx="3530">
                  <c:v>43997.666666666664</c:v>
                </c:pt>
                <c:pt idx="3531">
                  <c:v>43998.666666666664</c:v>
                </c:pt>
                <c:pt idx="3532">
                  <c:v>43999.666666666664</c:v>
                </c:pt>
                <c:pt idx="3533">
                  <c:v>44000.666666666664</c:v>
                </c:pt>
                <c:pt idx="3534">
                  <c:v>44001.666666666664</c:v>
                </c:pt>
                <c:pt idx="3535">
                  <c:v>44004.666666666664</c:v>
                </c:pt>
                <c:pt idx="3536">
                  <c:v>44005.666666666664</c:v>
                </c:pt>
                <c:pt idx="3537">
                  <c:v>44006.666666666664</c:v>
                </c:pt>
                <c:pt idx="3538">
                  <c:v>44007.666666666664</c:v>
                </c:pt>
                <c:pt idx="3539">
                  <c:v>44008.666666666664</c:v>
                </c:pt>
                <c:pt idx="3540">
                  <c:v>44011.666666666664</c:v>
                </c:pt>
                <c:pt idx="3541">
                  <c:v>44012.666666666664</c:v>
                </c:pt>
                <c:pt idx="3542">
                  <c:v>44013.666666666664</c:v>
                </c:pt>
                <c:pt idx="3543">
                  <c:v>44014.666666666664</c:v>
                </c:pt>
                <c:pt idx="3544">
                  <c:v>44018.666666666664</c:v>
                </c:pt>
                <c:pt idx="3545">
                  <c:v>44019.666666666664</c:v>
                </c:pt>
                <c:pt idx="3546">
                  <c:v>44020.666666666664</c:v>
                </c:pt>
                <c:pt idx="3547">
                  <c:v>44021.666666666664</c:v>
                </c:pt>
                <c:pt idx="3548">
                  <c:v>44022.666666666664</c:v>
                </c:pt>
                <c:pt idx="3549">
                  <c:v>44025.666666666664</c:v>
                </c:pt>
                <c:pt idx="3550">
                  <c:v>44026.666666666664</c:v>
                </c:pt>
                <c:pt idx="3551">
                  <c:v>44027.666666666664</c:v>
                </c:pt>
                <c:pt idx="3552">
                  <c:v>44028.666666666664</c:v>
                </c:pt>
                <c:pt idx="3553">
                  <c:v>44029.666666666664</c:v>
                </c:pt>
                <c:pt idx="3554">
                  <c:v>44032.666666666664</c:v>
                </c:pt>
                <c:pt idx="3555">
                  <c:v>44033.666666666664</c:v>
                </c:pt>
                <c:pt idx="3556">
                  <c:v>44034.666666666664</c:v>
                </c:pt>
                <c:pt idx="3557">
                  <c:v>44035.666666666664</c:v>
                </c:pt>
                <c:pt idx="3558">
                  <c:v>44036.666666666664</c:v>
                </c:pt>
                <c:pt idx="3559">
                  <c:v>44039.666666666664</c:v>
                </c:pt>
                <c:pt idx="3560">
                  <c:v>44040.666666666664</c:v>
                </c:pt>
                <c:pt idx="3561">
                  <c:v>44041.666666666664</c:v>
                </c:pt>
                <c:pt idx="3562">
                  <c:v>44042.666666666664</c:v>
                </c:pt>
                <c:pt idx="3563">
                  <c:v>44043.666666666664</c:v>
                </c:pt>
                <c:pt idx="3564">
                  <c:v>44046.666666666664</c:v>
                </c:pt>
                <c:pt idx="3565">
                  <c:v>44047.666666666664</c:v>
                </c:pt>
                <c:pt idx="3566">
                  <c:v>44048.666666666664</c:v>
                </c:pt>
                <c:pt idx="3567">
                  <c:v>44049.666666666664</c:v>
                </c:pt>
                <c:pt idx="3568">
                  <c:v>44050.666666666664</c:v>
                </c:pt>
                <c:pt idx="3569">
                  <c:v>44053.666666666664</c:v>
                </c:pt>
                <c:pt idx="3570">
                  <c:v>44054.666666666664</c:v>
                </c:pt>
                <c:pt idx="3571">
                  <c:v>44055.666666666664</c:v>
                </c:pt>
                <c:pt idx="3572">
                  <c:v>44056.666666666664</c:v>
                </c:pt>
                <c:pt idx="3573">
                  <c:v>44057.666666666664</c:v>
                </c:pt>
                <c:pt idx="3574">
                  <c:v>44060.666666666664</c:v>
                </c:pt>
                <c:pt idx="3575">
                  <c:v>44061.666666666664</c:v>
                </c:pt>
                <c:pt idx="3576">
                  <c:v>44062.666666666664</c:v>
                </c:pt>
                <c:pt idx="3577">
                  <c:v>44063.666666666664</c:v>
                </c:pt>
                <c:pt idx="3578">
                  <c:v>44064.666666666664</c:v>
                </c:pt>
                <c:pt idx="3579">
                  <c:v>44067.666666666664</c:v>
                </c:pt>
                <c:pt idx="3580">
                  <c:v>44068.666666666664</c:v>
                </c:pt>
                <c:pt idx="3581">
                  <c:v>44069.666666666664</c:v>
                </c:pt>
                <c:pt idx="3582">
                  <c:v>44070.666666666664</c:v>
                </c:pt>
                <c:pt idx="3583">
                  <c:v>44071.666666666664</c:v>
                </c:pt>
                <c:pt idx="3584">
                  <c:v>44074.666666666664</c:v>
                </c:pt>
                <c:pt idx="3585">
                  <c:v>44075.666666666664</c:v>
                </c:pt>
                <c:pt idx="3586">
                  <c:v>44076.666666666664</c:v>
                </c:pt>
                <c:pt idx="3587">
                  <c:v>44077.666666666664</c:v>
                </c:pt>
                <c:pt idx="3588">
                  <c:v>44078.666666666664</c:v>
                </c:pt>
                <c:pt idx="3589">
                  <c:v>44082.666666666664</c:v>
                </c:pt>
                <c:pt idx="3590">
                  <c:v>44083.666666666664</c:v>
                </c:pt>
                <c:pt idx="3591">
                  <c:v>44084.666666666664</c:v>
                </c:pt>
                <c:pt idx="3592">
                  <c:v>44085.666666666664</c:v>
                </c:pt>
                <c:pt idx="3593">
                  <c:v>44088.666666666664</c:v>
                </c:pt>
                <c:pt idx="3594">
                  <c:v>44089.666666666664</c:v>
                </c:pt>
                <c:pt idx="3595">
                  <c:v>44090.666666666664</c:v>
                </c:pt>
                <c:pt idx="3596">
                  <c:v>44091.666666666664</c:v>
                </c:pt>
                <c:pt idx="3597">
                  <c:v>44092.666666666664</c:v>
                </c:pt>
                <c:pt idx="3598">
                  <c:v>44095.666666666664</c:v>
                </c:pt>
                <c:pt idx="3599">
                  <c:v>44096.666666666664</c:v>
                </c:pt>
                <c:pt idx="3600">
                  <c:v>44097.666666666664</c:v>
                </c:pt>
                <c:pt idx="3601">
                  <c:v>44098.666666666664</c:v>
                </c:pt>
                <c:pt idx="3602">
                  <c:v>44099.666666666664</c:v>
                </c:pt>
                <c:pt idx="3603">
                  <c:v>44102.666666666664</c:v>
                </c:pt>
                <c:pt idx="3604">
                  <c:v>44103.666666666664</c:v>
                </c:pt>
                <c:pt idx="3605">
                  <c:v>44104.666666666664</c:v>
                </c:pt>
                <c:pt idx="3606">
                  <c:v>44105.666666666664</c:v>
                </c:pt>
                <c:pt idx="3607">
                  <c:v>44106.666666666664</c:v>
                </c:pt>
                <c:pt idx="3608">
                  <c:v>44109.666666666664</c:v>
                </c:pt>
                <c:pt idx="3609">
                  <c:v>44110.666666666664</c:v>
                </c:pt>
                <c:pt idx="3610">
                  <c:v>44111.666666666664</c:v>
                </c:pt>
                <c:pt idx="3611">
                  <c:v>44112.666666666664</c:v>
                </c:pt>
                <c:pt idx="3612">
                  <c:v>44113.666666666664</c:v>
                </c:pt>
                <c:pt idx="3613">
                  <c:v>44116.666666666664</c:v>
                </c:pt>
                <c:pt idx="3614">
                  <c:v>44117.666666666664</c:v>
                </c:pt>
                <c:pt idx="3615">
                  <c:v>44118.666666666664</c:v>
                </c:pt>
                <c:pt idx="3616">
                  <c:v>44119.666666666664</c:v>
                </c:pt>
                <c:pt idx="3617">
                  <c:v>44120.666666666664</c:v>
                </c:pt>
                <c:pt idx="3618">
                  <c:v>44123.666666666664</c:v>
                </c:pt>
                <c:pt idx="3619">
                  <c:v>44124.666666666664</c:v>
                </c:pt>
                <c:pt idx="3620">
                  <c:v>44125.666666666664</c:v>
                </c:pt>
                <c:pt idx="3621">
                  <c:v>44126.666666666664</c:v>
                </c:pt>
                <c:pt idx="3622">
                  <c:v>44127.666666666664</c:v>
                </c:pt>
                <c:pt idx="3623">
                  <c:v>44130.666666666664</c:v>
                </c:pt>
                <c:pt idx="3624">
                  <c:v>44131.666666666664</c:v>
                </c:pt>
                <c:pt idx="3625">
                  <c:v>44132.666666666664</c:v>
                </c:pt>
                <c:pt idx="3626">
                  <c:v>44133.666666666664</c:v>
                </c:pt>
                <c:pt idx="3627">
                  <c:v>44134.666666666664</c:v>
                </c:pt>
                <c:pt idx="3628">
                  <c:v>44137.666666666664</c:v>
                </c:pt>
                <c:pt idx="3629">
                  <c:v>44138.666666666664</c:v>
                </c:pt>
                <c:pt idx="3630">
                  <c:v>44139.666666666664</c:v>
                </c:pt>
                <c:pt idx="3631">
                  <c:v>44140.666666666664</c:v>
                </c:pt>
                <c:pt idx="3632">
                  <c:v>44141.666666666664</c:v>
                </c:pt>
                <c:pt idx="3633">
                  <c:v>44144.666666666664</c:v>
                </c:pt>
                <c:pt idx="3634">
                  <c:v>44145.666666666664</c:v>
                </c:pt>
                <c:pt idx="3635">
                  <c:v>44146.666666666664</c:v>
                </c:pt>
                <c:pt idx="3636">
                  <c:v>44147.666666666664</c:v>
                </c:pt>
                <c:pt idx="3637">
                  <c:v>44148.666666666664</c:v>
                </c:pt>
                <c:pt idx="3638">
                  <c:v>44151.666666666664</c:v>
                </c:pt>
                <c:pt idx="3639">
                  <c:v>44152.666666666664</c:v>
                </c:pt>
                <c:pt idx="3640">
                  <c:v>44153.666666666664</c:v>
                </c:pt>
                <c:pt idx="3641">
                  <c:v>44154.666666666664</c:v>
                </c:pt>
                <c:pt idx="3642">
                  <c:v>44155.666666666664</c:v>
                </c:pt>
                <c:pt idx="3643">
                  <c:v>44158.666666666664</c:v>
                </c:pt>
                <c:pt idx="3644">
                  <c:v>44159.666666666664</c:v>
                </c:pt>
                <c:pt idx="3645">
                  <c:v>44160.666666666664</c:v>
                </c:pt>
                <c:pt idx="3646">
                  <c:v>44162.541666666664</c:v>
                </c:pt>
                <c:pt idx="3647">
                  <c:v>44165.666666666664</c:v>
                </c:pt>
                <c:pt idx="3648">
                  <c:v>44166.666666666664</c:v>
                </c:pt>
                <c:pt idx="3649">
                  <c:v>44167.666666666664</c:v>
                </c:pt>
                <c:pt idx="3650">
                  <c:v>44168.666666666664</c:v>
                </c:pt>
                <c:pt idx="3651">
                  <c:v>44169.666666666664</c:v>
                </c:pt>
                <c:pt idx="3652">
                  <c:v>44172.666666666664</c:v>
                </c:pt>
                <c:pt idx="3653">
                  <c:v>44173.666666666664</c:v>
                </c:pt>
                <c:pt idx="3654">
                  <c:v>44174.666666666664</c:v>
                </c:pt>
                <c:pt idx="3655">
                  <c:v>44175.666666666664</c:v>
                </c:pt>
                <c:pt idx="3656">
                  <c:v>44176.666666666664</c:v>
                </c:pt>
                <c:pt idx="3657">
                  <c:v>44179.666666666664</c:v>
                </c:pt>
                <c:pt idx="3658">
                  <c:v>44180.666666666664</c:v>
                </c:pt>
                <c:pt idx="3659">
                  <c:v>44181.666666666664</c:v>
                </c:pt>
                <c:pt idx="3660">
                  <c:v>44182.666666666664</c:v>
                </c:pt>
                <c:pt idx="3661">
                  <c:v>44183.666666666664</c:v>
                </c:pt>
                <c:pt idx="3662">
                  <c:v>44186.666666666664</c:v>
                </c:pt>
                <c:pt idx="3663">
                  <c:v>44187.666666666664</c:v>
                </c:pt>
                <c:pt idx="3664">
                  <c:v>44188.666666666664</c:v>
                </c:pt>
                <c:pt idx="3665">
                  <c:v>44189.541666666664</c:v>
                </c:pt>
                <c:pt idx="3666">
                  <c:v>44193.666666666664</c:v>
                </c:pt>
                <c:pt idx="3667">
                  <c:v>44194.666666666664</c:v>
                </c:pt>
                <c:pt idx="3668">
                  <c:v>44195.666666666664</c:v>
                </c:pt>
                <c:pt idx="3669">
                  <c:v>44196.666666666664</c:v>
                </c:pt>
                <c:pt idx="3670">
                  <c:v>44200.666666666664</c:v>
                </c:pt>
                <c:pt idx="3671">
                  <c:v>44201.666666666664</c:v>
                </c:pt>
                <c:pt idx="3672">
                  <c:v>44202.666666666664</c:v>
                </c:pt>
                <c:pt idx="3673">
                  <c:v>44203.666666666664</c:v>
                </c:pt>
                <c:pt idx="3674">
                  <c:v>44204.666666666664</c:v>
                </c:pt>
                <c:pt idx="3675">
                  <c:v>44207.666666666664</c:v>
                </c:pt>
                <c:pt idx="3676">
                  <c:v>44208.666666666664</c:v>
                </c:pt>
                <c:pt idx="3677">
                  <c:v>44209.666666666664</c:v>
                </c:pt>
                <c:pt idx="3678">
                  <c:v>44210.666666666664</c:v>
                </c:pt>
                <c:pt idx="3679">
                  <c:v>44211.666666666664</c:v>
                </c:pt>
                <c:pt idx="3680">
                  <c:v>44215.666666666664</c:v>
                </c:pt>
                <c:pt idx="3681">
                  <c:v>44216.666666666664</c:v>
                </c:pt>
                <c:pt idx="3682">
                  <c:v>44217.666666666664</c:v>
                </c:pt>
                <c:pt idx="3683">
                  <c:v>44218.666666666664</c:v>
                </c:pt>
                <c:pt idx="3684">
                  <c:v>44221.666666666664</c:v>
                </c:pt>
                <c:pt idx="3685">
                  <c:v>44222.666666666664</c:v>
                </c:pt>
                <c:pt idx="3686">
                  <c:v>44223.666666666664</c:v>
                </c:pt>
                <c:pt idx="3687">
                  <c:v>44224.666666666664</c:v>
                </c:pt>
                <c:pt idx="3688">
                  <c:v>44225.666666666664</c:v>
                </c:pt>
                <c:pt idx="3689">
                  <c:v>44228.666666666664</c:v>
                </c:pt>
                <c:pt idx="3690">
                  <c:v>44229.666666666664</c:v>
                </c:pt>
                <c:pt idx="3691">
                  <c:v>44230.666666666664</c:v>
                </c:pt>
                <c:pt idx="3692">
                  <c:v>44231.666666666664</c:v>
                </c:pt>
                <c:pt idx="3693">
                  <c:v>44232.666666666664</c:v>
                </c:pt>
                <c:pt idx="3694">
                  <c:v>44235.666666666664</c:v>
                </c:pt>
                <c:pt idx="3695">
                  <c:v>44236.666666666664</c:v>
                </c:pt>
                <c:pt idx="3696">
                  <c:v>44237.666666666664</c:v>
                </c:pt>
                <c:pt idx="3697">
                  <c:v>44238.666666666664</c:v>
                </c:pt>
                <c:pt idx="3698">
                  <c:v>44239.666666666664</c:v>
                </c:pt>
                <c:pt idx="3699">
                  <c:v>44243.666666666664</c:v>
                </c:pt>
                <c:pt idx="3700">
                  <c:v>44244.666666666664</c:v>
                </c:pt>
                <c:pt idx="3701">
                  <c:v>44245.666666666664</c:v>
                </c:pt>
                <c:pt idx="3702">
                  <c:v>44246.666666666664</c:v>
                </c:pt>
                <c:pt idx="3703">
                  <c:v>44249.666666666664</c:v>
                </c:pt>
                <c:pt idx="3704">
                  <c:v>44250.666666666664</c:v>
                </c:pt>
                <c:pt idx="3705">
                  <c:v>44251.666666666664</c:v>
                </c:pt>
                <c:pt idx="3706">
                  <c:v>44252.666666666664</c:v>
                </c:pt>
                <c:pt idx="3707">
                  <c:v>44253.666666666664</c:v>
                </c:pt>
                <c:pt idx="3708">
                  <c:v>44256.666666666664</c:v>
                </c:pt>
                <c:pt idx="3709">
                  <c:v>44257.666666666664</c:v>
                </c:pt>
                <c:pt idx="3710">
                  <c:v>44258.666666666664</c:v>
                </c:pt>
                <c:pt idx="3711">
                  <c:v>44259.666666666664</c:v>
                </c:pt>
                <c:pt idx="3712">
                  <c:v>44260.666666666664</c:v>
                </c:pt>
                <c:pt idx="3713">
                  <c:v>44263.666666666664</c:v>
                </c:pt>
                <c:pt idx="3714">
                  <c:v>44264.666666666664</c:v>
                </c:pt>
                <c:pt idx="3715">
                  <c:v>44265.666666666664</c:v>
                </c:pt>
                <c:pt idx="3716">
                  <c:v>44266.666666666664</c:v>
                </c:pt>
                <c:pt idx="3717">
                  <c:v>44267.666666666664</c:v>
                </c:pt>
                <c:pt idx="3718">
                  <c:v>44270.666666666664</c:v>
                </c:pt>
                <c:pt idx="3719">
                  <c:v>44271.666666666664</c:v>
                </c:pt>
                <c:pt idx="3720">
                  <c:v>44272.666666666664</c:v>
                </c:pt>
                <c:pt idx="3721">
                  <c:v>44273.666666666664</c:v>
                </c:pt>
                <c:pt idx="3722">
                  <c:v>44274.666666666664</c:v>
                </c:pt>
                <c:pt idx="3723">
                  <c:v>44277.666666666664</c:v>
                </c:pt>
                <c:pt idx="3724">
                  <c:v>44278.666666666664</c:v>
                </c:pt>
                <c:pt idx="3725">
                  <c:v>44279.666666666664</c:v>
                </c:pt>
                <c:pt idx="3726">
                  <c:v>44280.666666666664</c:v>
                </c:pt>
                <c:pt idx="3727">
                  <c:v>44281.666666666664</c:v>
                </c:pt>
                <c:pt idx="3728">
                  <c:v>44284.666666666664</c:v>
                </c:pt>
                <c:pt idx="3729">
                  <c:v>44285.666666666664</c:v>
                </c:pt>
                <c:pt idx="3730">
                  <c:v>44286.666666666664</c:v>
                </c:pt>
                <c:pt idx="3731">
                  <c:v>44287.666666666664</c:v>
                </c:pt>
                <c:pt idx="3732">
                  <c:v>44291.666666666664</c:v>
                </c:pt>
                <c:pt idx="3733">
                  <c:v>44292.666666666664</c:v>
                </c:pt>
                <c:pt idx="3734">
                  <c:v>44293.666666666664</c:v>
                </c:pt>
                <c:pt idx="3735">
                  <c:v>44294.666666666664</c:v>
                </c:pt>
                <c:pt idx="3736">
                  <c:v>44295.666666666664</c:v>
                </c:pt>
                <c:pt idx="3737">
                  <c:v>44298.666666666664</c:v>
                </c:pt>
                <c:pt idx="3738">
                  <c:v>44299.666666666664</c:v>
                </c:pt>
                <c:pt idx="3739">
                  <c:v>44300.666666666664</c:v>
                </c:pt>
                <c:pt idx="3740">
                  <c:v>44301.666666666664</c:v>
                </c:pt>
                <c:pt idx="3741">
                  <c:v>44302.666666666664</c:v>
                </c:pt>
                <c:pt idx="3742">
                  <c:v>44305.666666666664</c:v>
                </c:pt>
                <c:pt idx="3743">
                  <c:v>44306.666666666664</c:v>
                </c:pt>
                <c:pt idx="3744">
                  <c:v>44307.666666666664</c:v>
                </c:pt>
                <c:pt idx="3745">
                  <c:v>44308.666666666664</c:v>
                </c:pt>
                <c:pt idx="3746">
                  <c:v>44309.666666666664</c:v>
                </c:pt>
                <c:pt idx="3747">
                  <c:v>44312.666666666664</c:v>
                </c:pt>
                <c:pt idx="3748">
                  <c:v>44313.666666666664</c:v>
                </c:pt>
                <c:pt idx="3749">
                  <c:v>44314.666666666664</c:v>
                </c:pt>
                <c:pt idx="3750">
                  <c:v>44315.666666666664</c:v>
                </c:pt>
                <c:pt idx="3751">
                  <c:v>44316.666666666664</c:v>
                </c:pt>
                <c:pt idx="3752">
                  <c:v>44319.666666666664</c:v>
                </c:pt>
                <c:pt idx="3753">
                  <c:v>44320.666666666664</c:v>
                </c:pt>
                <c:pt idx="3754">
                  <c:v>44321.666666666664</c:v>
                </c:pt>
                <c:pt idx="3755">
                  <c:v>44322.666666666664</c:v>
                </c:pt>
                <c:pt idx="3756">
                  <c:v>44323.666666666664</c:v>
                </c:pt>
                <c:pt idx="3757">
                  <c:v>44326.666666666664</c:v>
                </c:pt>
                <c:pt idx="3758">
                  <c:v>44327.666666666664</c:v>
                </c:pt>
                <c:pt idx="3759">
                  <c:v>44328.666666666664</c:v>
                </c:pt>
                <c:pt idx="3760">
                  <c:v>44329.666666666664</c:v>
                </c:pt>
                <c:pt idx="3761">
                  <c:v>44330.666666666664</c:v>
                </c:pt>
                <c:pt idx="3762">
                  <c:v>44333.666666666664</c:v>
                </c:pt>
              </c:numCache>
            </c:numRef>
          </c:xVal>
          <c:yVal>
            <c:numRef>
              <c:f>'Underlying Study'!$C$3:$C$3780</c:f>
              <c:numCache>
                <c:formatCode>General</c:formatCode>
                <c:ptCount val="3778"/>
                <c:pt idx="0">
                  <c:v>40.19</c:v>
                </c:pt>
                <c:pt idx="1">
                  <c:v>40.159999999999997</c:v>
                </c:pt>
                <c:pt idx="2">
                  <c:v>39.86</c:v>
                </c:pt>
                <c:pt idx="3">
                  <c:v>39.32</c:v>
                </c:pt>
                <c:pt idx="4">
                  <c:v>39.049999999999997</c:v>
                </c:pt>
                <c:pt idx="5">
                  <c:v>39.35</c:v>
                </c:pt>
                <c:pt idx="6">
                  <c:v>38.97</c:v>
                </c:pt>
                <c:pt idx="7">
                  <c:v>38.590000000000003</c:v>
                </c:pt>
                <c:pt idx="8">
                  <c:v>38.85</c:v>
                </c:pt>
                <c:pt idx="9">
                  <c:v>39.36</c:v>
                </c:pt>
                <c:pt idx="10">
                  <c:v>39.49</c:v>
                </c:pt>
                <c:pt idx="11">
                  <c:v>38.64</c:v>
                </c:pt>
                <c:pt idx="12">
                  <c:v>38.82</c:v>
                </c:pt>
                <c:pt idx="13">
                  <c:v>39.74</c:v>
                </c:pt>
                <c:pt idx="14">
                  <c:v>39.64</c:v>
                </c:pt>
                <c:pt idx="15">
                  <c:v>38.78</c:v>
                </c:pt>
                <c:pt idx="16">
                  <c:v>38.75</c:v>
                </c:pt>
                <c:pt idx="17">
                  <c:v>38.4</c:v>
                </c:pt>
                <c:pt idx="18">
                  <c:v>38.15</c:v>
                </c:pt>
                <c:pt idx="19">
                  <c:v>37.4</c:v>
                </c:pt>
                <c:pt idx="20">
                  <c:v>37.25</c:v>
                </c:pt>
                <c:pt idx="21">
                  <c:v>37.630000000000003</c:v>
                </c:pt>
                <c:pt idx="22">
                  <c:v>38.65</c:v>
                </c:pt>
                <c:pt idx="23">
                  <c:v>38.340000000000003</c:v>
                </c:pt>
                <c:pt idx="24">
                  <c:v>38.03</c:v>
                </c:pt>
                <c:pt idx="25">
                  <c:v>38.08</c:v>
                </c:pt>
                <c:pt idx="26">
                  <c:v>38.68</c:v>
                </c:pt>
                <c:pt idx="27">
                  <c:v>38.19</c:v>
                </c:pt>
                <c:pt idx="28">
                  <c:v>38.15</c:v>
                </c:pt>
                <c:pt idx="29">
                  <c:v>38.25</c:v>
                </c:pt>
                <c:pt idx="30">
                  <c:v>37.53</c:v>
                </c:pt>
                <c:pt idx="31">
                  <c:v>37.81</c:v>
                </c:pt>
                <c:pt idx="32">
                  <c:v>38.96</c:v>
                </c:pt>
                <c:pt idx="33">
                  <c:v>38.770000000000003</c:v>
                </c:pt>
                <c:pt idx="34">
                  <c:v>38.15</c:v>
                </c:pt>
                <c:pt idx="35">
                  <c:v>38.11</c:v>
                </c:pt>
                <c:pt idx="36">
                  <c:v>37.69</c:v>
                </c:pt>
                <c:pt idx="37">
                  <c:v>37.36</c:v>
                </c:pt>
                <c:pt idx="38">
                  <c:v>37.64</c:v>
                </c:pt>
                <c:pt idx="39">
                  <c:v>36.93</c:v>
                </c:pt>
                <c:pt idx="40">
                  <c:v>36.31</c:v>
                </c:pt>
                <c:pt idx="41">
                  <c:v>35.94</c:v>
                </c:pt>
                <c:pt idx="42">
                  <c:v>36.03</c:v>
                </c:pt>
                <c:pt idx="43">
                  <c:v>36.15</c:v>
                </c:pt>
                <c:pt idx="44">
                  <c:v>36.619999999999997</c:v>
                </c:pt>
                <c:pt idx="45">
                  <c:v>36.08</c:v>
                </c:pt>
                <c:pt idx="46">
                  <c:v>35.700000000000003</c:v>
                </c:pt>
                <c:pt idx="47">
                  <c:v>36.409999999999997</c:v>
                </c:pt>
                <c:pt idx="48">
                  <c:v>36.619999999999997</c:v>
                </c:pt>
                <c:pt idx="49">
                  <c:v>36.590000000000003</c:v>
                </c:pt>
                <c:pt idx="50">
                  <c:v>37.11</c:v>
                </c:pt>
                <c:pt idx="51">
                  <c:v>37.1</c:v>
                </c:pt>
                <c:pt idx="52">
                  <c:v>36.479999999999997</c:v>
                </c:pt>
                <c:pt idx="53">
                  <c:v>36.89</c:v>
                </c:pt>
                <c:pt idx="54">
                  <c:v>37.119999999999997</c:v>
                </c:pt>
                <c:pt idx="55">
                  <c:v>36.950000000000003</c:v>
                </c:pt>
                <c:pt idx="56">
                  <c:v>36.71</c:v>
                </c:pt>
                <c:pt idx="57">
                  <c:v>36.479999999999997</c:v>
                </c:pt>
                <c:pt idx="58">
                  <c:v>36.53</c:v>
                </c:pt>
                <c:pt idx="59">
                  <c:v>36.79</c:v>
                </c:pt>
                <c:pt idx="60">
                  <c:v>36.53</c:v>
                </c:pt>
                <c:pt idx="61">
                  <c:v>36.770000000000003</c:v>
                </c:pt>
                <c:pt idx="62">
                  <c:v>37.700000000000003</c:v>
                </c:pt>
                <c:pt idx="63">
                  <c:v>38.58</c:v>
                </c:pt>
                <c:pt idx="64">
                  <c:v>38.729999999999997</c:v>
                </c:pt>
                <c:pt idx="65">
                  <c:v>38.79</c:v>
                </c:pt>
                <c:pt idx="66">
                  <c:v>38.42</c:v>
                </c:pt>
                <c:pt idx="67">
                  <c:v>38.43</c:v>
                </c:pt>
                <c:pt idx="68">
                  <c:v>38.14</c:v>
                </c:pt>
                <c:pt idx="69">
                  <c:v>38.25</c:v>
                </c:pt>
                <c:pt idx="70">
                  <c:v>38.32</c:v>
                </c:pt>
                <c:pt idx="71">
                  <c:v>38.61</c:v>
                </c:pt>
                <c:pt idx="72">
                  <c:v>38.729999999999997</c:v>
                </c:pt>
                <c:pt idx="73">
                  <c:v>38.909999999999997</c:v>
                </c:pt>
                <c:pt idx="74">
                  <c:v>38.869999999999997</c:v>
                </c:pt>
                <c:pt idx="75">
                  <c:v>39.08</c:v>
                </c:pt>
                <c:pt idx="76">
                  <c:v>39.46</c:v>
                </c:pt>
                <c:pt idx="77">
                  <c:v>38.67</c:v>
                </c:pt>
                <c:pt idx="78">
                  <c:v>38.479999999999997</c:v>
                </c:pt>
                <c:pt idx="79">
                  <c:v>38.72</c:v>
                </c:pt>
                <c:pt idx="80">
                  <c:v>38.96</c:v>
                </c:pt>
                <c:pt idx="81">
                  <c:v>39.68</c:v>
                </c:pt>
                <c:pt idx="82">
                  <c:v>39.96</c:v>
                </c:pt>
                <c:pt idx="83">
                  <c:v>39.99</c:v>
                </c:pt>
                <c:pt idx="84">
                  <c:v>40.11</c:v>
                </c:pt>
                <c:pt idx="85">
                  <c:v>39.85</c:v>
                </c:pt>
                <c:pt idx="86">
                  <c:v>40.43</c:v>
                </c:pt>
                <c:pt idx="87">
                  <c:v>40.18</c:v>
                </c:pt>
                <c:pt idx="88">
                  <c:v>39.869999999999997</c:v>
                </c:pt>
                <c:pt idx="89">
                  <c:v>40.57</c:v>
                </c:pt>
                <c:pt idx="90">
                  <c:v>40.770000000000003</c:v>
                </c:pt>
                <c:pt idx="91">
                  <c:v>40.72</c:v>
                </c:pt>
                <c:pt idx="92">
                  <c:v>40.83</c:v>
                </c:pt>
                <c:pt idx="93">
                  <c:v>40.65</c:v>
                </c:pt>
                <c:pt idx="94">
                  <c:v>40.14</c:v>
                </c:pt>
                <c:pt idx="95">
                  <c:v>40.31</c:v>
                </c:pt>
                <c:pt idx="96">
                  <c:v>41.3</c:v>
                </c:pt>
                <c:pt idx="97">
                  <c:v>41.5</c:v>
                </c:pt>
                <c:pt idx="98">
                  <c:v>41.41</c:v>
                </c:pt>
                <c:pt idx="99">
                  <c:v>41.55</c:v>
                </c:pt>
                <c:pt idx="100">
                  <c:v>41.62</c:v>
                </c:pt>
                <c:pt idx="101">
                  <c:v>41.54</c:v>
                </c:pt>
                <c:pt idx="102">
                  <c:v>42.23</c:v>
                </c:pt>
                <c:pt idx="103">
                  <c:v>42.43</c:v>
                </c:pt>
                <c:pt idx="104">
                  <c:v>42.45</c:v>
                </c:pt>
                <c:pt idx="105">
                  <c:v>42</c:v>
                </c:pt>
                <c:pt idx="106">
                  <c:v>41.8</c:v>
                </c:pt>
                <c:pt idx="107">
                  <c:v>41.9</c:v>
                </c:pt>
                <c:pt idx="108">
                  <c:v>42</c:v>
                </c:pt>
                <c:pt idx="109">
                  <c:v>42.43</c:v>
                </c:pt>
                <c:pt idx="110">
                  <c:v>42.13</c:v>
                </c:pt>
                <c:pt idx="111">
                  <c:v>42.43</c:v>
                </c:pt>
                <c:pt idx="112">
                  <c:v>42.82</c:v>
                </c:pt>
                <c:pt idx="113">
                  <c:v>42.21</c:v>
                </c:pt>
                <c:pt idx="114">
                  <c:v>42.48</c:v>
                </c:pt>
                <c:pt idx="115">
                  <c:v>42.58</c:v>
                </c:pt>
                <c:pt idx="116">
                  <c:v>42</c:v>
                </c:pt>
                <c:pt idx="117">
                  <c:v>42.04</c:v>
                </c:pt>
                <c:pt idx="118">
                  <c:v>41.93</c:v>
                </c:pt>
                <c:pt idx="119">
                  <c:v>42.54</c:v>
                </c:pt>
                <c:pt idx="120">
                  <c:v>42.83</c:v>
                </c:pt>
                <c:pt idx="121">
                  <c:v>43.03</c:v>
                </c:pt>
                <c:pt idx="122">
                  <c:v>42.8</c:v>
                </c:pt>
                <c:pt idx="123">
                  <c:v>43.03</c:v>
                </c:pt>
                <c:pt idx="124">
                  <c:v>43.46</c:v>
                </c:pt>
                <c:pt idx="125">
                  <c:v>43.93</c:v>
                </c:pt>
                <c:pt idx="126">
                  <c:v>44.07</c:v>
                </c:pt>
                <c:pt idx="127">
                  <c:v>44.27</c:v>
                </c:pt>
                <c:pt idx="128">
                  <c:v>44.3</c:v>
                </c:pt>
                <c:pt idx="129">
                  <c:v>44.39</c:v>
                </c:pt>
                <c:pt idx="130">
                  <c:v>44.45</c:v>
                </c:pt>
                <c:pt idx="131">
                  <c:v>44.73</c:v>
                </c:pt>
                <c:pt idx="132">
                  <c:v>43.66</c:v>
                </c:pt>
                <c:pt idx="133">
                  <c:v>43.77</c:v>
                </c:pt>
                <c:pt idx="134">
                  <c:v>44.07</c:v>
                </c:pt>
                <c:pt idx="135">
                  <c:v>44.04</c:v>
                </c:pt>
                <c:pt idx="136">
                  <c:v>43.66</c:v>
                </c:pt>
                <c:pt idx="137">
                  <c:v>44.26</c:v>
                </c:pt>
                <c:pt idx="138">
                  <c:v>44.42</c:v>
                </c:pt>
                <c:pt idx="139">
                  <c:v>44.26</c:v>
                </c:pt>
                <c:pt idx="140">
                  <c:v>43.7</c:v>
                </c:pt>
                <c:pt idx="141">
                  <c:v>43.9</c:v>
                </c:pt>
                <c:pt idx="142">
                  <c:v>44.06</c:v>
                </c:pt>
                <c:pt idx="143">
                  <c:v>43.8</c:v>
                </c:pt>
                <c:pt idx="144">
                  <c:v>43.88</c:v>
                </c:pt>
                <c:pt idx="145">
                  <c:v>44.37</c:v>
                </c:pt>
                <c:pt idx="146">
                  <c:v>44.43</c:v>
                </c:pt>
                <c:pt idx="147">
                  <c:v>43.99</c:v>
                </c:pt>
                <c:pt idx="148">
                  <c:v>43.85</c:v>
                </c:pt>
                <c:pt idx="149">
                  <c:v>43.69</c:v>
                </c:pt>
                <c:pt idx="150">
                  <c:v>43.38</c:v>
                </c:pt>
                <c:pt idx="151">
                  <c:v>42.93</c:v>
                </c:pt>
                <c:pt idx="152">
                  <c:v>43.11</c:v>
                </c:pt>
                <c:pt idx="153">
                  <c:v>43.33</c:v>
                </c:pt>
                <c:pt idx="154">
                  <c:v>43.12</c:v>
                </c:pt>
                <c:pt idx="155">
                  <c:v>43.16</c:v>
                </c:pt>
                <c:pt idx="156">
                  <c:v>43.24</c:v>
                </c:pt>
                <c:pt idx="157">
                  <c:v>44.06</c:v>
                </c:pt>
                <c:pt idx="158">
                  <c:v>43.85</c:v>
                </c:pt>
                <c:pt idx="159">
                  <c:v>43.88</c:v>
                </c:pt>
                <c:pt idx="160">
                  <c:v>44.1</c:v>
                </c:pt>
                <c:pt idx="161">
                  <c:v>44.62</c:v>
                </c:pt>
                <c:pt idx="162">
                  <c:v>45.08</c:v>
                </c:pt>
                <c:pt idx="163">
                  <c:v>45.31</c:v>
                </c:pt>
                <c:pt idx="164">
                  <c:v>45.28</c:v>
                </c:pt>
                <c:pt idx="165">
                  <c:v>44.91</c:v>
                </c:pt>
                <c:pt idx="166">
                  <c:v>44.08</c:v>
                </c:pt>
                <c:pt idx="167">
                  <c:v>44.17</c:v>
                </c:pt>
                <c:pt idx="168">
                  <c:v>43.69</c:v>
                </c:pt>
                <c:pt idx="169">
                  <c:v>43.58</c:v>
                </c:pt>
                <c:pt idx="170">
                  <c:v>44.3</c:v>
                </c:pt>
                <c:pt idx="171">
                  <c:v>43.73</c:v>
                </c:pt>
                <c:pt idx="172">
                  <c:v>43.57</c:v>
                </c:pt>
                <c:pt idx="173">
                  <c:v>43.61</c:v>
                </c:pt>
                <c:pt idx="174">
                  <c:v>43.63</c:v>
                </c:pt>
                <c:pt idx="175">
                  <c:v>44.07</c:v>
                </c:pt>
                <c:pt idx="176">
                  <c:v>44.02</c:v>
                </c:pt>
                <c:pt idx="177">
                  <c:v>44.16</c:v>
                </c:pt>
                <c:pt idx="178">
                  <c:v>44.12</c:v>
                </c:pt>
                <c:pt idx="179">
                  <c:v>44.05</c:v>
                </c:pt>
                <c:pt idx="180">
                  <c:v>44.46</c:v>
                </c:pt>
                <c:pt idx="181">
                  <c:v>44.45</c:v>
                </c:pt>
                <c:pt idx="182">
                  <c:v>43.84</c:v>
                </c:pt>
                <c:pt idx="183">
                  <c:v>43.7</c:v>
                </c:pt>
                <c:pt idx="184">
                  <c:v>43.86</c:v>
                </c:pt>
                <c:pt idx="185">
                  <c:v>44.6</c:v>
                </c:pt>
                <c:pt idx="186">
                  <c:v>44.86</c:v>
                </c:pt>
                <c:pt idx="187">
                  <c:v>44.71</c:v>
                </c:pt>
                <c:pt idx="188">
                  <c:v>44.68</c:v>
                </c:pt>
                <c:pt idx="189">
                  <c:v>45.19</c:v>
                </c:pt>
                <c:pt idx="190">
                  <c:v>45.42</c:v>
                </c:pt>
                <c:pt idx="191">
                  <c:v>45.26</c:v>
                </c:pt>
                <c:pt idx="192">
                  <c:v>45.04</c:v>
                </c:pt>
                <c:pt idx="193">
                  <c:v>43.19</c:v>
                </c:pt>
                <c:pt idx="194">
                  <c:v>43.33</c:v>
                </c:pt>
                <c:pt idx="195">
                  <c:v>43.13</c:v>
                </c:pt>
                <c:pt idx="196">
                  <c:v>42.48</c:v>
                </c:pt>
                <c:pt idx="197">
                  <c:v>42.15</c:v>
                </c:pt>
                <c:pt idx="198">
                  <c:v>42.85</c:v>
                </c:pt>
                <c:pt idx="199">
                  <c:v>42.68</c:v>
                </c:pt>
                <c:pt idx="200">
                  <c:v>42.97</c:v>
                </c:pt>
                <c:pt idx="201">
                  <c:v>42.98</c:v>
                </c:pt>
                <c:pt idx="202">
                  <c:v>43.21</c:v>
                </c:pt>
                <c:pt idx="203">
                  <c:v>42.37</c:v>
                </c:pt>
                <c:pt idx="204">
                  <c:v>42.99</c:v>
                </c:pt>
                <c:pt idx="205">
                  <c:v>42.89</c:v>
                </c:pt>
                <c:pt idx="206">
                  <c:v>42.83</c:v>
                </c:pt>
                <c:pt idx="207">
                  <c:v>43.27</c:v>
                </c:pt>
                <c:pt idx="208">
                  <c:v>43.58</c:v>
                </c:pt>
                <c:pt idx="209">
                  <c:v>44.42</c:v>
                </c:pt>
                <c:pt idx="210">
                  <c:v>44.26</c:v>
                </c:pt>
                <c:pt idx="211">
                  <c:v>44.12</c:v>
                </c:pt>
                <c:pt idx="212">
                  <c:v>44.3</c:v>
                </c:pt>
                <c:pt idx="213">
                  <c:v>43.99</c:v>
                </c:pt>
                <c:pt idx="214">
                  <c:v>43.52</c:v>
                </c:pt>
                <c:pt idx="215">
                  <c:v>43.57</c:v>
                </c:pt>
                <c:pt idx="216">
                  <c:v>43.53</c:v>
                </c:pt>
                <c:pt idx="217">
                  <c:v>43.59</c:v>
                </c:pt>
                <c:pt idx="218">
                  <c:v>44.16</c:v>
                </c:pt>
                <c:pt idx="219">
                  <c:v>44.34</c:v>
                </c:pt>
                <c:pt idx="220">
                  <c:v>44.68</c:v>
                </c:pt>
                <c:pt idx="221">
                  <c:v>44.21</c:v>
                </c:pt>
                <c:pt idx="222">
                  <c:v>44.56</c:v>
                </c:pt>
                <c:pt idx="223">
                  <c:v>44.65</c:v>
                </c:pt>
                <c:pt idx="224">
                  <c:v>45.06</c:v>
                </c:pt>
                <c:pt idx="225">
                  <c:v>45.16</c:v>
                </c:pt>
                <c:pt idx="226">
                  <c:v>45.01</c:v>
                </c:pt>
                <c:pt idx="227">
                  <c:v>45.15</c:v>
                </c:pt>
                <c:pt idx="228">
                  <c:v>45.4</c:v>
                </c:pt>
                <c:pt idx="229">
                  <c:v>45.47</c:v>
                </c:pt>
                <c:pt idx="230">
                  <c:v>45.7</c:v>
                </c:pt>
                <c:pt idx="231">
                  <c:v>46.31</c:v>
                </c:pt>
                <c:pt idx="232">
                  <c:v>46.55</c:v>
                </c:pt>
                <c:pt idx="233">
                  <c:v>46.57</c:v>
                </c:pt>
                <c:pt idx="234">
                  <c:v>45.96</c:v>
                </c:pt>
                <c:pt idx="235">
                  <c:v>45.92</c:v>
                </c:pt>
                <c:pt idx="236">
                  <c:v>46.42</c:v>
                </c:pt>
                <c:pt idx="237">
                  <c:v>46.59</c:v>
                </c:pt>
                <c:pt idx="238">
                  <c:v>46.63</c:v>
                </c:pt>
                <c:pt idx="239">
                  <c:v>46.63</c:v>
                </c:pt>
                <c:pt idx="240">
                  <c:v>46.73</c:v>
                </c:pt>
                <c:pt idx="241">
                  <c:v>46.83</c:v>
                </c:pt>
                <c:pt idx="242">
                  <c:v>46.19</c:v>
                </c:pt>
                <c:pt idx="243">
                  <c:v>46.78</c:v>
                </c:pt>
                <c:pt idx="244">
                  <c:v>46.46</c:v>
                </c:pt>
                <c:pt idx="245">
                  <c:v>46.1</c:v>
                </c:pt>
                <c:pt idx="246">
                  <c:v>46.55</c:v>
                </c:pt>
                <c:pt idx="247">
                  <c:v>46.33</c:v>
                </c:pt>
                <c:pt idx="248">
                  <c:v>46.71</c:v>
                </c:pt>
                <c:pt idx="249">
                  <c:v>47.01</c:v>
                </c:pt>
                <c:pt idx="250">
                  <c:v>47.05</c:v>
                </c:pt>
                <c:pt idx="251">
                  <c:v>46.83</c:v>
                </c:pt>
                <c:pt idx="252">
                  <c:v>46.16</c:v>
                </c:pt>
                <c:pt idx="253">
                  <c:v>46.45</c:v>
                </c:pt>
                <c:pt idx="254">
                  <c:v>46.81</c:v>
                </c:pt>
                <c:pt idx="255">
                  <c:v>47.19</c:v>
                </c:pt>
                <c:pt idx="256">
                  <c:v>47.41</c:v>
                </c:pt>
                <c:pt idx="257">
                  <c:v>47.44</c:v>
                </c:pt>
                <c:pt idx="258">
                  <c:v>47.58</c:v>
                </c:pt>
                <c:pt idx="259">
                  <c:v>47.58</c:v>
                </c:pt>
                <c:pt idx="260">
                  <c:v>47.07</c:v>
                </c:pt>
                <c:pt idx="261">
                  <c:v>46.34</c:v>
                </c:pt>
                <c:pt idx="262">
                  <c:v>46.91</c:v>
                </c:pt>
                <c:pt idx="263">
                  <c:v>46.82</c:v>
                </c:pt>
                <c:pt idx="264">
                  <c:v>46.54</c:v>
                </c:pt>
                <c:pt idx="265">
                  <c:v>47.05</c:v>
                </c:pt>
                <c:pt idx="266">
                  <c:v>47.36</c:v>
                </c:pt>
                <c:pt idx="267">
                  <c:v>47.73</c:v>
                </c:pt>
                <c:pt idx="268">
                  <c:v>47.77</c:v>
                </c:pt>
                <c:pt idx="269">
                  <c:v>47.76</c:v>
                </c:pt>
                <c:pt idx="270">
                  <c:v>47.31</c:v>
                </c:pt>
                <c:pt idx="271">
                  <c:v>47.74</c:v>
                </c:pt>
                <c:pt idx="272">
                  <c:v>47.29</c:v>
                </c:pt>
                <c:pt idx="273">
                  <c:v>47.09</c:v>
                </c:pt>
                <c:pt idx="274">
                  <c:v>46.82</c:v>
                </c:pt>
                <c:pt idx="275">
                  <c:v>47.54</c:v>
                </c:pt>
                <c:pt idx="276">
                  <c:v>47.52</c:v>
                </c:pt>
                <c:pt idx="277">
                  <c:v>47.6</c:v>
                </c:pt>
                <c:pt idx="278">
                  <c:v>48.01</c:v>
                </c:pt>
                <c:pt idx="279">
                  <c:v>48.31</c:v>
                </c:pt>
                <c:pt idx="280">
                  <c:v>48.66</c:v>
                </c:pt>
                <c:pt idx="281">
                  <c:v>48.86</c:v>
                </c:pt>
                <c:pt idx="282">
                  <c:v>48.89</c:v>
                </c:pt>
                <c:pt idx="283">
                  <c:v>48.48</c:v>
                </c:pt>
                <c:pt idx="284">
                  <c:v>48.81</c:v>
                </c:pt>
                <c:pt idx="285">
                  <c:v>49.56</c:v>
                </c:pt>
                <c:pt idx="286">
                  <c:v>49.9</c:v>
                </c:pt>
                <c:pt idx="287">
                  <c:v>49.85</c:v>
                </c:pt>
                <c:pt idx="288">
                  <c:v>50.23</c:v>
                </c:pt>
                <c:pt idx="289">
                  <c:v>50.17</c:v>
                </c:pt>
                <c:pt idx="290">
                  <c:v>50.32</c:v>
                </c:pt>
                <c:pt idx="291">
                  <c:v>50.05</c:v>
                </c:pt>
                <c:pt idx="292">
                  <c:v>50.07</c:v>
                </c:pt>
                <c:pt idx="293">
                  <c:v>49.33</c:v>
                </c:pt>
                <c:pt idx="294">
                  <c:v>49.4</c:v>
                </c:pt>
                <c:pt idx="295">
                  <c:v>48.98</c:v>
                </c:pt>
                <c:pt idx="296">
                  <c:v>47.99</c:v>
                </c:pt>
                <c:pt idx="297">
                  <c:v>48.55</c:v>
                </c:pt>
                <c:pt idx="298">
                  <c:v>47.53</c:v>
                </c:pt>
                <c:pt idx="299">
                  <c:v>47.9</c:v>
                </c:pt>
                <c:pt idx="300">
                  <c:v>48.34</c:v>
                </c:pt>
                <c:pt idx="301">
                  <c:v>47.42</c:v>
                </c:pt>
                <c:pt idx="302">
                  <c:v>47.97</c:v>
                </c:pt>
                <c:pt idx="303">
                  <c:v>48.31</c:v>
                </c:pt>
                <c:pt idx="304">
                  <c:v>48.84</c:v>
                </c:pt>
                <c:pt idx="305">
                  <c:v>47.71</c:v>
                </c:pt>
                <c:pt idx="306">
                  <c:v>47.28</c:v>
                </c:pt>
                <c:pt idx="307">
                  <c:v>47.6</c:v>
                </c:pt>
                <c:pt idx="308">
                  <c:v>46.79</c:v>
                </c:pt>
                <c:pt idx="309">
                  <c:v>45.9</c:v>
                </c:pt>
                <c:pt idx="310">
                  <c:v>45.45</c:v>
                </c:pt>
                <c:pt idx="311">
                  <c:v>46.31</c:v>
                </c:pt>
                <c:pt idx="312">
                  <c:v>46.53</c:v>
                </c:pt>
                <c:pt idx="313">
                  <c:v>47.02</c:v>
                </c:pt>
                <c:pt idx="314">
                  <c:v>47.66</c:v>
                </c:pt>
                <c:pt idx="315">
                  <c:v>47.53</c:v>
                </c:pt>
                <c:pt idx="316">
                  <c:v>48.2</c:v>
                </c:pt>
                <c:pt idx="317">
                  <c:v>47.88</c:v>
                </c:pt>
                <c:pt idx="318">
                  <c:v>46.74</c:v>
                </c:pt>
                <c:pt idx="319">
                  <c:v>48.08</c:v>
                </c:pt>
                <c:pt idx="320">
                  <c:v>48.33</c:v>
                </c:pt>
                <c:pt idx="321">
                  <c:v>48.87</c:v>
                </c:pt>
                <c:pt idx="322">
                  <c:v>49.68</c:v>
                </c:pt>
                <c:pt idx="323">
                  <c:v>49.18</c:v>
                </c:pt>
                <c:pt idx="324">
                  <c:v>49.14</c:v>
                </c:pt>
                <c:pt idx="325">
                  <c:v>48.23</c:v>
                </c:pt>
                <c:pt idx="326">
                  <c:v>48.93</c:v>
                </c:pt>
                <c:pt idx="327">
                  <c:v>48.94</c:v>
                </c:pt>
                <c:pt idx="328">
                  <c:v>49.18</c:v>
                </c:pt>
                <c:pt idx="329">
                  <c:v>49.22</c:v>
                </c:pt>
                <c:pt idx="330">
                  <c:v>48.81</c:v>
                </c:pt>
                <c:pt idx="331">
                  <c:v>50.04</c:v>
                </c:pt>
                <c:pt idx="332">
                  <c:v>50.17</c:v>
                </c:pt>
                <c:pt idx="333">
                  <c:v>50.03</c:v>
                </c:pt>
                <c:pt idx="334">
                  <c:v>50.36</c:v>
                </c:pt>
                <c:pt idx="335">
                  <c:v>50.59</c:v>
                </c:pt>
                <c:pt idx="336">
                  <c:v>51.07</c:v>
                </c:pt>
                <c:pt idx="337">
                  <c:v>51.32</c:v>
                </c:pt>
                <c:pt idx="338">
                  <c:v>51.58</c:v>
                </c:pt>
                <c:pt idx="339">
                  <c:v>51.41</c:v>
                </c:pt>
                <c:pt idx="340">
                  <c:v>52</c:v>
                </c:pt>
                <c:pt idx="341">
                  <c:v>52.01</c:v>
                </c:pt>
                <c:pt idx="342">
                  <c:v>51.65</c:v>
                </c:pt>
                <c:pt idx="343">
                  <c:v>51.77</c:v>
                </c:pt>
                <c:pt idx="344">
                  <c:v>52.82</c:v>
                </c:pt>
                <c:pt idx="345">
                  <c:v>53.15</c:v>
                </c:pt>
                <c:pt idx="346">
                  <c:v>53.38</c:v>
                </c:pt>
                <c:pt idx="347">
                  <c:v>53.51</c:v>
                </c:pt>
                <c:pt idx="348">
                  <c:v>52.66</c:v>
                </c:pt>
                <c:pt idx="349">
                  <c:v>53.53</c:v>
                </c:pt>
                <c:pt idx="350">
                  <c:v>53.12</c:v>
                </c:pt>
                <c:pt idx="351">
                  <c:v>52.87</c:v>
                </c:pt>
                <c:pt idx="352">
                  <c:v>53.55</c:v>
                </c:pt>
                <c:pt idx="353">
                  <c:v>53.78</c:v>
                </c:pt>
                <c:pt idx="354">
                  <c:v>52.44</c:v>
                </c:pt>
                <c:pt idx="355">
                  <c:v>53.07</c:v>
                </c:pt>
                <c:pt idx="356">
                  <c:v>54.18</c:v>
                </c:pt>
                <c:pt idx="357">
                  <c:v>53.77</c:v>
                </c:pt>
                <c:pt idx="358">
                  <c:v>53.05</c:v>
                </c:pt>
                <c:pt idx="359">
                  <c:v>53.93</c:v>
                </c:pt>
                <c:pt idx="360">
                  <c:v>54.16</c:v>
                </c:pt>
                <c:pt idx="361">
                  <c:v>54.26</c:v>
                </c:pt>
                <c:pt idx="362">
                  <c:v>55.03</c:v>
                </c:pt>
                <c:pt idx="363">
                  <c:v>54</c:v>
                </c:pt>
                <c:pt idx="364">
                  <c:v>54.42</c:v>
                </c:pt>
                <c:pt idx="365">
                  <c:v>54.07</c:v>
                </c:pt>
                <c:pt idx="366">
                  <c:v>54.68</c:v>
                </c:pt>
                <c:pt idx="367">
                  <c:v>53.35</c:v>
                </c:pt>
                <c:pt idx="368">
                  <c:v>51.73</c:v>
                </c:pt>
                <c:pt idx="369">
                  <c:v>50</c:v>
                </c:pt>
                <c:pt idx="370">
                  <c:v>48.73</c:v>
                </c:pt>
                <c:pt idx="371">
                  <c:v>50.74</c:v>
                </c:pt>
                <c:pt idx="372">
                  <c:v>50.09</c:v>
                </c:pt>
                <c:pt idx="373">
                  <c:v>49.82</c:v>
                </c:pt>
                <c:pt idx="374">
                  <c:v>50.28</c:v>
                </c:pt>
                <c:pt idx="375">
                  <c:v>49.7</c:v>
                </c:pt>
                <c:pt idx="376">
                  <c:v>49.9</c:v>
                </c:pt>
                <c:pt idx="377">
                  <c:v>49.31</c:v>
                </c:pt>
                <c:pt idx="378">
                  <c:v>49.96</c:v>
                </c:pt>
                <c:pt idx="379">
                  <c:v>51.48</c:v>
                </c:pt>
                <c:pt idx="380">
                  <c:v>51.7</c:v>
                </c:pt>
                <c:pt idx="381">
                  <c:v>51.31</c:v>
                </c:pt>
                <c:pt idx="382">
                  <c:v>50.88</c:v>
                </c:pt>
                <c:pt idx="383">
                  <c:v>50.67</c:v>
                </c:pt>
                <c:pt idx="384">
                  <c:v>51.57</c:v>
                </c:pt>
                <c:pt idx="385">
                  <c:v>52.32</c:v>
                </c:pt>
                <c:pt idx="386">
                  <c:v>52.33</c:v>
                </c:pt>
                <c:pt idx="387">
                  <c:v>52.54</c:v>
                </c:pt>
                <c:pt idx="388">
                  <c:v>51.32</c:v>
                </c:pt>
                <c:pt idx="389">
                  <c:v>51.78</c:v>
                </c:pt>
                <c:pt idx="390">
                  <c:v>51.5</c:v>
                </c:pt>
                <c:pt idx="391">
                  <c:v>50.97</c:v>
                </c:pt>
                <c:pt idx="392">
                  <c:v>49.73</c:v>
                </c:pt>
                <c:pt idx="393">
                  <c:v>49.88</c:v>
                </c:pt>
                <c:pt idx="394">
                  <c:v>50.9</c:v>
                </c:pt>
                <c:pt idx="395">
                  <c:v>51.85</c:v>
                </c:pt>
                <c:pt idx="396">
                  <c:v>52.5</c:v>
                </c:pt>
                <c:pt idx="397">
                  <c:v>51.93</c:v>
                </c:pt>
                <c:pt idx="398">
                  <c:v>51.86</c:v>
                </c:pt>
                <c:pt idx="399">
                  <c:v>51.22</c:v>
                </c:pt>
                <c:pt idx="400">
                  <c:v>50.45</c:v>
                </c:pt>
                <c:pt idx="401">
                  <c:v>50.62</c:v>
                </c:pt>
                <c:pt idx="402">
                  <c:v>48.4</c:v>
                </c:pt>
                <c:pt idx="403">
                  <c:v>48.17</c:v>
                </c:pt>
                <c:pt idx="404">
                  <c:v>46.92</c:v>
                </c:pt>
                <c:pt idx="405">
                  <c:v>47.92</c:v>
                </c:pt>
                <c:pt idx="406">
                  <c:v>47.99</c:v>
                </c:pt>
                <c:pt idx="407">
                  <c:v>47.05</c:v>
                </c:pt>
                <c:pt idx="408">
                  <c:v>47.87</c:v>
                </c:pt>
                <c:pt idx="409">
                  <c:v>46.55</c:v>
                </c:pt>
                <c:pt idx="410">
                  <c:v>46.05</c:v>
                </c:pt>
                <c:pt idx="411">
                  <c:v>45.41</c:v>
                </c:pt>
                <c:pt idx="412">
                  <c:v>45.35</c:v>
                </c:pt>
                <c:pt idx="413">
                  <c:v>44.18</c:v>
                </c:pt>
                <c:pt idx="414">
                  <c:v>44.02</c:v>
                </c:pt>
                <c:pt idx="415">
                  <c:v>44.91</c:v>
                </c:pt>
                <c:pt idx="416">
                  <c:v>43.99</c:v>
                </c:pt>
                <c:pt idx="417">
                  <c:v>44.33</c:v>
                </c:pt>
                <c:pt idx="418">
                  <c:v>44.41</c:v>
                </c:pt>
                <c:pt idx="419">
                  <c:v>44.37</c:v>
                </c:pt>
                <c:pt idx="420">
                  <c:v>45.13</c:v>
                </c:pt>
                <c:pt idx="421">
                  <c:v>45.59</c:v>
                </c:pt>
                <c:pt idx="422">
                  <c:v>44.95</c:v>
                </c:pt>
                <c:pt idx="423">
                  <c:v>43.67</c:v>
                </c:pt>
                <c:pt idx="424">
                  <c:v>42.81</c:v>
                </c:pt>
                <c:pt idx="425">
                  <c:v>43.11</c:v>
                </c:pt>
                <c:pt idx="426">
                  <c:v>43.6</c:v>
                </c:pt>
                <c:pt idx="427">
                  <c:v>44.07</c:v>
                </c:pt>
                <c:pt idx="428">
                  <c:v>43.82</c:v>
                </c:pt>
                <c:pt idx="429">
                  <c:v>44.78</c:v>
                </c:pt>
                <c:pt idx="430">
                  <c:v>43.97</c:v>
                </c:pt>
                <c:pt idx="431">
                  <c:v>43.82</c:v>
                </c:pt>
                <c:pt idx="432">
                  <c:v>43.74</c:v>
                </c:pt>
                <c:pt idx="433">
                  <c:v>43.94</c:v>
                </c:pt>
                <c:pt idx="434">
                  <c:v>43.52</c:v>
                </c:pt>
                <c:pt idx="435">
                  <c:v>43.68</c:v>
                </c:pt>
                <c:pt idx="436">
                  <c:v>44.07</c:v>
                </c:pt>
                <c:pt idx="437">
                  <c:v>44.29</c:v>
                </c:pt>
                <c:pt idx="438">
                  <c:v>44.12</c:v>
                </c:pt>
                <c:pt idx="439">
                  <c:v>42.95</c:v>
                </c:pt>
                <c:pt idx="440">
                  <c:v>42.67</c:v>
                </c:pt>
                <c:pt idx="441">
                  <c:v>42.91</c:v>
                </c:pt>
                <c:pt idx="442">
                  <c:v>43.12</c:v>
                </c:pt>
                <c:pt idx="443">
                  <c:v>42.17</c:v>
                </c:pt>
                <c:pt idx="444">
                  <c:v>42.07</c:v>
                </c:pt>
                <c:pt idx="445">
                  <c:v>41.26</c:v>
                </c:pt>
                <c:pt idx="446">
                  <c:v>42.83</c:v>
                </c:pt>
                <c:pt idx="447">
                  <c:v>42.71</c:v>
                </c:pt>
                <c:pt idx="448">
                  <c:v>43.04</c:v>
                </c:pt>
                <c:pt idx="449">
                  <c:v>42.25</c:v>
                </c:pt>
                <c:pt idx="450">
                  <c:v>41.48</c:v>
                </c:pt>
                <c:pt idx="451">
                  <c:v>43.33</c:v>
                </c:pt>
                <c:pt idx="452">
                  <c:v>42.26</c:v>
                </c:pt>
                <c:pt idx="453">
                  <c:v>43.09</c:v>
                </c:pt>
                <c:pt idx="454">
                  <c:v>44.58</c:v>
                </c:pt>
                <c:pt idx="455">
                  <c:v>44.83</c:v>
                </c:pt>
                <c:pt idx="456">
                  <c:v>44.7</c:v>
                </c:pt>
                <c:pt idx="457">
                  <c:v>43.71</c:v>
                </c:pt>
                <c:pt idx="458">
                  <c:v>43.49</c:v>
                </c:pt>
                <c:pt idx="459">
                  <c:v>43.72</c:v>
                </c:pt>
                <c:pt idx="460">
                  <c:v>45.59</c:v>
                </c:pt>
                <c:pt idx="461">
                  <c:v>45.49</c:v>
                </c:pt>
                <c:pt idx="462">
                  <c:v>45.59</c:v>
                </c:pt>
                <c:pt idx="463">
                  <c:v>45.86</c:v>
                </c:pt>
                <c:pt idx="464">
                  <c:v>45.76</c:v>
                </c:pt>
                <c:pt idx="465">
                  <c:v>45.41</c:v>
                </c:pt>
                <c:pt idx="466">
                  <c:v>44.9</c:v>
                </c:pt>
                <c:pt idx="467">
                  <c:v>45.54</c:v>
                </c:pt>
                <c:pt idx="468">
                  <c:v>44.28</c:v>
                </c:pt>
                <c:pt idx="469">
                  <c:v>44.08</c:v>
                </c:pt>
                <c:pt idx="470">
                  <c:v>44.14</c:v>
                </c:pt>
                <c:pt idx="471">
                  <c:v>45.37</c:v>
                </c:pt>
                <c:pt idx="472">
                  <c:v>45.27</c:v>
                </c:pt>
                <c:pt idx="473">
                  <c:v>46.71</c:v>
                </c:pt>
                <c:pt idx="474">
                  <c:v>47.04</c:v>
                </c:pt>
                <c:pt idx="475">
                  <c:v>46.34</c:v>
                </c:pt>
                <c:pt idx="476">
                  <c:v>46.85</c:v>
                </c:pt>
                <c:pt idx="477">
                  <c:v>47.27</c:v>
                </c:pt>
                <c:pt idx="478">
                  <c:v>47.15</c:v>
                </c:pt>
                <c:pt idx="479">
                  <c:v>47.24</c:v>
                </c:pt>
                <c:pt idx="480">
                  <c:v>47.6</c:v>
                </c:pt>
                <c:pt idx="481">
                  <c:v>47.21</c:v>
                </c:pt>
                <c:pt idx="482">
                  <c:v>48.7</c:v>
                </c:pt>
                <c:pt idx="483">
                  <c:v>48.77</c:v>
                </c:pt>
                <c:pt idx="484">
                  <c:v>48.63</c:v>
                </c:pt>
                <c:pt idx="485">
                  <c:v>48.93</c:v>
                </c:pt>
                <c:pt idx="486">
                  <c:v>48.04</c:v>
                </c:pt>
                <c:pt idx="487">
                  <c:v>48.4</c:v>
                </c:pt>
                <c:pt idx="488">
                  <c:v>48.21</c:v>
                </c:pt>
                <c:pt idx="489">
                  <c:v>49.09</c:v>
                </c:pt>
                <c:pt idx="490">
                  <c:v>49.22</c:v>
                </c:pt>
                <c:pt idx="491">
                  <c:v>49.11</c:v>
                </c:pt>
                <c:pt idx="492">
                  <c:v>49.97</c:v>
                </c:pt>
                <c:pt idx="493">
                  <c:v>50.01</c:v>
                </c:pt>
                <c:pt idx="494">
                  <c:v>49.65</c:v>
                </c:pt>
                <c:pt idx="495">
                  <c:v>49.27</c:v>
                </c:pt>
                <c:pt idx="496">
                  <c:v>48.18</c:v>
                </c:pt>
                <c:pt idx="497">
                  <c:v>48.35</c:v>
                </c:pt>
                <c:pt idx="498">
                  <c:v>48.2</c:v>
                </c:pt>
                <c:pt idx="499">
                  <c:v>49.05</c:v>
                </c:pt>
                <c:pt idx="500">
                  <c:v>49.25</c:v>
                </c:pt>
                <c:pt idx="501">
                  <c:v>49.69</c:v>
                </c:pt>
                <c:pt idx="502">
                  <c:v>50.01</c:v>
                </c:pt>
                <c:pt idx="503">
                  <c:v>49.4</c:v>
                </c:pt>
                <c:pt idx="504">
                  <c:v>49.13</c:v>
                </c:pt>
                <c:pt idx="505">
                  <c:v>49.76</c:v>
                </c:pt>
                <c:pt idx="506">
                  <c:v>50.55</c:v>
                </c:pt>
                <c:pt idx="507">
                  <c:v>49.03</c:v>
                </c:pt>
                <c:pt idx="508">
                  <c:v>48.77</c:v>
                </c:pt>
                <c:pt idx="509">
                  <c:v>48.54</c:v>
                </c:pt>
                <c:pt idx="510">
                  <c:v>47.38</c:v>
                </c:pt>
                <c:pt idx="511">
                  <c:v>47.42</c:v>
                </c:pt>
                <c:pt idx="512">
                  <c:v>48.37</c:v>
                </c:pt>
                <c:pt idx="513">
                  <c:v>48.8</c:v>
                </c:pt>
                <c:pt idx="514">
                  <c:v>48.54</c:v>
                </c:pt>
                <c:pt idx="515">
                  <c:v>48.02</c:v>
                </c:pt>
                <c:pt idx="516">
                  <c:v>48.77</c:v>
                </c:pt>
                <c:pt idx="517">
                  <c:v>47.42</c:v>
                </c:pt>
                <c:pt idx="518">
                  <c:v>47.05</c:v>
                </c:pt>
                <c:pt idx="519">
                  <c:v>46.81</c:v>
                </c:pt>
                <c:pt idx="520">
                  <c:v>47.57</c:v>
                </c:pt>
                <c:pt idx="521">
                  <c:v>45.65</c:v>
                </c:pt>
                <c:pt idx="522">
                  <c:v>45.65</c:v>
                </c:pt>
                <c:pt idx="523">
                  <c:v>45.17</c:v>
                </c:pt>
                <c:pt idx="524">
                  <c:v>45.81</c:v>
                </c:pt>
                <c:pt idx="525">
                  <c:v>44.71</c:v>
                </c:pt>
                <c:pt idx="526">
                  <c:v>44.9</c:v>
                </c:pt>
                <c:pt idx="527">
                  <c:v>45.97</c:v>
                </c:pt>
                <c:pt idx="528">
                  <c:v>44.75</c:v>
                </c:pt>
                <c:pt idx="529">
                  <c:v>45.28</c:v>
                </c:pt>
                <c:pt idx="530">
                  <c:v>44.56</c:v>
                </c:pt>
                <c:pt idx="531">
                  <c:v>44.23</c:v>
                </c:pt>
                <c:pt idx="532">
                  <c:v>44.24</c:v>
                </c:pt>
                <c:pt idx="533">
                  <c:v>45.34</c:v>
                </c:pt>
                <c:pt idx="534">
                  <c:v>45.64</c:v>
                </c:pt>
                <c:pt idx="535">
                  <c:v>44.59</c:v>
                </c:pt>
                <c:pt idx="536">
                  <c:v>44.78</c:v>
                </c:pt>
                <c:pt idx="537">
                  <c:v>44.78</c:v>
                </c:pt>
                <c:pt idx="538">
                  <c:v>45.37</c:v>
                </c:pt>
                <c:pt idx="539">
                  <c:v>44.69</c:v>
                </c:pt>
                <c:pt idx="540">
                  <c:v>45.27</c:v>
                </c:pt>
                <c:pt idx="541">
                  <c:v>44.42</c:v>
                </c:pt>
                <c:pt idx="542">
                  <c:v>45.34</c:v>
                </c:pt>
                <c:pt idx="543">
                  <c:v>45.57</c:v>
                </c:pt>
                <c:pt idx="544">
                  <c:v>45.46</c:v>
                </c:pt>
                <c:pt idx="545">
                  <c:v>44.88</c:v>
                </c:pt>
                <c:pt idx="546">
                  <c:v>44.43</c:v>
                </c:pt>
                <c:pt idx="547">
                  <c:v>45.93</c:v>
                </c:pt>
                <c:pt idx="548">
                  <c:v>46.63</c:v>
                </c:pt>
                <c:pt idx="549">
                  <c:v>46.27</c:v>
                </c:pt>
                <c:pt idx="550">
                  <c:v>47.32</c:v>
                </c:pt>
                <c:pt idx="551">
                  <c:v>47.75</c:v>
                </c:pt>
                <c:pt idx="552">
                  <c:v>47.8</c:v>
                </c:pt>
                <c:pt idx="553">
                  <c:v>47.7</c:v>
                </c:pt>
                <c:pt idx="554">
                  <c:v>48.25</c:v>
                </c:pt>
                <c:pt idx="555">
                  <c:v>48.16</c:v>
                </c:pt>
                <c:pt idx="556">
                  <c:v>47.6</c:v>
                </c:pt>
                <c:pt idx="557">
                  <c:v>47.01</c:v>
                </c:pt>
                <c:pt idx="558">
                  <c:v>47.09</c:v>
                </c:pt>
                <c:pt idx="559">
                  <c:v>46.87</c:v>
                </c:pt>
                <c:pt idx="560">
                  <c:v>46.49</c:v>
                </c:pt>
                <c:pt idx="561">
                  <c:v>46.43</c:v>
                </c:pt>
                <c:pt idx="562">
                  <c:v>46.73</c:v>
                </c:pt>
                <c:pt idx="563">
                  <c:v>47.11</c:v>
                </c:pt>
                <c:pt idx="564">
                  <c:v>46.12</c:v>
                </c:pt>
                <c:pt idx="565">
                  <c:v>45.55</c:v>
                </c:pt>
                <c:pt idx="566">
                  <c:v>45.12</c:v>
                </c:pt>
                <c:pt idx="567">
                  <c:v>43.66</c:v>
                </c:pt>
                <c:pt idx="568">
                  <c:v>43.45</c:v>
                </c:pt>
                <c:pt idx="569">
                  <c:v>43.31</c:v>
                </c:pt>
                <c:pt idx="570">
                  <c:v>42.45</c:v>
                </c:pt>
                <c:pt idx="571">
                  <c:v>42.8</c:v>
                </c:pt>
                <c:pt idx="572">
                  <c:v>43.6</c:v>
                </c:pt>
                <c:pt idx="573">
                  <c:v>43.43</c:v>
                </c:pt>
                <c:pt idx="574">
                  <c:v>42.08</c:v>
                </c:pt>
                <c:pt idx="575">
                  <c:v>42.41</c:v>
                </c:pt>
                <c:pt idx="576">
                  <c:v>40.21</c:v>
                </c:pt>
                <c:pt idx="577">
                  <c:v>41.57</c:v>
                </c:pt>
                <c:pt idx="578">
                  <c:v>42.9</c:v>
                </c:pt>
                <c:pt idx="579">
                  <c:v>40.880000000000003</c:v>
                </c:pt>
                <c:pt idx="580">
                  <c:v>40.57</c:v>
                </c:pt>
                <c:pt idx="581">
                  <c:v>40.85</c:v>
                </c:pt>
                <c:pt idx="582">
                  <c:v>41.5</c:v>
                </c:pt>
                <c:pt idx="583">
                  <c:v>41.08</c:v>
                </c:pt>
                <c:pt idx="584">
                  <c:v>37.82</c:v>
                </c:pt>
                <c:pt idx="585">
                  <c:v>38.909999999999997</c:v>
                </c:pt>
                <c:pt idx="586">
                  <c:v>38.5</c:v>
                </c:pt>
                <c:pt idx="587">
                  <c:v>36.75</c:v>
                </c:pt>
                <c:pt idx="588">
                  <c:v>36.18</c:v>
                </c:pt>
                <c:pt idx="589">
                  <c:v>34.86</c:v>
                </c:pt>
                <c:pt idx="590">
                  <c:v>32.65</c:v>
                </c:pt>
                <c:pt idx="591">
                  <c:v>32.39</c:v>
                </c:pt>
                <c:pt idx="592">
                  <c:v>31.52</c:v>
                </c:pt>
                <c:pt idx="593">
                  <c:v>31.32</c:v>
                </c:pt>
                <c:pt idx="594">
                  <c:v>35.130000000000003</c:v>
                </c:pt>
                <c:pt idx="595">
                  <c:v>33.61</c:v>
                </c:pt>
                <c:pt idx="596">
                  <c:v>30.6</c:v>
                </c:pt>
                <c:pt idx="597">
                  <c:v>32.26</c:v>
                </c:pt>
                <c:pt idx="598">
                  <c:v>32.299999999999997</c:v>
                </c:pt>
                <c:pt idx="599">
                  <c:v>33.200000000000003</c:v>
                </c:pt>
                <c:pt idx="600">
                  <c:v>31.48</c:v>
                </c:pt>
                <c:pt idx="601">
                  <c:v>30.61</c:v>
                </c:pt>
                <c:pt idx="602">
                  <c:v>30.49</c:v>
                </c:pt>
                <c:pt idx="603">
                  <c:v>29.51</c:v>
                </c:pt>
                <c:pt idx="604">
                  <c:v>28.69</c:v>
                </c:pt>
                <c:pt idx="605">
                  <c:v>31.86</c:v>
                </c:pt>
                <c:pt idx="606">
                  <c:v>31.78</c:v>
                </c:pt>
                <c:pt idx="607">
                  <c:v>32.840000000000003</c:v>
                </c:pt>
                <c:pt idx="608">
                  <c:v>32.89</c:v>
                </c:pt>
                <c:pt idx="609">
                  <c:v>32.82</c:v>
                </c:pt>
                <c:pt idx="610">
                  <c:v>33.75</c:v>
                </c:pt>
                <c:pt idx="611">
                  <c:v>31.99</c:v>
                </c:pt>
                <c:pt idx="612">
                  <c:v>30.56</c:v>
                </c:pt>
                <c:pt idx="613">
                  <c:v>31.19</c:v>
                </c:pt>
                <c:pt idx="614">
                  <c:v>30.77</c:v>
                </c:pt>
                <c:pt idx="615">
                  <c:v>30.1</c:v>
                </c:pt>
                <c:pt idx="616">
                  <c:v>28.71</c:v>
                </c:pt>
                <c:pt idx="617">
                  <c:v>30.46</c:v>
                </c:pt>
                <c:pt idx="618">
                  <c:v>28.98</c:v>
                </c:pt>
                <c:pt idx="619">
                  <c:v>28.37</c:v>
                </c:pt>
                <c:pt idx="620">
                  <c:v>28.34</c:v>
                </c:pt>
                <c:pt idx="621">
                  <c:v>26.86</c:v>
                </c:pt>
                <c:pt idx="622">
                  <c:v>25.56</c:v>
                </c:pt>
                <c:pt idx="623">
                  <c:v>26.67</c:v>
                </c:pt>
                <c:pt idx="624">
                  <c:v>28.3</c:v>
                </c:pt>
                <c:pt idx="625">
                  <c:v>28.17</c:v>
                </c:pt>
                <c:pt idx="626">
                  <c:v>29.35</c:v>
                </c:pt>
                <c:pt idx="627">
                  <c:v>26.93</c:v>
                </c:pt>
                <c:pt idx="628">
                  <c:v>27.83</c:v>
                </c:pt>
                <c:pt idx="629">
                  <c:v>28.62</c:v>
                </c:pt>
                <c:pt idx="630">
                  <c:v>27.81</c:v>
                </c:pt>
                <c:pt idx="631">
                  <c:v>28.94</c:v>
                </c:pt>
                <c:pt idx="632">
                  <c:v>30.08</c:v>
                </c:pt>
                <c:pt idx="633">
                  <c:v>30.01</c:v>
                </c:pt>
                <c:pt idx="634">
                  <c:v>29.91</c:v>
                </c:pt>
                <c:pt idx="635">
                  <c:v>29.09</c:v>
                </c:pt>
                <c:pt idx="636">
                  <c:v>29.68</c:v>
                </c:pt>
                <c:pt idx="637">
                  <c:v>29.16</c:v>
                </c:pt>
                <c:pt idx="638">
                  <c:v>30.56</c:v>
                </c:pt>
                <c:pt idx="639">
                  <c:v>30.19</c:v>
                </c:pt>
                <c:pt idx="640">
                  <c:v>29.66</c:v>
                </c:pt>
                <c:pt idx="641">
                  <c:v>29.86</c:v>
                </c:pt>
                <c:pt idx="642">
                  <c:v>29.21</c:v>
                </c:pt>
                <c:pt idx="643">
                  <c:v>29.06</c:v>
                </c:pt>
                <c:pt idx="644">
                  <c:v>29.14</c:v>
                </c:pt>
                <c:pt idx="645">
                  <c:v>29.13</c:v>
                </c:pt>
                <c:pt idx="646">
                  <c:v>28.89</c:v>
                </c:pt>
                <c:pt idx="647">
                  <c:v>29.49</c:v>
                </c:pt>
                <c:pt idx="648">
                  <c:v>29.74</c:v>
                </c:pt>
                <c:pt idx="649">
                  <c:v>31.03</c:v>
                </c:pt>
                <c:pt idx="650">
                  <c:v>31.02</c:v>
                </c:pt>
                <c:pt idx="651">
                  <c:v>31.33</c:v>
                </c:pt>
                <c:pt idx="652">
                  <c:v>30.44</c:v>
                </c:pt>
                <c:pt idx="653">
                  <c:v>30.76</c:v>
                </c:pt>
                <c:pt idx="654">
                  <c:v>30.07</c:v>
                </c:pt>
                <c:pt idx="655">
                  <c:v>29.52</c:v>
                </c:pt>
                <c:pt idx="656">
                  <c:v>29.53</c:v>
                </c:pt>
                <c:pt idx="657">
                  <c:v>28.63</c:v>
                </c:pt>
                <c:pt idx="658">
                  <c:v>29.1</c:v>
                </c:pt>
                <c:pt idx="659">
                  <c:v>29.42</c:v>
                </c:pt>
                <c:pt idx="660">
                  <c:v>27.96</c:v>
                </c:pt>
                <c:pt idx="661">
                  <c:v>29.15</c:v>
                </c:pt>
                <c:pt idx="662">
                  <c:v>28.76</c:v>
                </c:pt>
                <c:pt idx="663">
                  <c:v>28.9</c:v>
                </c:pt>
                <c:pt idx="664">
                  <c:v>29.11</c:v>
                </c:pt>
                <c:pt idx="665">
                  <c:v>29.32</c:v>
                </c:pt>
                <c:pt idx="666">
                  <c:v>30.35</c:v>
                </c:pt>
                <c:pt idx="667">
                  <c:v>29.58</c:v>
                </c:pt>
                <c:pt idx="668">
                  <c:v>29.06</c:v>
                </c:pt>
                <c:pt idx="669">
                  <c:v>29.41</c:v>
                </c:pt>
                <c:pt idx="670">
                  <c:v>29.87</c:v>
                </c:pt>
                <c:pt idx="671">
                  <c:v>29.91</c:v>
                </c:pt>
                <c:pt idx="672">
                  <c:v>30.57</c:v>
                </c:pt>
                <c:pt idx="673">
                  <c:v>31.37</c:v>
                </c:pt>
                <c:pt idx="674">
                  <c:v>31.5</c:v>
                </c:pt>
                <c:pt idx="675">
                  <c:v>30.34</c:v>
                </c:pt>
                <c:pt idx="676">
                  <c:v>30.2</c:v>
                </c:pt>
                <c:pt idx="677">
                  <c:v>30.57</c:v>
                </c:pt>
                <c:pt idx="678">
                  <c:v>30.43</c:v>
                </c:pt>
                <c:pt idx="679">
                  <c:v>29.22</c:v>
                </c:pt>
                <c:pt idx="680">
                  <c:v>29.24</c:v>
                </c:pt>
                <c:pt idx="681">
                  <c:v>28.79</c:v>
                </c:pt>
                <c:pt idx="682">
                  <c:v>28.87</c:v>
                </c:pt>
                <c:pt idx="683">
                  <c:v>27.86</c:v>
                </c:pt>
                <c:pt idx="684">
                  <c:v>28.78</c:v>
                </c:pt>
                <c:pt idx="685">
                  <c:v>28.59</c:v>
                </c:pt>
                <c:pt idx="686">
                  <c:v>27.79</c:v>
                </c:pt>
                <c:pt idx="687">
                  <c:v>27.53</c:v>
                </c:pt>
                <c:pt idx="688">
                  <c:v>26.64</c:v>
                </c:pt>
                <c:pt idx="689">
                  <c:v>26.62</c:v>
                </c:pt>
                <c:pt idx="690">
                  <c:v>27.33</c:v>
                </c:pt>
                <c:pt idx="691">
                  <c:v>26.51</c:v>
                </c:pt>
                <c:pt idx="692">
                  <c:v>26.3</c:v>
                </c:pt>
                <c:pt idx="693">
                  <c:v>25.74</c:v>
                </c:pt>
                <c:pt idx="694">
                  <c:v>27.33</c:v>
                </c:pt>
                <c:pt idx="695">
                  <c:v>27.75</c:v>
                </c:pt>
                <c:pt idx="696">
                  <c:v>28.67</c:v>
                </c:pt>
                <c:pt idx="697">
                  <c:v>28.74</c:v>
                </c:pt>
                <c:pt idx="698">
                  <c:v>28.26</c:v>
                </c:pt>
                <c:pt idx="699">
                  <c:v>29.33</c:v>
                </c:pt>
                <c:pt idx="700">
                  <c:v>29.7</c:v>
                </c:pt>
                <c:pt idx="701">
                  <c:v>29.68</c:v>
                </c:pt>
                <c:pt idx="702">
                  <c:v>29.18</c:v>
                </c:pt>
                <c:pt idx="703">
                  <c:v>30.9</c:v>
                </c:pt>
                <c:pt idx="704">
                  <c:v>30.33</c:v>
                </c:pt>
                <c:pt idx="705">
                  <c:v>30.47</c:v>
                </c:pt>
                <c:pt idx="706">
                  <c:v>31.41</c:v>
                </c:pt>
                <c:pt idx="707">
                  <c:v>30.82</c:v>
                </c:pt>
                <c:pt idx="708">
                  <c:v>30.06</c:v>
                </c:pt>
                <c:pt idx="709">
                  <c:v>30.32</c:v>
                </c:pt>
                <c:pt idx="710">
                  <c:v>30.77</c:v>
                </c:pt>
                <c:pt idx="711">
                  <c:v>31.76</c:v>
                </c:pt>
                <c:pt idx="712">
                  <c:v>32.35</c:v>
                </c:pt>
                <c:pt idx="713">
                  <c:v>32.270000000000003</c:v>
                </c:pt>
                <c:pt idx="714">
                  <c:v>31.42</c:v>
                </c:pt>
                <c:pt idx="715">
                  <c:v>31.95</c:v>
                </c:pt>
                <c:pt idx="716">
                  <c:v>32.94</c:v>
                </c:pt>
                <c:pt idx="717">
                  <c:v>32.89</c:v>
                </c:pt>
                <c:pt idx="718">
                  <c:v>32.49</c:v>
                </c:pt>
                <c:pt idx="719">
                  <c:v>32.4</c:v>
                </c:pt>
                <c:pt idx="720">
                  <c:v>33.24</c:v>
                </c:pt>
                <c:pt idx="721">
                  <c:v>33.31</c:v>
                </c:pt>
                <c:pt idx="722">
                  <c:v>32.24</c:v>
                </c:pt>
                <c:pt idx="723">
                  <c:v>32.69</c:v>
                </c:pt>
                <c:pt idx="724">
                  <c:v>32.79</c:v>
                </c:pt>
                <c:pt idx="725">
                  <c:v>33.11</c:v>
                </c:pt>
                <c:pt idx="726">
                  <c:v>33.69</c:v>
                </c:pt>
                <c:pt idx="727">
                  <c:v>33.729999999999997</c:v>
                </c:pt>
                <c:pt idx="728">
                  <c:v>33.479999999999997</c:v>
                </c:pt>
                <c:pt idx="729">
                  <c:v>33.94</c:v>
                </c:pt>
                <c:pt idx="730">
                  <c:v>34.28</c:v>
                </c:pt>
                <c:pt idx="731">
                  <c:v>34.369999999999997</c:v>
                </c:pt>
                <c:pt idx="732">
                  <c:v>35.049999999999997</c:v>
                </c:pt>
                <c:pt idx="733">
                  <c:v>35.020000000000003</c:v>
                </c:pt>
                <c:pt idx="734">
                  <c:v>35.03</c:v>
                </c:pt>
                <c:pt idx="735">
                  <c:v>34.21</c:v>
                </c:pt>
                <c:pt idx="736">
                  <c:v>34.229999999999997</c:v>
                </c:pt>
                <c:pt idx="737">
                  <c:v>34.35</c:v>
                </c:pt>
                <c:pt idx="738">
                  <c:v>33.93</c:v>
                </c:pt>
                <c:pt idx="739">
                  <c:v>33.020000000000003</c:v>
                </c:pt>
                <c:pt idx="740">
                  <c:v>33.39</c:v>
                </c:pt>
                <c:pt idx="741">
                  <c:v>33.369999999999997</c:v>
                </c:pt>
                <c:pt idx="742">
                  <c:v>34.24</c:v>
                </c:pt>
                <c:pt idx="743">
                  <c:v>34.4</c:v>
                </c:pt>
                <c:pt idx="744">
                  <c:v>34.28</c:v>
                </c:pt>
                <c:pt idx="745">
                  <c:v>33.65</c:v>
                </c:pt>
                <c:pt idx="746">
                  <c:v>33.54</c:v>
                </c:pt>
                <c:pt idx="747">
                  <c:v>34.79</c:v>
                </c:pt>
                <c:pt idx="748">
                  <c:v>34.549999999999997</c:v>
                </c:pt>
                <c:pt idx="749">
                  <c:v>34.950000000000003</c:v>
                </c:pt>
                <c:pt idx="750">
                  <c:v>35.380000000000003</c:v>
                </c:pt>
                <c:pt idx="751">
                  <c:v>36.39</c:v>
                </c:pt>
                <c:pt idx="752">
                  <c:v>36.44</c:v>
                </c:pt>
                <c:pt idx="753">
                  <c:v>36.33</c:v>
                </c:pt>
                <c:pt idx="754">
                  <c:v>36.74</c:v>
                </c:pt>
                <c:pt idx="755">
                  <c:v>36.78</c:v>
                </c:pt>
                <c:pt idx="756">
                  <c:v>36.67</c:v>
                </c:pt>
                <c:pt idx="757">
                  <c:v>36.950000000000003</c:v>
                </c:pt>
                <c:pt idx="758">
                  <c:v>36.82</c:v>
                </c:pt>
                <c:pt idx="759">
                  <c:v>36.82</c:v>
                </c:pt>
                <c:pt idx="760">
                  <c:v>36.65</c:v>
                </c:pt>
                <c:pt idx="761">
                  <c:v>35.9</c:v>
                </c:pt>
                <c:pt idx="762">
                  <c:v>35.549999999999997</c:v>
                </c:pt>
                <c:pt idx="763">
                  <c:v>35.89</c:v>
                </c:pt>
                <c:pt idx="764">
                  <c:v>35.82</c:v>
                </c:pt>
                <c:pt idx="765">
                  <c:v>36.159999999999997</c:v>
                </c:pt>
                <c:pt idx="766">
                  <c:v>35.08</c:v>
                </c:pt>
                <c:pt idx="767">
                  <c:v>35</c:v>
                </c:pt>
                <c:pt idx="768">
                  <c:v>35.590000000000003</c:v>
                </c:pt>
                <c:pt idx="769">
                  <c:v>36.29</c:v>
                </c:pt>
                <c:pt idx="770">
                  <c:v>36.369999999999997</c:v>
                </c:pt>
                <c:pt idx="771">
                  <c:v>36.450000000000003</c:v>
                </c:pt>
                <c:pt idx="772">
                  <c:v>36.380000000000003</c:v>
                </c:pt>
                <c:pt idx="773">
                  <c:v>36.4</c:v>
                </c:pt>
                <c:pt idx="774">
                  <c:v>35.6</c:v>
                </c:pt>
                <c:pt idx="775">
                  <c:v>35.409999999999997</c:v>
                </c:pt>
                <c:pt idx="776">
                  <c:v>34.53</c:v>
                </c:pt>
                <c:pt idx="777">
                  <c:v>34.71</c:v>
                </c:pt>
                <c:pt idx="778">
                  <c:v>34.770000000000003</c:v>
                </c:pt>
                <c:pt idx="779">
                  <c:v>34.92</c:v>
                </c:pt>
                <c:pt idx="780">
                  <c:v>35.590000000000003</c:v>
                </c:pt>
                <c:pt idx="781">
                  <c:v>35.72</c:v>
                </c:pt>
                <c:pt idx="782">
                  <c:v>36.92</c:v>
                </c:pt>
                <c:pt idx="783">
                  <c:v>37.01</c:v>
                </c:pt>
                <c:pt idx="784">
                  <c:v>37.56</c:v>
                </c:pt>
                <c:pt idx="785">
                  <c:v>37.92</c:v>
                </c:pt>
                <c:pt idx="786">
                  <c:v>38.18</c:v>
                </c:pt>
                <c:pt idx="787">
                  <c:v>38.5</c:v>
                </c:pt>
                <c:pt idx="788">
                  <c:v>39.35</c:v>
                </c:pt>
                <c:pt idx="789">
                  <c:v>39.049999999999997</c:v>
                </c:pt>
                <c:pt idx="790">
                  <c:v>39.35</c:v>
                </c:pt>
                <c:pt idx="791">
                  <c:v>39.08</c:v>
                </c:pt>
                <c:pt idx="792">
                  <c:v>39.340000000000003</c:v>
                </c:pt>
                <c:pt idx="793">
                  <c:v>39.57</c:v>
                </c:pt>
                <c:pt idx="794">
                  <c:v>39.450000000000003</c:v>
                </c:pt>
                <c:pt idx="795">
                  <c:v>40.04</c:v>
                </c:pt>
                <c:pt idx="796">
                  <c:v>40.04</c:v>
                </c:pt>
                <c:pt idx="797">
                  <c:v>39.729999999999997</c:v>
                </c:pt>
                <c:pt idx="798">
                  <c:v>39.380000000000003</c:v>
                </c:pt>
                <c:pt idx="799">
                  <c:v>39.880000000000003</c:v>
                </c:pt>
                <c:pt idx="800">
                  <c:v>39.6</c:v>
                </c:pt>
                <c:pt idx="801">
                  <c:v>39.26</c:v>
                </c:pt>
                <c:pt idx="802">
                  <c:v>39.869999999999997</c:v>
                </c:pt>
                <c:pt idx="803">
                  <c:v>40.090000000000003</c:v>
                </c:pt>
                <c:pt idx="804">
                  <c:v>39.630000000000003</c:v>
                </c:pt>
                <c:pt idx="805">
                  <c:v>38.479999999999997</c:v>
                </c:pt>
                <c:pt idx="806">
                  <c:v>39.03</c:v>
                </c:pt>
                <c:pt idx="807">
                  <c:v>39.299999999999997</c:v>
                </c:pt>
                <c:pt idx="808">
                  <c:v>39.76</c:v>
                </c:pt>
                <c:pt idx="809">
                  <c:v>40.29</c:v>
                </c:pt>
                <c:pt idx="810">
                  <c:v>40.25</c:v>
                </c:pt>
                <c:pt idx="811">
                  <c:v>40.369999999999997</c:v>
                </c:pt>
                <c:pt idx="812">
                  <c:v>40.299999999999997</c:v>
                </c:pt>
                <c:pt idx="813">
                  <c:v>40.4</c:v>
                </c:pt>
                <c:pt idx="814">
                  <c:v>40.44</c:v>
                </c:pt>
                <c:pt idx="815">
                  <c:v>40.03</c:v>
                </c:pt>
                <c:pt idx="816">
                  <c:v>39.28</c:v>
                </c:pt>
                <c:pt idx="817">
                  <c:v>39.25</c:v>
                </c:pt>
                <c:pt idx="818">
                  <c:v>39.51</c:v>
                </c:pt>
                <c:pt idx="819">
                  <c:v>40.36</c:v>
                </c:pt>
                <c:pt idx="820">
                  <c:v>40.74</c:v>
                </c:pt>
                <c:pt idx="821">
                  <c:v>41.09</c:v>
                </c:pt>
                <c:pt idx="822">
                  <c:v>41.48</c:v>
                </c:pt>
                <c:pt idx="823">
                  <c:v>41.52</c:v>
                </c:pt>
                <c:pt idx="824">
                  <c:v>41.68</c:v>
                </c:pt>
                <c:pt idx="825">
                  <c:v>41.81</c:v>
                </c:pt>
                <c:pt idx="826">
                  <c:v>42.42</c:v>
                </c:pt>
                <c:pt idx="827">
                  <c:v>42.41</c:v>
                </c:pt>
                <c:pt idx="828">
                  <c:v>42.44</c:v>
                </c:pt>
                <c:pt idx="829">
                  <c:v>42.57</c:v>
                </c:pt>
                <c:pt idx="830">
                  <c:v>42.65</c:v>
                </c:pt>
                <c:pt idx="831">
                  <c:v>42.45</c:v>
                </c:pt>
                <c:pt idx="832">
                  <c:v>42.07</c:v>
                </c:pt>
                <c:pt idx="833">
                  <c:v>41.7</c:v>
                </c:pt>
                <c:pt idx="834">
                  <c:v>42.41</c:v>
                </c:pt>
                <c:pt idx="835">
                  <c:v>42.22</c:v>
                </c:pt>
                <c:pt idx="836">
                  <c:v>42.25</c:v>
                </c:pt>
                <c:pt idx="837">
                  <c:v>41</c:v>
                </c:pt>
                <c:pt idx="838">
                  <c:v>40.880000000000003</c:v>
                </c:pt>
                <c:pt idx="839">
                  <c:v>41.21</c:v>
                </c:pt>
                <c:pt idx="840">
                  <c:v>41.94</c:v>
                </c:pt>
                <c:pt idx="841">
                  <c:v>42.06</c:v>
                </c:pt>
                <c:pt idx="842">
                  <c:v>42.24</c:v>
                </c:pt>
                <c:pt idx="843">
                  <c:v>42.48</c:v>
                </c:pt>
                <c:pt idx="844">
                  <c:v>42.57</c:v>
                </c:pt>
                <c:pt idx="845">
                  <c:v>42.58</c:v>
                </c:pt>
                <c:pt idx="846">
                  <c:v>43.16</c:v>
                </c:pt>
                <c:pt idx="847">
                  <c:v>43.06</c:v>
                </c:pt>
                <c:pt idx="848">
                  <c:v>42.78</c:v>
                </c:pt>
                <c:pt idx="849">
                  <c:v>43.21</c:v>
                </c:pt>
                <c:pt idx="850">
                  <c:v>43.22</c:v>
                </c:pt>
                <c:pt idx="851">
                  <c:v>43.14</c:v>
                </c:pt>
                <c:pt idx="852">
                  <c:v>43.31</c:v>
                </c:pt>
                <c:pt idx="853">
                  <c:v>43.13</c:v>
                </c:pt>
                <c:pt idx="854">
                  <c:v>42.99</c:v>
                </c:pt>
                <c:pt idx="855">
                  <c:v>42.34</c:v>
                </c:pt>
                <c:pt idx="856">
                  <c:v>41.39</c:v>
                </c:pt>
                <c:pt idx="857">
                  <c:v>42.09</c:v>
                </c:pt>
                <c:pt idx="858">
                  <c:v>40.96</c:v>
                </c:pt>
                <c:pt idx="859">
                  <c:v>41.13</c:v>
                </c:pt>
                <c:pt idx="860">
                  <c:v>41.26</c:v>
                </c:pt>
                <c:pt idx="861">
                  <c:v>41.33</c:v>
                </c:pt>
                <c:pt idx="862">
                  <c:v>42.35</c:v>
                </c:pt>
                <c:pt idx="863">
                  <c:v>42.6</c:v>
                </c:pt>
                <c:pt idx="864">
                  <c:v>43.51</c:v>
                </c:pt>
                <c:pt idx="865">
                  <c:v>43.62</c:v>
                </c:pt>
                <c:pt idx="866">
                  <c:v>43.9</c:v>
                </c:pt>
                <c:pt idx="867">
                  <c:v>43.65</c:v>
                </c:pt>
                <c:pt idx="868">
                  <c:v>44.01</c:v>
                </c:pt>
                <c:pt idx="869">
                  <c:v>44.46</c:v>
                </c:pt>
                <c:pt idx="870">
                  <c:v>44.6</c:v>
                </c:pt>
                <c:pt idx="871">
                  <c:v>44.35</c:v>
                </c:pt>
                <c:pt idx="872">
                  <c:v>43.66</c:v>
                </c:pt>
                <c:pt idx="873">
                  <c:v>43.44</c:v>
                </c:pt>
                <c:pt idx="874">
                  <c:v>44.14</c:v>
                </c:pt>
                <c:pt idx="875">
                  <c:v>43.99</c:v>
                </c:pt>
                <c:pt idx="876">
                  <c:v>44.18</c:v>
                </c:pt>
                <c:pt idx="877">
                  <c:v>43.51</c:v>
                </c:pt>
                <c:pt idx="878">
                  <c:v>43.56</c:v>
                </c:pt>
                <c:pt idx="879">
                  <c:v>44.01</c:v>
                </c:pt>
                <c:pt idx="880">
                  <c:v>44.07</c:v>
                </c:pt>
                <c:pt idx="881">
                  <c:v>43.89</c:v>
                </c:pt>
                <c:pt idx="882">
                  <c:v>44.12</c:v>
                </c:pt>
                <c:pt idx="883">
                  <c:v>43.91</c:v>
                </c:pt>
                <c:pt idx="884">
                  <c:v>43.64</c:v>
                </c:pt>
                <c:pt idx="885">
                  <c:v>44.08</c:v>
                </c:pt>
                <c:pt idx="886">
                  <c:v>44.3</c:v>
                </c:pt>
                <c:pt idx="887">
                  <c:v>44.13</c:v>
                </c:pt>
                <c:pt idx="888">
                  <c:v>44.55</c:v>
                </c:pt>
                <c:pt idx="889">
                  <c:v>44.3</c:v>
                </c:pt>
                <c:pt idx="890">
                  <c:v>44.36</c:v>
                </c:pt>
                <c:pt idx="891">
                  <c:v>43.82</c:v>
                </c:pt>
                <c:pt idx="892">
                  <c:v>44.46</c:v>
                </c:pt>
                <c:pt idx="893">
                  <c:v>44.96</c:v>
                </c:pt>
                <c:pt idx="894">
                  <c:v>45.23</c:v>
                </c:pt>
                <c:pt idx="895">
                  <c:v>45.56</c:v>
                </c:pt>
                <c:pt idx="896">
                  <c:v>45.98</c:v>
                </c:pt>
                <c:pt idx="897">
                  <c:v>46.22</c:v>
                </c:pt>
                <c:pt idx="898">
                  <c:v>46.03</c:v>
                </c:pt>
                <c:pt idx="899">
                  <c:v>46.17</c:v>
                </c:pt>
                <c:pt idx="900">
                  <c:v>45.75</c:v>
                </c:pt>
                <c:pt idx="901">
                  <c:v>46.42</c:v>
                </c:pt>
                <c:pt idx="902">
                  <c:v>46.42</c:v>
                </c:pt>
                <c:pt idx="903">
                  <c:v>46.14</c:v>
                </c:pt>
                <c:pt idx="904">
                  <c:v>46.17</c:v>
                </c:pt>
                <c:pt idx="905">
                  <c:v>46.55</c:v>
                </c:pt>
                <c:pt idx="906">
                  <c:v>46.36</c:v>
                </c:pt>
                <c:pt idx="907">
                  <c:v>45.78</c:v>
                </c:pt>
                <c:pt idx="908">
                  <c:v>46.35</c:v>
                </c:pt>
                <c:pt idx="909">
                  <c:v>46.39</c:v>
                </c:pt>
                <c:pt idx="910">
                  <c:v>45.85</c:v>
                </c:pt>
                <c:pt idx="911">
                  <c:v>46.59</c:v>
                </c:pt>
                <c:pt idx="912">
                  <c:v>45.92</c:v>
                </c:pt>
                <c:pt idx="913">
                  <c:v>45.49</c:v>
                </c:pt>
                <c:pt idx="914">
                  <c:v>44.16</c:v>
                </c:pt>
                <c:pt idx="915">
                  <c:v>44.31</c:v>
                </c:pt>
                <c:pt idx="916">
                  <c:v>44.35</c:v>
                </c:pt>
                <c:pt idx="917">
                  <c:v>44.7</c:v>
                </c:pt>
                <c:pt idx="918">
                  <c:v>43.55</c:v>
                </c:pt>
                <c:pt idx="919">
                  <c:v>42.79</c:v>
                </c:pt>
                <c:pt idx="920">
                  <c:v>43.26</c:v>
                </c:pt>
                <c:pt idx="921">
                  <c:v>43.65</c:v>
                </c:pt>
                <c:pt idx="922">
                  <c:v>43.89</c:v>
                </c:pt>
                <c:pt idx="923">
                  <c:v>42.62</c:v>
                </c:pt>
                <c:pt idx="924">
                  <c:v>42.98</c:v>
                </c:pt>
                <c:pt idx="925">
                  <c:v>42.67</c:v>
                </c:pt>
                <c:pt idx="926">
                  <c:v>43.11</c:v>
                </c:pt>
                <c:pt idx="927">
                  <c:v>43.02</c:v>
                </c:pt>
                <c:pt idx="928">
                  <c:v>43.67</c:v>
                </c:pt>
                <c:pt idx="929">
                  <c:v>43.76</c:v>
                </c:pt>
                <c:pt idx="930">
                  <c:v>44.32</c:v>
                </c:pt>
                <c:pt idx="931">
                  <c:v>44.57</c:v>
                </c:pt>
                <c:pt idx="932">
                  <c:v>44.85</c:v>
                </c:pt>
                <c:pt idx="933">
                  <c:v>44.83</c:v>
                </c:pt>
                <c:pt idx="934">
                  <c:v>44.74</c:v>
                </c:pt>
                <c:pt idx="935">
                  <c:v>44.16</c:v>
                </c:pt>
                <c:pt idx="936">
                  <c:v>44.61</c:v>
                </c:pt>
                <c:pt idx="937">
                  <c:v>44.6</c:v>
                </c:pt>
                <c:pt idx="938">
                  <c:v>44.76</c:v>
                </c:pt>
                <c:pt idx="939">
                  <c:v>45.41</c:v>
                </c:pt>
                <c:pt idx="940">
                  <c:v>45.55</c:v>
                </c:pt>
                <c:pt idx="941">
                  <c:v>45.6</c:v>
                </c:pt>
                <c:pt idx="942">
                  <c:v>45.75</c:v>
                </c:pt>
                <c:pt idx="943">
                  <c:v>46.44</c:v>
                </c:pt>
                <c:pt idx="944">
                  <c:v>46.53</c:v>
                </c:pt>
                <c:pt idx="945">
                  <c:v>46.79</c:v>
                </c:pt>
                <c:pt idx="946">
                  <c:v>47.17</c:v>
                </c:pt>
                <c:pt idx="947">
                  <c:v>47.35</c:v>
                </c:pt>
                <c:pt idx="948">
                  <c:v>47.36</c:v>
                </c:pt>
                <c:pt idx="949">
                  <c:v>47.24</c:v>
                </c:pt>
                <c:pt idx="950">
                  <c:v>47.54</c:v>
                </c:pt>
                <c:pt idx="951">
                  <c:v>47.67</c:v>
                </c:pt>
                <c:pt idx="952">
                  <c:v>47.83</c:v>
                </c:pt>
                <c:pt idx="953">
                  <c:v>47.49</c:v>
                </c:pt>
                <c:pt idx="954">
                  <c:v>47.92</c:v>
                </c:pt>
                <c:pt idx="955">
                  <c:v>48.25</c:v>
                </c:pt>
                <c:pt idx="956">
                  <c:v>48.02</c:v>
                </c:pt>
                <c:pt idx="957">
                  <c:v>47.95</c:v>
                </c:pt>
                <c:pt idx="958">
                  <c:v>48</c:v>
                </c:pt>
                <c:pt idx="959">
                  <c:v>48.23</c:v>
                </c:pt>
                <c:pt idx="960">
                  <c:v>48.39</c:v>
                </c:pt>
                <c:pt idx="961">
                  <c:v>48.16</c:v>
                </c:pt>
                <c:pt idx="962">
                  <c:v>48.16</c:v>
                </c:pt>
                <c:pt idx="963">
                  <c:v>48.61</c:v>
                </c:pt>
                <c:pt idx="964">
                  <c:v>48.75</c:v>
                </c:pt>
                <c:pt idx="965">
                  <c:v>48.63</c:v>
                </c:pt>
                <c:pt idx="966">
                  <c:v>48.74</c:v>
                </c:pt>
                <c:pt idx="967">
                  <c:v>49.03</c:v>
                </c:pt>
                <c:pt idx="968">
                  <c:v>49.07</c:v>
                </c:pt>
                <c:pt idx="969">
                  <c:v>49.32</c:v>
                </c:pt>
                <c:pt idx="970">
                  <c:v>49.91</c:v>
                </c:pt>
                <c:pt idx="971">
                  <c:v>50.13</c:v>
                </c:pt>
                <c:pt idx="972">
                  <c:v>49.53</c:v>
                </c:pt>
                <c:pt idx="973">
                  <c:v>49.5</c:v>
                </c:pt>
                <c:pt idx="974">
                  <c:v>49.75</c:v>
                </c:pt>
                <c:pt idx="975">
                  <c:v>50.03</c:v>
                </c:pt>
                <c:pt idx="976">
                  <c:v>50.31</c:v>
                </c:pt>
                <c:pt idx="977">
                  <c:v>50.52</c:v>
                </c:pt>
                <c:pt idx="978">
                  <c:v>50.41</c:v>
                </c:pt>
                <c:pt idx="979">
                  <c:v>49.34</c:v>
                </c:pt>
                <c:pt idx="980">
                  <c:v>49.37</c:v>
                </c:pt>
                <c:pt idx="981">
                  <c:v>50.23</c:v>
                </c:pt>
                <c:pt idx="982">
                  <c:v>49.24</c:v>
                </c:pt>
                <c:pt idx="983">
                  <c:v>49.93</c:v>
                </c:pt>
                <c:pt idx="984">
                  <c:v>48.43</c:v>
                </c:pt>
                <c:pt idx="985">
                  <c:v>48.18</c:v>
                </c:pt>
                <c:pt idx="986">
                  <c:v>46.57</c:v>
                </c:pt>
                <c:pt idx="987">
                  <c:v>45.41</c:v>
                </c:pt>
                <c:pt idx="988">
                  <c:v>47.77</c:v>
                </c:pt>
                <c:pt idx="989">
                  <c:v>47.72</c:v>
                </c:pt>
                <c:pt idx="990">
                  <c:v>48.62</c:v>
                </c:pt>
                <c:pt idx="991">
                  <c:v>47.85</c:v>
                </c:pt>
                <c:pt idx="992">
                  <c:v>46.93</c:v>
                </c:pt>
                <c:pt idx="993">
                  <c:v>47.08</c:v>
                </c:pt>
                <c:pt idx="994">
                  <c:v>46.43</c:v>
                </c:pt>
                <c:pt idx="995">
                  <c:v>46.06</c:v>
                </c:pt>
                <c:pt idx="996">
                  <c:v>44.35</c:v>
                </c:pt>
                <c:pt idx="997">
                  <c:v>44.84</c:v>
                </c:pt>
                <c:pt idx="998">
                  <c:v>44.66</c:v>
                </c:pt>
                <c:pt idx="999">
                  <c:v>44.7</c:v>
                </c:pt>
                <c:pt idx="1000">
                  <c:v>44.2</c:v>
                </c:pt>
                <c:pt idx="1001">
                  <c:v>45.87</c:v>
                </c:pt>
                <c:pt idx="1002">
                  <c:v>45.6</c:v>
                </c:pt>
                <c:pt idx="1003">
                  <c:v>45.18</c:v>
                </c:pt>
                <c:pt idx="1004">
                  <c:v>46.25</c:v>
                </c:pt>
                <c:pt idx="1005">
                  <c:v>46.69</c:v>
                </c:pt>
                <c:pt idx="1006">
                  <c:v>45.09</c:v>
                </c:pt>
                <c:pt idx="1007">
                  <c:v>44.27</c:v>
                </c:pt>
                <c:pt idx="1008">
                  <c:v>44.19</c:v>
                </c:pt>
                <c:pt idx="1009">
                  <c:v>43.82</c:v>
                </c:pt>
                <c:pt idx="1010">
                  <c:v>45.07</c:v>
                </c:pt>
                <c:pt idx="1011">
                  <c:v>45.5</c:v>
                </c:pt>
                <c:pt idx="1012">
                  <c:v>45.49</c:v>
                </c:pt>
                <c:pt idx="1013">
                  <c:v>46.71</c:v>
                </c:pt>
                <c:pt idx="1014">
                  <c:v>46.9</c:v>
                </c:pt>
                <c:pt idx="1015">
                  <c:v>47.05</c:v>
                </c:pt>
                <c:pt idx="1016">
                  <c:v>47</c:v>
                </c:pt>
                <c:pt idx="1017">
                  <c:v>46.6</c:v>
                </c:pt>
                <c:pt idx="1018">
                  <c:v>46.24</c:v>
                </c:pt>
                <c:pt idx="1019">
                  <c:v>46.05</c:v>
                </c:pt>
                <c:pt idx="1020">
                  <c:v>45.35</c:v>
                </c:pt>
                <c:pt idx="1021">
                  <c:v>45.27</c:v>
                </c:pt>
                <c:pt idx="1022">
                  <c:v>45.11</c:v>
                </c:pt>
                <c:pt idx="1023">
                  <c:v>43.37</c:v>
                </c:pt>
                <c:pt idx="1024">
                  <c:v>42.71</c:v>
                </c:pt>
                <c:pt idx="1025">
                  <c:v>42.59</c:v>
                </c:pt>
                <c:pt idx="1026">
                  <c:v>42.47</c:v>
                </c:pt>
                <c:pt idx="1027">
                  <c:v>42.6</c:v>
                </c:pt>
                <c:pt idx="1028">
                  <c:v>43.96</c:v>
                </c:pt>
                <c:pt idx="1029">
                  <c:v>44.2</c:v>
                </c:pt>
                <c:pt idx="1030">
                  <c:v>44.62</c:v>
                </c:pt>
                <c:pt idx="1031">
                  <c:v>44.75</c:v>
                </c:pt>
                <c:pt idx="1032">
                  <c:v>45.33</c:v>
                </c:pt>
                <c:pt idx="1033">
                  <c:v>45.56</c:v>
                </c:pt>
                <c:pt idx="1034">
                  <c:v>45.6</c:v>
                </c:pt>
                <c:pt idx="1035">
                  <c:v>44.34</c:v>
                </c:pt>
                <c:pt idx="1036">
                  <c:v>44.72</c:v>
                </c:pt>
                <c:pt idx="1037">
                  <c:v>45.26</c:v>
                </c:pt>
                <c:pt idx="1038">
                  <c:v>44.64</c:v>
                </c:pt>
                <c:pt idx="1039">
                  <c:v>45.77</c:v>
                </c:pt>
                <c:pt idx="1040">
                  <c:v>46.06</c:v>
                </c:pt>
                <c:pt idx="1041">
                  <c:v>46.44</c:v>
                </c:pt>
                <c:pt idx="1042">
                  <c:v>46.42</c:v>
                </c:pt>
                <c:pt idx="1043">
                  <c:v>46.05</c:v>
                </c:pt>
                <c:pt idx="1044">
                  <c:v>45.71</c:v>
                </c:pt>
                <c:pt idx="1045">
                  <c:v>45.81</c:v>
                </c:pt>
                <c:pt idx="1046">
                  <c:v>46.67</c:v>
                </c:pt>
                <c:pt idx="1047">
                  <c:v>46.47</c:v>
                </c:pt>
                <c:pt idx="1048">
                  <c:v>46.94</c:v>
                </c:pt>
                <c:pt idx="1049">
                  <c:v>46.83</c:v>
                </c:pt>
                <c:pt idx="1050">
                  <c:v>46.76</c:v>
                </c:pt>
                <c:pt idx="1051">
                  <c:v>47.08</c:v>
                </c:pt>
                <c:pt idx="1052">
                  <c:v>46.67</c:v>
                </c:pt>
                <c:pt idx="1053">
                  <c:v>45.4</c:v>
                </c:pt>
                <c:pt idx="1054">
                  <c:v>45.04</c:v>
                </c:pt>
                <c:pt idx="1055">
                  <c:v>44.72</c:v>
                </c:pt>
                <c:pt idx="1056">
                  <c:v>44.8</c:v>
                </c:pt>
                <c:pt idx="1057">
                  <c:v>45.37</c:v>
                </c:pt>
                <c:pt idx="1058">
                  <c:v>45.55</c:v>
                </c:pt>
                <c:pt idx="1059">
                  <c:v>44.86</c:v>
                </c:pt>
                <c:pt idx="1060">
                  <c:v>44.92</c:v>
                </c:pt>
                <c:pt idx="1061">
                  <c:v>44.48</c:v>
                </c:pt>
                <c:pt idx="1062">
                  <c:v>43.65</c:v>
                </c:pt>
                <c:pt idx="1063">
                  <c:v>44.07</c:v>
                </c:pt>
                <c:pt idx="1064">
                  <c:v>43.54</c:v>
                </c:pt>
                <c:pt idx="1065">
                  <c:v>44.07</c:v>
                </c:pt>
                <c:pt idx="1066">
                  <c:v>43.61</c:v>
                </c:pt>
                <c:pt idx="1067">
                  <c:v>43.46</c:v>
                </c:pt>
                <c:pt idx="1068">
                  <c:v>44.76</c:v>
                </c:pt>
                <c:pt idx="1069">
                  <c:v>45.26</c:v>
                </c:pt>
                <c:pt idx="1070">
                  <c:v>46.01</c:v>
                </c:pt>
                <c:pt idx="1071">
                  <c:v>45.7</c:v>
                </c:pt>
                <c:pt idx="1072">
                  <c:v>46.25</c:v>
                </c:pt>
                <c:pt idx="1073">
                  <c:v>46.43</c:v>
                </c:pt>
                <c:pt idx="1074">
                  <c:v>46.6</c:v>
                </c:pt>
                <c:pt idx="1075">
                  <c:v>47.25</c:v>
                </c:pt>
                <c:pt idx="1076">
                  <c:v>47.45</c:v>
                </c:pt>
                <c:pt idx="1077">
                  <c:v>47.75</c:v>
                </c:pt>
                <c:pt idx="1078">
                  <c:v>47.94</c:v>
                </c:pt>
                <c:pt idx="1079">
                  <c:v>48</c:v>
                </c:pt>
                <c:pt idx="1080">
                  <c:v>48.83</c:v>
                </c:pt>
                <c:pt idx="1081">
                  <c:v>48.82</c:v>
                </c:pt>
                <c:pt idx="1082">
                  <c:v>48.69</c:v>
                </c:pt>
                <c:pt idx="1083">
                  <c:v>48.67</c:v>
                </c:pt>
                <c:pt idx="1084">
                  <c:v>49.66</c:v>
                </c:pt>
                <c:pt idx="1085">
                  <c:v>49.39</c:v>
                </c:pt>
                <c:pt idx="1086">
                  <c:v>49.37</c:v>
                </c:pt>
                <c:pt idx="1087">
                  <c:v>49.29</c:v>
                </c:pt>
                <c:pt idx="1088">
                  <c:v>49.07</c:v>
                </c:pt>
                <c:pt idx="1089">
                  <c:v>49.01</c:v>
                </c:pt>
                <c:pt idx="1090">
                  <c:v>48.48</c:v>
                </c:pt>
                <c:pt idx="1091">
                  <c:v>49.66</c:v>
                </c:pt>
                <c:pt idx="1092">
                  <c:v>49.12</c:v>
                </c:pt>
                <c:pt idx="1093">
                  <c:v>49.41</c:v>
                </c:pt>
                <c:pt idx="1094">
                  <c:v>49.75</c:v>
                </c:pt>
                <c:pt idx="1095">
                  <c:v>49.77</c:v>
                </c:pt>
                <c:pt idx="1096">
                  <c:v>50.11</c:v>
                </c:pt>
                <c:pt idx="1097">
                  <c:v>50.52</c:v>
                </c:pt>
                <c:pt idx="1098">
                  <c:v>50.42</c:v>
                </c:pt>
                <c:pt idx="1099">
                  <c:v>51.49</c:v>
                </c:pt>
                <c:pt idx="1100">
                  <c:v>51.3</c:v>
                </c:pt>
                <c:pt idx="1101">
                  <c:v>50.82</c:v>
                </c:pt>
                <c:pt idx="1102">
                  <c:v>51.19</c:v>
                </c:pt>
                <c:pt idx="1103">
                  <c:v>51.29</c:v>
                </c:pt>
                <c:pt idx="1104">
                  <c:v>51.64</c:v>
                </c:pt>
                <c:pt idx="1105">
                  <c:v>51.89</c:v>
                </c:pt>
                <c:pt idx="1106">
                  <c:v>52.03</c:v>
                </c:pt>
                <c:pt idx="1107">
                  <c:v>52.19</c:v>
                </c:pt>
                <c:pt idx="1108">
                  <c:v>52.3</c:v>
                </c:pt>
                <c:pt idx="1109">
                  <c:v>52.18</c:v>
                </c:pt>
                <c:pt idx="1110">
                  <c:v>52.22</c:v>
                </c:pt>
                <c:pt idx="1111">
                  <c:v>52.78</c:v>
                </c:pt>
                <c:pt idx="1112">
                  <c:v>53.02</c:v>
                </c:pt>
                <c:pt idx="1113">
                  <c:v>53.67</c:v>
                </c:pt>
                <c:pt idx="1114">
                  <c:v>53.67</c:v>
                </c:pt>
                <c:pt idx="1115">
                  <c:v>53.74</c:v>
                </c:pt>
                <c:pt idx="1116">
                  <c:v>53.45</c:v>
                </c:pt>
                <c:pt idx="1117">
                  <c:v>53.72</c:v>
                </c:pt>
                <c:pt idx="1118">
                  <c:v>53.38</c:v>
                </c:pt>
                <c:pt idx="1119">
                  <c:v>52.51</c:v>
                </c:pt>
                <c:pt idx="1120">
                  <c:v>52.32</c:v>
                </c:pt>
                <c:pt idx="1121">
                  <c:v>51.45</c:v>
                </c:pt>
                <c:pt idx="1122">
                  <c:v>51.6</c:v>
                </c:pt>
                <c:pt idx="1123">
                  <c:v>52.43</c:v>
                </c:pt>
                <c:pt idx="1124">
                  <c:v>52.47</c:v>
                </c:pt>
                <c:pt idx="1125">
                  <c:v>52.91</c:v>
                </c:pt>
                <c:pt idx="1126">
                  <c:v>52.07</c:v>
                </c:pt>
                <c:pt idx="1127">
                  <c:v>53.12</c:v>
                </c:pt>
                <c:pt idx="1128">
                  <c:v>52.77</c:v>
                </c:pt>
                <c:pt idx="1129">
                  <c:v>52.73</c:v>
                </c:pt>
                <c:pt idx="1130">
                  <c:v>52.09</c:v>
                </c:pt>
                <c:pt idx="1131">
                  <c:v>53.19</c:v>
                </c:pt>
                <c:pt idx="1132">
                  <c:v>53.73</c:v>
                </c:pt>
                <c:pt idx="1133">
                  <c:v>53.87</c:v>
                </c:pt>
                <c:pt idx="1134">
                  <c:v>53.85</c:v>
                </c:pt>
                <c:pt idx="1135">
                  <c:v>53.88</c:v>
                </c:pt>
                <c:pt idx="1136">
                  <c:v>54.08</c:v>
                </c:pt>
                <c:pt idx="1137">
                  <c:v>54.13</c:v>
                </c:pt>
                <c:pt idx="1138">
                  <c:v>54.5</c:v>
                </c:pt>
                <c:pt idx="1139">
                  <c:v>54.3</c:v>
                </c:pt>
                <c:pt idx="1140">
                  <c:v>54.4</c:v>
                </c:pt>
                <c:pt idx="1141">
                  <c:v>54.16</c:v>
                </c:pt>
                <c:pt idx="1142">
                  <c:v>54.58</c:v>
                </c:pt>
                <c:pt idx="1143">
                  <c:v>54.52</c:v>
                </c:pt>
                <c:pt idx="1144">
                  <c:v>54.56</c:v>
                </c:pt>
                <c:pt idx="1145">
                  <c:v>54.89</c:v>
                </c:pt>
                <c:pt idx="1146">
                  <c:v>54.88</c:v>
                </c:pt>
                <c:pt idx="1147">
                  <c:v>54.74</c:v>
                </c:pt>
                <c:pt idx="1148">
                  <c:v>54.77</c:v>
                </c:pt>
                <c:pt idx="1149">
                  <c:v>54.67</c:v>
                </c:pt>
                <c:pt idx="1150">
                  <c:v>54.79</c:v>
                </c:pt>
                <c:pt idx="1151">
                  <c:v>54.66</c:v>
                </c:pt>
                <c:pt idx="1152">
                  <c:v>54.46</c:v>
                </c:pt>
                <c:pt idx="1153">
                  <c:v>55.31</c:v>
                </c:pt>
                <c:pt idx="1154">
                  <c:v>55.27</c:v>
                </c:pt>
                <c:pt idx="1155">
                  <c:v>55.74</c:v>
                </c:pt>
                <c:pt idx="1156">
                  <c:v>55.92</c:v>
                </c:pt>
                <c:pt idx="1157">
                  <c:v>55.87</c:v>
                </c:pt>
                <c:pt idx="1158">
                  <c:v>56.08</c:v>
                </c:pt>
                <c:pt idx="1159">
                  <c:v>56.16</c:v>
                </c:pt>
                <c:pt idx="1160">
                  <c:v>56.56</c:v>
                </c:pt>
                <c:pt idx="1161">
                  <c:v>56.58</c:v>
                </c:pt>
                <c:pt idx="1162">
                  <c:v>57</c:v>
                </c:pt>
                <c:pt idx="1163">
                  <c:v>57.16</c:v>
                </c:pt>
                <c:pt idx="1164">
                  <c:v>56.51</c:v>
                </c:pt>
                <c:pt idx="1165">
                  <c:v>56.11</c:v>
                </c:pt>
                <c:pt idx="1166">
                  <c:v>55.68</c:v>
                </c:pt>
                <c:pt idx="1167">
                  <c:v>56.45</c:v>
                </c:pt>
                <c:pt idx="1168">
                  <c:v>56.53</c:v>
                </c:pt>
                <c:pt idx="1169">
                  <c:v>56.83</c:v>
                </c:pt>
                <c:pt idx="1170">
                  <c:v>57.18</c:v>
                </c:pt>
                <c:pt idx="1171">
                  <c:v>55.73</c:v>
                </c:pt>
                <c:pt idx="1172">
                  <c:v>56</c:v>
                </c:pt>
                <c:pt idx="1173">
                  <c:v>57.05</c:v>
                </c:pt>
                <c:pt idx="1174">
                  <c:v>56.96</c:v>
                </c:pt>
                <c:pt idx="1175">
                  <c:v>57.06</c:v>
                </c:pt>
                <c:pt idx="1176">
                  <c:v>57.38</c:v>
                </c:pt>
                <c:pt idx="1177">
                  <c:v>57.65</c:v>
                </c:pt>
                <c:pt idx="1178">
                  <c:v>58.03</c:v>
                </c:pt>
                <c:pt idx="1179">
                  <c:v>57.93</c:v>
                </c:pt>
                <c:pt idx="1180">
                  <c:v>58.02</c:v>
                </c:pt>
                <c:pt idx="1181">
                  <c:v>58.44</c:v>
                </c:pt>
                <c:pt idx="1182">
                  <c:v>58.58</c:v>
                </c:pt>
                <c:pt idx="1183">
                  <c:v>58.5</c:v>
                </c:pt>
                <c:pt idx="1184">
                  <c:v>58.88</c:v>
                </c:pt>
                <c:pt idx="1185">
                  <c:v>58.86</c:v>
                </c:pt>
                <c:pt idx="1186">
                  <c:v>58.73</c:v>
                </c:pt>
                <c:pt idx="1187">
                  <c:v>57.03</c:v>
                </c:pt>
                <c:pt idx="1188">
                  <c:v>56.56</c:v>
                </c:pt>
                <c:pt idx="1189">
                  <c:v>56.86</c:v>
                </c:pt>
                <c:pt idx="1190">
                  <c:v>57.65</c:v>
                </c:pt>
                <c:pt idx="1191">
                  <c:v>57.77</c:v>
                </c:pt>
                <c:pt idx="1192">
                  <c:v>56.84</c:v>
                </c:pt>
                <c:pt idx="1193">
                  <c:v>57.14</c:v>
                </c:pt>
                <c:pt idx="1194">
                  <c:v>58.27</c:v>
                </c:pt>
                <c:pt idx="1195">
                  <c:v>57.97</c:v>
                </c:pt>
                <c:pt idx="1196">
                  <c:v>57.19</c:v>
                </c:pt>
                <c:pt idx="1197">
                  <c:v>57.42</c:v>
                </c:pt>
                <c:pt idx="1198">
                  <c:v>57.03</c:v>
                </c:pt>
                <c:pt idx="1199">
                  <c:v>56.14</c:v>
                </c:pt>
                <c:pt idx="1200">
                  <c:v>56.49</c:v>
                </c:pt>
                <c:pt idx="1201">
                  <c:v>56.29</c:v>
                </c:pt>
                <c:pt idx="1202">
                  <c:v>55.49</c:v>
                </c:pt>
                <c:pt idx="1203">
                  <c:v>54.15</c:v>
                </c:pt>
                <c:pt idx="1204">
                  <c:v>54.65</c:v>
                </c:pt>
                <c:pt idx="1205">
                  <c:v>54.45</c:v>
                </c:pt>
                <c:pt idx="1206">
                  <c:v>55.5</c:v>
                </c:pt>
                <c:pt idx="1207">
                  <c:v>55.4</c:v>
                </c:pt>
                <c:pt idx="1208">
                  <c:v>55.71</c:v>
                </c:pt>
                <c:pt idx="1209">
                  <c:v>56.7</c:v>
                </c:pt>
                <c:pt idx="1210">
                  <c:v>56.84</c:v>
                </c:pt>
                <c:pt idx="1211">
                  <c:v>56.53</c:v>
                </c:pt>
                <c:pt idx="1212">
                  <c:v>57.08</c:v>
                </c:pt>
                <c:pt idx="1213">
                  <c:v>57.35</c:v>
                </c:pt>
                <c:pt idx="1214">
                  <c:v>57.43</c:v>
                </c:pt>
                <c:pt idx="1215">
                  <c:v>57.46</c:v>
                </c:pt>
                <c:pt idx="1216">
                  <c:v>57.27</c:v>
                </c:pt>
                <c:pt idx="1217">
                  <c:v>57.12</c:v>
                </c:pt>
                <c:pt idx="1218">
                  <c:v>57.26</c:v>
                </c:pt>
                <c:pt idx="1219">
                  <c:v>57.22</c:v>
                </c:pt>
                <c:pt idx="1220">
                  <c:v>56.95</c:v>
                </c:pt>
                <c:pt idx="1221">
                  <c:v>56.76</c:v>
                </c:pt>
                <c:pt idx="1222">
                  <c:v>56.37</c:v>
                </c:pt>
                <c:pt idx="1223">
                  <c:v>56.85</c:v>
                </c:pt>
                <c:pt idx="1224">
                  <c:v>56.75</c:v>
                </c:pt>
                <c:pt idx="1225">
                  <c:v>56.65</c:v>
                </c:pt>
                <c:pt idx="1226">
                  <c:v>56.25</c:v>
                </c:pt>
                <c:pt idx="1227">
                  <c:v>56.6</c:v>
                </c:pt>
                <c:pt idx="1228">
                  <c:v>57.88</c:v>
                </c:pt>
                <c:pt idx="1229">
                  <c:v>58.34</c:v>
                </c:pt>
                <c:pt idx="1230">
                  <c:v>58.49</c:v>
                </c:pt>
                <c:pt idx="1231">
                  <c:v>58.82</c:v>
                </c:pt>
                <c:pt idx="1232">
                  <c:v>59.22</c:v>
                </c:pt>
                <c:pt idx="1233">
                  <c:v>59.13</c:v>
                </c:pt>
                <c:pt idx="1234">
                  <c:v>59.08</c:v>
                </c:pt>
                <c:pt idx="1235">
                  <c:v>58.97</c:v>
                </c:pt>
                <c:pt idx="1236">
                  <c:v>58.69</c:v>
                </c:pt>
                <c:pt idx="1237">
                  <c:v>58.6</c:v>
                </c:pt>
                <c:pt idx="1238">
                  <c:v>58.28</c:v>
                </c:pt>
                <c:pt idx="1239">
                  <c:v>58.47</c:v>
                </c:pt>
                <c:pt idx="1240">
                  <c:v>58.69</c:v>
                </c:pt>
                <c:pt idx="1241">
                  <c:v>59.19</c:v>
                </c:pt>
                <c:pt idx="1242">
                  <c:v>58.76</c:v>
                </c:pt>
                <c:pt idx="1243">
                  <c:v>59.11</c:v>
                </c:pt>
                <c:pt idx="1244">
                  <c:v>58.41</c:v>
                </c:pt>
                <c:pt idx="1245">
                  <c:v>57.4</c:v>
                </c:pt>
                <c:pt idx="1246">
                  <c:v>57.56</c:v>
                </c:pt>
                <c:pt idx="1247">
                  <c:v>58.04</c:v>
                </c:pt>
                <c:pt idx="1248">
                  <c:v>58.21</c:v>
                </c:pt>
                <c:pt idx="1249">
                  <c:v>57.77</c:v>
                </c:pt>
                <c:pt idx="1250">
                  <c:v>56.92</c:v>
                </c:pt>
                <c:pt idx="1251">
                  <c:v>56.57</c:v>
                </c:pt>
                <c:pt idx="1252">
                  <c:v>56.79</c:v>
                </c:pt>
                <c:pt idx="1253">
                  <c:v>57.14</c:v>
                </c:pt>
                <c:pt idx="1254">
                  <c:v>57.43</c:v>
                </c:pt>
                <c:pt idx="1255">
                  <c:v>58.36</c:v>
                </c:pt>
                <c:pt idx="1256">
                  <c:v>57.09</c:v>
                </c:pt>
                <c:pt idx="1257">
                  <c:v>57.21</c:v>
                </c:pt>
                <c:pt idx="1258">
                  <c:v>56.35</c:v>
                </c:pt>
                <c:pt idx="1259">
                  <c:v>55.89</c:v>
                </c:pt>
                <c:pt idx="1260">
                  <c:v>55.79</c:v>
                </c:pt>
                <c:pt idx="1261">
                  <c:v>55.39</c:v>
                </c:pt>
                <c:pt idx="1262">
                  <c:v>55.49</c:v>
                </c:pt>
                <c:pt idx="1263">
                  <c:v>54.64</c:v>
                </c:pt>
                <c:pt idx="1264">
                  <c:v>54.64</c:v>
                </c:pt>
                <c:pt idx="1265">
                  <c:v>55.34</c:v>
                </c:pt>
                <c:pt idx="1266">
                  <c:v>54.29</c:v>
                </c:pt>
                <c:pt idx="1267">
                  <c:v>54.08</c:v>
                </c:pt>
                <c:pt idx="1268">
                  <c:v>53.79</c:v>
                </c:pt>
                <c:pt idx="1269">
                  <c:v>54.07</c:v>
                </c:pt>
                <c:pt idx="1270">
                  <c:v>55.23</c:v>
                </c:pt>
                <c:pt idx="1271">
                  <c:v>54.83</c:v>
                </c:pt>
                <c:pt idx="1272">
                  <c:v>55.34</c:v>
                </c:pt>
                <c:pt idx="1273">
                  <c:v>54.38</c:v>
                </c:pt>
                <c:pt idx="1274">
                  <c:v>55.25</c:v>
                </c:pt>
                <c:pt idx="1275">
                  <c:v>56.07</c:v>
                </c:pt>
                <c:pt idx="1276">
                  <c:v>56.3</c:v>
                </c:pt>
                <c:pt idx="1277">
                  <c:v>57.05</c:v>
                </c:pt>
                <c:pt idx="1278">
                  <c:v>57.91</c:v>
                </c:pt>
                <c:pt idx="1279">
                  <c:v>58.2</c:v>
                </c:pt>
                <c:pt idx="1280">
                  <c:v>58.39</c:v>
                </c:pt>
                <c:pt idx="1281">
                  <c:v>59.19</c:v>
                </c:pt>
                <c:pt idx="1282">
                  <c:v>59.03</c:v>
                </c:pt>
                <c:pt idx="1283">
                  <c:v>57.96</c:v>
                </c:pt>
                <c:pt idx="1284">
                  <c:v>57.52</c:v>
                </c:pt>
                <c:pt idx="1285">
                  <c:v>57.76</c:v>
                </c:pt>
                <c:pt idx="1286">
                  <c:v>57.09</c:v>
                </c:pt>
                <c:pt idx="1287">
                  <c:v>57.85</c:v>
                </c:pt>
                <c:pt idx="1288">
                  <c:v>57.54</c:v>
                </c:pt>
                <c:pt idx="1289">
                  <c:v>58.85</c:v>
                </c:pt>
                <c:pt idx="1290">
                  <c:v>58.6</c:v>
                </c:pt>
                <c:pt idx="1291">
                  <c:v>58.99</c:v>
                </c:pt>
                <c:pt idx="1292">
                  <c:v>59.6</c:v>
                </c:pt>
                <c:pt idx="1293">
                  <c:v>59.48</c:v>
                </c:pt>
                <c:pt idx="1294">
                  <c:v>59.63</c:v>
                </c:pt>
                <c:pt idx="1295">
                  <c:v>58.09</c:v>
                </c:pt>
                <c:pt idx="1296">
                  <c:v>58.19</c:v>
                </c:pt>
                <c:pt idx="1297">
                  <c:v>58</c:v>
                </c:pt>
                <c:pt idx="1298">
                  <c:v>57.73</c:v>
                </c:pt>
                <c:pt idx="1299">
                  <c:v>56.27</c:v>
                </c:pt>
                <c:pt idx="1300">
                  <c:v>56.81</c:v>
                </c:pt>
                <c:pt idx="1301">
                  <c:v>54.17</c:v>
                </c:pt>
                <c:pt idx="1302">
                  <c:v>53.83</c:v>
                </c:pt>
                <c:pt idx="1303">
                  <c:v>50.59</c:v>
                </c:pt>
                <c:pt idx="1304">
                  <c:v>53.03</c:v>
                </c:pt>
                <c:pt idx="1305">
                  <c:v>50.86</c:v>
                </c:pt>
                <c:pt idx="1306">
                  <c:v>53.1</c:v>
                </c:pt>
                <c:pt idx="1307">
                  <c:v>53.57</c:v>
                </c:pt>
                <c:pt idx="1308">
                  <c:v>54.36</c:v>
                </c:pt>
                <c:pt idx="1309">
                  <c:v>53.9</c:v>
                </c:pt>
                <c:pt idx="1310">
                  <c:v>53.58</c:v>
                </c:pt>
                <c:pt idx="1311">
                  <c:v>50.95</c:v>
                </c:pt>
                <c:pt idx="1312">
                  <c:v>50.03</c:v>
                </c:pt>
                <c:pt idx="1313">
                  <c:v>50.21</c:v>
                </c:pt>
                <c:pt idx="1314">
                  <c:v>52.28</c:v>
                </c:pt>
                <c:pt idx="1315">
                  <c:v>52.69</c:v>
                </c:pt>
                <c:pt idx="1316">
                  <c:v>51.83</c:v>
                </c:pt>
                <c:pt idx="1317">
                  <c:v>53.13</c:v>
                </c:pt>
                <c:pt idx="1318">
                  <c:v>54.61</c:v>
                </c:pt>
                <c:pt idx="1319">
                  <c:v>54.97</c:v>
                </c:pt>
                <c:pt idx="1320">
                  <c:v>55.06</c:v>
                </c:pt>
                <c:pt idx="1321">
                  <c:v>54.56</c:v>
                </c:pt>
                <c:pt idx="1322">
                  <c:v>53.28</c:v>
                </c:pt>
                <c:pt idx="1323">
                  <c:v>53.29</c:v>
                </c:pt>
                <c:pt idx="1324">
                  <c:v>54.64</c:v>
                </c:pt>
                <c:pt idx="1325">
                  <c:v>54.39</c:v>
                </c:pt>
                <c:pt idx="1326">
                  <c:v>53.18</c:v>
                </c:pt>
                <c:pt idx="1327">
                  <c:v>53.86</c:v>
                </c:pt>
                <c:pt idx="1328">
                  <c:v>54.58</c:v>
                </c:pt>
                <c:pt idx="1329">
                  <c:v>55.36</c:v>
                </c:pt>
                <c:pt idx="1330">
                  <c:v>56.18</c:v>
                </c:pt>
                <c:pt idx="1331">
                  <c:v>56.59</c:v>
                </c:pt>
                <c:pt idx="1332">
                  <c:v>56.61</c:v>
                </c:pt>
                <c:pt idx="1333">
                  <c:v>56.36</c:v>
                </c:pt>
                <c:pt idx="1334">
                  <c:v>55.38</c:v>
                </c:pt>
                <c:pt idx="1335">
                  <c:v>53.58</c:v>
                </c:pt>
                <c:pt idx="1336">
                  <c:v>54.15</c:v>
                </c:pt>
                <c:pt idx="1337">
                  <c:v>54.78</c:v>
                </c:pt>
                <c:pt idx="1338">
                  <c:v>55.35</c:v>
                </c:pt>
                <c:pt idx="1339">
                  <c:v>54.53</c:v>
                </c:pt>
                <c:pt idx="1340">
                  <c:v>53.88</c:v>
                </c:pt>
                <c:pt idx="1341">
                  <c:v>52.49</c:v>
                </c:pt>
                <c:pt idx="1342">
                  <c:v>51.14</c:v>
                </c:pt>
                <c:pt idx="1343">
                  <c:v>52.19</c:v>
                </c:pt>
                <c:pt idx="1344">
                  <c:v>53.53</c:v>
                </c:pt>
                <c:pt idx="1345">
                  <c:v>54.43</c:v>
                </c:pt>
                <c:pt idx="1346">
                  <c:v>54.07</c:v>
                </c:pt>
                <c:pt idx="1347">
                  <c:v>55.94</c:v>
                </c:pt>
                <c:pt idx="1348">
                  <c:v>56.32</c:v>
                </c:pt>
                <c:pt idx="1349">
                  <c:v>56.6</c:v>
                </c:pt>
                <c:pt idx="1350">
                  <c:v>57.12</c:v>
                </c:pt>
                <c:pt idx="1351">
                  <c:v>58.18</c:v>
                </c:pt>
                <c:pt idx="1352">
                  <c:v>57.28</c:v>
                </c:pt>
                <c:pt idx="1353">
                  <c:v>57.99</c:v>
                </c:pt>
                <c:pt idx="1354">
                  <c:v>56.87</c:v>
                </c:pt>
                <c:pt idx="1355">
                  <c:v>56.59</c:v>
                </c:pt>
                <c:pt idx="1356">
                  <c:v>57.3</c:v>
                </c:pt>
                <c:pt idx="1357">
                  <c:v>58.49</c:v>
                </c:pt>
                <c:pt idx="1358">
                  <c:v>57.34</c:v>
                </c:pt>
                <c:pt idx="1359">
                  <c:v>57.27</c:v>
                </c:pt>
                <c:pt idx="1360">
                  <c:v>58.85</c:v>
                </c:pt>
                <c:pt idx="1361">
                  <c:v>58.94</c:v>
                </c:pt>
                <c:pt idx="1362">
                  <c:v>57.95</c:v>
                </c:pt>
                <c:pt idx="1363">
                  <c:v>56.44</c:v>
                </c:pt>
                <c:pt idx="1364">
                  <c:v>56.92</c:v>
                </c:pt>
                <c:pt idx="1365">
                  <c:v>58.1</c:v>
                </c:pt>
                <c:pt idx="1366">
                  <c:v>57.8</c:v>
                </c:pt>
                <c:pt idx="1367">
                  <c:v>58.21</c:v>
                </c:pt>
                <c:pt idx="1368">
                  <c:v>58.88</c:v>
                </c:pt>
                <c:pt idx="1369">
                  <c:v>56.81</c:v>
                </c:pt>
                <c:pt idx="1370">
                  <c:v>56.78</c:v>
                </c:pt>
                <c:pt idx="1371">
                  <c:v>57.85</c:v>
                </c:pt>
                <c:pt idx="1372">
                  <c:v>57.49</c:v>
                </c:pt>
                <c:pt idx="1373">
                  <c:v>58.13</c:v>
                </c:pt>
                <c:pt idx="1374">
                  <c:v>57.17</c:v>
                </c:pt>
                <c:pt idx="1375">
                  <c:v>55.83</c:v>
                </c:pt>
                <c:pt idx="1376">
                  <c:v>55.4</c:v>
                </c:pt>
                <c:pt idx="1377">
                  <c:v>54.34</c:v>
                </c:pt>
                <c:pt idx="1378">
                  <c:v>54.52</c:v>
                </c:pt>
                <c:pt idx="1379">
                  <c:v>53.29</c:v>
                </c:pt>
                <c:pt idx="1380">
                  <c:v>52.88</c:v>
                </c:pt>
                <c:pt idx="1381">
                  <c:v>54.72</c:v>
                </c:pt>
                <c:pt idx="1382">
                  <c:v>54.38</c:v>
                </c:pt>
                <c:pt idx="1383">
                  <c:v>56.39</c:v>
                </c:pt>
                <c:pt idx="1384">
                  <c:v>56.78</c:v>
                </c:pt>
                <c:pt idx="1385">
                  <c:v>56.62</c:v>
                </c:pt>
                <c:pt idx="1386">
                  <c:v>57.24</c:v>
                </c:pt>
                <c:pt idx="1387">
                  <c:v>57.08</c:v>
                </c:pt>
                <c:pt idx="1388">
                  <c:v>57.08</c:v>
                </c:pt>
                <c:pt idx="1389">
                  <c:v>56.12</c:v>
                </c:pt>
                <c:pt idx="1390">
                  <c:v>57.02</c:v>
                </c:pt>
                <c:pt idx="1391">
                  <c:v>56.38</c:v>
                </c:pt>
                <c:pt idx="1392">
                  <c:v>55.76</c:v>
                </c:pt>
                <c:pt idx="1393">
                  <c:v>54.89</c:v>
                </c:pt>
                <c:pt idx="1394">
                  <c:v>54.74</c:v>
                </c:pt>
                <c:pt idx="1395">
                  <c:v>54.86</c:v>
                </c:pt>
                <c:pt idx="1396">
                  <c:v>54.32</c:v>
                </c:pt>
                <c:pt idx="1397">
                  <c:v>55.93</c:v>
                </c:pt>
                <c:pt idx="1398">
                  <c:v>55.13</c:v>
                </c:pt>
                <c:pt idx="1399">
                  <c:v>55.6</c:v>
                </c:pt>
                <c:pt idx="1400">
                  <c:v>56.08</c:v>
                </c:pt>
                <c:pt idx="1401">
                  <c:v>56.24</c:v>
                </c:pt>
                <c:pt idx="1402">
                  <c:v>55.59</c:v>
                </c:pt>
                <c:pt idx="1403">
                  <c:v>55.99</c:v>
                </c:pt>
                <c:pt idx="1404">
                  <c:v>55.83</c:v>
                </c:pt>
                <c:pt idx="1405">
                  <c:v>56.9</c:v>
                </c:pt>
                <c:pt idx="1406">
                  <c:v>57.14</c:v>
                </c:pt>
                <c:pt idx="1407">
                  <c:v>57.61</c:v>
                </c:pt>
                <c:pt idx="1408">
                  <c:v>57.81</c:v>
                </c:pt>
                <c:pt idx="1409">
                  <c:v>57.62</c:v>
                </c:pt>
                <c:pt idx="1410">
                  <c:v>58.04</c:v>
                </c:pt>
                <c:pt idx="1411">
                  <c:v>58.16</c:v>
                </c:pt>
                <c:pt idx="1412">
                  <c:v>58.39</c:v>
                </c:pt>
                <c:pt idx="1413">
                  <c:v>58.18</c:v>
                </c:pt>
                <c:pt idx="1414">
                  <c:v>58.71</c:v>
                </c:pt>
                <c:pt idx="1415">
                  <c:v>59.49</c:v>
                </c:pt>
                <c:pt idx="1416">
                  <c:v>59.86</c:v>
                </c:pt>
                <c:pt idx="1417">
                  <c:v>59.77</c:v>
                </c:pt>
                <c:pt idx="1418">
                  <c:v>59.79</c:v>
                </c:pt>
                <c:pt idx="1419">
                  <c:v>59.68</c:v>
                </c:pt>
                <c:pt idx="1420">
                  <c:v>60.43</c:v>
                </c:pt>
                <c:pt idx="1421">
                  <c:v>60.22</c:v>
                </c:pt>
                <c:pt idx="1422">
                  <c:v>60.4</c:v>
                </c:pt>
                <c:pt idx="1423">
                  <c:v>60.45</c:v>
                </c:pt>
                <c:pt idx="1424">
                  <c:v>60.53</c:v>
                </c:pt>
                <c:pt idx="1425">
                  <c:v>61.02</c:v>
                </c:pt>
                <c:pt idx="1426">
                  <c:v>61.21</c:v>
                </c:pt>
                <c:pt idx="1427">
                  <c:v>62.05</c:v>
                </c:pt>
                <c:pt idx="1428">
                  <c:v>62</c:v>
                </c:pt>
                <c:pt idx="1429">
                  <c:v>62.13</c:v>
                </c:pt>
                <c:pt idx="1430">
                  <c:v>62.46</c:v>
                </c:pt>
                <c:pt idx="1431">
                  <c:v>62.91</c:v>
                </c:pt>
                <c:pt idx="1432">
                  <c:v>62.47</c:v>
                </c:pt>
                <c:pt idx="1433">
                  <c:v>63.05</c:v>
                </c:pt>
                <c:pt idx="1434">
                  <c:v>63.21</c:v>
                </c:pt>
                <c:pt idx="1435">
                  <c:v>62.77</c:v>
                </c:pt>
                <c:pt idx="1436">
                  <c:v>63.63</c:v>
                </c:pt>
                <c:pt idx="1437">
                  <c:v>63.43</c:v>
                </c:pt>
                <c:pt idx="1438">
                  <c:v>63.61</c:v>
                </c:pt>
                <c:pt idx="1439">
                  <c:v>63.32</c:v>
                </c:pt>
                <c:pt idx="1440">
                  <c:v>63.74</c:v>
                </c:pt>
                <c:pt idx="1441">
                  <c:v>63.96</c:v>
                </c:pt>
                <c:pt idx="1442">
                  <c:v>64.05</c:v>
                </c:pt>
                <c:pt idx="1443">
                  <c:v>64.7</c:v>
                </c:pt>
                <c:pt idx="1444">
                  <c:v>64.41</c:v>
                </c:pt>
                <c:pt idx="1445">
                  <c:v>64.92</c:v>
                </c:pt>
                <c:pt idx="1446">
                  <c:v>64.87</c:v>
                </c:pt>
                <c:pt idx="1447">
                  <c:v>64.2</c:v>
                </c:pt>
                <c:pt idx="1448">
                  <c:v>63.57</c:v>
                </c:pt>
                <c:pt idx="1449">
                  <c:v>64.06</c:v>
                </c:pt>
                <c:pt idx="1450">
                  <c:v>64.75</c:v>
                </c:pt>
                <c:pt idx="1451">
                  <c:v>65.02</c:v>
                </c:pt>
                <c:pt idx="1452">
                  <c:v>65.05</c:v>
                </c:pt>
                <c:pt idx="1453">
                  <c:v>66.260000000000005</c:v>
                </c:pt>
                <c:pt idx="1454">
                  <c:v>66.489999999999995</c:v>
                </c:pt>
                <c:pt idx="1455">
                  <c:v>66.680000000000007</c:v>
                </c:pt>
                <c:pt idx="1456">
                  <c:v>66.52</c:v>
                </c:pt>
                <c:pt idx="1457">
                  <c:v>66.989999999999995</c:v>
                </c:pt>
                <c:pt idx="1458">
                  <c:v>67.11</c:v>
                </c:pt>
                <c:pt idx="1459">
                  <c:v>67.12</c:v>
                </c:pt>
                <c:pt idx="1460">
                  <c:v>66.98</c:v>
                </c:pt>
                <c:pt idx="1461">
                  <c:v>66.94</c:v>
                </c:pt>
                <c:pt idx="1462">
                  <c:v>68.11</c:v>
                </c:pt>
                <c:pt idx="1463">
                  <c:v>68.209999999999994</c:v>
                </c:pt>
                <c:pt idx="1464">
                  <c:v>67.94</c:v>
                </c:pt>
                <c:pt idx="1465">
                  <c:v>67.680000000000007</c:v>
                </c:pt>
                <c:pt idx="1466">
                  <c:v>67.55</c:v>
                </c:pt>
                <c:pt idx="1467">
                  <c:v>68.25</c:v>
                </c:pt>
                <c:pt idx="1468">
                  <c:v>68.23</c:v>
                </c:pt>
                <c:pt idx="1469">
                  <c:v>67.3</c:v>
                </c:pt>
                <c:pt idx="1470">
                  <c:v>67.72</c:v>
                </c:pt>
                <c:pt idx="1471">
                  <c:v>67.209999999999994</c:v>
                </c:pt>
                <c:pt idx="1472">
                  <c:v>66.13</c:v>
                </c:pt>
                <c:pt idx="1473">
                  <c:v>66.45</c:v>
                </c:pt>
                <c:pt idx="1474">
                  <c:v>67.209999999999994</c:v>
                </c:pt>
                <c:pt idx="1475">
                  <c:v>66.19</c:v>
                </c:pt>
                <c:pt idx="1476">
                  <c:v>65.45</c:v>
                </c:pt>
                <c:pt idx="1477">
                  <c:v>66.78</c:v>
                </c:pt>
                <c:pt idx="1478">
                  <c:v>66.61</c:v>
                </c:pt>
                <c:pt idx="1479">
                  <c:v>65.86</c:v>
                </c:pt>
                <c:pt idx="1480">
                  <c:v>65.680000000000007</c:v>
                </c:pt>
                <c:pt idx="1481">
                  <c:v>65.08</c:v>
                </c:pt>
                <c:pt idx="1482">
                  <c:v>64.73</c:v>
                </c:pt>
                <c:pt idx="1483">
                  <c:v>66.45</c:v>
                </c:pt>
                <c:pt idx="1484">
                  <c:v>66.84</c:v>
                </c:pt>
                <c:pt idx="1485">
                  <c:v>67.239999999999995</c:v>
                </c:pt>
                <c:pt idx="1486">
                  <c:v>66.760000000000005</c:v>
                </c:pt>
                <c:pt idx="1487">
                  <c:v>66.87</c:v>
                </c:pt>
                <c:pt idx="1488">
                  <c:v>67.06</c:v>
                </c:pt>
                <c:pt idx="1489">
                  <c:v>66.349999999999994</c:v>
                </c:pt>
                <c:pt idx="1490">
                  <c:v>64.7</c:v>
                </c:pt>
                <c:pt idx="1491">
                  <c:v>64.760000000000005</c:v>
                </c:pt>
                <c:pt idx="1492">
                  <c:v>64.52</c:v>
                </c:pt>
                <c:pt idx="1493">
                  <c:v>64.319999999999993</c:v>
                </c:pt>
                <c:pt idx="1494">
                  <c:v>64.19</c:v>
                </c:pt>
                <c:pt idx="1495">
                  <c:v>64.180000000000007</c:v>
                </c:pt>
                <c:pt idx="1496">
                  <c:v>63.58</c:v>
                </c:pt>
                <c:pt idx="1497">
                  <c:v>63.37</c:v>
                </c:pt>
                <c:pt idx="1498">
                  <c:v>62.94</c:v>
                </c:pt>
                <c:pt idx="1499">
                  <c:v>61.61</c:v>
                </c:pt>
                <c:pt idx="1500">
                  <c:v>60.81</c:v>
                </c:pt>
                <c:pt idx="1501">
                  <c:v>62.51</c:v>
                </c:pt>
                <c:pt idx="1502">
                  <c:v>62.44</c:v>
                </c:pt>
                <c:pt idx="1503">
                  <c:v>62.56</c:v>
                </c:pt>
                <c:pt idx="1504">
                  <c:v>62.15</c:v>
                </c:pt>
                <c:pt idx="1505">
                  <c:v>62.07</c:v>
                </c:pt>
                <c:pt idx="1506">
                  <c:v>62.86</c:v>
                </c:pt>
                <c:pt idx="1507">
                  <c:v>62.33</c:v>
                </c:pt>
                <c:pt idx="1508">
                  <c:v>62.06</c:v>
                </c:pt>
                <c:pt idx="1509">
                  <c:v>60.41</c:v>
                </c:pt>
                <c:pt idx="1510">
                  <c:v>60.87</c:v>
                </c:pt>
                <c:pt idx="1511">
                  <c:v>61.12</c:v>
                </c:pt>
                <c:pt idx="1512">
                  <c:v>62.52</c:v>
                </c:pt>
                <c:pt idx="1513">
                  <c:v>62.27</c:v>
                </c:pt>
                <c:pt idx="1514">
                  <c:v>62.87</c:v>
                </c:pt>
                <c:pt idx="1515">
                  <c:v>61.81</c:v>
                </c:pt>
                <c:pt idx="1516">
                  <c:v>62.56</c:v>
                </c:pt>
                <c:pt idx="1517">
                  <c:v>62.13</c:v>
                </c:pt>
                <c:pt idx="1518">
                  <c:v>62.36</c:v>
                </c:pt>
                <c:pt idx="1519">
                  <c:v>62.99</c:v>
                </c:pt>
                <c:pt idx="1520">
                  <c:v>63.58</c:v>
                </c:pt>
                <c:pt idx="1521">
                  <c:v>64.239999999999995</c:v>
                </c:pt>
                <c:pt idx="1522">
                  <c:v>64.290000000000006</c:v>
                </c:pt>
                <c:pt idx="1523">
                  <c:v>62.69</c:v>
                </c:pt>
                <c:pt idx="1524">
                  <c:v>63.35</c:v>
                </c:pt>
                <c:pt idx="1525">
                  <c:v>62.13</c:v>
                </c:pt>
                <c:pt idx="1526">
                  <c:v>62.52</c:v>
                </c:pt>
                <c:pt idx="1527">
                  <c:v>62.9</c:v>
                </c:pt>
                <c:pt idx="1528">
                  <c:v>62.2</c:v>
                </c:pt>
                <c:pt idx="1529">
                  <c:v>64.16</c:v>
                </c:pt>
                <c:pt idx="1530">
                  <c:v>64.349999999999994</c:v>
                </c:pt>
                <c:pt idx="1531">
                  <c:v>64.89</c:v>
                </c:pt>
                <c:pt idx="1532">
                  <c:v>64.930000000000007</c:v>
                </c:pt>
                <c:pt idx="1533">
                  <c:v>64.12</c:v>
                </c:pt>
                <c:pt idx="1534">
                  <c:v>64</c:v>
                </c:pt>
                <c:pt idx="1535">
                  <c:v>63.37</c:v>
                </c:pt>
                <c:pt idx="1536">
                  <c:v>63.02</c:v>
                </c:pt>
                <c:pt idx="1537">
                  <c:v>62.43</c:v>
                </c:pt>
                <c:pt idx="1538">
                  <c:v>63.38</c:v>
                </c:pt>
                <c:pt idx="1539">
                  <c:v>63.2</c:v>
                </c:pt>
                <c:pt idx="1540">
                  <c:v>63.53</c:v>
                </c:pt>
                <c:pt idx="1541">
                  <c:v>64.39</c:v>
                </c:pt>
                <c:pt idx="1542">
                  <c:v>65.099999999999994</c:v>
                </c:pt>
                <c:pt idx="1543">
                  <c:v>64.239999999999995</c:v>
                </c:pt>
                <c:pt idx="1544">
                  <c:v>63.46</c:v>
                </c:pt>
                <c:pt idx="1545">
                  <c:v>62.96</c:v>
                </c:pt>
                <c:pt idx="1546">
                  <c:v>62.54</c:v>
                </c:pt>
                <c:pt idx="1547">
                  <c:v>63.37</c:v>
                </c:pt>
                <c:pt idx="1548">
                  <c:v>64.87</c:v>
                </c:pt>
                <c:pt idx="1549">
                  <c:v>64.819999999999993</c:v>
                </c:pt>
                <c:pt idx="1550">
                  <c:v>64.8</c:v>
                </c:pt>
                <c:pt idx="1551">
                  <c:v>64.61</c:v>
                </c:pt>
                <c:pt idx="1552">
                  <c:v>64.38</c:v>
                </c:pt>
                <c:pt idx="1553">
                  <c:v>65.599999999999994</c:v>
                </c:pt>
                <c:pt idx="1554">
                  <c:v>66.099999999999994</c:v>
                </c:pt>
                <c:pt idx="1555">
                  <c:v>66.650000000000006</c:v>
                </c:pt>
                <c:pt idx="1556">
                  <c:v>66.62</c:v>
                </c:pt>
                <c:pt idx="1557">
                  <c:v>66.819999999999993</c:v>
                </c:pt>
                <c:pt idx="1558">
                  <c:v>66.86</c:v>
                </c:pt>
                <c:pt idx="1559">
                  <c:v>67.02</c:v>
                </c:pt>
                <c:pt idx="1560">
                  <c:v>67.05</c:v>
                </c:pt>
                <c:pt idx="1561">
                  <c:v>67.22</c:v>
                </c:pt>
                <c:pt idx="1562">
                  <c:v>68.02</c:v>
                </c:pt>
                <c:pt idx="1563">
                  <c:v>68.319999999999993</c:v>
                </c:pt>
                <c:pt idx="1564">
                  <c:v>68.42</c:v>
                </c:pt>
                <c:pt idx="1565">
                  <c:v>68.150000000000006</c:v>
                </c:pt>
                <c:pt idx="1566">
                  <c:v>68.430000000000007</c:v>
                </c:pt>
                <c:pt idx="1567">
                  <c:v>67.87</c:v>
                </c:pt>
                <c:pt idx="1568">
                  <c:v>68.290000000000006</c:v>
                </c:pt>
                <c:pt idx="1569">
                  <c:v>68.400000000000006</c:v>
                </c:pt>
                <c:pt idx="1570">
                  <c:v>68.400000000000006</c:v>
                </c:pt>
                <c:pt idx="1571">
                  <c:v>68.400000000000006</c:v>
                </c:pt>
                <c:pt idx="1572">
                  <c:v>67.709999999999994</c:v>
                </c:pt>
                <c:pt idx="1573">
                  <c:v>68.16</c:v>
                </c:pt>
                <c:pt idx="1574">
                  <c:v>68.09</c:v>
                </c:pt>
                <c:pt idx="1575">
                  <c:v>68.02</c:v>
                </c:pt>
                <c:pt idx="1576">
                  <c:v>69.53</c:v>
                </c:pt>
                <c:pt idx="1577">
                  <c:v>69.430000000000007</c:v>
                </c:pt>
                <c:pt idx="1578">
                  <c:v>68.540000000000006</c:v>
                </c:pt>
                <c:pt idx="1579">
                  <c:v>68.430000000000007</c:v>
                </c:pt>
                <c:pt idx="1580">
                  <c:v>68.63</c:v>
                </c:pt>
                <c:pt idx="1581">
                  <c:v>69.56</c:v>
                </c:pt>
                <c:pt idx="1582">
                  <c:v>70.180000000000007</c:v>
                </c:pt>
                <c:pt idx="1583">
                  <c:v>70.209999999999994</c:v>
                </c:pt>
                <c:pt idx="1584">
                  <c:v>70.27</c:v>
                </c:pt>
                <c:pt idx="1585">
                  <c:v>70.400000000000006</c:v>
                </c:pt>
                <c:pt idx="1586">
                  <c:v>70.33</c:v>
                </c:pt>
                <c:pt idx="1587">
                  <c:v>70.150000000000006</c:v>
                </c:pt>
                <c:pt idx="1588">
                  <c:v>69.739999999999995</c:v>
                </c:pt>
                <c:pt idx="1589">
                  <c:v>68.760000000000005</c:v>
                </c:pt>
                <c:pt idx="1590">
                  <c:v>68.2</c:v>
                </c:pt>
                <c:pt idx="1591">
                  <c:v>69.14</c:v>
                </c:pt>
                <c:pt idx="1592">
                  <c:v>68.569999999999993</c:v>
                </c:pt>
                <c:pt idx="1593">
                  <c:v>68.47</c:v>
                </c:pt>
                <c:pt idx="1594">
                  <c:v>68.67</c:v>
                </c:pt>
                <c:pt idx="1595">
                  <c:v>69.11</c:v>
                </c:pt>
                <c:pt idx="1596">
                  <c:v>69.349999999999994</c:v>
                </c:pt>
                <c:pt idx="1597">
                  <c:v>68.98</c:v>
                </c:pt>
                <c:pt idx="1598">
                  <c:v>68.349999999999994</c:v>
                </c:pt>
                <c:pt idx="1599">
                  <c:v>67.260000000000005</c:v>
                </c:pt>
                <c:pt idx="1600">
                  <c:v>66.92</c:v>
                </c:pt>
                <c:pt idx="1601">
                  <c:v>66.709999999999994</c:v>
                </c:pt>
                <c:pt idx="1602">
                  <c:v>66.680000000000007</c:v>
                </c:pt>
                <c:pt idx="1603">
                  <c:v>67.17</c:v>
                </c:pt>
                <c:pt idx="1604">
                  <c:v>68.12</c:v>
                </c:pt>
                <c:pt idx="1605">
                  <c:v>68.08</c:v>
                </c:pt>
                <c:pt idx="1606">
                  <c:v>67.290000000000006</c:v>
                </c:pt>
                <c:pt idx="1607">
                  <c:v>65.680000000000007</c:v>
                </c:pt>
                <c:pt idx="1608">
                  <c:v>66.02</c:v>
                </c:pt>
                <c:pt idx="1609">
                  <c:v>65.39</c:v>
                </c:pt>
                <c:pt idx="1610">
                  <c:v>65.16</c:v>
                </c:pt>
                <c:pt idx="1611">
                  <c:v>65.16</c:v>
                </c:pt>
                <c:pt idx="1612">
                  <c:v>65.349999999999994</c:v>
                </c:pt>
                <c:pt idx="1613">
                  <c:v>64.95</c:v>
                </c:pt>
                <c:pt idx="1614">
                  <c:v>65.87</c:v>
                </c:pt>
                <c:pt idx="1615">
                  <c:v>65.17</c:v>
                </c:pt>
                <c:pt idx="1616">
                  <c:v>65.599999999999994</c:v>
                </c:pt>
                <c:pt idx="1617">
                  <c:v>65.72</c:v>
                </c:pt>
                <c:pt idx="1618">
                  <c:v>64.17</c:v>
                </c:pt>
                <c:pt idx="1619">
                  <c:v>63.16</c:v>
                </c:pt>
                <c:pt idx="1620">
                  <c:v>63.43</c:v>
                </c:pt>
                <c:pt idx="1621">
                  <c:v>63.42</c:v>
                </c:pt>
                <c:pt idx="1622">
                  <c:v>62.98</c:v>
                </c:pt>
                <c:pt idx="1623">
                  <c:v>62.24</c:v>
                </c:pt>
                <c:pt idx="1624">
                  <c:v>62.03</c:v>
                </c:pt>
                <c:pt idx="1625">
                  <c:v>62.3</c:v>
                </c:pt>
                <c:pt idx="1626">
                  <c:v>63.78</c:v>
                </c:pt>
                <c:pt idx="1627">
                  <c:v>63.8</c:v>
                </c:pt>
                <c:pt idx="1628">
                  <c:v>63.93</c:v>
                </c:pt>
                <c:pt idx="1629">
                  <c:v>64.900000000000006</c:v>
                </c:pt>
                <c:pt idx="1630">
                  <c:v>65.180000000000007</c:v>
                </c:pt>
                <c:pt idx="1631">
                  <c:v>64.959999999999994</c:v>
                </c:pt>
                <c:pt idx="1632">
                  <c:v>65.52</c:v>
                </c:pt>
                <c:pt idx="1633">
                  <c:v>65.91</c:v>
                </c:pt>
                <c:pt idx="1634">
                  <c:v>65.8</c:v>
                </c:pt>
                <c:pt idx="1635">
                  <c:v>65.67</c:v>
                </c:pt>
                <c:pt idx="1636">
                  <c:v>65.63</c:v>
                </c:pt>
                <c:pt idx="1637">
                  <c:v>64.900000000000006</c:v>
                </c:pt>
                <c:pt idx="1638">
                  <c:v>65.319999999999993</c:v>
                </c:pt>
                <c:pt idx="1639">
                  <c:v>64.930000000000007</c:v>
                </c:pt>
                <c:pt idx="1640">
                  <c:v>65.12</c:v>
                </c:pt>
                <c:pt idx="1641">
                  <c:v>65.97</c:v>
                </c:pt>
                <c:pt idx="1642">
                  <c:v>65.83</c:v>
                </c:pt>
                <c:pt idx="1643">
                  <c:v>65.31</c:v>
                </c:pt>
                <c:pt idx="1644">
                  <c:v>64.69</c:v>
                </c:pt>
                <c:pt idx="1645">
                  <c:v>65.55</c:v>
                </c:pt>
                <c:pt idx="1646">
                  <c:v>66.55</c:v>
                </c:pt>
                <c:pt idx="1647">
                  <c:v>66.260000000000005</c:v>
                </c:pt>
                <c:pt idx="1648">
                  <c:v>66.260000000000005</c:v>
                </c:pt>
                <c:pt idx="1649">
                  <c:v>65.2</c:v>
                </c:pt>
                <c:pt idx="1650">
                  <c:v>65.069999999999993</c:v>
                </c:pt>
                <c:pt idx="1651">
                  <c:v>64.5</c:v>
                </c:pt>
                <c:pt idx="1652">
                  <c:v>64.400000000000006</c:v>
                </c:pt>
                <c:pt idx="1653">
                  <c:v>63.78</c:v>
                </c:pt>
                <c:pt idx="1654">
                  <c:v>65.13</c:v>
                </c:pt>
                <c:pt idx="1655">
                  <c:v>67.2</c:v>
                </c:pt>
                <c:pt idx="1656">
                  <c:v>66.849999999999994</c:v>
                </c:pt>
                <c:pt idx="1657">
                  <c:v>66.63</c:v>
                </c:pt>
                <c:pt idx="1658">
                  <c:v>66.650000000000006</c:v>
                </c:pt>
                <c:pt idx="1659">
                  <c:v>66.52</c:v>
                </c:pt>
                <c:pt idx="1660">
                  <c:v>66.77</c:v>
                </c:pt>
                <c:pt idx="1661">
                  <c:v>67.17</c:v>
                </c:pt>
                <c:pt idx="1662">
                  <c:v>67.260000000000005</c:v>
                </c:pt>
                <c:pt idx="1663">
                  <c:v>66.959999999999994</c:v>
                </c:pt>
                <c:pt idx="1664">
                  <c:v>66.63</c:v>
                </c:pt>
                <c:pt idx="1665">
                  <c:v>66.900000000000006</c:v>
                </c:pt>
                <c:pt idx="1666">
                  <c:v>67.22</c:v>
                </c:pt>
                <c:pt idx="1667">
                  <c:v>67.069999999999993</c:v>
                </c:pt>
                <c:pt idx="1668">
                  <c:v>67.180000000000007</c:v>
                </c:pt>
                <c:pt idx="1669">
                  <c:v>67.59</c:v>
                </c:pt>
                <c:pt idx="1670">
                  <c:v>66.66</c:v>
                </c:pt>
                <c:pt idx="1671">
                  <c:v>67</c:v>
                </c:pt>
                <c:pt idx="1672">
                  <c:v>67.150000000000006</c:v>
                </c:pt>
                <c:pt idx="1673">
                  <c:v>67.16</c:v>
                </c:pt>
                <c:pt idx="1674">
                  <c:v>67.02</c:v>
                </c:pt>
                <c:pt idx="1675">
                  <c:v>66.87</c:v>
                </c:pt>
                <c:pt idx="1676">
                  <c:v>67.66</c:v>
                </c:pt>
                <c:pt idx="1677">
                  <c:v>66.48</c:v>
                </c:pt>
                <c:pt idx="1678">
                  <c:v>67.459999999999994</c:v>
                </c:pt>
                <c:pt idx="1679">
                  <c:v>67.239999999999995</c:v>
                </c:pt>
                <c:pt idx="1680">
                  <c:v>67.3</c:v>
                </c:pt>
                <c:pt idx="1681">
                  <c:v>67.989999999999995</c:v>
                </c:pt>
                <c:pt idx="1682">
                  <c:v>68.010000000000005</c:v>
                </c:pt>
                <c:pt idx="1683">
                  <c:v>67.73</c:v>
                </c:pt>
                <c:pt idx="1684">
                  <c:v>67.97</c:v>
                </c:pt>
                <c:pt idx="1685">
                  <c:v>67.95</c:v>
                </c:pt>
                <c:pt idx="1686">
                  <c:v>67.75</c:v>
                </c:pt>
                <c:pt idx="1687">
                  <c:v>68.239999999999995</c:v>
                </c:pt>
                <c:pt idx="1688">
                  <c:v>67.19</c:v>
                </c:pt>
                <c:pt idx="1689">
                  <c:v>66.47</c:v>
                </c:pt>
                <c:pt idx="1690">
                  <c:v>67.14</c:v>
                </c:pt>
                <c:pt idx="1691">
                  <c:v>66.31</c:v>
                </c:pt>
                <c:pt idx="1692">
                  <c:v>66.56</c:v>
                </c:pt>
                <c:pt idx="1693">
                  <c:v>67.239999999999995</c:v>
                </c:pt>
                <c:pt idx="1694">
                  <c:v>67.099999999999994</c:v>
                </c:pt>
                <c:pt idx="1695">
                  <c:v>67.38</c:v>
                </c:pt>
                <c:pt idx="1696">
                  <c:v>67.680000000000007</c:v>
                </c:pt>
                <c:pt idx="1697">
                  <c:v>68.680000000000007</c:v>
                </c:pt>
                <c:pt idx="1698">
                  <c:v>68.510000000000005</c:v>
                </c:pt>
                <c:pt idx="1699">
                  <c:v>68.69</c:v>
                </c:pt>
                <c:pt idx="1700">
                  <c:v>68.77</c:v>
                </c:pt>
                <c:pt idx="1701">
                  <c:v>68.97</c:v>
                </c:pt>
                <c:pt idx="1702">
                  <c:v>68.72</c:v>
                </c:pt>
                <c:pt idx="1703">
                  <c:v>68.63</c:v>
                </c:pt>
                <c:pt idx="1704">
                  <c:v>68.86</c:v>
                </c:pt>
                <c:pt idx="1705">
                  <c:v>68.510000000000005</c:v>
                </c:pt>
                <c:pt idx="1706">
                  <c:v>68.36</c:v>
                </c:pt>
                <c:pt idx="1707">
                  <c:v>68.23</c:v>
                </c:pt>
                <c:pt idx="1708">
                  <c:v>68.709999999999994</c:v>
                </c:pt>
                <c:pt idx="1709">
                  <c:v>67.930000000000007</c:v>
                </c:pt>
                <c:pt idx="1710">
                  <c:v>68.59</c:v>
                </c:pt>
                <c:pt idx="1711">
                  <c:v>68.34</c:v>
                </c:pt>
                <c:pt idx="1712">
                  <c:v>68.709999999999994</c:v>
                </c:pt>
                <c:pt idx="1713">
                  <c:v>68.8</c:v>
                </c:pt>
                <c:pt idx="1714">
                  <c:v>68.97</c:v>
                </c:pt>
                <c:pt idx="1715">
                  <c:v>68.5</c:v>
                </c:pt>
                <c:pt idx="1716">
                  <c:v>69.040000000000006</c:v>
                </c:pt>
                <c:pt idx="1717">
                  <c:v>68.41</c:v>
                </c:pt>
                <c:pt idx="1718">
                  <c:v>68.430000000000007</c:v>
                </c:pt>
                <c:pt idx="1719">
                  <c:v>67.86</c:v>
                </c:pt>
                <c:pt idx="1720">
                  <c:v>68.22</c:v>
                </c:pt>
                <c:pt idx="1721">
                  <c:v>68.680000000000007</c:v>
                </c:pt>
                <c:pt idx="1722">
                  <c:v>70.02</c:v>
                </c:pt>
                <c:pt idx="1723">
                  <c:v>69.989999999999995</c:v>
                </c:pt>
                <c:pt idx="1724">
                  <c:v>69.94</c:v>
                </c:pt>
                <c:pt idx="1725">
                  <c:v>68.56</c:v>
                </c:pt>
                <c:pt idx="1726">
                  <c:v>69.47</c:v>
                </c:pt>
                <c:pt idx="1727">
                  <c:v>68.11</c:v>
                </c:pt>
                <c:pt idx="1728">
                  <c:v>67.17</c:v>
                </c:pt>
                <c:pt idx="1729">
                  <c:v>68.09</c:v>
                </c:pt>
                <c:pt idx="1730">
                  <c:v>68.790000000000006</c:v>
                </c:pt>
                <c:pt idx="1731">
                  <c:v>69.45</c:v>
                </c:pt>
                <c:pt idx="1732">
                  <c:v>69.42</c:v>
                </c:pt>
                <c:pt idx="1733">
                  <c:v>69.790000000000006</c:v>
                </c:pt>
                <c:pt idx="1734">
                  <c:v>69.569999999999993</c:v>
                </c:pt>
                <c:pt idx="1735">
                  <c:v>70.209999999999994</c:v>
                </c:pt>
                <c:pt idx="1736">
                  <c:v>70.72</c:v>
                </c:pt>
                <c:pt idx="1737">
                  <c:v>70.39</c:v>
                </c:pt>
                <c:pt idx="1738">
                  <c:v>71.28</c:v>
                </c:pt>
                <c:pt idx="1739">
                  <c:v>72.12</c:v>
                </c:pt>
                <c:pt idx="1740">
                  <c:v>72.400000000000006</c:v>
                </c:pt>
                <c:pt idx="1741">
                  <c:v>72.36</c:v>
                </c:pt>
                <c:pt idx="1742">
                  <c:v>72.709999999999994</c:v>
                </c:pt>
                <c:pt idx="1743">
                  <c:v>72.61</c:v>
                </c:pt>
                <c:pt idx="1744">
                  <c:v>73.05</c:v>
                </c:pt>
                <c:pt idx="1745">
                  <c:v>73.14</c:v>
                </c:pt>
                <c:pt idx="1746">
                  <c:v>73.52</c:v>
                </c:pt>
                <c:pt idx="1747">
                  <c:v>73.67</c:v>
                </c:pt>
                <c:pt idx="1748">
                  <c:v>73.59</c:v>
                </c:pt>
                <c:pt idx="1749">
                  <c:v>74.3</c:v>
                </c:pt>
                <c:pt idx="1750">
                  <c:v>74.19</c:v>
                </c:pt>
                <c:pt idx="1751">
                  <c:v>74.27</c:v>
                </c:pt>
                <c:pt idx="1752">
                  <c:v>73.62</c:v>
                </c:pt>
                <c:pt idx="1753">
                  <c:v>73.45</c:v>
                </c:pt>
                <c:pt idx="1754">
                  <c:v>73.41</c:v>
                </c:pt>
                <c:pt idx="1755">
                  <c:v>73.89</c:v>
                </c:pt>
                <c:pt idx="1756">
                  <c:v>73.540000000000006</c:v>
                </c:pt>
                <c:pt idx="1757">
                  <c:v>73.930000000000007</c:v>
                </c:pt>
                <c:pt idx="1758">
                  <c:v>73.25</c:v>
                </c:pt>
                <c:pt idx="1759">
                  <c:v>73.38</c:v>
                </c:pt>
                <c:pt idx="1760">
                  <c:v>73</c:v>
                </c:pt>
                <c:pt idx="1761">
                  <c:v>72.05</c:v>
                </c:pt>
                <c:pt idx="1762">
                  <c:v>72.400000000000006</c:v>
                </c:pt>
                <c:pt idx="1763">
                  <c:v>73.39</c:v>
                </c:pt>
                <c:pt idx="1764">
                  <c:v>73.42</c:v>
                </c:pt>
                <c:pt idx="1765">
                  <c:v>72.69</c:v>
                </c:pt>
                <c:pt idx="1766">
                  <c:v>71.849999999999994</c:v>
                </c:pt>
                <c:pt idx="1767">
                  <c:v>72.760000000000005</c:v>
                </c:pt>
                <c:pt idx="1768">
                  <c:v>72.28</c:v>
                </c:pt>
                <c:pt idx="1769">
                  <c:v>72.98</c:v>
                </c:pt>
                <c:pt idx="1770">
                  <c:v>73.58</c:v>
                </c:pt>
                <c:pt idx="1771">
                  <c:v>72.760000000000005</c:v>
                </c:pt>
                <c:pt idx="1772">
                  <c:v>71.03</c:v>
                </c:pt>
                <c:pt idx="1773">
                  <c:v>70.430000000000007</c:v>
                </c:pt>
                <c:pt idx="1774">
                  <c:v>69.73</c:v>
                </c:pt>
                <c:pt idx="1775">
                  <c:v>70.239999999999995</c:v>
                </c:pt>
                <c:pt idx="1776">
                  <c:v>70.87</c:v>
                </c:pt>
                <c:pt idx="1777">
                  <c:v>71.17</c:v>
                </c:pt>
                <c:pt idx="1778">
                  <c:v>71.27</c:v>
                </c:pt>
                <c:pt idx="1779">
                  <c:v>71.709999999999994</c:v>
                </c:pt>
                <c:pt idx="1780">
                  <c:v>71.739999999999995</c:v>
                </c:pt>
                <c:pt idx="1781">
                  <c:v>72.03</c:v>
                </c:pt>
                <c:pt idx="1782">
                  <c:v>72.58</c:v>
                </c:pt>
                <c:pt idx="1783">
                  <c:v>72.650000000000006</c:v>
                </c:pt>
                <c:pt idx="1784">
                  <c:v>73.09</c:v>
                </c:pt>
                <c:pt idx="1785">
                  <c:v>73.510000000000005</c:v>
                </c:pt>
                <c:pt idx="1786">
                  <c:v>74.97</c:v>
                </c:pt>
                <c:pt idx="1787">
                  <c:v>75.3</c:v>
                </c:pt>
                <c:pt idx="1788">
                  <c:v>75.47</c:v>
                </c:pt>
                <c:pt idx="1789">
                  <c:v>75.37</c:v>
                </c:pt>
                <c:pt idx="1790">
                  <c:v>75.56</c:v>
                </c:pt>
                <c:pt idx="1791">
                  <c:v>75.37</c:v>
                </c:pt>
                <c:pt idx="1792">
                  <c:v>74.59</c:v>
                </c:pt>
                <c:pt idx="1793">
                  <c:v>74.81</c:v>
                </c:pt>
                <c:pt idx="1794">
                  <c:v>74.260000000000005</c:v>
                </c:pt>
                <c:pt idx="1795">
                  <c:v>74.5</c:v>
                </c:pt>
                <c:pt idx="1796">
                  <c:v>74.97</c:v>
                </c:pt>
                <c:pt idx="1797">
                  <c:v>75.37</c:v>
                </c:pt>
                <c:pt idx="1798">
                  <c:v>75.23</c:v>
                </c:pt>
                <c:pt idx="1799">
                  <c:v>75.63</c:v>
                </c:pt>
                <c:pt idx="1800">
                  <c:v>75.77</c:v>
                </c:pt>
                <c:pt idx="1801">
                  <c:v>76.540000000000006</c:v>
                </c:pt>
                <c:pt idx="1802">
                  <c:v>76.97</c:v>
                </c:pt>
                <c:pt idx="1803">
                  <c:v>77.02</c:v>
                </c:pt>
                <c:pt idx="1804">
                  <c:v>76.56</c:v>
                </c:pt>
                <c:pt idx="1805">
                  <c:v>76.42</c:v>
                </c:pt>
                <c:pt idx="1806">
                  <c:v>76.8</c:v>
                </c:pt>
                <c:pt idx="1807">
                  <c:v>76.489999999999995</c:v>
                </c:pt>
                <c:pt idx="1808">
                  <c:v>76.67</c:v>
                </c:pt>
                <c:pt idx="1809">
                  <c:v>77.099999999999994</c:v>
                </c:pt>
                <c:pt idx="1810">
                  <c:v>76.81</c:v>
                </c:pt>
                <c:pt idx="1811">
                  <c:v>75.510000000000005</c:v>
                </c:pt>
                <c:pt idx="1812">
                  <c:v>75.489999999999995</c:v>
                </c:pt>
                <c:pt idx="1813">
                  <c:v>75.349999999999994</c:v>
                </c:pt>
                <c:pt idx="1814">
                  <c:v>75.680000000000007</c:v>
                </c:pt>
                <c:pt idx="1815">
                  <c:v>75.42</c:v>
                </c:pt>
                <c:pt idx="1816">
                  <c:v>76.16</c:v>
                </c:pt>
                <c:pt idx="1817">
                  <c:v>76.67</c:v>
                </c:pt>
                <c:pt idx="1818">
                  <c:v>76.709999999999994</c:v>
                </c:pt>
                <c:pt idx="1819">
                  <c:v>75.14</c:v>
                </c:pt>
                <c:pt idx="1820">
                  <c:v>75.430000000000007</c:v>
                </c:pt>
                <c:pt idx="1821">
                  <c:v>75.959999999999994</c:v>
                </c:pt>
                <c:pt idx="1822">
                  <c:v>75.47</c:v>
                </c:pt>
                <c:pt idx="1823">
                  <c:v>75.900000000000006</c:v>
                </c:pt>
                <c:pt idx="1824">
                  <c:v>76.709999999999994</c:v>
                </c:pt>
                <c:pt idx="1825">
                  <c:v>76.84</c:v>
                </c:pt>
                <c:pt idx="1826">
                  <c:v>76.930000000000007</c:v>
                </c:pt>
                <c:pt idx="1827">
                  <c:v>77.83</c:v>
                </c:pt>
                <c:pt idx="1828">
                  <c:v>78.209999999999994</c:v>
                </c:pt>
                <c:pt idx="1829">
                  <c:v>78.06</c:v>
                </c:pt>
                <c:pt idx="1830">
                  <c:v>78.010000000000005</c:v>
                </c:pt>
                <c:pt idx="1831">
                  <c:v>78.06</c:v>
                </c:pt>
                <c:pt idx="1832">
                  <c:v>77.849999999999994</c:v>
                </c:pt>
                <c:pt idx="1833">
                  <c:v>78.37</c:v>
                </c:pt>
                <c:pt idx="1834">
                  <c:v>79.31</c:v>
                </c:pt>
                <c:pt idx="1835">
                  <c:v>79.5</c:v>
                </c:pt>
                <c:pt idx="1836">
                  <c:v>78.989999999999995</c:v>
                </c:pt>
                <c:pt idx="1837">
                  <c:v>78.83</c:v>
                </c:pt>
                <c:pt idx="1838">
                  <c:v>78.83</c:v>
                </c:pt>
                <c:pt idx="1839">
                  <c:v>78.56</c:v>
                </c:pt>
                <c:pt idx="1840">
                  <c:v>79.17</c:v>
                </c:pt>
                <c:pt idx="1841">
                  <c:v>79.069999999999993</c:v>
                </c:pt>
                <c:pt idx="1842">
                  <c:v>78.88</c:v>
                </c:pt>
                <c:pt idx="1843">
                  <c:v>79.680000000000007</c:v>
                </c:pt>
                <c:pt idx="1844">
                  <c:v>79.650000000000006</c:v>
                </c:pt>
                <c:pt idx="1845">
                  <c:v>78.72</c:v>
                </c:pt>
                <c:pt idx="1846">
                  <c:v>79.400000000000006</c:v>
                </c:pt>
                <c:pt idx="1847">
                  <c:v>78.739999999999995</c:v>
                </c:pt>
                <c:pt idx="1848">
                  <c:v>77.22</c:v>
                </c:pt>
                <c:pt idx="1849">
                  <c:v>76.98</c:v>
                </c:pt>
                <c:pt idx="1850">
                  <c:v>78.61</c:v>
                </c:pt>
                <c:pt idx="1851">
                  <c:v>79.23</c:v>
                </c:pt>
                <c:pt idx="1852">
                  <c:v>79.790000000000006</c:v>
                </c:pt>
                <c:pt idx="1853">
                  <c:v>79.48</c:v>
                </c:pt>
                <c:pt idx="1854">
                  <c:v>80.38</c:v>
                </c:pt>
                <c:pt idx="1855">
                  <c:v>80.84</c:v>
                </c:pt>
                <c:pt idx="1856">
                  <c:v>82.15</c:v>
                </c:pt>
                <c:pt idx="1857">
                  <c:v>82.33</c:v>
                </c:pt>
                <c:pt idx="1858">
                  <c:v>82.45</c:v>
                </c:pt>
                <c:pt idx="1859">
                  <c:v>81.95</c:v>
                </c:pt>
                <c:pt idx="1860">
                  <c:v>82.31</c:v>
                </c:pt>
                <c:pt idx="1861">
                  <c:v>82.9</c:v>
                </c:pt>
                <c:pt idx="1862">
                  <c:v>82.92</c:v>
                </c:pt>
                <c:pt idx="1863">
                  <c:v>83.06</c:v>
                </c:pt>
                <c:pt idx="1864">
                  <c:v>82.98</c:v>
                </c:pt>
                <c:pt idx="1865">
                  <c:v>82.79</c:v>
                </c:pt>
                <c:pt idx="1866">
                  <c:v>82.81</c:v>
                </c:pt>
                <c:pt idx="1867">
                  <c:v>82.93</c:v>
                </c:pt>
                <c:pt idx="1868">
                  <c:v>83.02</c:v>
                </c:pt>
                <c:pt idx="1869">
                  <c:v>83</c:v>
                </c:pt>
                <c:pt idx="1870">
                  <c:v>81.44</c:v>
                </c:pt>
                <c:pt idx="1871">
                  <c:v>82.54</c:v>
                </c:pt>
                <c:pt idx="1872">
                  <c:v>82.41</c:v>
                </c:pt>
                <c:pt idx="1873">
                  <c:v>82.54</c:v>
                </c:pt>
                <c:pt idx="1874">
                  <c:v>83.54</c:v>
                </c:pt>
                <c:pt idx="1875">
                  <c:v>83.8</c:v>
                </c:pt>
                <c:pt idx="1876">
                  <c:v>83.96</c:v>
                </c:pt>
                <c:pt idx="1877">
                  <c:v>83.14</c:v>
                </c:pt>
                <c:pt idx="1878">
                  <c:v>82.9</c:v>
                </c:pt>
                <c:pt idx="1879">
                  <c:v>82.7</c:v>
                </c:pt>
                <c:pt idx="1880">
                  <c:v>83.54</c:v>
                </c:pt>
                <c:pt idx="1881">
                  <c:v>83.99</c:v>
                </c:pt>
                <c:pt idx="1882">
                  <c:v>84.19</c:v>
                </c:pt>
                <c:pt idx="1883">
                  <c:v>84.63</c:v>
                </c:pt>
                <c:pt idx="1884">
                  <c:v>85.22</c:v>
                </c:pt>
                <c:pt idx="1885">
                  <c:v>85.73</c:v>
                </c:pt>
                <c:pt idx="1886">
                  <c:v>85.48</c:v>
                </c:pt>
                <c:pt idx="1887">
                  <c:v>85.41</c:v>
                </c:pt>
                <c:pt idx="1888">
                  <c:v>85.49</c:v>
                </c:pt>
                <c:pt idx="1889">
                  <c:v>85.38</c:v>
                </c:pt>
                <c:pt idx="1890">
                  <c:v>86</c:v>
                </c:pt>
                <c:pt idx="1891">
                  <c:v>86.35</c:v>
                </c:pt>
                <c:pt idx="1892">
                  <c:v>86.29</c:v>
                </c:pt>
                <c:pt idx="1893">
                  <c:v>85.18</c:v>
                </c:pt>
                <c:pt idx="1894">
                  <c:v>84.96</c:v>
                </c:pt>
                <c:pt idx="1895">
                  <c:v>84.85</c:v>
                </c:pt>
                <c:pt idx="1896">
                  <c:v>85.32</c:v>
                </c:pt>
                <c:pt idx="1897">
                  <c:v>85.15</c:v>
                </c:pt>
                <c:pt idx="1898">
                  <c:v>86.14</c:v>
                </c:pt>
                <c:pt idx="1899">
                  <c:v>85.9</c:v>
                </c:pt>
                <c:pt idx="1900">
                  <c:v>86.5</c:v>
                </c:pt>
                <c:pt idx="1901">
                  <c:v>87.41</c:v>
                </c:pt>
                <c:pt idx="1902">
                  <c:v>87.45</c:v>
                </c:pt>
                <c:pt idx="1903">
                  <c:v>87.74</c:v>
                </c:pt>
                <c:pt idx="1904">
                  <c:v>87.52</c:v>
                </c:pt>
                <c:pt idx="1905">
                  <c:v>87.39</c:v>
                </c:pt>
                <c:pt idx="1906">
                  <c:v>87.96</c:v>
                </c:pt>
                <c:pt idx="1907">
                  <c:v>87.27</c:v>
                </c:pt>
                <c:pt idx="1908">
                  <c:v>86.64</c:v>
                </c:pt>
                <c:pt idx="1909">
                  <c:v>86.32</c:v>
                </c:pt>
                <c:pt idx="1910">
                  <c:v>87.12</c:v>
                </c:pt>
                <c:pt idx="1911">
                  <c:v>87.31</c:v>
                </c:pt>
                <c:pt idx="1912">
                  <c:v>87.02</c:v>
                </c:pt>
                <c:pt idx="1913">
                  <c:v>87.3</c:v>
                </c:pt>
                <c:pt idx="1914">
                  <c:v>86.01</c:v>
                </c:pt>
                <c:pt idx="1915">
                  <c:v>87.65</c:v>
                </c:pt>
                <c:pt idx="1916">
                  <c:v>88.37</c:v>
                </c:pt>
                <c:pt idx="1917">
                  <c:v>88.38</c:v>
                </c:pt>
                <c:pt idx="1918">
                  <c:v>87.88</c:v>
                </c:pt>
                <c:pt idx="1919">
                  <c:v>88.55</c:v>
                </c:pt>
                <c:pt idx="1920">
                  <c:v>88.78</c:v>
                </c:pt>
                <c:pt idx="1921">
                  <c:v>88.48</c:v>
                </c:pt>
                <c:pt idx="1922">
                  <c:v>86.74</c:v>
                </c:pt>
                <c:pt idx="1923">
                  <c:v>85.9</c:v>
                </c:pt>
                <c:pt idx="1924">
                  <c:v>85.85</c:v>
                </c:pt>
                <c:pt idx="1925">
                  <c:v>84.93</c:v>
                </c:pt>
                <c:pt idx="1926">
                  <c:v>86.5</c:v>
                </c:pt>
                <c:pt idx="1927">
                  <c:v>86.27</c:v>
                </c:pt>
                <c:pt idx="1928">
                  <c:v>84.29</c:v>
                </c:pt>
                <c:pt idx="1929">
                  <c:v>84.91</c:v>
                </c:pt>
                <c:pt idx="1930">
                  <c:v>84.69</c:v>
                </c:pt>
                <c:pt idx="1931">
                  <c:v>85.77</c:v>
                </c:pt>
                <c:pt idx="1932">
                  <c:v>87.3</c:v>
                </c:pt>
                <c:pt idx="1933">
                  <c:v>87.8</c:v>
                </c:pt>
                <c:pt idx="1934">
                  <c:v>88.8</c:v>
                </c:pt>
                <c:pt idx="1935">
                  <c:v>88.97</c:v>
                </c:pt>
                <c:pt idx="1936">
                  <c:v>89.63</c:v>
                </c:pt>
                <c:pt idx="1937">
                  <c:v>89.81</c:v>
                </c:pt>
                <c:pt idx="1938">
                  <c:v>90.25</c:v>
                </c:pt>
                <c:pt idx="1939">
                  <c:v>89.63</c:v>
                </c:pt>
                <c:pt idx="1940">
                  <c:v>90.05</c:v>
                </c:pt>
                <c:pt idx="1941">
                  <c:v>89.93</c:v>
                </c:pt>
                <c:pt idx="1942">
                  <c:v>90.41</c:v>
                </c:pt>
                <c:pt idx="1943">
                  <c:v>90.31</c:v>
                </c:pt>
                <c:pt idx="1944">
                  <c:v>90.23</c:v>
                </c:pt>
                <c:pt idx="1945">
                  <c:v>90.44</c:v>
                </c:pt>
                <c:pt idx="1946">
                  <c:v>90.34</c:v>
                </c:pt>
                <c:pt idx="1947">
                  <c:v>89.67</c:v>
                </c:pt>
                <c:pt idx="1948">
                  <c:v>90.81</c:v>
                </c:pt>
                <c:pt idx="1949">
                  <c:v>91.06</c:v>
                </c:pt>
                <c:pt idx="1950">
                  <c:v>90.98</c:v>
                </c:pt>
                <c:pt idx="1951">
                  <c:v>90.53</c:v>
                </c:pt>
                <c:pt idx="1952">
                  <c:v>90.61</c:v>
                </c:pt>
                <c:pt idx="1953">
                  <c:v>90.22</c:v>
                </c:pt>
                <c:pt idx="1954">
                  <c:v>90.56</c:v>
                </c:pt>
                <c:pt idx="1955">
                  <c:v>89.28</c:v>
                </c:pt>
                <c:pt idx="1956">
                  <c:v>88.67</c:v>
                </c:pt>
                <c:pt idx="1957">
                  <c:v>89.45</c:v>
                </c:pt>
                <c:pt idx="1958">
                  <c:v>90.53</c:v>
                </c:pt>
                <c:pt idx="1959">
                  <c:v>90.04</c:v>
                </c:pt>
                <c:pt idx="1960">
                  <c:v>90.29</c:v>
                </c:pt>
                <c:pt idx="1961">
                  <c:v>89</c:v>
                </c:pt>
                <c:pt idx="1962">
                  <c:v>88.22</c:v>
                </c:pt>
                <c:pt idx="1963">
                  <c:v>88.51</c:v>
                </c:pt>
                <c:pt idx="1964">
                  <c:v>87.37</c:v>
                </c:pt>
                <c:pt idx="1965">
                  <c:v>86.88</c:v>
                </c:pt>
                <c:pt idx="1966">
                  <c:v>87.05</c:v>
                </c:pt>
                <c:pt idx="1967">
                  <c:v>87.67</c:v>
                </c:pt>
                <c:pt idx="1968">
                  <c:v>89.21</c:v>
                </c:pt>
                <c:pt idx="1969">
                  <c:v>89.44</c:v>
                </c:pt>
                <c:pt idx="1970">
                  <c:v>88.73</c:v>
                </c:pt>
                <c:pt idx="1971">
                  <c:v>86.37</c:v>
                </c:pt>
                <c:pt idx="1972">
                  <c:v>85.55</c:v>
                </c:pt>
                <c:pt idx="1973">
                  <c:v>86.34</c:v>
                </c:pt>
                <c:pt idx="1974">
                  <c:v>87.82</c:v>
                </c:pt>
                <c:pt idx="1975">
                  <c:v>85.1</c:v>
                </c:pt>
                <c:pt idx="1976">
                  <c:v>84.11</c:v>
                </c:pt>
                <c:pt idx="1977">
                  <c:v>84.77</c:v>
                </c:pt>
                <c:pt idx="1978">
                  <c:v>85.05</c:v>
                </c:pt>
                <c:pt idx="1979">
                  <c:v>86.18</c:v>
                </c:pt>
                <c:pt idx="1980">
                  <c:v>86.2</c:v>
                </c:pt>
                <c:pt idx="1981">
                  <c:v>86.84</c:v>
                </c:pt>
                <c:pt idx="1982">
                  <c:v>87.53</c:v>
                </c:pt>
                <c:pt idx="1983">
                  <c:v>86.76</c:v>
                </c:pt>
                <c:pt idx="1984">
                  <c:v>87.59</c:v>
                </c:pt>
                <c:pt idx="1985">
                  <c:v>86.19</c:v>
                </c:pt>
                <c:pt idx="1986">
                  <c:v>86.47</c:v>
                </c:pt>
                <c:pt idx="1987">
                  <c:v>87.16</c:v>
                </c:pt>
                <c:pt idx="1988">
                  <c:v>87.39</c:v>
                </c:pt>
                <c:pt idx="1989">
                  <c:v>87.65</c:v>
                </c:pt>
                <c:pt idx="1990">
                  <c:v>87.49</c:v>
                </c:pt>
                <c:pt idx="1991">
                  <c:v>87.95</c:v>
                </c:pt>
                <c:pt idx="1992">
                  <c:v>86.81</c:v>
                </c:pt>
                <c:pt idx="1993">
                  <c:v>86.56</c:v>
                </c:pt>
                <c:pt idx="1994">
                  <c:v>86.48</c:v>
                </c:pt>
                <c:pt idx="1995">
                  <c:v>86.8</c:v>
                </c:pt>
                <c:pt idx="1996">
                  <c:v>88.23</c:v>
                </c:pt>
                <c:pt idx="1997">
                  <c:v>88.29</c:v>
                </c:pt>
                <c:pt idx="1998">
                  <c:v>87.83</c:v>
                </c:pt>
                <c:pt idx="1999">
                  <c:v>87.14</c:v>
                </c:pt>
                <c:pt idx="2000">
                  <c:v>87.71</c:v>
                </c:pt>
                <c:pt idx="2001">
                  <c:v>88.32</c:v>
                </c:pt>
                <c:pt idx="2002">
                  <c:v>88</c:v>
                </c:pt>
                <c:pt idx="2003">
                  <c:v>88.84</c:v>
                </c:pt>
                <c:pt idx="2004">
                  <c:v>89.23</c:v>
                </c:pt>
                <c:pt idx="2005">
                  <c:v>89.88</c:v>
                </c:pt>
                <c:pt idx="2006">
                  <c:v>91</c:v>
                </c:pt>
                <c:pt idx="2007">
                  <c:v>90.72</c:v>
                </c:pt>
                <c:pt idx="2008">
                  <c:v>91.3</c:v>
                </c:pt>
                <c:pt idx="2009">
                  <c:v>91.31</c:v>
                </c:pt>
                <c:pt idx="2010">
                  <c:v>91.22</c:v>
                </c:pt>
                <c:pt idx="2011">
                  <c:v>91.18</c:v>
                </c:pt>
                <c:pt idx="2012">
                  <c:v>91.52</c:v>
                </c:pt>
                <c:pt idx="2013">
                  <c:v>92.29</c:v>
                </c:pt>
                <c:pt idx="2014">
                  <c:v>92.82</c:v>
                </c:pt>
                <c:pt idx="2015">
                  <c:v>92.75</c:v>
                </c:pt>
                <c:pt idx="2016">
                  <c:v>92.91</c:v>
                </c:pt>
                <c:pt idx="2017">
                  <c:v>92.89</c:v>
                </c:pt>
                <c:pt idx="2018">
                  <c:v>92.05</c:v>
                </c:pt>
                <c:pt idx="2019">
                  <c:v>92.32</c:v>
                </c:pt>
                <c:pt idx="2020">
                  <c:v>92.4</c:v>
                </c:pt>
                <c:pt idx="2021">
                  <c:v>92.45</c:v>
                </c:pt>
                <c:pt idx="2022">
                  <c:v>92.97</c:v>
                </c:pt>
                <c:pt idx="2023">
                  <c:v>92.91</c:v>
                </c:pt>
                <c:pt idx="2024">
                  <c:v>92.77</c:v>
                </c:pt>
                <c:pt idx="2025">
                  <c:v>92.79</c:v>
                </c:pt>
                <c:pt idx="2026">
                  <c:v>92.7</c:v>
                </c:pt>
                <c:pt idx="2027">
                  <c:v>93.29</c:v>
                </c:pt>
                <c:pt idx="2028">
                  <c:v>93.34</c:v>
                </c:pt>
                <c:pt idx="2029">
                  <c:v>93.75</c:v>
                </c:pt>
                <c:pt idx="2030">
                  <c:v>93.91</c:v>
                </c:pt>
                <c:pt idx="2031">
                  <c:v>94.94</c:v>
                </c:pt>
                <c:pt idx="2032">
                  <c:v>95.1</c:v>
                </c:pt>
                <c:pt idx="2033">
                  <c:v>95.7</c:v>
                </c:pt>
                <c:pt idx="2034">
                  <c:v>95.41</c:v>
                </c:pt>
                <c:pt idx="2035">
                  <c:v>94.26</c:v>
                </c:pt>
                <c:pt idx="2036">
                  <c:v>94.96</c:v>
                </c:pt>
                <c:pt idx="2037">
                  <c:v>94.66</c:v>
                </c:pt>
                <c:pt idx="2038">
                  <c:v>95.27</c:v>
                </c:pt>
                <c:pt idx="2039">
                  <c:v>95.84</c:v>
                </c:pt>
                <c:pt idx="2040">
                  <c:v>95.51</c:v>
                </c:pt>
                <c:pt idx="2041">
                  <c:v>95.89</c:v>
                </c:pt>
                <c:pt idx="2042">
                  <c:v>94.62</c:v>
                </c:pt>
                <c:pt idx="2043">
                  <c:v>96.12</c:v>
                </c:pt>
                <c:pt idx="2044">
                  <c:v>96</c:v>
                </c:pt>
                <c:pt idx="2045">
                  <c:v>96.61</c:v>
                </c:pt>
                <c:pt idx="2046">
                  <c:v>97.23</c:v>
                </c:pt>
                <c:pt idx="2047">
                  <c:v>97.12</c:v>
                </c:pt>
                <c:pt idx="2048">
                  <c:v>96.74</c:v>
                </c:pt>
                <c:pt idx="2049">
                  <c:v>96.77</c:v>
                </c:pt>
                <c:pt idx="2050">
                  <c:v>96.6</c:v>
                </c:pt>
                <c:pt idx="2051">
                  <c:v>96.98</c:v>
                </c:pt>
                <c:pt idx="2052">
                  <c:v>95.02</c:v>
                </c:pt>
                <c:pt idx="2053">
                  <c:v>94.67</c:v>
                </c:pt>
                <c:pt idx="2054">
                  <c:v>95.32</c:v>
                </c:pt>
                <c:pt idx="2055">
                  <c:v>94.59</c:v>
                </c:pt>
                <c:pt idx="2056">
                  <c:v>94.52</c:v>
                </c:pt>
                <c:pt idx="2057">
                  <c:v>94.22</c:v>
                </c:pt>
                <c:pt idx="2058">
                  <c:v>94.9</c:v>
                </c:pt>
                <c:pt idx="2059">
                  <c:v>95.46</c:v>
                </c:pt>
                <c:pt idx="2060">
                  <c:v>95.42</c:v>
                </c:pt>
                <c:pt idx="2061">
                  <c:v>96.43</c:v>
                </c:pt>
                <c:pt idx="2062">
                  <c:v>96.93</c:v>
                </c:pt>
                <c:pt idx="2063">
                  <c:v>97.4</c:v>
                </c:pt>
                <c:pt idx="2064">
                  <c:v>98.15</c:v>
                </c:pt>
                <c:pt idx="2065">
                  <c:v>98.7</c:v>
                </c:pt>
                <c:pt idx="2066">
                  <c:v>98.7</c:v>
                </c:pt>
                <c:pt idx="2067">
                  <c:v>98.9</c:v>
                </c:pt>
                <c:pt idx="2068">
                  <c:v>99.05</c:v>
                </c:pt>
                <c:pt idx="2069">
                  <c:v>99.4</c:v>
                </c:pt>
                <c:pt idx="2070">
                  <c:v>99.5</c:v>
                </c:pt>
                <c:pt idx="2071">
                  <c:v>99.52</c:v>
                </c:pt>
                <c:pt idx="2072">
                  <c:v>99.41</c:v>
                </c:pt>
                <c:pt idx="2073">
                  <c:v>99.78</c:v>
                </c:pt>
                <c:pt idx="2074">
                  <c:v>100.07</c:v>
                </c:pt>
                <c:pt idx="2075">
                  <c:v>99.48</c:v>
                </c:pt>
                <c:pt idx="2076">
                  <c:v>99.39</c:v>
                </c:pt>
                <c:pt idx="2077">
                  <c:v>99.89</c:v>
                </c:pt>
                <c:pt idx="2078">
                  <c:v>100.08</c:v>
                </c:pt>
                <c:pt idx="2079">
                  <c:v>99.25</c:v>
                </c:pt>
                <c:pt idx="2080">
                  <c:v>100.07</c:v>
                </c:pt>
                <c:pt idx="2081">
                  <c:v>99.99</c:v>
                </c:pt>
                <c:pt idx="2082">
                  <c:v>99.48</c:v>
                </c:pt>
                <c:pt idx="2083">
                  <c:v>98.52</c:v>
                </c:pt>
                <c:pt idx="2084">
                  <c:v>99.38</c:v>
                </c:pt>
                <c:pt idx="2085">
                  <c:v>99.53</c:v>
                </c:pt>
                <c:pt idx="2086">
                  <c:v>100.28</c:v>
                </c:pt>
                <c:pt idx="2087">
                  <c:v>99.98</c:v>
                </c:pt>
                <c:pt idx="2088">
                  <c:v>99.05</c:v>
                </c:pt>
                <c:pt idx="2089">
                  <c:v>98.78</c:v>
                </c:pt>
                <c:pt idx="2090">
                  <c:v>99.84</c:v>
                </c:pt>
                <c:pt idx="2091">
                  <c:v>97.74</c:v>
                </c:pt>
                <c:pt idx="2092">
                  <c:v>98.78</c:v>
                </c:pt>
                <c:pt idx="2093">
                  <c:v>98.65</c:v>
                </c:pt>
                <c:pt idx="2094">
                  <c:v>98.79</c:v>
                </c:pt>
                <c:pt idx="2095">
                  <c:v>97.21</c:v>
                </c:pt>
                <c:pt idx="2096">
                  <c:v>97.21</c:v>
                </c:pt>
                <c:pt idx="2097">
                  <c:v>98.17</c:v>
                </c:pt>
                <c:pt idx="2098">
                  <c:v>97.96</c:v>
                </c:pt>
                <c:pt idx="2099">
                  <c:v>96.57</c:v>
                </c:pt>
                <c:pt idx="2100">
                  <c:v>98.45</c:v>
                </c:pt>
                <c:pt idx="2101">
                  <c:v>96.86</c:v>
                </c:pt>
                <c:pt idx="2102">
                  <c:v>94.44</c:v>
                </c:pt>
                <c:pt idx="2103">
                  <c:v>92.96</c:v>
                </c:pt>
                <c:pt idx="2104">
                  <c:v>92.97</c:v>
                </c:pt>
                <c:pt idx="2105">
                  <c:v>92.37</c:v>
                </c:pt>
                <c:pt idx="2106">
                  <c:v>91.79</c:v>
                </c:pt>
                <c:pt idx="2107">
                  <c:v>93</c:v>
                </c:pt>
                <c:pt idx="2108">
                  <c:v>94.39</c:v>
                </c:pt>
                <c:pt idx="2109">
                  <c:v>96.87</c:v>
                </c:pt>
                <c:pt idx="2110">
                  <c:v>96.37</c:v>
                </c:pt>
                <c:pt idx="2111">
                  <c:v>97.82</c:v>
                </c:pt>
                <c:pt idx="2112">
                  <c:v>98.62</c:v>
                </c:pt>
                <c:pt idx="2113">
                  <c:v>98.69</c:v>
                </c:pt>
                <c:pt idx="2114">
                  <c:v>100.18</c:v>
                </c:pt>
                <c:pt idx="2115">
                  <c:v>99.81</c:v>
                </c:pt>
                <c:pt idx="2116">
                  <c:v>100.02</c:v>
                </c:pt>
                <c:pt idx="2117">
                  <c:v>101.4</c:v>
                </c:pt>
                <c:pt idx="2118">
                  <c:v>101.7</c:v>
                </c:pt>
                <c:pt idx="2119">
                  <c:v>101.36</c:v>
                </c:pt>
                <c:pt idx="2120">
                  <c:v>101.37</c:v>
                </c:pt>
                <c:pt idx="2121">
                  <c:v>101.69</c:v>
                </c:pt>
                <c:pt idx="2122">
                  <c:v>101.6</c:v>
                </c:pt>
                <c:pt idx="2123">
                  <c:v>101.96</c:v>
                </c:pt>
                <c:pt idx="2124">
                  <c:v>102.28</c:v>
                </c:pt>
                <c:pt idx="2125">
                  <c:v>102.46</c:v>
                </c:pt>
                <c:pt idx="2126">
                  <c:v>102.9</c:v>
                </c:pt>
                <c:pt idx="2127">
                  <c:v>103.22</c:v>
                </c:pt>
                <c:pt idx="2128">
                  <c:v>102.91</c:v>
                </c:pt>
                <c:pt idx="2129">
                  <c:v>103.68</c:v>
                </c:pt>
                <c:pt idx="2130">
                  <c:v>103.21</c:v>
                </c:pt>
                <c:pt idx="2131">
                  <c:v>103.67</c:v>
                </c:pt>
                <c:pt idx="2132">
                  <c:v>103.87</c:v>
                </c:pt>
                <c:pt idx="2133">
                  <c:v>104.68</c:v>
                </c:pt>
                <c:pt idx="2134">
                  <c:v>104.84</c:v>
                </c:pt>
                <c:pt idx="2135">
                  <c:v>105.52</c:v>
                </c:pt>
                <c:pt idx="2136">
                  <c:v>106.01</c:v>
                </c:pt>
                <c:pt idx="2137">
                  <c:v>104.81</c:v>
                </c:pt>
                <c:pt idx="2138">
                  <c:v>105.23</c:v>
                </c:pt>
                <c:pt idx="2139">
                  <c:v>105.42</c:v>
                </c:pt>
                <c:pt idx="2140">
                  <c:v>105.37</c:v>
                </c:pt>
                <c:pt idx="2141">
                  <c:v>105.38</c:v>
                </c:pt>
                <c:pt idx="2142">
                  <c:v>104.63</c:v>
                </c:pt>
                <c:pt idx="2143">
                  <c:v>104.96</c:v>
                </c:pt>
                <c:pt idx="2144">
                  <c:v>103.31</c:v>
                </c:pt>
                <c:pt idx="2145">
                  <c:v>103.8</c:v>
                </c:pt>
                <c:pt idx="2146">
                  <c:v>102.67</c:v>
                </c:pt>
                <c:pt idx="2147">
                  <c:v>101.61</c:v>
                </c:pt>
                <c:pt idx="2148">
                  <c:v>99.98</c:v>
                </c:pt>
                <c:pt idx="2149">
                  <c:v>101.8</c:v>
                </c:pt>
                <c:pt idx="2150">
                  <c:v>104.25</c:v>
                </c:pt>
                <c:pt idx="2151">
                  <c:v>104.32</c:v>
                </c:pt>
                <c:pt idx="2152">
                  <c:v>104.58</c:v>
                </c:pt>
                <c:pt idx="2153">
                  <c:v>104.21</c:v>
                </c:pt>
                <c:pt idx="2154">
                  <c:v>104.3</c:v>
                </c:pt>
                <c:pt idx="2155">
                  <c:v>105.04</c:v>
                </c:pt>
                <c:pt idx="2156">
                  <c:v>105.02</c:v>
                </c:pt>
                <c:pt idx="2157">
                  <c:v>104.32</c:v>
                </c:pt>
                <c:pt idx="2158">
                  <c:v>103.25</c:v>
                </c:pt>
                <c:pt idx="2159">
                  <c:v>102.94</c:v>
                </c:pt>
                <c:pt idx="2160">
                  <c:v>101.43</c:v>
                </c:pt>
                <c:pt idx="2161">
                  <c:v>100.07</c:v>
                </c:pt>
                <c:pt idx="2162">
                  <c:v>101.36</c:v>
                </c:pt>
                <c:pt idx="2163">
                  <c:v>103.3</c:v>
                </c:pt>
                <c:pt idx="2164">
                  <c:v>102.62</c:v>
                </c:pt>
                <c:pt idx="2165">
                  <c:v>101.55</c:v>
                </c:pt>
                <c:pt idx="2166">
                  <c:v>101.52</c:v>
                </c:pt>
                <c:pt idx="2167">
                  <c:v>100.96</c:v>
                </c:pt>
                <c:pt idx="2168">
                  <c:v>99.65</c:v>
                </c:pt>
                <c:pt idx="2169">
                  <c:v>100.82</c:v>
                </c:pt>
                <c:pt idx="2170">
                  <c:v>101.62</c:v>
                </c:pt>
                <c:pt idx="2171">
                  <c:v>102.14</c:v>
                </c:pt>
                <c:pt idx="2172">
                  <c:v>104.03</c:v>
                </c:pt>
                <c:pt idx="2173">
                  <c:v>104.26</c:v>
                </c:pt>
                <c:pt idx="2174">
                  <c:v>104.14</c:v>
                </c:pt>
                <c:pt idx="2175">
                  <c:v>101.44</c:v>
                </c:pt>
                <c:pt idx="2176">
                  <c:v>100.92</c:v>
                </c:pt>
                <c:pt idx="2177">
                  <c:v>101.89</c:v>
                </c:pt>
                <c:pt idx="2178">
                  <c:v>101.1</c:v>
                </c:pt>
                <c:pt idx="2179">
                  <c:v>101.98</c:v>
                </c:pt>
                <c:pt idx="2180">
                  <c:v>102.96</c:v>
                </c:pt>
                <c:pt idx="2181">
                  <c:v>102.87</c:v>
                </c:pt>
                <c:pt idx="2182">
                  <c:v>103.76</c:v>
                </c:pt>
                <c:pt idx="2183">
                  <c:v>103.13</c:v>
                </c:pt>
                <c:pt idx="2184">
                  <c:v>102.8</c:v>
                </c:pt>
                <c:pt idx="2185">
                  <c:v>104.4</c:v>
                </c:pt>
                <c:pt idx="2186">
                  <c:v>104.78</c:v>
                </c:pt>
                <c:pt idx="2187">
                  <c:v>106</c:v>
                </c:pt>
                <c:pt idx="2188">
                  <c:v>106.91</c:v>
                </c:pt>
                <c:pt idx="2189">
                  <c:v>107.01</c:v>
                </c:pt>
                <c:pt idx="2190">
                  <c:v>107.16</c:v>
                </c:pt>
                <c:pt idx="2191">
                  <c:v>107.69</c:v>
                </c:pt>
                <c:pt idx="2192">
                  <c:v>108.41</c:v>
                </c:pt>
                <c:pt idx="2193">
                  <c:v>108.52</c:v>
                </c:pt>
                <c:pt idx="2194">
                  <c:v>108.6</c:v>
                </c:pt>
                <c:pt idx="2195">
                  <c:v>108.33</c:v>
                </c:pt>
                <c:pt idx="2196">
                  <c:v>108.88</c:v>
                </c:pt>
                <c:pt idx="2197">
                  <c:v>108.4</c:v>
                </c:pt>
                <c:pt idx="2198">
                  <c:v>109.38</c:v>
                </c:pt>
                <c:pt idx="2199">
                  <c:v>108.87</c:v>
                </c:pt>
                <c:pt idx="2200">
                  <c:v>108.45</c:v>
                </c:pt>
                <c:pt idx="2201">
                  <c:v>108.64</c:v>
                </c:pt>
                <c:pt idx="2202">
                  <c:v>107.41</c:v>
                </c:pt>
                <c:pt idx="2203">
                  <c:v>107.72</c:v>
                </c:pt>
                <c:pt idx="2204">
                  <c:v>105.72</c:v>
                </c:pt>
                <c:pt idx="2205">
                  <c:v>105.11</c:v>
                </c:pt>
                <c:pt idx="2206">
                  <c:v>105.8</c:v>
                </c:pt>
                <c:pt idx="2207">
                  <c:v>105.34</c:v>
                </c:pt>
                <c:pt idx="2208">
                  <c:v>106.7</c:v>
                </c:pt>
                <c:pt idx="2209">
                  <c:v>106.87</c:v>
                </c:pt>
                <c:pt idx="2210">
                  <c:v>107.92</c:v>
                </c:pt>
                <c:pt idx="2211">
                  <c:v>108.08</c:v>
                </c:pt>
                <c:pt idx="2212">
                  <c:v>108.53</c:v>
                </c:pt>
                <c:pt idx="2213">
                  <c:v>108.32</c:v>
                </c:pt>
                <c:pt idx="2214">
                  <c:v>107.93</c:v>
                </c:pt>
                <c:pt idx="2215">
                  <c:v>105.46</c:v>
                </c:pt>
                <c:pt idx="2216">
                  <c:v>105.1</c:v>
                </c:pt>
                <c:pt idx="2217">
                  <c:v>105.52</c:v>
                </c:pt>
                <c:pt idx="2218">
                  <c:v>106.73</c:v>
                </c:pt>
                <c:pt idx="2219">
                  <c:v>105.6</c:v>
                </c:pt>
                <c:pt idx="2220">
                  <c:v>105.05</c:v>
                </c:pt>
                <c:pt idx="2221">
                  <c:v>105.12</c:v>
                </c:pt>
                <c:pt idx="2222">
                  <c:v>105.98</c:v>
                </c:pt>
                <c:pt idx="2223">
                  <c:v>105.8</c:v>
                </c:pt>
                <c:pt idx="2224">
                  <c:v>106.64</c:v>
                </c:pt>
                <c:pt idx="2225">
                  <c:v>107.31</c:v>
                </c:pt>
                <c:pt idx="2226">
                  <c:v>107.75</c:v>
                </c:pt>
                <c:pt idx="2227">
                  <c:v>107.48</c:v>
                </c:pt>
                <c:pt idx="2228">
                  <c:v>107.17</c:v>
                </c:pt>
                <c:pt idx="2229">
                  <c:v>107.84</c:v>
                </c:pt>
                <c:pt idx="2230">
                  <c:v>107.69</c:v>
                </c:pt>
                <c:pt idx="2231">
                  <c:v>106.01</c:v>
                </c:pt>
                <c:pt idx="2232">
                  <c:v>107.6</c:v>
                </c:pt>
                <c:pt idx="2233">
                  <c:v>108.06</c:v>
                </c:pt>
                <c:pt idx="2234">
                  <c:v>108.65</c:v>
                </c:pt>
                <c:pt idx="2235">
                  <c:v>109.06</c:v>
                </c:pt>
                <c:pt idx="2236">
                  <c:v>110.54</c:v>
                </c:pt>
                <c:pt idx="2237">
                  <c:v>110.26</c:v>
                </c:pt>
                <c:pt idx="2238">
                  <c:v>110.04</c:v>
                </c:pt>
                <c:pt idx="2239">
                  <c:v>109.35</c:v>
                </c:pt>
                <c:pt idx="2240">
                  <c:v>107.63</c:v>
                </c:pt>
                <c:pt idx="2241">
                  <c:v>109.05</c:v>
                </c:pt>
                <c:pt idx="2242">
                  <c:v>109.23</c:v>
                </c:pt>
                <c:pt idx="2243">
                  <c:v>107.45</c:v>
                </c:pt>
                <c:pt idx="2244">
                  <c:v>106.71</c:v>
                </c:pt>
                <c:pt idx="2245">
                  <c:v>107.35</c:v>
                </c:pt>
                <c:pt idx="2246">
                  <c:v>108.69</c:v>
                </c:pt>
                <c:pt idx="2247">
                  <c:v>108.27</c:v>
                </c:pt>
                <c:pt idx="2248">
                  <c:v>107.78</c:v>
                </c:pt>
                <c:pt idx="2249">
                  <c:v>108</c:v>
                </c:pt>
                <c:pt idx="2250">
                  <c:v>109.58</c:v>
                </c:pt>
                <c:pt idx="2251">
                  <c:v>109.58</c:v>
                </c:pt>
                <c:pt idx="2252">
                  <c:v>110.06</c:v>
                </c:pt>
                <c:pt idx="2253">
                  <c:v>109.94</c:v>
                </c:pt>
                <c:pt idx="2254">
                  <c:v>110.01</c:v>
                </c:pt>
                <c:pt idx="2255">
                  <c:v>110.58</c:v>
                </c:pt>
                <c:pt idx="2256">
                  <c:v>110.47</c:v>
                </c:pt>
                <c:pt idx="2257">
                  <c:v>109.2</c:v>
                </c:pt>
                <c:pt idx="2258">
                  <c:v>110.96</c:v>
                </c:pt>
                <c:pt idx="2259">
                  <c:v>110.71</c:v>
                </c:pt>
                <c:pt idx="2260">
                  <c:v>110.05</c:v>
                </c:pt>
                <c:pt idx="2261">
                  <c:v>110.42</c:v>
                </c:pt>
                <c:pt idx="2262">
                  <c:v>110.07</c:v>
                </c:pt>
                <c:pt idx="2263">
                  <c:v>110.4</c:v>
                </c:pt>
                <c:pt idx="2264">
                  <c:v>109.56</c:v>
                </c:pt>
                <c:pt idx="2265">
                  <c:v>109.3</c:v>
                </c:pt>
                <c:pt idx="2266">
                  <c:v>108.19</c:v>
                </c:pt>
                <c:pt idx="2267">
                  <c:v>108.01</c:v>
                </c:pt>
                <c:pt idx="2268">
                  <c:v>109.49</c:v>
                </c:pt>
                <c:pt idx="2269">
                  <c:v>109.65</c:v>
                </c:pt>
                <c:pt idx="2270">
                  <c:v>108.75</c:v>
                </c:pt>
                <c:pt idx="2271">
                  <c:v>108.21</c:v>
                </c:pt>
                <c:pt idx="2272">
                  <c:v>108.8</c:v>
                </c:pt>
                <c:pt idx="2273">
                  <c:v>109.1</c:v>
                </c:pt>
                <c:pt idx="2274">
                  <c:v>110.69</c:v>
                </c:pt>
                <c:pt idx="2275">
                  <c:v>109.89</c:v>
                </c:pt>
                <c:pt idx="2276">
                  <c:v>110.7</c:v>
                </c:pt>
                <c:pt idx="2277">
                  <c:v>110.79</c:v>
                </c:pt>
                <c:pt idx="2278">
                  <c:v>110.22</c:v>
                </c:pt>
                <c:pt idx="2279">
                  <c:v>110</c:v>
                </c:pt>
                <c:pt idx="2280">
                  <c:v>109.27</c:v>
                </c:pt>
                <c:pt idx="2281">
                  <c:v>106.69</c:v>
                </c:pt>
                <c:pt idx="2282">
                  <c:v>107.07</c:v>
                </c:pt>
                <c:pt idx="2283">
                  <c:v>107.92</c:v>
                </c:pt>
                <c:pt idx="2284">
                  <c:v>107.95</c:v>
                </c:pt>
                <c:pt idx="2285">
                  <c:v>107.7</c:v>
                </c:pt>
                <c:pt idx="2286">
                  <c:v>107.97</c:v>
                </c:pt>
                <c:pt idx="2287">
                  <c:v>106.09</c:v>
                </c:pt>
                <c:pt idx="2288">
                  <c:v>106.03</c:v>
                </c:pt>
                <c:pt idx="2289">
                  <c:v>107.65</c:v>
                </c:pt>
                <c:pt idx="2290">
                  <c:v>109.54</c:v>
                </c:pt>
                <c:pt idx="2291">
                  <c:v>110.26</c:v>
                </c:pt>
                <c:pt idx="2292">
                  <c:v>110.38</c:v>
                </c:pt>
                <c:pt idx="2293">
                  <c:v>111.94</c:v>
                </c:pt>
                <c:pt idx="2294">
                  <c:v>113.59</c:v>
                </c:pt>
                <c:pt idx="2295">
                  <c:v>113.98</c:v>
                </c:pt>
                <c:pt idx="2296">
                  <c:v>113.91</c:v>
                </c:pt>
                <c:pt idx="2297">
                  <c:v>112.62</c:v>
                </c:pt>
                <c:pt idx="2298">
                  <c:v>112.2</c:v>
                </c:pt>
                <c:pt idx="2299">
                  <c:v>111.1</c:v>
                </c:pt>
                <c:pt idx="2300">
                  <c:v>110.18</c:v>
                </c:pt>
                <c:pt idx="2301">
                  <c:v>111.13</c:v>
                </c:pt>
                <c:pt idx="2302">
                  <c:v>111.55</c:v>
                </c:pt>
                <c:pt idx="2303">
                  <c:v>112.08</c:v>
                </c:pt>
                <c:pt idx="2304">
                  <c:v>111.95</c:v>
                </c:pt>
                <c:pt idx="2305">
                  <c:v>111.6</c:v>
                </c:pt>
                <c:pt idx="2306">
                  <c:v>111.39</c:v>
                </c:pt>
                <c:pt idx="2307">
                  <c:v>112.25</c:v>
                </c:pt>
                <c:pt idx="2308">
                  <c:v>110.45</c:v>
                </c:pt>
                <c:pt idx="2309">
                  <c:v>110.31</c:v>
                </c:pt>
                <c:pt idx="2310">
                  <c:v>111.57</c:v>
                </c:pt>
                <c:pt idx="2311">
                  <c:v>110.14</c:v>
                </c:pt>
                <c:pt idx="2312">
                  <c:v>110.52</c:v>
                </c:pt>
                <c:pt idx="2313">
                  <c:v>110.34</c:v>
                </c:pt>
                <c:pt idx="2314">
                  <c:v>110.51</c:v>
                </c:pt>
                <c:pt idx="2315">
                  <c:v>111.43</c:v>
                </c:pt>
                <c:pt idx="2316">
                  <c:v>110.86</c:v>
                </c:pt>
                <c:pt idx="2317">
                  <c:v>110.13</c:v>
                </c:pt>
                <c:pt idx="2318">
                  <c:v>107.08</c:v>
                </c:pt>
                <c:pt idx="2319">
                  <c:v>102.4</c:v>
                </c:pt>
                <c:pt idx="2320">
                  <c:v>98.46</c:v>
                </c:pt>
                <c:pt idx="2321">
                  <c:v>98.09</c:v>
                </c:pt>
                <c:pt idx="2322">
                  <c:v>103.03</c:v>
                </c:pt>
                <c:pt idx="2323">
                  <c:v>105.64</c:v>
                </c:pt>
                <c:pt idx="2324">
                  <c:v>105.62</c:v>
                </c:pt>
                <c:pt idx="2325">
                  <c:v>104.31</c:v>
                </c:pt>
                <c:pt idx="2326">
                  <c:v>101.05</c:v>
                </c:pt>
                <c:pt idx="2327">
                  <c:v>103.9</c:v>
                </c:pt>
                <c:pt idx="2328">
                  <c:v>103.39</c:v>
                </c:pt>
                <c:pt idx="2329">
                  <c:v>102.16</c:v>
                </c:pt>
                <c:pt idx="2330">
                  <c:v>105.04</c:v>
                </c:pt>
                <c:pt idx="2331">
                  <c:v>103.86</c:v>
                </c:pt>
                <c:pt idx="2332">
                  <c:v>104.99</c:v>
                </c:pt>
                <c:pt idx="2333">
                  <c:v>105.57</c:v>
                </c:pt>
                <c:pt idx="2334">
                  <c:v>105.25</c:v>
                </c:pt>
                <c:pt idx="2335">
                  <c:v>106.49</c:v>
                </c:pt>
                <c:pt idx="2336">
                  <c:v>107.09</c:v>
                </c:pt>
                <c:pt idx="2337">
                  <c:v>107.13</c:v>
                </c:pt>
                <c:pt idx="2338">
                  <c:v>105.35</c:v>
                </c:pt>
                <c:pt idx="2339">
                  <c:v>105.68</c:v>
                </c:pt>
                <c:pt idx="2340">
                  <c:v>104.1</c:v>
                </c:pt>
                <c:pt idx="2341">
                  <c:v>104.18</c:v>
                </c:pt>
                <c:pt idx="2342">
                  <c:v>103.8</c:v>
                </c:pt>
                <c:pt idx="2343">
                  <c:v>102.92</c:v>
                </c:pt>
                <c:pt idx="2344">
                  <c:v>99.99</c:v>
                </c:pt>
                <c:pt idx="2345">
                  <c:v>99.47</c:v>
                </c:pt>
                <c:pt idx="2346">
                  <c:v>101.76</c:v>
                </c:pt>
                <c:pt idx="2347">
                  <c:v>102.22</c:v>
                </c:pt>
                <c:pt idx="2348">
                  <c:v>104.01</c:v>
                </c:pt>
                <c:pt idx="2349">
                  <c:v>105.5</c:v>
                </c:pt>
                <c:pt idx="2350">
                  <c:v>105</c:v>
                </c:pt>
                <c:pt idx="2351">
                  <c:v>105.63</c:v>
                </c:pt>
                <c:pt idx="2352">
                  <c:v>106.05</c:v>
                </c:pt>
                <c:pt idx="2353">
                  <c:v>106.53</c:v>
                </c:pt>
                <c:pt idx="2354">
                  <c:v>106.79</c:v>
                </c:pt>
                <c:pt idx="2355">
                  <c:v>106.1</c:v>
                </c:pt>
                <c:pt idx="2356">
                  <c:v>105.93</c:v>
                </c:pt>
                <c:pt idx="2357">
                  <c:v>107.67</c:v>
                </c:pt>
                <c:pt idx="2358">
                  <c:v>108.12</c:v>
                </c:pt>
                <c:pt idx="2359">
                  <c:v>108.74</c:v>
                </c:pt>
                <c:pt idx="2360">
                  <c:v>108.18</c:v>
                </c:pt>
                <c:pt idx="2361">
                  <c:v>107.52</c:v>
                </c:pt>
                <c:pt idx="2362">
                  <c:v>109.71</c:v>
                </c:pt>
                <c:pt idx="2363">
                  <c:v>112.78</c:v>
                </c:pt>
                <c:pt idx="2364">
                  <c:v>112.85</c:v>
                </c:pt>
                <c:pt idx="2365">
                  <c:v>113.08</c:v>
                </c:pt>
                <c:pt idx="2366">
                  <c:v>114.02</c:v>
                </c:pt>
                <c:pt idx="2367">
                  <c:v>113.84</c:v>
                </c:pt>
                <c:pt idx="2368">
                  <c:v>113.33</c:v>
                </c:pt>
                <c:pt idx="2369">
                  <c:v>114.61</c:v>
                </c:pt>
                <c:pt idx="2370">
                  <c:v>115.01</c:v>
                </c:pt>
                <c:pt idx="2371">
                  <c:v>115.02</c:v>
                </c:pt>
                <c:pt idx="2372">
                  <c:v>114.71</c:v>
                </c:pt>
                <c:pt idx="2373">
                  <c:v>114.79</c:v>
                </c:pt>
                <c:pt idx="2374">
                  <c:v>113.57</c:v>
                </c:pt>
                <c:pt idx="2375">
                  <c:v>113.28</c:v>
                </c:pt>
                <c:pt idx="2376">
                  <c:v>113.14</c:v>
                </c:pt>
                <c:pt idx="2377">
                  <c:v>112.04</c:v>
                </c:pt>
                <c:pt idx="2378">
                  <c:v>109.84</c:v>
                </c:pt>
                <c:pt idx="2379">
                  <c:v>111.42</c:v>
                </c:pt>
                <c:pt idx="2380">
                  <c:v>111.49</c:v>
                </c:pt>
                <c:pt idx="2381">
                  <c:v>113.63</c:v>
                </c:pt>
                <c:pt idx="2382">
                  <c:v>113.71</c:v>
                </c:pt>
                <c:pt idx="2383">
                  <c:v>114.48</c:v>
                </c:pt>
                <c:pt idx="2384">
                  <c:v>114.15</c:v>
                </c:pt>
                <c:pt idx="2385">
                  <c:v>114.05</c:v>
                </c:pt>
                <c:pt idx="2386">
                  <c:v>114.15</c:v>
                </c:pt>
                <c:pt idx="2387">
                  <c:v>114.31</c:v>
                </c:pt>
                <c:pt idx="2388">
                  <c:v>114.02</c:v>
                </c:pt>
                <c:pt idx="2389">
                  <c:v>115.16</c:v>
                </c:pt>
                <c:pt idx="2390">
                  <c:v>114.45</c:v>
                </c:pt>
                <c:pt idx="2391">
                  <c:v>112.51</c:v>
                </c:pt>
                <c:pt idx="2392">
                  <c:v>115.14</c:v>
                </c:pt>
                <c:pt idx="2393">
                  <c:v>114.62</c:v>
                </c:pt>
                <c:pt idx="2394">
                  <c:v>114.63</c:v>
                </c:pt>
                <c:pt idx="2395">
                  <c:v>112.89</c:v>
                </c:pt>
                <c:pt idx="2396">
                  <c:v>113.4</c:v>
                </c:pt>
                <c:pt idx="2397">
                  <c:v>110.79</c:v>
                </c:pt>
                <c:pt idx="2398">
                  <c:v>111.63</c:v>
                </c:pt>
                <c:pt idx="2399">
                  <c:v>112.31</c:v>
                </c:pt>
                <c:pt idx="2400">
                  <c:v>113.98</c:v>
                </c:pt>
                <c:pt idx="2401">
                  <c:v>112.32</c:v>
                </c:pt>
                <c:pt idx="2402">
                  <c:v>109.83</c:v>
                </c:pt>
                <c:pt idx="2403">
                  <c:v>111.05</c:v>
                </c:pt>
                <c:pt idx="2404">
                  <c:v>111.78</c:v>
                </c:pt>
                <c:pt idx="2405">
                  <c:v>112.61</c:v>
                </c:pt>
                <c:pt idx="2406">
                  <c:v>112.59</c:v>
                </c:pt>
                <c:pt idx="2407">
                  <c:v>112.53</c:v>
                </c:pt>
                <c:pt idx="2408">
                  <c:v>114.3</c:v>
                </c:pt>
                <c:pt idx="2409">
                  <c:v>113.27</c:v>
                </c:pt>
                <c:pt idx="2410">
                  <c:v>111.86</c:v>
                </c:pt>
                <c:pt idx="2411">
                  <c:v>109.5</c:v>
                </c:pt>
                <c:pt idx="2412">
                  <c:v>109.31</c:v>
                </c:pt>
                <c:pt idx="2413">
                  <c:v>108.26</c:v>
                </c:pt>
                <c:pt idx="2414">
                  <c:v>104.87</c:v>
                </c:pt>
                <c:pt idx="2415">
                  <c:v>104.01</c:v>
                </c:pt>
                <c:pt idx="2416">
                  <c:v>104.33</c:v>
                </c:pt>
                <c:pt idx="2417">
                  <c:v>105.54</c:v>
                </c:pt>
                <c:pt idx="2418">
                  <c:v>101.9</c:v>
                </c:pt>
                <c:pt idx="2419">
                  <c:v>104.07</c:v>
                </c:pt>
                <c:pt idx="2420">
                  <c:v>100.84</c:v>
                </c:pt>
                <c:pt idx="2421">
                  <c:v>101.06</c:v>
                </c:pt>
                <c:pt idx="2422">
                  <c:v>100.75</c:v>
                </c:pt>
                <c:pt idx="2423">
                  <c:v>100.85</c:v>
                </c:pt>
                <c:pt idx="2424">
                  <c:v>103.77</c:v>
                </c:pt>
                <c:pt idx="2425">
                  <c:v>102.23</c:v>
                </c:pt>
                <c:pt idx="2426">
                  <c:v>103.15</c:v>
                </c:pt>
                <c:pt idx="2427">
                  <c:v>100.58</c:v>
                </c:pt>
                <c:pt idx="2428">
                  <c:v>102</c:v>
                </c:pt>
                <c:pt idx="2429">
                  <c:v>104.13</c:v>
                </c:pt>
                <c:pt idx="2430">
                  <c:v>104.41</c:v>
                </c:pt>
                <c:pt idx="2431">
                  <c:v>102.15</c:v>
                </c:pt>
                <c:pt idx="2432">
                  <c:v>101.66</c:v>
                </c:pt>
                <c:pt idx="2433">
                  <c:v>101.65</c:v>
                </c:pt>
                <c:pt idx="2434">
                  <c:v>98.12</c:v>
                </c:pt>
                <c:pt idx="2435">
                  <c:v>96.62</c:v>
                </c:pt>
                <c:pt idx="2436">
                  <c:v>96.32</c:v>
                </c:pt>
                <c:pt idx="2437">
                  <c:v>96.69</c:v>
                </c:pt>
                <c:pt idx="2438">
                  <c:v>96.55</c:v>
                </c:pt>
                <c:pt idx="2439">
                  <c:v>98.02</c:v>
                </c:pt>
                <c:pt idx="2440">
                  <c:v>100.23</c:v>
                </c:pt>
                <c:pt idx="2441">
                  <c:v>102.5</c:v>
                </c:pt>
                <c:pt idx="2442">
                  <c:v>101.33</c:v>
                </c:pt>
                <c:pt idx="2443">
                  <c:v>101.63</c:v>
                </c:pt>
                <c:pt idx="2444">
                  <c:v>103.28</c:v>
                </c:pt>
                <c:pt idx="2445">
                  <c:v>101.58</c:v>
                </c:pt>
                <c:pt idx="2446">
                  <c:v>102.55</c:v>
                </c:pt>
                <c:pt idx="2447">
                  <c:v>103.56</c:v>
                </c:pt>
                <c:pt idx="2448">
                  <c:v>103.43</c:v>
                </c:pt>
                <c:pt idx="2449">
                  <c:v>102.5</c:v>
                </c:pt>
                <c:pt idx="2450">
                  <c:v>105.79</c:v>
                </c:pt>
                <c:pt idx="2451">
                  <c:v>105.83</c:v>
                </c:pt>
                <c:pt idx="2452">
                  <c:v>105.63</c:v>
                </c:pt>
                <c:pt idx="2453">
                  <c:v>105.67</c:v>
                </c:pt>
                <c:pt idx="2454">
                  <c:v>105.02</c:v>
                </c:pt>
                <c:pt idx="2455">
                  <c:v>104.15</c:v>
                </c:pt>
                <c:pt idx="2456">
                  <c:v>104.82</c:v>
                </c:pt>
                <c:pt idx="2457">
                  <c:v>104.66</c:v>
                </c:pt>
                <c:pt idx="2458">
                  <c:v>106.49</c:v>
                </c:pt>
                <c:pt idx="2459">
                  <c:v>106.67</c:v>
                </c:pt>
                <c:pt idx="2460">
                  <c:v>106.63</c:v>
                </c:pt>
                <c:pt idx="2461">
                  <c:v>107.58</c:v>
                </c:pt>
                <c:pt idx="2462">
                  <c:v>107.52</c:v>
                </c:pt>
                <c:pt idx="2463">
                  <c:v>107.37</c:v>
                </c:pt>
                <c:pt idx="2464">
                  <c:v>107.79</c:v>
                </c:pt>
                <c:pt idx="2465">
                  <c:v>108.12</c:v>
                </c:pt>
                <c:pt idx="2466">
                  <c:v>107.23</c:v>
                </c:pt>
                <c:pt idx="2467">
                  <c:v>107.26</c:v>
                </c:pt>
                <c:pt idx="2468">
                  <c:v>107.11</c:v>
                </c:pt>
                <c:pt idx="2469">
                  <c:v>108.83</c:v>
                </c:pt>
                <c:pt idx="2470">
                  <c:v>109.36</c:v>
                </c:pt>
                <c:pt idx="2471">
                  <c:v>109.2</c:v>
                </c:pt>
                <c:pt idx="2472">
                  <c:v>110.36</c:v>
                </c:pt>
                <c:pt idx="2473">
                  <c:v>109.94</c:v>
                </c:pt>
                <c:pt idx="2474">
                  <c:v>108.88</c:v>
                </c:pt>
                <c:pt idx="2475">
                  <c:v>110.67</c:v>
                </c:pt>
                <c:pt idx="2476">
                  <c:v>109.08</c:v>
                </c:pt>
                <c:pt idx="2477">
                  <c:v>109</c:v>
                </c:pt>
                <c:pt idx="2478">
                  <c:v>108.6</c:v>
                </c:pt>
                <c:pt idx="2479">
                  <c:v>109.51</c:v>
                </c:pt>
                <c:pt idx="2480">
                  <c:v>110.91</c:v>
                </c:pt>
                <c:pt idx="2481">
                  <c:v>110.92</c:v>
                </c:pt>
                <c:pt idx="2482">
                  <c:v>110.64</c:v>
                </c:pt>
                <c:pt idx="2483">
                  <c:v>111.23</c:v>
                </c:pt>
                <c:pt idx="2484">
                  <c:v>110.55</c:v>
                </c:pt>
                <c:pt idx="2485">
                  <c:v>110.64</c:v>
                </c:pt>
                <c:pt idx="2486">
                  <c:v>110.65</c:v>
                </c:pt>
                <c:pt idx="2487">
                  <c:v>108.98</c:v>
                </c:pt>
                <c:pt idx="2488">
                  <c:v>108.98</c:v>
                </c:pt>
                <c:pt idx="2489">
                  <c:v>108.45</c:v>
                </c:pt>
                <c:pt idx="2490">
                  <c:v>107.58</c:v>
                </c:pt>
                <c:pt idx="2491">
                  <c:v>106.28</c:v>
                </c:pt>
                <c:pt idx="2492">
                  <c:v>105.72</c:v>
                </c:pt>
                <c:pt idx="2493">
                  <c:v>106.72</c:v>
                </c:pt>
                <c:pt idx="2494">
                  <c:v>105.73</c:v>
                </c:pt>
                <c:pt idx="2495">
                  <c:v>105.05</c:v>
                </c:pt>
                <c:pt idx="2496">
                  <c:v>105.02</c:v>
                </c:pt>
                <c:pt idx="2497">
                  <c:v>105.58</c:v>
                </c:pt>
                <c:pt idx="2498">
                  <c:v>105.88</c:v>
                </c:pt>
                <c:pt idx="2499">
                  <c:v>107.33</c:v>
                </c:pt>
                <c:pt idx="2500">
                  <c:v>106.36</c:v>
                </c:pt>
                <c:pt idx="2501">
                  <c:v>105.89</c:v>
                </c:pt>
                <c:pt idx="2502">
                  <c:v>105.5</c:v>
                </c:pt>
                <c:pt idx="2503">
                  <c:v>106.82</c:v>
                </c:pt>
                <c:pt idx="2504">
                  <c:v>105.48</c:v>
                </c:pt>
                <c:pt idx="2505">
                  <c:v>105.86</c:v>
                </c:pt>
                <c:pt idx="2506">
                  <c:v>105.31</c:v>
                </c:pt>
                <c:pt idx="2507">
                  <c:v>106.47</c:v>
                </c:pt>
                <c:pt idx="2508">
                  <c:v>106.33</c:v>
                </c:pt>
                <c:pt idx="2509">
                  <c:v>108.46</c:v>
                </c:pt>
                <c:pt idx="2510">
                  <c:v>109.24</c:v>
                </c:pt>
                <c:pt idx="2511">
                  <c:v>109.56</c:v>
                </c:pt>
                <c:pt idx="2512">
                  <c:v>110.13</c:v>
                </c:pt>
                <c:pt idx="2513">
                  <c:v>110.34</c:v>
                </c:pt>
                <c:pt idx="2514">
                  <c:v>110.35</c:v>
                </c:pt>
                <c:pt idx="2515">
                  <c:v>110.58</c:v>
                </c:pt>
                <c:pt idx="2516">
                  <c:v>110.06</c:v>
                </c:pt>
                <c:pt idx="2517">
                  <c:v>110.46</c:v>
                </c:pt>
                <c:pt idx="2518">
                  <c:v>110.18</c:v>
                </c:pt>
                <c:pt idx="2519">
                  <c:v>110.37</c:v>
                </c:pt>
                <c:pt idx="2520">
                  <c:v>110.19</c:v>
                </c:pt>
                <c:pt idx="2521">
                  <c:v>108.94</c:v>
                </c:pt>
                <c:pt idx="2522">
                  <c:v>108.03</c:v>
                </c:pt>
                <c:pt idx="2523">
                  <c:v>108.03</c:v>
                </c:pt>
                <c:pt idx="2524">
                  <c:v>107.72</c:v>
                </c:pt>
                <c:pt idx="2525">
                  <c:v>108.04</c:v>
                </c:pt>
                <c:pt idx="2526">
                  <c:v>106.49</c:v>
                </c:pt>
                <c:pt idx="2527">
                  <c:v>107.16</c:v>
                </c:pt>
                <c:pt idx="2528">
                  <c:v>107.5</c:v>
                </c:pt>
                <c:pt idx="2529">
                  <c:v>107.24</c:v>
                </c:pt>
                <c:pt idx="2530">
                  <c:v>108.77</c:v>
                </c:pt>
                <c:pt idx="2531">
                  <c:v>104.29</c:v>
                </c:pt>
                <c:pt idx="2532">
                  <c:v>102.22</c:v>
                </c:pt>
                <c:pt idx="2533">
                  <c:v>104.46</c:v>
                </c:pt>
                <c:pt idx="2534">
                  <c:v>106.31</c:v>
                </c:pt>
                <c:pt idx="2535">
                  <c:v>107.54</c:v>
                </c:pt>
                <c:pt idx="2536">
                  <c:v>108.08</c:v>
                </c:pt>
                <c:pt idx="2537">
                  <c:v>107.42</c:v>
                </c:pt>
                <c:pt idx="2538">
                  <c:v>108.3</c:v>
                </c:pt>
                <c:pt idx="2539">
                  <c:v>108.62</c:v>
                </c:pt>
                <c:pt idx="2540">
                  <c:v>110.3</c:v>
                </c:pt>
                <c:pt idx="2541">
                  <c:v>110.93</c:v>
                </c:pt>
                <c:pt idx="2542">
                  <c:v>111.49</c:v>
                </c:pt>
                <c:pt idx="2543">
                  <c:v>111.22</c:v>
                </c:pt>
                <c:pt idx="2544">
                  <c:v>111.98</c:v>
                </c:pt>
                <c:pt idx="2545">
                  <c:v>111.8</c:v>
                </c:pt>
                <c:pt idx="2546">
                  <c:v>112.54</c:v>
                </c:pt>
                <c:pt idx="2547">
                  <c:v>112.13</c:v>
                </c:pt>
                <c:pt idx="2548">
                  <c:v>113.44</c:v>
                </c:pt>
                <c:pt idx="2549">
                  <c:v>113.18</c:v>
                </c:pt>
                <c:pt idx="2550">
                  <c:v>113.65</c:v>
                </c:pt>
                <c:pt idx="2551">
                  <c:v>113.66</c:v>
                </c:pt>
                <c:pt idx="2552">
                  <c:v>113.79</c:v>
                </c:pt>
                <c:pt idx="2553">
                  <c:v>114.58</c:v>
                </c:pt>
                <c:pt idx="2554">
                  <c:v>114.98</c:v>
                </c:pt>
                <c:pt idx="2555">
                  <c:v>115.23</c:v>
                </c:pt>
                <c:pt idx="2556">
                  <c:v>115.84</c:v>
                </c:pt>
                <c:pt idx="2557">
                  <c:v>114.96</c:v>
                </c:pt>
                <c:pt idx="2558">
                  <c:v>115.34</c:v>
                </c:pt>
                <c:pt idx="2559">
                  <c:v>115.67</c:v>
                </c:pt>
                <c:pt idx="2560">
                  <c:v>116.78</c:v>
                </c:pt>
                <c:pt idx="2561">
                  <c:v>116.65</c:v>
                </c:pt>
                <c:pt idx="2562">
                  <c:v>116.92</c:v>
                </c:pt>
                <c:pt idx="2563">
                  <c:v>116.62</c:v>
                </c:pt>
                <c:pt idx="2564">
                  <c:v>117.12</c:v>
                </c:pt>
                <c:pt idx="2565">
                  <c:v>117.2</c:v>
                </c:pt>
                <c:pt idx="2566">
                  <c:v>117.7</c:v>
                </c:pt>
                <c:pt idx="2567">
                  <c:v>117.05</c:v>
                </c:pt>
                <c:pt idx="2568">
                  <c:v>117.26</c:v>
                </c:pt>
                <c:pt idx="2569">
                  <c:v>117.29</c:v>
                </c:pt>
                <c:pt idx="2570">
                  <c:v>117.26</c:v>
                </c:pt>
                <c:pt idx="2571">
                  <c:v>117.35</c:v>
                </c:pt>
                <c:pt idx="2572">
                  <c:v>117.56</c:v>
                </c:pt>
                <c:pt idx="2573">
                  <c:v>116.8</c:v>
                </c:pt>
                <c:pt idx="2574">
                  <c:v>116.61</c:v>
                </c:pt>
                <c:pt idx="2575">
                  <c:v>116.78</c:v>
                </c:pt>
                <c:pt idx="2576">
                  <c:v>116.94</c:v>
                </c:pt>
                <c:pt idx="2577">
                  <c:v>116.56</c:v>
                </c:pt>
                <c:pt idx="2578">
                  <c:v>116.44</c:v>
                </c:pt>
                <c:pt idx="2579">
                  <c:v>116.74</c:v>
                </c:pt>
                <c:pt idx="2580">
                  <c:v>117.12</c:v>
                </c:pt>
                <c:pt idx="2581">
                  <c:v>117.85</c:v>
                </c:pt>
                <c:pt idx="2582">
                  <c:v>117.92</c:v>
                </c:pt>
                <c:pt idx="2583">
                  <c:v>117.23</c:v>
                </c:pt>
                <c:pt idx="2584">
                  <c:v>114.28</c:v>
                </c:pt>
                <c:pt idx="2585">
                  <c:v>116.33</c:v>
                </c:pt>
                <c:pt idx="2586">
                  <c:v>115.29</c:v>
                </c:pt>
                <c:pt idx="2587">
                  <c:v>115.84</c:v>
                </c:pt>
                <c:pt idx="2588">
                  <c:v>117.64</c:v>
                </c:pt>
                <c:pt idx="2589">
                  <c:v>117.29</c:v>
                </c:pt>
                <c:pt idx="2590">
                  <c:v>116.78</c:v>
                </c:pt>
                <c:pt idx="2591">
                  <c:v>117</c:v>
                </c:pt>
                <c:pt idx="2592">
                  <c:v>118.15</c:v>
                </c:pt>
                <c:pt idx="2593">
                  <c:v>119.09</c:v>
                </c:pt>
                <c:pt idx="2594">
                  <c:v>118.33</c:v>
                </c:pt>
                <c:pt idx="2595">
                  <c:v>117.34</c:v>
                </c:pt>
                <c:pt idx="2596">
                  <c:v>118.5</c:v>
                </c:pt>
                <c:pt idx="2597">
                  <c:v>118.7</c:v>
                </c:pt>
                <c:pt idx="2598">
                  <c:v>117.84</c:v>
                </c:pt>
                <c:pt idx="2599">
                  <c:v>118.72</c:v>
                </c:pt>
                <c:pt idx="2600">
                  <c:v>118.55</c:v>
                </c:pt>
                <c:pt idx="2601">
                  <c:v>118.37</c:v>
                </c:pt>
                <c:pt idx="2602">
                  <c:v>118.79</c:v>
                </c:pt>
                <c:pt idx="2603">
                  <c:v>118.73</c:v>
                </c:pt>
                <c:pt idx="2604">
                  <c:v>118.47</c:v>
                </c:pt>
                <c:pt idx="2605">
                  <c:v>119.22</c:v>
                </c:pt>
                <c:pt idx="2606">
                  <c:v>117.52</c:v>
                </c:pt>
                <c:pt idx="2607">
                  <c:v>117.42</c:v>
                </c:pt>
                <c:pt idx="2608">
                  <c:v>117</c:v>
                </c:pt>
                <c:pt idx="2609">
                  <c:v>117.14</c:v>
                </c:pt>
                <c:pt idx="2610">
                  <c:v>116.82</c:v>
                </c:pt>
                <c:pt idx="2611">
                  <c:v>117.86</c:v>
                </c:pt>
                <c:pt idx="2612">
                  <c:v>117.85</c:v>
                </c:pt>
                <c:pt idx="2613">
                  <c:v>117.71</c:v>
                </c:pt>
                <c:pt idx="2614">
                  <c:v>118.15</c:v>
                </c:pt>
                <c:pt idx="2615">
                  <c:v>119.57</c:v>
                </c:pt>
                <c:pt idx="2616">
                  <c:v>119.19</c:v>
                </c:pt>
                <c:pt idx="2617">
                  <c:v>118.38</c:v>
                </c:pt>
                <c:pt idx="2618">
                  <c:v>117.84</c:v>
                </c:pt>
                <c:pt idx="2619">
                  <c:v>117.1</c:v>
                </c:pt>
                <c:pt idx="2620">
                  <c:v>116.99</c:v>
                </c:pt>
                <c:pt idx="2621">
                  <c:v>116.11</c:v>
                </c:pt>
                <c:pt idx="2622">
                  <c:v>115.18</c:v>
                </c:pt>
                <c:pt idx="2623">
                  <c:v>114.05</c:v>
                </c:pt>
                <c:pt idx="2624">
                  <c:v>113.65</c:v>
                </c:pt>
                <c:pt idx="2625">
                  <c:v>116.35</c:v>
                </c:pt>
                <c:pt idx="2626">
                  <c:v>117.11</c:v>
                </c:pt>
                <c:pt idx="2627">
                  <c:v>117.65</c:v>
                </c:pt>
                <c:pt idx="2628">
                  <c:v>115.75</c:v>
                </c:pt>
                <c:pt idx="2629">
                  <c:v>115.8</c:v>
                </c:pt>
                <c:pt idx="2630">
                  <c:v>114.63</c:v>
                </c:pt>
                <c:pt idx="2631">
                  <c:v>116.22</c:v>
                </c:pt>
                <c:pt idx="2632">
                  <c:v>116.91</c:v>
                </c:pt>
                <c:pt idx="2633">
                  <c:v>117.76</c:v>
                </c:pt>
                <c:pt idx="2634">
                  <c:v>117.32</c:v>
                </c:pt>
                <c:pt idx="2635">
                  <c:v>118.54</c:v>
                </c:pt>
                <c:pt idx="2636">
                  <c:v>118.9</c:v>
                </c:pt>
                <c:pt idx="2637">
                  <c:v>118.42</c:v>
                </c:pt>
                <c:pt idx="2638">
                  <c:v>118.8</c:v>
                </c:pt>
                <c:pt idx="2639">
                  <c:v>118.53</c:v>
                </c:pt>
                <c:pt idx="2640">
                  <c:v>118.94</c:v>
                </c:pt>
                <c:pt idx="2641">
                  <c:v>117.5</c:v>
                </c:pt>
                <c:pt idx="2642">
                  <c:v>115.47</c:v>
                </c:pt>
                <c:pt idx="2643">
                  <c:v>115.7</c:v>
                </c:pt>
                <c:pt idx="2644">
                  <c:v>116.6</c:v>
                </c:pt>
                <c:pt idx="2645">
                  <c:v>116.88</c:v>
                </c:pt>
                <c:pt idx="2646">
                  <c:v>118.36</c:v>
                </c:pt>
                <c:pt idx="2647">
                  <c:v>118.57</c:v>
                </c:pt>
                <c:pt idx="2648">
                  <c:v>119.5</c:v>
                </c:pt>
                <c:pt idx="2649">
                  <c:v>118.96</c:v>
                </c:pt>
                <c:pt idx="2650">
                  <c:v>120.46</c:v>
                </c:pt>
                <c:pt idx="2651">
                  <c:v>120.21</c:v>
                </c:pt>
                <c:pt idx="2652">
                  <c:v>120.4</c:v>
                </c:pt>
                <c:pt idx="2653">
                  <c:v>119.6</c:v>
                </c:pt>
                <c:pt idx="2654">
                  <c:v>120.09</c:v>
                </c:pt>
                <c:pt idx="2655">
                  <c:v>120.55</c:v>
                </c:pt>
                <c:pt idx="2656">
                  <c:v>120.46</c:v>
                </c:pt>
                <c:pt idx="2657">
                  <c:v>120.12</c:v>
                </c:pt>
                <c:pt idx="2658">
                  <c:v>120.2</c:v>
                </c:pt>
                <c:pt idx="2659">
                  <c:v>120.82</c:v>
                </c:pt>
                <c:pt idx="2660">
                  <c:v>119.88</c:v>
                </c:pt>
                <c:pt idx="2661">
                  <c:v>119.71</c:v>
                </c:pt>
                <c:pt idx="2662">
                  <c:v>118.48</c:v>
                </c:pt>
                <c:pt idx="2663">
                  <c:v>119.54</c:v>
                </c:pt>
                <c:pt idx="2664">
                  <c:v>120.19</c:v>
                </c:pt>
                <c:pt idx="2665">
                  <c:v>120.87</c:v>
                </c:pt>
                <c:pt idx="2666">
                  <c:v>121.93</c:v>
                </c:pt>
                <c:pt idx="2667">
                  <c:v>122.33</c:v>
                </c:pt>
                <c:pt idx="2668">
                  <c:v>122.6</c:v>
                </c:pt>
                <c:pt idx="2669">
                  <c:v>122.93</c:v>
                </c:pt>
                <c:pt idx="2670">
                  <c:v>122.74</c:v>
                </c:pt>
                <c:pt idx="2671">
                  <c:v>123.16</c:v>
                </c:pt>
                <c:pt idx="2672">
                  <c:v>122.79</c:v>
                </c:pt>
                <c:pt idx="2673">
                  <c:v>123.04</c:v>
                </c:pt>
                <c:pt idx="2674">
                  <c:v>122.98</c:v>
                </c:pt>
                <c:pt idx="2675">
                  <c:v>123.25</c:v>
                </c:pt>
                <c:pt idx="2676">
                  <c:v>123.35</c:v>
                </c:pt>
                <c:pt idx="2677">
                  <c:v>124.18</c:v>
                </c:pt>
                <c:pt idx="2678">
                  <c:v>125.43</c:v>
                </c:pt>
                <c:pt idx="2679">
                  <c:v>125.56</c:v>
                </c:pt>
                <c:pt idx="2680">
                  <c:v>125.8</c:v>
                </c:pt>
                <c:pt idx="2681">
                  <c:v>124.82</c:v>
                </c:pt>
                <c:pt idx="2682">
                  <c:v>124.57</c:v>
                </c:pt>
                <c:pt idx="2683">
                  <c:v>125.43</c:v>
                </c:pt>
                <c:pt idx="2684">
                  <c:v>125.32</c:v>
                </c:pt>
                <c:pt idx="2685">
                  <c:v>125.68</c:v>
                </c:pt>
                <c:pt idx="2686">
                  <c:v>125.83</c:v>
                </c:pt>
                <c:pt idx="2687">
                  <c:v>126.29</c:v>
                </c:pt>
                <c:pt idx="2688">
                  <c:v>126.5</c:v>
                </c:pt>
                <c:pt idx="2689">
                  <c:v>126.96</c:v>
                </c:pt>
                <c:pt idx="2690">
                  <c:v>127.38</c:v>
                </c:pt>
                <c:pt idx="2691">
                  <c:v>128.1</c:v>
                </c:pt>
                <c:pt idx="2692">
                  <c:v>128.53</c:v>
                </c:pt>
                <c:pt idx="2693">
                  <c:v>129.29</c:v>
                </c:pt>
                <c:pt idx="2694">
                  <c:v>129.25</c:v>
                </c:pt>
                <c:pt idx="2695">
                  <c:v>129.81</c:v>
                </c:pt>
                <c:pt idx="2696">
                  <c:v>130.44999999999999</c:v>
                </c:pt>
                <c:pt idx="2697">
                  <c:v>130.5</c:v>
                </c:pt>
                <c:pt idx="2698">
                  <c:v>130.01</c:v>
                </c:pt>
                <c:pt idx="2699">
                  <c:v>130.26</c:v>
                </c:pt>
                <c:pt idx="2700">
                  <c:v>130.41999999999999</c:v>
                </c:pt>
                <c:pt idx="2701">
                  <c:v>130.02000000000001</c:v>
                </c:pt>
                <c:pt idx="2702">
                  <c:v>131.44</c:v>
                </c:pt>
                <c:pt idx="2703">
                  <c:v>130.78</c:v>
                </c:pt>
                <c:pt idx="2704">
                  <c:v>131.02000000000001</c:v>
                </c:pt>
                <c:pt idx="2705">
                  <c:v>130.72999999999999</c:v>
                </c:pt>
                <c:pt idx="2706">
                  <c:v>130.51</c:v>
                </c:pt>
                <c:pt idx="2707">
                  <c:v>130.74</c:v>
                </c:pt>
                <c:pt idx="2708">
                  <c:v>130.84</c:v>
                </c:pt>
                <c:pt idx="2709">
                  <c:v>131.38999999999999</c:v>
                </c:pt>
                <c:pt idx="2710">
                  <c:v>131.61000000000001</c:v>
                </c:pt>
                <c:pt idx="2711">
                  <c:v>131.29</c:v>
                </c:pt>
                <c:pt idx="2712">
                  <c:v>132.1</c:v>
                </c:pt>
                <c:pt idx="2713">
                  <c:v>132.01</c:v>
                </c:pt>
                <c:pt idx="2714">
                  <c:v>131.69</c:v>
                </c:pt>
                <c:pt idx="2715">
                  <c:v>131.81</c:v>
                </c:pt>
                <c:pt idx="2716">
                  <c:v>129.81</c:v>
                </c:pt>
                <c:pt idx="2717">
                  <c:v>130.69</c:v>
                </c:pt>
                <c:pt idx="2718">
                  <c:v>130.36000000000001</c:v>
                </c:pt>
                <c:pt idx="2719">
                  <c:v>130.63</c:v>
                </c:pt>
                <c:pt idx="2720">
                  <c:v>130.84</c:v>
                </c:pt>
                <c:pt idx="2721">
                  <c:v>131.63999999999999</c:v>
                </c:pt>
                <c:pt idx="2722">
                  <c:v>132.25</c:v>
                </c:pt>
                <c:pt idx="2723">
                  <c:v>132.47</c:v>
                </c:pt>
                <c:pt idx="2724">
                  <c:v>132.38</c:v>
                </c:pt>
                <c:pt idx="2725">
                  <c:v>132.30000000000001</c:v>
                </c:pt>
                <c:pt idx="2726">
                  <c:v>132.51</c:v>
                </c:pt>
                <c:pt idx="2727">
                  <c:v>131.97</c:v>
                </c:pt>
                <c:pt idx="2728">
                  <c:v>132.04</c:v>
                </c:pt>
                <c:pt idx="2729">
                  <c:v>131.97</c:v>
                </c:pt>
                <c:pt idx="2730">
                  <c:v>132.02000000000001</c:v>
                </c:pt>
                <c:pt idx="2731">
                  <c:v>131.44999999999999</c:v>
                </c:pt>
                <c:pt idx="2732">
                  <c:v>130.91999999999999</c:v>
                </c:pt>
                <c:pt idx="2733">
                  <c:v>130.4</c:v>
                </c:pt>
                <c:pt idx="2734">
                  <c:v>131.47999999999999</c:v>
                </c:pt>
                <c:pt idx="2735">
                  <c:v>131.28</c:v>
                </c:pt>
                <c:pt idx="2736">
                  <c:v>131.49</c:v>
                </c:pt>
                <c:pt idx="2737">
                  <c:v>132.59</c:v>
                </c:pt>
                <c:pt idx="2738">
                  <c:v>132.56</c:v>
                </c:pt>
                <c:pt idx="2739">
                  <c:v>134.16</c:v>
                </c:pt>
                <c:pt idx="2740">
                  <c:v>135.13</c:v>
                </c:pt>
                <c:pt idx="2741">
                  <c:v>134.94</c:v>
                </c:pt>
                <c:pt idx="2742">
                  <c:v>135.75</c:v>
                </c:pt>
                <c:pt idx="2743">
                  <c:v>135.99</c:v>
                </c:pt>
                <c:pt idx="2744">
                  <c:v>137.19999999999999</c:v>
                </c:pt>
                <c:pt idx="2745">
                  <c:v>137.43</c:v>
                </c:pt>
                <c:pt idx="2746">
                  <c:v>136.99</c:v>
                </c:pt>
                <c:pt idx="2747">
                  <c:v>137.04</c:v>
                </c:pt>
                <c:pt idx="2748">
                  <c:v>137.54</c:v>
                </c:pt>
                <c:pt idx="2749">
                  <c:v>137.84</c:v>
                </c:pt>
                <c:pt idx="2750">
                  <c:v>138.32</c:v>
                </c:pt>
                <c:pt idx="2751">
                  <c:v>138.4</c:v>
                </c:pt>
                <c:pt idx="2752">
                  <c:v>138.29</c:v>
                </c:pt>
                <c:pt idx="2753">
                  <c:v>138.6</c:v>
                </c:pt>
                <c:pt idx="2754">
                  <c:v>139.04</c:v>
                </c:pt>
                <c:pt idx="2755">
                  <c:v>139.62</c:v>
                </c:pt>
                <c:pt idx="2756">
                  <c:v>136.07</c:v>
                </c:pt>
                <c:pt idx="2757">
                  <c:v>137.26</c:v>
                </c:pt>
                <c:pt idx="2758">
                  <c:v>137.84</c:v>
                </c:pt>
                <c:pt idx="2759">
                  <c:v>139</c:v>
                </c:pt>
                <c:pt idx="2760">
                  <c:v>139.13999999999999</c:v>
                </c:pt>
                <c:pt idx="2761">
                  <c:v>139.78</c:v>
                </c:pt>
                <c:pt idx="2762">
                  <c:v>140.97</c:v>
                </c:pt>
                <c:pt idx="2763">
                  <c:v>141.22</c:v>
                </c:pt>
                <c:pt idx="2764">
                  <c:v>141.34</c:v>
                </c:pt>
                <c:pt idx="2765">
                  <c:v>141.29</c:v>
                </c:pt>
                <c:pt idx="2766">
                  <c:v>141.84</c:v>
                </c:pt>
                <c:pt idx="2767">
                  <c:v>143.46</c:v>
                </c:pt>
                <c:pt idx="2768">
                  <c:v>143.43</c:v>
                </c:pt>
                <c:pt idx="2769">
                  <c:v>142.86000000000001</c:v>
                </c:pt>
                <c:pt idx="2770">
                  <c:v>143.41999999999999</c:v>
                </c:pt>
                <c:pt idx="2771">
                  <c:v>143.57</c:v>
                </c:pt>
                <c:pt idx="2772">
                  <c:v>139.97999999999999</c:v>
                </c:pt>
                <c:pt idx="2773">
                  <c:v>139.22999999999999</c:v>
                </c:pt>
                <c:pt idx="2774">
                  <c:v>140.36000000000001</c:v>
                </c:pt>
                <c:pt idx="2775">
                  <c:v>139.75</c:v>
                </c:pt>
                <c:pt idx="2776">
                  <c:v>139.13</c:v>
                </c:pt>
                <c:pt idx="2777">
                  <c:v>138.15</c:v>
                </c:pt>
                <c:pt idx="2778">
                  <c:v>140.46</c:v>
                </c:pt>
                <c:pt idx="2779">
                  <c:v>139.36000000000001</c:v>
                </c:pt>
                <c:pt idx="2780">
                  <c:v>140.74</c:v>
                </c:pt>
                <c:pt idx="2781">
                  <c:v>140.69999999999999</c:v>
                </c:pt>
                <c:pt idx="2782">
                  <c:v>141.24</c:v>
                </c:pt>
                <c:pt idx="2783">
                  <c:v>140.58000000000001</c:v>
                </c:pt>
                <c:pt idx="2784">
                  <c:v>138.03</c:v>
                </c:pt>
                <c:pt idx="2785">
                  <c:v>140.02000000000001</c:v>
                </c:pt>
                <c:pt idx="2786">
                  <c:v>137.59</c:v>
                </c:pt>
                <c:pt idx="2787">
                  <c:v>137.63999999999999</c:v>
                </c:pt>
                <c:pt idx="2788">
                  <c:v>136.19</c:v>
                </c:pt>
                <c:pt idx="2789">
                  <c:v>137.53</c:v>
                </c:pt>
                <c:pt idx="2790">
                  <c:v>136.29</c:v>
                </c:pt>
                <c:pt idx="2791">
                  <c:v>137.76</c:v>
                </c:pt>
                <c:pt idx="2792">
                  <c:v>138.66</c:v>
                </c:pt>
                <c:pt idx="2793">
                  <c:v>139.05000000000001</c:v>
                </c:pt>
                <c:pt idx="2794">
                  <c:v>140.69999999999999</c:v>
                </c:pt>
                <c:pt idx="2795">
                  <c:v>141.01</c:v>
                </c:pt>
                <c:pt idx="2796">
                  <c:v>142.12</c:v>
                </c:pt>
                <c:pt idx="2797">
                  <c:v>142.19</c:v>
                </c:pt>
                <c:pt idx="2798">
                  <c:v>143.13999999999999</c:v>
                </c:pt>
                <c:pt idx="2799">
                  <c:v>143.97999999999999</c:v>
                </c:pt>
                <c:pt idx="2800">
                  <c:v>144.16999999999999</c:v>
                </c:pt>
                <c:pt idx="2801">
                  <c:v>144.11000000000001</c:v>
                </c:pt>
                <c:pt idx="2802">
                  <c:v>144.77000000000001</c:v>
                </c:pt>
                <c:pt idx="2803">
                  <c:v>144.4</c:v>
                </c:pt>
                <c:pt idx="2804">
                  <c:v>144.87</c:v>
                </c:pt>
                <c:pt idx="2805">
                  <c:v>143.96</c:v>
                </c:pt>
                <c:pt idx="2806">
                  <c:v>143.84</c:v>
                </c:pt>
                <c:pt idx="2807">
                  <c:v>143.22999999999999</c:v>
                </c:pt>
                <c:pt idx="2808">
                  <c:v>143.56</c:v>
                </c:pt>
                <c:pt idx="2809">
                  <c:v>143.94999999999999</c:v>
                </c:pt>
                <c:pt idx="2810">
                  <c:v>143.38999999999999</c:v>
                </c:pt>
                <c:pt idx="2811">
                  <c:v>143.65</c:v>
                </c:pt>
                <c:pt idx="2812">
                  <c:v>144.56</c:v>
                </c:pt>
                <c:pt idx="2813">
                  <c:v>144.31</c:v>
                </c:pt>
                <c:pt idx="2814">
                  <c:v>144.12</c:v>
                </c:pt>
                <c:pt idx="2815">
                  <c:v>141.03</c:v>
                </c:pt>
                <c:pt idx="2816">
                  <c:v>142.1</c:v>
                </c:pt>
                <c:pt idx="2817">
                  <c:v>143.93</c:v>
                </c:pt>
                <c:pt idx="2818">
                  <c:v>144.03</c:v>
                </c:pt>
                <c:pt idx="2819">
                  <c:v>144.28</c:v>
                </c:pt>
                <c:pt idx="2820">
                  <c:v>141.33000000000001</c:v>
                </c:pt>
                <c:pt idx="2821">
                  <c:v>141.22999999999999</c:v>
                </c:pt>
                <c:pt idx="2822">
                  <c:v>141.05000000000001</c:v>
                </c:pt>
                <c:pt idx="2823">
                  <c:v>143.19999999999999</c:v>
                </c:pt>
                <c:pt idx="2824">
                  <c:v>142.69</c:v>
                </c:pt>
                <c:pt idx="2825">
                  <c:v>142.27000000000001</c:v>
                </c:pt>
                <c:pt idx="2826">
                  <c:v>141.97</c:v>
                </c:pt>
                <c:pt idx="2827">
                  <c:v>142.41</c:v>
                </c:pt>
                <c:pt idx="2828">
                  <c:v>142.97</c:v>
                </c:pt>
                <c:pt idx="2829">
                  <c:v>144.65</c:v>
                </c:pt>
                <c:pt idx="2830">
                  <c:v>146.19999999999999</c:v>
                </c:pt>
                <c:pt idx="2831">
                  <c:v>146</c:v>
                </c:pt>
                <c:pt idx="2832">
                  <c:v>144.69</c:v>
                </c:pt>
                <c:pt idx="2833">
                  <c:v>145.13</c:v>
                </c:pt>
                <c:pt idx="2834">
                  <c:v>145.47</c:v>
                </c:pt>
                <c:pt idx="2835">
                  <c:v>144.21</c:v>
                </c:pt>
                <c:pt idx="2836">
                  <c:v>145.87</c:v>
                </c:pt>
                <c:pt idx="2837">
                  <c:v>146.22</c:v>
                </c:pt>
                <c:pt idx="2838">
                  <c:v>146.41999999999999</c:v>
                </c:pt>
                <c:pt idx="2839">
                  <c:v>145.56</c:v>
                </c:pt>
                <c:pt idx="2840">
                  <c:v>146.06</c:v>
                </c:pt>
                <c:pt idx="2841">
                  <c:v>145.55000000000001</c:v>
                </c:pt>
                <c:pt idx="2842">
                  <c:v>145.80000000000001</c:v>
                </c:pt>
                <c:pt idx="2843">
                  <c:v>145.35</c:v>
                </c:pt>
                <c:pt idx="2844">
                  <c:v>144.46</c:v>
                </c:pt>
                <c:pt idx="2845">
                  <c:v>144.32</c:v>
                </c:pt>
                <c:pt idx="2846">
                  <c:v>142.80000000000001</c:v>
                </c:pt>
                <c:pt idx="2847">
                  <c:v>143.16999999999999</c:v>
                </c:pt>
                <c:pt idx="2848">
                  <c:v>144.46</c:v>
                </c:pt>
                <c:pt idx="2849">
                  <c:v>144.41</c:v>
                </c:pt>
                <c:pt idx="2850">
                  <c:v>145.44999999999999</c:v>
                </c:pt>
                <c:pt idx="2851">
                  <c:v>145.58000000000001</c:v>
                </c:pt>
                <c:pt idx="2852">
                  <c:v>145.88999999999999</c:v>
                </c:pt>
                <c:pt idx="2853">
                  <c:v>146.03</c:v>
                </c:pt>
                <c:pt idx="2854">
                  <c:v>147.46</c:v>
                </c:pt>
                <c:pt idx="2855">
                  <c:v>147.66</c:v>
                </c:pt>
                <c:pt idx="2856">
                  <c:v>147.49</c:v>
                </c:pt>
                <c:pt idx="2857">
                  <c:v>147.6</c:v>
                </c:pt>
                <c:pt idx="2858">
                  <c:v>148.04</c:v>
                </c:pt>
                <c:pt idx="2859">
                  <c:v>147.77000000000001</c:v>
                </c:pt>
                <c:pt idx="2860">
                  <c:v>148.34</c:v>
                </c:pt>
                <c:pt idx="2861">
                  <c:v>148.85</c:v>
                </c:pt>
                <c:pt idx="2862">
                  <c:v>149.04</c:v>
                </c:pt>
                <c:pt idx="2863">
                  <c:v>148.86000000000001</c:v>
                </c:pt>
                <c:pt idx="2864">
                  <c:v>148.31</c:v>
                </c:pt>
                <c:pt idx="2865">
                  <c:v>148.71</c:v>
                </c:pt>
                <c:pt idx="2866">
                  <c:v>147.74</c:v>
                </c:pt>
                <c:pt idx="2867">
                  <c:v>147.99</c:v>
                </c:pt>
                <c:pt idx="2868">
                  <c:v>147.43</c:v>
                </c:pt>
                <c:pt idx="2869">
                  <c:v>146.96</c:v>
                </c:pt>
                <c:pt idx="2870">
                  <c:v>151.24</c:v>
                </c:pt>
                <c:pt idx="2871">
                  <c:v>151.58000000000001</c:v>
                </c:pt>
                <c:pt idx="2872">
                  <c:v>152.15</c:v>
                </c:pt>
                <c:pt idx="2873">
                  <c:v>152.1</c:v>
                </c:pt>
                <c:pt idx="2874">
                  <c:v>151.81</c:v>
                </c:pt>
                <c:pt idx="2875">
                  <c:v>153.27000000000001</c:v>
                </c:pt>
                <c:pt idx="2876">
                  <c:v>153.79</c:v>
                </c:pt>
                <c:pt idx="2877">
                  <c:v>153.88</c:v>
                </c:pt>
                <c:pt idx="2878">
                  <c:v>154.5</c:v>
                </c:pt>
                <c:pt idx="2879">
                  <c:v>153.69</c:v>
                </c:pt>
                <c:pt idx="2880">
                  <c:v>153.68</c:v>
                </c:pt>
                <c:pt idx="2881">
                  <c:v>153.87</c:v>
                </c:pt>
                <c:pt idx="2882">
                  <c:v>153.31</c:v>
                </c:pt>
                <c:pt idx="2883">
                  <c:v>152.59</c:v>
                </c:pt>
                <c:pt idx="2884">
                  <c:v>154.54</c:v>
                </c:pt>
                <c:pt idx="2885">
                  <c:v>153.94999999999999</c:v>
                </c:pt>
                <c:pt idx="2886">
                  <c:v>153.83000000000001</c:v>
                </c:pt>
                <c:pt idx="2887">
                  <c:v>155.5</c:v>
                </c:pt>
                <c:pt idx="2888">
                  <c:v>155.69</c:v>
                </c:pt>
                <c:pt idx="2889">
                  <c:v>156.26</c:v>
                </c:pt>
                <c:pt idx="2890">
                  <c:v>156.19</c:v>
                </c:pt>
                <c:pt idx="2891">
                  <c:v>156.59</c:v>
                </c:pt>
                <c:pt idx="2892">
                  <c:v>153.86000000000001</c:v>
                </c:pt>
                <c:pt idx="2893">
                  <c:v>155.15</c:v>
                </c:pt>
                <c:pt idx="2894">
                  <c:v>154.49</c:v>
                </c:pt>
                <c:pt idx="2895">
                  <c:v>152.71</c:v>
                </c:pt>
                <c:pt idx="2896">
                  <c:v>152.81</c:v>
                </c:pt>
                <c:pt idx="2897">
                  <c:v>153.5</c:v>
                </c:pt>
                <c:pt idx="2898">
                  <c:v>154.02000000000001</c:v>
                </c:pt>
                <c:pt idx="2899">
                  <c:v>154.69999999999999</c:v>
                </c:pt>
                <c:pt idx="2900">
                  <c:v>155.9</c:v>
                </c:pt>
                <c:pt idx="2901">
                  <c:v>155.69</c:v>
                </c:pt>
                <c:pt idx="2902">
                  <c:v>155.99</c:v>
                </c:pt>
                <c:pt idx="2903">
                  <c:v>155.88</c:v>
                </c:pt>
                <c:pt idx="2904">
                  <c:v>157.65</c:v>
                </c:pt>
                <c:pt idx="2905">
                  <c:v>158.63999999999999</c:v>
                </c:pt>
                <c:pt idx="2906">
                  <c:v>157.69999999999999</c:v>
                </c:pt>
                <c:pt idx="2907">
                  <c:v>157.53</c:v>
                </c:pt>
                <c:pt idx="2908">
                  <c:v>157.55000000000001</c:v>
                </c:pt>
                <c:pt idx="2909">
                  <c:v>157.37</c:v>
                </c:pt>
                <c:pt idx="2910">
                  <c:v>156.52000000000001</c:v>
                </c:pt>
                <c:pt idx="2911">
                  <c:v>156.54</c:v>
                </c:pt>
                <c:pt idx="2912">
                  <c:v>156.72999999999999</c:v>
                </c:pt>
                <c:pt idx="2913">
                  <c:v>155.76</c:v>
                </c:pt>
                <c:pt idx="2914">
                  <c:v>158.49</c:v>
                </c:pt>
                <c:pt idx="2915">
                  <c:v>160.03</c:v>
                </c:pt>
                <c:pt idx="2916">
                  <c:v>160.31</c:v>
                </c:pt>
                <c:pt idx="2917">
                  <c:v>161.91999999999999</c:v>
                </c:pt>
                <c:pt idx="2918">
                  <c:v>162.55000000000001</c:v>
                </c:pt>
                <c:pt idx="2919">
                  <c:v>162.56</c:v>
                </c:pt>
                <c:pt idx="2920">
                  <c:v>162.18</c:v>
                </c:pt>
                <c:pt idx="2921">
                  <c:v>163.29</c:v>
                </c:pt>
                <c:pt idx="2922">
                  <c:v>164.49</c:v>
                </c:pt>
                <c:pt idx="2923">
                  <c:v>164.02</c:v>
                </c:pt>
                <c:pt idx="2924">
                  <c:v>165.79</c:v>
                </c:pt>
                <c:pt idx="2925">
                  <c:v>165.82</c:v>
                </c:pt>
                <c:pt idx="2926">
                  <c:v>166.34</c:v>
                </c:pt>
                <c:pt idx="2927">
                  <c:v>168.12</c:v>
                </c:pt>
                <c:pt idx="2928">
                  <c:v>169.51</c:v>
                </c:pt>
                <c:pt idx="2929">
                  <c:v>168.41</c:v>
                </c:pt>
                <c:pt idx="2930">
                  <c:v>168.35</c:v>
                </c:pt>
                <c:pt idx="2931">
                  <c:v>170.93</c:v>
                </c:pt>
                <c:pt idx="2932">
                  <c:v>170.1</c:v>
                </c:pt>
                <c:pt idx="2933">
                  <c:v>168.7</c:v>
                </c:pt>
                <c:pt idx="2934">
                  <c:v>169.4</c:v>
                </c:pt>
                <c:pt idx="2935">
                  <c:v>167.96</c:v>
                </c:pt>
                <c:pt idx="2936">
                  <c:v>164.61</c:v>
                </c:pt>
                <c:pt idx="2937">
                  <c:v>158.12</c:v>
                </c:pt>
                <c:pt idx="2938">
                  <c:v>162.31</c:v>
                </c:pt>
                <c:pt idx="2939">
                  <c:v>160.21</c:v>
                </c:pt>
                <c:pt idx="2940">
                  <c:v>153.44999999999999</c:v>
                </c:pt>
                <c:pt idx="2941">
                  <c:v>156.1</c:v>
                </c:pt>
                <c:pt idx="2942">
                  <c:v>158.87</c:v>
                </c:pt>
                <c:pt idx="2943">
                  <c:v>159.69</c:v>
                </c:pt>
                <c:pt idx="2944">
                  <c:v>162.68</c:v>
                </c:pt>
                <c:pt idx="2945">
                  <c:v>165.7</c:v>
                </c:pt>
                <c:pt idx="2946">
                  <c:v>164.96</c:v>
                </c:pt>
                <c:pt idx="2947">
                  <c:v>165.29</c:v>
                </c:pt>
                <c:pt idx="2948">
                  <c:v>164.82</c:v>
                </c:pt>
                <c:pt idx="2949">
                  <c:v>164.8</c:v>
                </c:pt>
                <c:pt idx="2950">
                  <c:v>168.17</c:v>
                </c:pt>
                <c:pt idx="2951">
                  <c:v>170.4</c:v>
                </c:pt>
                <c:pt idx="2952">
                  <c:v>168.29</c:v>
                </c:pt>
                <c:pt idx="2953">
                  <c:v>167.21</c:v>
                </c:pt>
                <c:pt idx="2954">
                  <c:v>164.48</c:v>
                </c:pt>
                <c:pt idx="2955">
                  <c:v>165.99</c:v>
                </c:pt>
                <c:pt idx="2956">
                  <c:v>167.83</c:v>
                </c:pt>
                <c:pt idx="2957">
                  <c:v>168.54</c:v>
                </c:pt>
                <c:pt idx="2958">
                  <c:v>168.93</c:v>
                </c:pt>
                <c:pt idx="2959">
                  <c:v>169.86</c:v>
                </c:pt>
                <c:pt idx="2960">
                  <c:v>173.16</c:v>
                </c:pt>
                <c:pt idx="2961">
                  <c:v>174.08</c:v>
                </c:pt>
                <c:pt idx="2962">
                  <c:v>171.71</c:v>
                </c:pt>
                <c:pt idx="2963">
                  <c:v>171.68</c:v>
                </c:pt>
                <c:pt idx="2964">
                  <c:v>171.53</c:v>
                </c:pt>
                <c:pt idx="2965">
                  <c:v>171.02</c:v>
                </c:pt>
                <c:pt idx="2966">
                  <c:v>167.1</c:v>
                </c:pt>
                <c:pt idx="2967">
                  <c:v>167.65</c:v>
                </c:pt>
                <c:pt idx="2968">
                  <c:v>166.92</c:v>
                </c:pt>
                <c:pt idx="2969">
                  <c:v>162.80000000000001</c:v>
                </c:pt>
                <c:pt idx="2970">
                  <c:v>158.51</c:v>
                </c:pt>
                <c:pt idx="2971">
                  <c:v>164.4</c:v>
                </c:pt>
                <c:pt idx="2972">
                  <c:v>159.08000000000001</c:v>
                </c:pt>
                <c:pt idx="2973">
                  <c:v>157.25</c:v>
                </c:pt>
                <c:pt idx="2974">
                  <c:v>160.13</c:v>
                </c:pt>
                <c:pt idx="2975">
                  <c:v>155.51</c:v>
                </c:pt>
                <c:pt idx="2976">
                  <c:v>157.26</c:v>
                </c:pt>
                <c:pt idx="2977">
                  <c:v>159.74</c:v>
                </c:pt>
                <c:pt idx="2978">
                  <c:v>160.65</c:v>
                </c:pt>
                <c:pt idx="2979">
                  <c:v>156.63</c:v>
                </c:pt>
                <c:pt idx="2980">
                  <c:v>157.72999999999999</c:v>
                </c:pt>
                <c:pt idx="2981">
                  <c:v>161.21</c:v>
                </c:pt>
                <c:pt idx="2982">
                  <c:v>160.28</c:v>
                </c:pt>
                <c:pt idx="2983">
                  <c:v>162.21</c:v>
                </c:pt>
                <c:pt idx="2984">
                  <c:v>161.37</c:v>
                </c:pt>
                <c:pt idx="2985">
                  <c:v>162.6</c:v>
                </c:pt>
                <c:pt idx="2986">
                  <c:v>166.1</c:v>
                </c:pt>
                <c:pt idx="2987">
                  <c:v>166.44</c:v>
                </c:pt>
                <c:pt idx="2988">
                  <c:v>164.91</c:v>
                </c:pt>
                <c:pt idx="2989">
                  <c:v>162.30000000000001</c:v>
                </c:pt>
                <c:pt idx="2990">
                  <c:v>161.88999999999999</c:v>
                </c:pt>
                <c:pt idx="2991">
                  <c:v>158.46</c:v>
                </c:pt>
                <c:pt idx="2992">
                  <c:v>158.65</c:v>
                </c:pt>
                <c:pt idx="2993">
                  <c:v>161.99</c:v>
                </c:pt>
                <c:pt idx="2994">
                  <c:v>162.09</c:v>
                </c:pt>
                <c:pt idx="2995">
                  <c:v>160.94</c:v>
                </c:pt>
                <c:pt idx="2996">
                  <c:v>162.78</c:v>
                </c:pt>
                <c:pt idx="2997">
                  <c:v>161.82</c:v>
                </c:pt>
                <c:pt idx="2998">
                  <c:v>161.80000000000001</c:v>
                </c:pt>
                <c:pt idx="2999">
                  <c:v>164.87</c:v>
                </c:pt>
                <c:pt idx="3000">
                  <c:v>166.24</c:v>
                </c:pt>
                <c:pt idx="3001">
                  <c:v>166.07</c:v>
                </c:pt>
                <c:pt idx="3002">
                  <c:v>167.88</c:v>
                </c:pt>
                <c:pt idx="3003">
                  <c:v>169.62</c:v>
                </c:pt>
                <c:pt idx="3004">
                  <c:v>169.46</c:v>
                </c:pt>
                <c:pt idx="3005">
                  <c:v>169.75</c:v>
                </c:pt>
                <c:pt idx="3006">
                  <c:v>167.87</c:v>
                </c:pt>
                <c:pt idx="3007">
                  <c:v>168.98</c:v>
                </c:pt>
                <c:pt idx="3008">
                  <c:v>168.33</c:v>
                </c:pt>
                <c:pt idx="3009">
                  <c:v>167.46</c:v>
                </c:pt>
                <c:pt idx="3010">
                  <c:v>168.4</c:v>
                </c:pt>
                <c:pt idx="3011">
                  <c:v>168.18</c:v>
                </c:pt>
                <c:pt idx="3012">
                  <c:v>169.6</c:v>
                </c:pt>
                <c:pt idx="3013">
                  <c:v>169.55</c:v>
                </c:pt>
                <c:pt idx="3014">
                  <c:v>169.72</c:v>
                </c:pt>
                <c:pt idx="3015">
                  <c:v>168.97</c:v>
                </c:pt>
                <c:pt idx="3016">
                  <c:v>170.18</c:v>
                </c:pt>
                <c:pt idx="3017">
                  <c:v>170.07</c:v>
                </c:pt>
                <c:pt idx="3018">
                  <c:v>172.74</c:v>
                </c:pt>
                <c:pt idx="3019">
                  <c:v>174.3</c:v>
                </c:pt>
                <c:pt idx="3020">
                  <c:v>174.84</c:v>
                </c:pt>
                <c:pt idx="3021">
                  <c:v>175.86</c:v>
                </c:pt>
                <c:pt idx="3022">
                  <c:v>174.43</c:v>
                </c:pt>
                <c:pt idx="3023">
                  <c:v>174.44</c:v>
                </c:pt>
                <c:pt idx="3024">
                  <c:v>174.91</c:v>
                </c:pt>
                <c:pt idx="3025">
                  <c:v>175.83</c:v>
                </c:pt>
                <c:pt idx="3026">
                  <c:v>175.82</c:v>
                </c:pt>
                <c:pt idx="3027">
                  <c:v>177.6</c:v>
                </c:pt>
                <c:pt idx="3028">
                  <c:v>176.98</c:v>
                </c:pt>
                <c:pt idx="3029">
                  <c:v>176.5</c:v>
                </c:pt>
                <c:pt idx="3030">
                  <c:v>176</c:v>
                </c:pt>
                <c:pt idx="3031">
                  <c:v>177.25</c:v>
                </c:pt>
                <c:pt idx="3032">
                  <c:v>175.71</c:v>
                </c:pt>
                <c:pt idx="3033">
                  <c:v>175.32</c:v>
                </c:pt>
                <c:pt idx="3034">
                  <c:v>171.37</c:v>
                </c:pt>
                <c:pt idx="3035">
                  <c:v>172.07</c:v>
                </c:pt>
                <c:pt idx="3036">
                  <c:v>169.73</c:v>
                </c:pt>
                <c:pt idx="3037">
                  <c:v>171.19</c:v>
                </c:pt>
                <c:pt idx="3038">
                  <c:v>171.65</c:v>
                </c:pt>
                <c:pt idx="3039">
                  <c:v>172.8</c:v>
                </c:pt>
                <c:pt idx="3040">
                  <c:v>170.8</c:v>
                </c:pt>
                <c:pt idx="3041">
                  <c:v>172.92</c:v>
                </c:pt>
                <c:pt idx="3042">
                  <c:v>175.61</c:v>
                </c:pt>
                <c:pt idx="3043">
                  <c:v>177.19</c:v>
                </c:pt>
                <c:pt idx="3044">
                  <c:v>177.32</c:v>
                </c:pt>
                <c:pt idx="3045">
                  <c:v>176.42</c:v>
                </c:pt>
                <c:pt idx="3046">
                  <c:v>179.46</c:v>
                </c:pt>
                <c:pt idx="3047">
                  <c:v>179.61</c:v>
                </c:pt>
                <c:pt idx="3048">
                  <c:v>179.18</c:v>
                </c:pt>
                <c:pt idx="3049">
                  <c:v>180.27</c:v>
                </c:pt>
                <c:pt idx="3050">
                  <c:v>179.93</c:v>
                </c:pt>
                <c:pt idx="3051">
                  <c:v>179.03</c:v>
                </c:pt>
                <c:pt idx="3052">
                  <c:v>178.99</c:v>
                </c:pt>
                <c:pt idx="3053">
                  <c:v>179.56</c:v>
                </c:pt>
                <c:pt idx="3054">
                  <c:v>180.3</c:v>
                </c:pt>
                <c:pt idx="3055">
                  <c:v>182.82</c:v>
                </c:pt>
                <c:pt idx="3056">
                  <c:v>180.05</c:v>
                </c:pt>
                <c:pt idx="3057">
                  <c:v>177.62</c:v>
                </c:pt>
                <c:pt idx="3058">
                  <c:v>175.11</c:v>
                </c:pt>
                <c:pt idx="3059">
                  <c:v>176.45</c:v>
                </c:pt>
                <c:pt idx="3060">
                  <c:v>177.12</c:v>
                </c:pt>
                <c:pt idx="3061">
                  <c:v>179.53</c:v>
                </c:pt>
                <c:pt idx="3062">
                  <c:v>180.08</c:v>
                </c:pt>
                <c:pt idx="3063">
                  <c:v>181.14</c:v>
                </c:pt>
                <c:pt idx="3064">
                  <c:v>181.8</c:v>
                </c:pt>
                <c:pt idx="3065">
                  <c:v>182.02</c:v>
                </c:pt>
                <c:pt idx="3066">
                  <c:v>181.91</c:v>
                </c:pt>
                <c:pt idx="3067">
                  <c:v>180.52</c:v>
                </c:pt>
                <c:pt idx="3068">
                  <c:v>180.32</c:v>
                </c:pt>
                <c:pt idx="3069">
                  <c:v>181.45</c:v>
                </c:pt>
                <c:pt idx="3070">
                  <c:v>179.23</c:v>
                </c:pt>
                <c:pt idx="3071">
                  <c:v>179.82</c:v>
                </c:pt>
                <c:pt idx="3072">
                  <c:v>179.86</c:v>
                </c:pt>
                <c:pt idx="3073">
                  <c:v>179.7</c:v>
                </c:pt>
                <c:pt idx="3074">
                  <c:v>180.36</c:v>
                </c:pt>
                <c:pt idx="3075">
                  <c:v>181.06</c:v>
                </c:pt>
                <c:pt idx="3076">
                  <c:v>180.8</c:v>
                </c:pt>
                <c:pt idx="3077">
                  <c:v>182.48</c:v>
                </c:pt>
                <c:pt idx="3078">
                  <c:v>184.34</c:v>
                </c:pt>
                <c:pt idx="3079">
                  <c:v>184.61</c:v>
                </c:pt>
                <c:pt idx="3080">
                  <c:v>186.74</c:v>
                </c:pt>
                <c:pt idx="3081">
                  <c:v>186.41</c:v>
                </c:pt>
                <c:pt idx="3082">
                  <c:v>186.65</c:v>
                </c:pt>
                <c:pt idx="3083">
                  <c:v>185.85</c:v>
                </c:pt>
                <c:pt idx="3084">
                  <c:v>183.45</c:v>
                </c:pt>
                <c:pt idx="3085">
                  <c:v>181.81</c:v>
                </c:pt>
                <c:pt idx="3086">
                  <c:v>181.11</c:v>
                </c:pt>
                <c:pt idx="3087">
                  <c:v>181.72</c:v>
                </c:pt>
                <c:pt idx="3088">
                  <c:v>183.12</c:v>
                </c:pt>
                <c:pt idx="3089">
                  <c:v>182.58</c:v>
                </c:pt>
                <c:pt idx="3090">
                  <c:v>184.53</c:v>
                </c:pt>
                <c:pt idx="3091">
                  <c:v>183.99</c:v>
                </c:pt>
                <c:pt idx="3092">
                  <c:v>181.34</c:v>
                </c:pt>
                <c:pt idx="3093">
                  <c:v>182.84</c:v>
                </c:pt>
                <c:pt idx="3094">
                  <c:v>182.7</c:v>
                </c:pt>
                <c:pt idx="3095">
                  <c:v>184.72</c:v>
                </c:pt>
                <c:pt idx="3096">
                  <c:v>183.71</c:v>
                </c:pt>
                <c:pt idx="3097">
                  <c:v>183.89</c:v>
                </c:pt>
                <c:pt idx="3098">
                  <c:v>184.14</c:v>
                </c:pt>
                <c:pt idx="3099">
                  <c:v>184.27</c:v>
                </c:pt>
                <c:pt idx="3100">
                  <c:v>185.83</c:v>
                </c:pt>
                <c:pt idx="3101">
                  <c:v>185.79</c:v>
                </c:pt>
                <c:pt idx="3102">
                  <c:v>186.17</c:v>
                </c:pt>
                <c:pt idx="3103">
                  <c:v>185.75</c:v>
                </c:pt>
                <c:pt idx="3104">
                  <c:v>185.95</c:v>
                </c:pt>
                <c:pt idx="3105">
                  <c:v>182.38</c:v>
                </c:pt>
                <c:pt idx="3106">
                  <c:v>180.15</c:v>
                </c:pt>
                <c:pt idx="3107">
                  <c:v>179.05</c:v>
                </c:pt>
                <c:pt idx="3108">
                  <c:v>179.63</c:v>
                </c:pt>
                <c:pt idx="3109">
                  <c:v>171.73</c:v>
                </c:pt>
                <c:pt idx="3110">
                  <c:v>169.6</c:v>
                </c:pt>
                <c:pt idx="3111">
                  <c:v>174.32</c:v>
                </c:pt>
                <c:pt idx="3112">
                  <c:v>172.21</c:v>
                </c:pt>
                <c:pt idx="3113">
                  <c:v>177.22</c:v>
                </c:pt>
                <c:pt idx="3114">
                  <c:v>177.29</c:v>
                </c:pt>
                <c:pt idx="3115">
                  <c:v>173.18</c:v>
                </c:pt>
                <c:pt idx="3116">
                  <c:v>173.02</c:v>
                </c:pt>
                <c:pt idx="3117">
                  <c:v>173.91</c:v>
                </c:pt>
                <c:pt idx="3118">
                  <c:v>173.27</c:v>
                </c:pt>
                <c:pt idx="3119">
                  <c:v>165.34</c:v>
                </c:pt>
                <c:pt idx="3120">
                  <c:v>171.06</c:v>
                </c:pt>
                <c:pt idx="3121">
                  <c:v>166.66</c:v>
                </c:pt>
                <c:pt idx="3122">
                  <c:v>163.22999999999999</c:v>
                </c:pt>
                <c:pt idx="3123">
                  <c:v>165.92</c:v>
                </c:pt>
                <c:pt idx="3124">
                  <c:v>169.82</c:v>
                </c:pt>
                <c:pt idx="3125">
                  <c:v>172.06</c:v>
                </c:pt>
                <c:pt idx="3126">
                  <c:v>169.38</c:v>
                </c:pt>
                <c:pt idx="3127">
                  <c:v>168.96</c:v>
                </c:pt>
                <c:pt idx="3128">
                  <c:v>170.24</c:v>
                </c:pt>
                <c:pt idx="3129">
                  <c:v>175.58</c:v>
                </c:pt>
                <c:pt idx="3130">
                  <c:v>174.46</c:v>
                </c:pt>
                <c:pt idx="3131">
                  <c:v>171.52</c:v>
                </c:pt>
                <c:pt idx="3132">
                  <c:v>166.33</c:v>
                </c:pt>
                <c:pt idx="3133">
                  <c:v>166.47</c:v>
                </c:pt>
                <c:pt idx="3134">
                  <c:v>165.2</c:v>
                </c:pt>
                <c:pt idx="3135">
                  <c:v>168.09</c:v>
                </c:pt>
                <c:pt idx="3136">
                  <c:v>167.5</c:v>
                </c:pt>
                <c:pt idx="3137">
                  <c:v>162.06</c:v>
                </c:pt>
                <c:pt idx="3138">
                  <c:v>159.16</c:v>
                </c:pt>
                <c:pt idx="3139">
                  <c:v>160.37</c:v>
                </c:pt>
                <c:pt idx="3140">
                  <c:v>159.21</c:v>
                </c:pt>
                <c:pt idx="3141">
                  <c:v>162.88999999999999</c:v>
                </c:pt>
                <c:pt idx="3142">
                  <c:v>163.44</c:v>
                </c:pt>
                <c:pt idx="3143">
                  <c:v>168.7</c:v>
                </c:pt>
                <c:pt idx="3144">
                  <c:v>168.15</c:v>
                </c:pt>
                <c:pt idx="3145">
                  <c:v>169.37</c:v>
                </c:pt>
                <c:pt idx="3146">
                  <c:v>172.33</c:v>
                </c:pt>
                <c:pt idx="3147">
                  <c:v>165.72</c:v>
                </c:pt>
                <c:pt idx="3148">
                  <c:v>166.89</c:v>
                </c:pt>
                <c:pt idx="3149">
                  <c:v>161.38</c:v>
                </c:pt>
                <c:pt idx="3150">
                  <c:v>163.07</c:v>
                </c:pt>
                <c:pt idx="3151">
                  <c:v>163.61000000000001</c:v>
                </c:pt>
                <c:pt idx="3152">
                  <c:v>165.05</c:v>
                </c:pt>
                <c:pt idx="3153">
                  <c:v>165.1</c:v>
                </c:pt>
                <c:pt idx="3154">
                  <c:v>161.08000000000001</c:v>
                </c:pt>
                <c:pt idx="3155">
                  <c:v>157.43</c:v>
                </c:pt>
                <c:pt idx="3156">
                  <c:v>158.41999999999999</c:v>
                </c:pt>
                <c:pt idx="3157">
                  <c:v>154.53</c:v>
                </c:pt>
                <c:pt idx="3158">
                  <c:v>152.29</c:v>
                </c:pt>
                <c:pt idx="3159">
                  <c:v>147.57</c:v>
                </c:pt>
                <c:pt idx="3160">
                  <c:v>143.5</c:v>
                </c:pt>
                <c:pt idx="3161">
                  <c:v>152.46</c:v>
                </c:pt>
                <c:pt idx="3162">
                  <c:v>153.05000000000001</c:v>
                </c:pt>
                <c:pt idx="3163">
                  <c:v>152.97</c:v>
                </c:pt>
                <c:pt idx="3164">
                  <c:v>154.26</c:v>
                </c:pt>
                <c:pt idx="3165">
                  <c:v>154.88</c:v>
                </c:pt>
                <c:pt idx="3166">
                  <c:v>149.82</c:v>
                </c:pt>
                <c:pt idx="3167">
                  <c:v>156.22999999999999</c:v>
                </c:pt>
                <c:pt idx="3168">
                  <c:v>158.09</c:v>
                </c:pt>
                <c:pt idx="3169">
                  <c:v>159.52000000000001</c:v>
                </c:pt>
                <c:pt idx="3170">
                  <c:v>160.82</c:v>
                </c:pt>
                <c:pt idx="3171">
                  <c:v>161.28</c:v>
                </c:pt>
                <c:pt idx="3172">
                  <c:v>160.69</c:v>
                </c:pt>
                <c:pt idx="3173">
                  <c:v>159.27000000000001</c:v>
                </c:pt>
                <c:pt idx="3174">
                  <c:v>162.38</c:v>
                </c:pt>
                <c:pt idx="3175">
                  <c:v>162.35</c:v>
                </c:pt>
                <c:pt idx="3176">
                  <c:v>163.63</c:v>
                </c:pt>
                <c:pt idx="3177">
                  <c:v>165.25</c:v>
                </c:pt>
                <c:pt idx="3178">
                  <c:v>161.94</c:v>
                </c:pt>
                <c:pt idx="3179">
                  <c:v>162.15</c:v>
                </c:pt>
                <c:pt idx="3180">
                  <c:v>163.19999999999999</c:v>
                </c:pt>
                <c:pt idx="3181">
                  <c:v>165.15</c:v>
                </c:pt>
                <c:pt idx="3182">
                  <c:v>163.11000000000001</c:v>
                </c:pt>
                <c:pt idx="3183">
                  <c:v>161.57</c:v>
                </c:pt>
                <c:pt idx="3184">
                  <c:v>165.68</c:v>
                </c:pt>
                <c:pt idx="3185">
                  <c:v>168.16</c:v>
                </c:pt>
                <c:pt idx="3186">
                  <c:v>167.45</c:v>
                </c:pt>
                <c:pt idx="3187">
                  <c:v>169.53</c:v>
                </c:pt>
                <c:pt idx="3188">
                  <c:v>171.03</c:v>
                </c:pt>
                <c:pt idx="3189">
                  <c:v>170.52</c:v>
                </c:pt>
                <c:pt idx="3190">
                  <c:v>168.23</c:v>
                </c:pt>
                <c:pt idx="3191">
                  <c:v>168.56</c:v>
                </c:pt>
                <c:pt idx="3192">
                  <c:v>168.4</c:v>
                </c:pt>
                <c:pt idx="3193">
                  <c:v>170.89</c:v>
                </c:pt>
                <c:pt idx="3194">
                  <c:v>171.01</c:v>
                </c:pt>
                <c:pt idx="3195">
                  <c:v>171.22</c:v>
                </c:pt>
                <c:pt idx="3196">
                  <c:v>171.94</c:v>
                </c:pt>
                <c:pt idx="3197">
                  <c:v>172.28</c:v>
                </c:pt>
                <c:pt idx="3198">
                  <c:v>172.25</c:v>
                </c:pt>
                <c:pt idx="3199">
                  <c:v>171.62</c:v>
                </c:pt>
                <c:pt idx="3200">
                  <c:v>172.89</c:v>
                </c:pt>
                <c:pt idx="3201">
                  <c:v>173.52</c:v>
                </c:pt>
                <c:pt idx="3202">
                  <c:v>173.7</c:v>
                </c:pt>
                <c:pt idx="3203">
                  <c:v>173.59</c:v>
                </c:pt>
                <c:pt idx="3204">
                  <c:v>173.19</c:v>
                </c:pt>
                <c:pt idx="3205">
                  <c:v>174.39</c:v>
                </c:pt>
                <c:pt idx="3206">
                  <c:v>174.42</c:v>
                </c:pt>
                <c:pt idx="3207">
                  <c:v>174.55</c:v>
                </c:pt>
                <c:pt idx="3208">
                  <c:v>173.56</c:v>
                </c:pt>
                <c:pt idx="3209">
                  <c:v>171.43</c:v>
                </c:pt>
                <c:pt idx="3210">
                  <c:v>171.17</c:v>
                </c:pt>
                <c:pt idx="3211">
                  <c:v>174.73</c:v>
                </c:pt>
                <c:pt idx="3212">
                  <c:v>175.69</c:v>
                </c:pt>
                <c:pt idx="3213">
                  <c:v>177.01</c:v>
                </c:pt>
                <c:pt idx="3214">
                  <c:v>176.71</c:v>
                </c:pt>
                <c:pt idx="3215">
                  <c:v>178.35</c:v>
                </c:pt>
                <c:pt idx="3216">
                  <c:v>178.45</c:v>
                </c:pt>
                <c:pt idx="3217">
                  <c:v>179.05</c:v>
                </c:pt>
                <c:pt idx="3218">
                  <c:v>179.76</c:v>
                </c:pt>
                <c:pt idx="3219">
                  <c:v>182.57</c:v>
                </c:pt>
                <c:pt idx="3220">
                  <c:v>178.56</c:v>
                </c:pt>
                <c:pt idx="3221">
                  <c:v>178.22</c:v>
                </c:pt>
                <c:pt idx="3222">
                  <c:v>179.05</c:v>
                </c:pt>
                <c:pt idx="3223">
                  <c:v>177.9</c:v>
                </c:pt>
                <c:pt idx="3224">
                  <c:v>178.31</c:v>
                </c:pt>
                <c:pt idx="3225">
                  <c:v>179.66</c:v>
                </c:pt>
                <c:pt idx="3226">
                  <c:v>182.04</c:v>
                </c:pt>
                <c:pt idx="3227">
                  <c:v>182.73</c:v>
                </c:pt>
                <c:pt idx="3228">
                  <c:v>183.78</c:v>
                </c:pt>
                <c:pt idx="3229">
                  <c:v>183.71</c:v>
                </c:pt>
                <c:pt idx="3230">
                  <c:v>184.66</c:v>
                </c:pt>
                <c:pt idx="3231">
                  <c:v>185.13</c:v>
                </c:pt>
                <c:pt idx="3232">
                  <c:v>184.48</c:v>
                </c:pt>
                <c:pt idx="3233">
                  <c:v>185.47</c:v>
                </c:pt>
                <c:pt idx="3234">
                  <c:v>185.03</c:v>
                </c:pt>
                <c:pt idx="3235">
                  <c:v>185.83</c:v>
                </c:pt>
                <c:pt idx="3236">
                  <c:v>185.86</c:v>
                </c:pt>
                <c:pt idx="3237">
                  <c:v>186.5</c:v>
                </c:pt>
                <c:pt idx="3238">
                  <c:v>187.15</c:v>
                </c:pt>
                <c:pt idx="3239">
                  <c:v>187.39</c:v>
                </c:pt>
                <c:pt idx="3240">
                  <c:v>187.92</c:v>
                </c:pt>
                <c:pt idx="3241">
                  <c:v>190.31</c:v>
                </c:pt>
                <c:pt idx="3242">
                  <c:v>189.71</c:v>
                </c:pt>
                <c:pt idx="3243">
                  <c:v>190.48</c:v>
                </c:pt>
                <c:pt idx="3244">
                  <c:v>190.65</c:v>
                </c:pt>
                <c:pt idx="3245">
                  <c:v>191.02</c:v>
                </c:pt>
                <c:pt idx="3246">
                  <c:v>189.54</c:v>
                </c:pt>
                <c:pt idx="3247">
                  <c:v>188.93</c:v>
                </c:pt>
                <c:pt idx="3248">
                  <c:v>188.11</c:v>
                </c:pt>
                <c:pt idx="3249">
                  <c:v>191.11</c:v>
                </c:pt>
                <c:pt idx="3250">
                  <c:v>189.94</c:v>
                </c:pt>
                <c:pt idx="3251">
                  <c:v>186.24</c:v>
                </c:pt>
                <c:pt idx="3252">
                  <c:v>185.77</c:v>
                </c:pt>
                <c:pt idx="3253">
                  <c:v>184.77</c:v>
                </c:pt>
                <c:pt idx="3254">
                  <c:v>185</c:v>
                </c:pt>
                <c:pt idx="3255">
                  <c:v>178.58</c:v>
                </c:pt>
                <c:pt idx="3256">
                  <c:v>180.54</c:v>
                </c:pt>
                <c:pt idx="3257">
                  <c:v>183.09</c:v>
                </c:pt>
                <c:pt idx="3258">
                  <c:v>184.93</c:v>
                </c:pt>
                <c:pt idx="3259">
                  <c:v>183.04</c:v>
                </c:pt>
                <c:pt idx="3260">
                  <c:v>179.95</c:v>
                </c:pt>
                <c:pt idx="3261">
                  <c:v>181.83</c:v>
                </c:pt>
                <c:pt idx="3262">
                  <c:v>181.02</c:v>
                </c:pt>
                <c:pt idx="3263">
                  <c:v>178.25</c:v>
                </c:pt>
                <c:pt idx="3264">
                  <c:v>178.16</c:v>
                </c:pt>
                <c:pt idx="3265">
                  <c:v>177.49</c:v>
                </c:pt>
                <c:pt idx="3266">
                  <c:v>176.03</c:v>
                </c:pt>
                <c:pt idx="3267">
                  <c:v>176.77</c:v>
                </c:pt>
                <c:pt idx="3268">
                  <c:v>173.95</c:v>
                </c:pt>
                <c:pt idx="3269">
                  <c:v>170.12</c:v>
                </c:pt>
                <c:pt idx="3270">
                  <c:v>174.91</c:v>
                </c:pt>
                <c:pt idx="3271">
                  <c:v>176.21</c:v>
                </c:pt>
                <c:pt idx="3272">
                  <c:v>177.61</c:v>
                </c:pt>
                <c:pt idx="3273">
                  <c:v>181.04</c:v>
                </c:pt>
                <c:pt idx="3274">
                  <c:v>183.15</c:v>
                </c:pt>
                <c:pt idx="3275">
                  <c:v>183.4</c:v>
                </c:pt>
                <c:pt idx="3276">
                  <c:v>182.34</c:v>
                </c:pt>
                <c:pt idx="3277">
                  <c:v>183.42</c:v>
                </c:pt>
                <c:pt idx="3278">
                  <c:v>182.64</c:v>
                </c:pt>
                <c:pt idx="3279">
                  <c:v>183.74</c:v>
                </c:pt>
                <c:pt idx="3280">
                  <c:v>186.41</c:v>
                </c:pt>
                <c:pt idx="3281">
                  <c:v>187.11</c:v>
                </c:pt>
                <c:pt idx="3282">
                  <c:v>188.85</c:v>
                </c:pt>
                <c:pt idx="3283">
                  <c:v>188.57</c:v>
                </c:pt>
                <c:pt idx="3284">
                  <c:v>188.16</c:v>
                </c:pt>
                <c:pt idx="3285">
                  <c:v>184.93</c:v>
                </c:pt>
                <c:pt idx="3286">
                  <c:v>185.79</c:v>
                </c:pt>
                <c:pt idx="3287">
                  <c:v>186.5</c:v>
                </c:pt>
                <c:pt idx="3288">
                  <c:v>186.74</c:v>
                </c:pt>
                <c:pt idx="3289">
                  <c:v>189.26</c:v>
                </c:pt>
                <c:pt idx="3290">
                  <c:v>190.01</c:v>
                </c:pt>
                <c:pt idx="3291">
                  <c:v>191.44</c:v>
                </c:pt>
                <c:pt idx="3292">
                  <c:v>191.05</c:v>
                </c:pt>
                <c:pt idx="3293">
                  <c:v>189.71</c:v>
                </c:pt>
                <c:pt idx="3294">
                  <c:v>190.66</c:v>
                </c:pt>
                <c:pt idx="3295">
                  <c:v>192.56</c:v>
                </c:pt>
                <c:pt idx="3296">
                  <c:v>192.42</c:v>
                </c:pt>
                <c:pt idx="3297">
                  <c:v>193.53</c:v>
                </c:pt>
                <c:pt idx="3298">
                  <c:v>194.15</c:v>
                </c:pt>
                <c:pt idx="3299">
                  <c:v>193.15</c:v>
                </c:pt>
                <c:pt idx="3300">
                  <c:v>192.2</c:v>
                </c:pt>
                <c:pt idx="3301">
                  <c:v>192.42</c:v>
                </c:pt>
                <c:pt idx="3302">
                  <c:v>191.01</c:v>
                </c:pt>
                <c:pt idx="3303">
                  <c:v>192.53</c:v>
                </c:pt>
                <c:pt idx="3304">
                  <c:v>193.79</c:v>
                </c:pt>
                <c:pt idx="3305">
                  <c:v>195.15</c:v>
                </c:pt>
                <c:pt idx="3306">
                  <c:v>193.3</c:v>
                </c:pt>
                <c:pt idx="3307">
                  <c:v>195.29</c:v>
                </c:pt>
                <c:pt idx="3308">
                  <c:v>194.62</c:v>
                </c:pt>
                <c:pt idx="3309">
                  <c:v>193.78</c:v>
                </c:pt>
                <c:pt idx="3310">
                  <c:v>191.1</c:v>
                </c:pt>
                <c:pt idx="3311">
                  <c:v>190.15</c:v>
                </c:pt>
                <c:pt idx="3312">
                  <c:v>187.35</c:v>
                </c:pt>
                <c:pt idx="3313">
                  <c:v>180.73</c:v>
                </c:pt>
                <c:pt idx="3314">
                  <c:v>183.26</c:v>
                </c:pt>
                <c:pt idx="3315">
                  <c:v>184.25</c:v>
                </c:pt>
                <c:pt idx="3316">
                  <c:v>188.26</c:v>
                </c:pt>
                <c:pt idx="3317">
                  <c:v>186.49</c:v>
                </c:pt>
                <c:pt idx="3318">
                  <c:v>184.35</c:v>
                </c:pt>
                <c:pt idx="3319">
                  <c:v>188.39</c:v>
                </c:pt>
                <c:pt idx="3320">
                  <c:v>182.76</c:v>
                </c:pt>
                <c:pt idx="3321">
                  <c:v>182.55</c:v>
                </c:pt>
                <c:pt idx="3322">
                  <c:v>185.48</c:v>
                </c:pt>
                <c:pt idx="3323">
                  <c:v>188.43</c:v>
                </c:pt>
                <c:pt idx="3324">
                  <c:v>186.97</c:v>
                </c:pt>
                <c:pt idx="3325">
                  <c:v>188.63</c:v>
                </c:pt>
                <c:pt idx="3326">
                  <c:v>188.02</c:v>
                </c:pt>
                <c:pt idx="3327">
                  <c:v>182.07</c:v>
                </c:pt>
                <c:pt idx="3328">
                  <c:v>184.82</c:v>
                </c:pt>
                <c:pt idx="3329">
                  <c:v>184.43</c:v>
                </c:pt>
                <c:pt idx="3330">
                  <c:v>185.09</c:v>
                </c:pt>
                <c:pt idx="3331">
                  <c:v>187.92</c:v>
                </c:pt>
                <c:pt idx="3332">
                  <c:v>187.47</c:v>
                </c:pt>
                <c:pt idx="3333">
                  <c:v>185.65</c:v>
                </c:pt>
                <c:pt idx="3334">
                  <c:v>188.33</c:v>
                </c:pt>
                <c:pt idx="3335">
                  <c:v>191.78</c:v>
                </c:pt>
                <c:pt idx="3336">
                  <c:v>191.59</c:v>
                </c:pt>
                <c:pt idx="3337">
                  <c:v>191.19</c:v>
                </c:pt>
                <c:pt idx="3338">
                  <c:v>190.64</c:v>
                </c:pt>
                <c:pt idx="3339">
                  <c:v>192.43</c:v>
                </c:pt>
                <c:pt idx="3340">
                  <c:v>193.23</c:v>
                </c:pt>
                <c:pt idx="3341">
                  <c:v>192.54</c:v>
                </c:pt>
                <c:pt idx="3342">
                  <c:v>191.68</c:v>
                </c:pt>
                <c:pt idx="3343">
                  <c:v>192.6</c:v>
                </c:pt>
                <c:pt idx="3344">
                  <c:v>192.52</c:v>
                </c:pt>
                <c:pt idx="3345">
                  <c:v>192.84</c:v>
                </c:pt>
                <c:pt idx="3346">
                  <c:v>190.8</c:v>
                </c:pt>
                <c:pt idx="3347">
                  <c:v>190.5</c:v>
                </c:pt>
                <c:pt idx="3348">
                  <c:v>187.97</c:v>
                </c:pt>
                <c:pt idx="3349">
                  <c:v>190.08</c:v>
                </c:pt>
                <c:pt idx="3350">
                  <c:v>189.38</c:v>
                </c:pt>
                <c:pt idx="3351">
                  <c:v>187.03</c:v>
                </c:pt>
                <c:pt idx="3352">
                  <c:v>188.81</c:v>
                </c:pt>
                <c:pt idx="3353">
                  <c:v>187.27</c:v>
                </c:pt>
                <c:pt idx="3354">
                  <c:v>184.05</c:v>
                </c:pt>
                <c:pt idx="3355">
                  <c:v>186.07</c:v>
                </c:pt>
                <c:pt idx="3356">
                  <c:v>188.81</c:v>
                </c:pt>
                <c:pt idx="3357">
                  <c:v>188.24</c:v>
                </c:pt>
                <c:pt idx="3358">
                  <c:v>185.42</c:v>
                </c:pt>
                <c:pt idx="3359">
                  <c:v>187.23</c:v>
                </c:pt>
                <c:pt idx="3360">
                  <c:v>188.68</c:v>
                </c:pt>
                <c:pt idx="3361">
                  <c:v>191.11</c:v>
                </c:pt>
                <c:pt idx="3362">
                  <c:v>191.09</c:v>
                </c:pt>
                <c:pt idx="3363">
                  <c:v>193.52</c:v>
                </c:pt>
                <c:pt idx="3364">
                  <c:v>193.04</c:v>
                </c:pt>
                <c:pt idx="3365">
                  <c:v>193.55</c:v>
                </c:pt>
                <c:pt idx="3366">
                  <c:v>191.69</c:v>
                </c:pt>
                <c:pt idx="3367">
                  <c:v>193.39</c:v>
                </c:pt>
                <c:pt idx="3368">
                  <c:v>191.85</c:v>
                </c:pt>
                <c:pt idx="3369">
                  <c:v>192.22</c:v>
                </c:pt>
                <c:pt idx="3370">
                  <c:v>194.09</c:v>
                </c:pt>
                <c:pt idx="3371">
                  <c:v>195.64</c:v>
                </c:pt>
                <c:pt idx="3372">
                  <c:v>197.57</c:v>
                </c:pt>
                <c:pt idx="3373">
                  <c:v>196.04</c:v>
                </c:pt>
                <c:pt idx="3374">
                  <c:v>196.99</c:v>
                </c:pt>
                <c:pt idx="3375">
                  <c:v>197.08</c:v>
                </c:pt>
                <c:pt idx="3376">
                  <c:v>198.87</c:v>
                </c:pt>
                <c:pt idx="3377">
                  <c:v>200.1</c:v>
                </c:pt>
                <c:pt idx="3378">
                  <c:v>200.21</c:v>
                </c:pt>
                <c:pt idx="3379">
                  <c:v>199.76</c:v>
                </c:pt>
                <c:pt idx="3380">
                  <c:v>200.43</c:v>
                </c:pt>
                <c:pt idx="3381">
                  <c:v>201.23</c:v>
                </c:pt>
                <c:pt idx="3382">
                  <c:v>200.96</c:v>
                </c:pt>
                <c:pt idx="3383">
                  <c:v>201.54</c:v>
                </c:pt>
                <c:pt idx="3384">
                  <c:v>201.59</c:v>
                </c:pt>
                <c:pt idx="3385">
                  <c:v>201.43</c:v>
                </c:pt>
                <c:pt idx="3386">
                  <c:v>202.91</c:v>
                </c:pt>
                <c:pt idx="3387">
                  <c:v>203.07</c:v>
                </c:pt>
                <c:pt idx="3388">
                  <c:v>203.37</c:v>
                </c:pt>
                <c:pt idx="3389">
                  <c:v>202.15</c:v>
                </c:pt>
                <c:pt idx="3390">
                  <c:v>201.7</c:v>
                </c:pt>
                <c:pt idx="3391">
                  <c:v>201.83</c:v>
                </c:pt>
                <c:pt idx="3392">
                  <c:v>204.22</c:v>
                </c:pt>
                <c:pt idx="3393">
                  <c:v>204.61</c:v>
                </c:pt>
                <c:pt idx="3394">
                  <c:v>206.04</c:v>
                </c:pt>
                <c:pt idx="3395">
                  <c:v>205.1</c:v>
                </c:pt>
                <c:pt idx="3396">
                  <c:v>203</c:v>
                </c:pt>
                <c:pt idx="3397">
                  <c:v>201.41</c:v>
                </c:pt>
                <c:pt idx="3398">
                  <c:v>202.43</c:v>
                </c:pt>
                <c:pt idx="3399">
                  <c:v>202.83</c:v>
                </c:pt>
                <c:pt idx="3400">
                  <c:v>205</c:v>
                </c:pt>
                <c:pt idx="3401">
                  <c:v>204.07</c:v>
                </c:pt>
                <c:pt idx="3402">
                  <c:v>203.9</c:v>
                </c:pt>
                <c:pt idx="3403">
                  <c:v>204.98</c:v>
                </c:pt>
                <c:pt idx="3404">
                  <c:v>206.51</c:v>
                </c:pt>
                <c:pt idx="3405">
                  <c:v>207.19</c:v>
                </c:pt>
                <c:pt idx="3406">
                  <c:v>209.27</c:v>
                </c:pt>
                <c:pt idx="3407">
                  <c:v>209.39</c:v>
                </c:pt>
                <c:pt idx="3408">
                  <c:v>209.55</c:v>
                </c:pt>
                <c:pt idx="3409">
                  <c:v>210.86</c:v>
                </c:pt>
                <c:pt idx="3410">
                  <c:v>211.71</c:v>
                </c:pt>
                <c:pt idx="3411">
                  <c:v>211.81</c:v>
                </c:pt>
                <c:pt idx="3412">
                  <c:v>211.92</c:v>
                </c:pt>
                <c:pt idx="3413">
                  <c:v>213.79</c:v>
                </c:pt>
                <c:pt idx="3414">
                  <c:v>213.61</c:v>
                </c:pt>
                <c:pt idx="3415">
                  <c:v>212.21</c:v>
                </c:pt>
                <c:pt idx="3416">
                  <c:v>212.61</c:v>
                </c:pt>
                <c:pt idx="3417">
                  <c:v>216.16</c:v>
                </c:pt>
                <c:pt idx="3418">
                  <c:v>214.18</c:v>
                </c:pt>
                <c:pt idx="3419">
                  <c:v>215.56</c:v>
                </c:pt>
                <c:pt idx="3420">
                  <c:v>215.53</c:v>
                </c:pt>
                <c:pt idx="3421">
                  <c:v>217.15</c:v>
                </c:pt>
                <c:pt idx="3422">
                  <c:v>218.99</c:v>
                </c:pt>
                <c:pt idx="3423">
                  <c:v>218.43</c:v>
                </c:pt>
                <c:pt idx="3424">
                  <c:v>220.95</c:v>
                </c:pt>
                <c:pt idx="3425">
                  <c:v>220.08</c:v>
                </c:pt>
                <c:pt idx="3426">
                  <c:v>220.17</c:v>
                </c:pt>
                <c:pt idx="3427">
                  <c:v>222.28</c:v>
                </c:pt>
                <c:pt idx="3428">
                  <c:v>223.38</c:v>
                </c:pt>
                <c:pt idx="3429">
                  <c:v>223.28</c:v>
                </c:pt>
                <c:pt idx="3430">
                  <c:v>223.87</c:v>
                </c:pt>
                <c:pt idx="3431">
                  <c:v>224.59</c:v>
                </c:pt>
                <c:pt idx="3432">
                  <c:v>222.7</c:v>
                </c:pt>
                <c:pt idx="3433">
                  <c:v>218.1</c:v>
                </c:pt>
                <c:pt idx="3434">
                  <c:v>221.45</c:v>
                </c:pt>
                <c:pt idx="3435">
                  <c:v>221.81</c:v>
                </c:pt>
                <c:pt idx="3436">
                  <c:v>222.6</c:v>
                </c:pt>
                <c:pt idx="3437">
                  <c:v>219.07</c:v>
                </c:pt>
                <c:pt idx="3438">
                  <c:v>222.38</c:v>
                </c:pt>
                <c:pt idx="3439">
                  <c:v>227.47</c:v>
                </c:pt>
                <c:pt idx="3440">
                  <c:v>228.22</c:v>
                </c:pt>
                <c:pt idx="3441">
                  <c:v>230.19</c:v>
                </c:pt>
                <c:pt idx="3442">
                  <c:v>229.2</c:v>
                </c:pt>
                <c:pt idx="3443">
                  <c:v>231.97</c:v>
                </c:pt>
                <c:pt idx="3444">
                  <c:v>232.01</c:v>
                </c:pt>
                <c:pt idx="3445">
                  <c:v>234.27</c:v>
                </c:pt>
                <c:pt idx="3446">
                  <c:v>233.97</c:v>
                </c:pt>
                <c:pt idx="3447">
                  <c:v>234.64</c:v>
                </c:pt>
                <c:pt idx="3448">
                  <c:v>234.73</c:v>
                </c:pt>
                <c:pt idx="3449">
                  <c:v>236.98</c:v>
                </c:pt>
                <c:pt idx="3450">
                  <c:v>234.78</c:v>
                </c:pt>
                <c:pt idx="3451">
                  <c:v>230.27</c:v>
                </c:pt>
                <c:pt idx="3452">
                  <c:v>221.39</c:v>
                </c:pt>
                <c:pt idx="3453">
                  <c:v>215.37</c:v>
                </c:pt>
                <c:pt idx="3454">
                  <c:v>216.48</c:v>
                </c:pt>
                <c:pt idx="3455">
                  <c:v>205.64</c:v>
                </c:pt>
                <c:pt idx="3456">
                  <c:v>205.8</c:v>
                </c:pt>
                <c:pt idx="3457">
                  <c:v>216.42</c:v>
                </c:pt>
                <c:pt idx="3458">
                  <c:v>209.48</c:v>
                </c:pt>
                <c:pt idx="3459">
                  <c:v>218.22</c:v>
                </c:pt>
                <c:pt idx="3460">
                  <c:v>211.59</c:v>
                </c:pt>
                <c:pt idx="3461">
                  <c:v>208.02</c:v>
                </c:pt>
                <c:pt idx="3462">
                  <c:v>193.57</c:v>
                </c:pt>
                <c:pt idx="3463">
                  <c:v>204.11</c:v>
                </c:pt>
                <c:pt idx="3464">
                  <c:v>195.22</c:v>
                </c:pt>
                <c:pt idx="3465">
                  <c:v>177.32</c:v>
                </c:pt>
                <c:pt idx="3466">
                  <c:v>192.34</c:v>
                </c:pt>
                <c:pt idx="3467">
                  <c:v>169.3</c:v>
                </c:pt>
                <c:pt idx="3468">
                  <c:v>182.14</c:v>
                </c:pt>
                <c:pt idx="3469">
                  <c:v>176.6</c:v>
                </c:pt>
                <c:pt idx="3470">
                  <c:v>177.66</c:v>
                </c:pt>
                <c:pt idx="3471">
                  <c:v>170.7</c:v>
                </c:pt>
                <c:pt idx="3472">
                  <c:v>170.46</c:v>
                </c:pt>
                <c:pt idx="3473">
                  <c:v>183.66</c:v>
                </c:pt>
                <c:pt idx="3474">
                  <c:v>182.3</c:v>
                </c:pt>
                <c:pt idx="3475">
                  <c:v>191.9</c:v>
                </c:pt>
                <c:pt idx="3476">
                  <c:v>185.3</c:v>
                </c:pt>
                <c:pt idx="3477">
                  <c:v>192.04</c:v>
                </c:pt>
                <c:pt idx="3478">
                  <c:v>190.4</c:v>
                </c:pt>
                <c:pt idx="3479">
                  <c:v>182.31</c:v>
                </c:pt>
                <c:pt idx="3480">
                  <c:v>186.01</c:v>
                </c:pt>
                <c:pt idx="3481">
                  <c:v>183.37</c:v>
                </c:pt>
                <c:pt idx="3482">
                  <c:v>196.48</c:v>
                </c:pt>
                <c:pt idx="3483">
                  <c:v>196.4</c:v>
                </c:pt>
                <c:pt idx="3484">
                  <c:v>200.57</c:v>
                </c:pt>
                <c:pt idx="3485">
                  <c:v>200.86</c:v>
                </c:pt>
                <c:pt idx="3486">
                  <c:v>203.03</c:v>
                </c:pt>
                <c:pt idx="3487">
                  <c:v>211.86</c:v>
                </c:pt>
                <c:pt idx="3488">
                  <c:v>209.43</c:v>
                </c:pt>
                <c:pt idx="3489">
                  <c:v>213.25</c:v>
                </c:pt>
                <c:pt idx="3490">
                  <c:v>215.29</c:v>
                </c:pt>
                <c:pt idx="3491">
                  <c:v>212.74</c:v>
                </c:pt>
                <c:pt idx="3492">
                  <c:v>204.89</c:v>
                </c:pt>
                <c:pt idx="3493">
                  <c:v>210.97</c:v>
                </c:pt>
                <c:pt idx="3494">
                  <c:v>210.52</c:v>
                </c:pt>
                <c:pt idx="3495">
                  <c:v>213.84</c:v>
                </c:pt>
                <c:pt idx="3496">
                  <c:v>215.56</c:v>
                </c:pt>
                <c:pt idx="3497">
                  <c:v>211.5</c:v>
                </c:pt>
                <c:pt idx="3498">
                  <c:v>219</c:v>
                </c:pt>
                <c:pt idx="3499">
                  <c:v>218.91</c:v>
                </c:pt>
                <c:pt idx="3500">
                  <c:v>212.74</c:v>
                </c:pt>
                <c:pt idx="3501">
                  <c:v>215.22</c:v>
                </c:pt>
                <c:pt idx="3502">
                  <c:v>217.66</c:v>
                </c:pt>
                <c:pt idx="3503">
                  <c:v>219</c:v>
                </c:pt>
                <c:pt idx="3504">
                  <c:v>221.82</c:v>
                </c:pt>
                <c:pt idx="3505">
                  <c:v>224.86</c:v>
                </c:pt>
                <c:pt idx="3506">
                  <c:v>226.87</c:v>
                </c:pt>
                <c:pt idx="3507">
                  <c:v>222.12</c:v>
                </c:pt>
                <c:pt idx="3508">
                  <c:v>219.34</c:v>
                </c:pt>
                <c:pt idx="3509">
                  <c:v>221.83</c:v>
                </c:pt>
                <c:pt idx="3510">
                  <c:v>223.27</c:v>
                </c:pt>
                <c:pt idx="3511">
                  <c:v>227.43</c:v>
                </c:pt>
                <c:pt idx="3512">
                  <c:v>226.86</c:v>
                </c:pt>
                <c:pt idx="3513">
                  <c:v>231.39</c:v>
                </c:pt>
                <c:pt idx="3514">
                  <c:v>228.87</c:v>
                </c:pt>
                <c:pt idx="3515">
                  <c:v>229.66</c:v>
                </c:pt>
                <c:pt idx="3516">
                  <c:v>229.04</c:v>
                </c:pt>
                <c:pt idx="3517">
                  <c:v>230.29</c:v>
                </c:pt>
                <c:pt idx="3518">
                  <c:v>229.99</c:v>
                </c:pt>
                <c:pt idx="3519">
                  <c:v>233.36</c:v>
                </c:pt>
                <c:pt idx="3520">
                  <c:v>234.06</c:v>
                </c:pt>
                <c:pt idx="3521">
                  <c:v>235.63</c:v>
                </c:pt>
                <c:pt idx="3522">
                  <c:v>236.69</c:v>
                </c:pt>
                <c:pt idx="3523">
                  <c:v>235.03</c:v>
                </c:pt>
                <c:pt idx="3524">
                  <c:v>239.69</c:v>
                </c:pt>
                <c:pt idx="3525">
                  <c:v>241.55</c:v>
                </c:pt>
                <c:pt idx="3526">
                  <c:v>243.3</c:v>
                </c:pt>
                <c:pt idx="3527">
                  <c:v>246.22</c:v>
                </c:pt>
                <c:pt idx="3528">
                  <c:v>234.02</c:v>
                </c:pt>
                <c:pt idx="3529">
                  <c:v>235.88</c:v>
                </c:pt>
                <c:pt idx="3530">
                  <c:v>238.75</c:v>
                </c:pt>
                <c:pt idx="3531">
                  <c:v>242.85</c:v>
                </c:pt>
                <c:pt idx="3532">
                  <c:v>243.62</c:v>
                </c:pt>
                <c:pt idx="3533">
                  <c:v>244.28</c:v>
                </c:pt>
                <c:pt idx="3534">
                  <c:v>244.24</c:v>
                </c:pt>
                <c:pt idx="3535">
                  <c:v>246.74</c:v>
                </c:pt>
                <c:pt idx="3536">
                  <c:v>248.84</c:v>
                </c:pt>
                <c:pt idx="3537">
                  <c:v>243.71</c:v>
                </c:pt>
                <c:pt idx="3538">
                  <c:v>246.03</c:v>
                </c:pt>
                <c:pt idx="3539">
                  <c:v>240.22</c:v>
                </c:pt>
                <c:pt idx="3540">
                  <c:v>242.84</c:v>
                </c:pt>
                <c:pt idx="3541">
                  <c:v>247.6</c:v>
                </c:pt>
                <c:pt idx="3542">
                  <c:v>250.49</c:v>
                </c:pt>
                <c:pt idx="3543">
                  <c:v>252.19</c:v>
                </c:pt>
                <c:pt idx="3544">
                  <c:v>258.39</c:v>
                </c:pt>
                <c:pt idx="3545">
                  <c:v>256.61</c:v>
                </c:pt>
                <c:pt idx="3546">
                  <c:v>259.99</c:v>
                </c:pt>
                <c:pt idx="3547">
                  <c:v>262.18</c:v>
                </c:pt>
                <c:pt idx="3548">
                  <c:v>263.97000000000003</c:v>
                </c:pt>
                <c:pt idx="3549">
                  <c:v>258.54000000000002</c:v>
                </c:pt>
                <c:pt idx="3550">
                  <c:v>260.37</c:v>
                </c:pt>
                <c:pt idx="3551">
                  <c:v>260.89999999999998</c:v>
                </c:pt>
                <c:pt idx="3552">
                  <c:v>259.12</c:v>
                </c:pt>
                <c:pt idx="3553">
                  <c:v>259.42</c:v>
                </c:pt>
                <c:pt idx="3554">
                  <c:v>266.77999999999997</c:v>
                </c:pt>
                <c:pt idx="3555">
                  <c:v>264</c:v>
                </c:pt>
                <c:pt idx="3556">
                  <c:v>264.93</c:v>
                </c:pt>
                <c:pt idx="3557">
                  <c:v>258.01</c:v>
                </c:pt>
                <c:pt idx="3558">
                  <c:v>255.56</c:v>
                </c:pt>
                <c:pt idx="3559">
                  <c:v>260.12</c:v>
                </c:pt>
                <c:pt idx="3560">
                  <c:v>256.81</c:v>
                </c:pt>
                <c:pt idx="3561">
                  <c:v>259.77</c:v>
                </c:pt>
                <c:pt idx="3562">
                  <c:v>261.13</c:v>
                </c:pt>
                <c:pt idx="3563">
                  <c:v>265.79000000000002</c:v>
                </c:pt>
                <c:pt idx="3564">
                  <c:v>269.38</c:v>
                </c:pt>
                <c:pt idx="3565">
                  <c:v>270.38</c:v>
                </c:pt>
                <c:pt idx="3566">
                  <c:v>271.05</c:v>
                </c:pt>
                <c:pt idx="3567">
                  <c:v>274.64</c:v>
                </c:pt>
                <c:pt idx="3568">
                  <c:v>271.47000000000003</c:v>
                </c:pt>
                <c:pt idx="3569">
                  <c:v>270.31</c:v>
                </c:pt>
                <c:pt idx="3570">
                  <c:v>265.19</c:v>
                </c:pt>
                <c:pt idx="3571">
                  <c:v>271.86</c:v>
                </c:pt>
                <c:pt idx="3572">
                  <c:v>272.48</c:v>
                </c:pt>
                <c:pt idx="3573">
                  <c:v>272.16000000000003</c:v>
                </c:pt>
                <c:pt idx="3574">
                  <c:v>275.32</c:v>
                </c:pt>
                <c:pt idx="3575">
                  <c:v>277.97000000000003</c:v>
                </c:pt>
                <c:pt idx="3576">
                  <c:v>276.10000000000002</c:v>
                </c:pt>
                <c:pt idx="3577">
                  <c:v>279.93</c:v>
                </c:pt>
                <c:pt idx="3578">
                  <c:v>281.87</c:v>
                </c:pt>
                <c:pt idx="3579">
                  <c:v>283.63</c:v>
                </c:pt>
                <c:pt idx="3580">
                  <c:v>285.86</c:v>
                </c:pt>
                <c:pt idx="3581">
                  <c:v>291.95999999999998</c:v>
                </c:pt>
                <c:pt idx="3582">
                  <c:v>291.05</c:v>
                </c:pt>
                <c:pt idx="3583">
                  <c:v>292.52999999999997</c:v>
                </c:pt>
                <c:pt idx="3584">
                  <c:v>294.88</c:v>
                </c:pt>
                <c:pt idx="3585">
                  <c:v>299.92</c:v>
                </c:pt>
                <c:pt idx="3586">
                  <c:v>302.76</c:v>
                </c:pt>
                <c:pt idx="3587">
                  <c:v>287.41000000000003</c:v>
                </c:pt>
                <c:pt idx="3588">
                  <c:v>283.58</c:v>
                </c:pt>
                <c:pt idx="3589">
                  <c:v>269.95</c:v>
                </c:pt>
                <c:pt idx="3590">
                  <c:v>277.88</c:v>
                </c:pt>
                <c:pt idx="3591">
                  <c:v>272.33999999999997</c:v>
                </c:pt>
                <c:pt idx="3592">
                  <c:v>270.45</c:v>
                </c:pt>
                <c:pt idx="3593">
                  <c:v>275.16000000000003</c:v>
                </c:pt>
                <c:pt idx="3594">
                  <c:v>279.06</c:v>
                </c:pt>
                <c:pt idx="3595">
                  <c:v>274.61</c:v>
                </c:pt>
                <c:pt idx="3596">
                  <c:v>270.32</c:v>
                </c:pt>
                <c:pt idx="3597">
                  <c:v>266.87</c:v>
                </c:pt>
                <c:pt idx="3598">
                  <c:v>267.51</c:v>
                </c:pt>
                <c:pt idx="3599">
                  <c:v>272.48</c:v>
                </c:pt>
                <c:pt idx="3600">
                  <c:v>264.16000000000003</c:v>
                </c:pt>
                <c:pt idx="3601">
                  <c:v>265.39</c:v>
                </c:pt>
                <c:pt idx="3602">
                  <c:v>271.56</c:v>
                </c:pt>
                <c:pt idx="3603">
                  <c:v>277.2</c:v>
                </c:pt>
                <c:pt idx="3604">
                  <c:v>275.95</c:v>
                </c:pt>
                <c:pt idx="3605">
                  <c:v>277.83999999999997</c:v>
                </c:pt>
                <c:pt idx="3606">
                  <c:v>282.25</c:v>
                </c:pt>
                <c:pt idx="3607">
                  <c:v>274.31</c:v>
                </c:pt>
                <c:pt idx="3608">
                  <c:v>280.16000000000003</c:v>
                </c:pt>
                <c:pt idx="3609">
                  <c:v>275.16000000000003</c:v>
                </c:pt>
                <c:pt idx="3610">
                  <c:v>279.92</c:v>
                </c:pt>
                <c:pt idx="3611">
                  <c:v>281.41000000000003</c:v>
                </c:pt>
                <c:pt idx="3612">
                  <c:v>285.70999999999998</c:v>
                </c:pt>
                <c:pt idx="3613">
                  <c:v>294.52999999999997</c:v>
                </c:pt>
                <c:pt idx="3614">
                  <c:v>294.52</c:v>
                </c:pt>
                <c:pt idx="3615">
                  <c:v>292.06</c:v>
                </c:pt>
                <c:pt idx="3616">
                  <c:v>290.10000000000002</c:v>
                </c:pt>
                <c:pt idx="3617">
                  <c:v>288.51</c:v>
                </c:pt>
                <c:pt idx="3618">
                  <c:v>283.8</c:v>
                </c:pt>
                <c:pt idx="3619">
                  <c:v>284.41000000000003</c:v>
                </c:pt>
                <c:pt idx="3620">
                  <c:v>284.19</c:v>
                </c:pt>
                <c:pt idx="3621">
                  <c:v>284.18</c:v>
                </c:pt>
                <c:pt idx="3622">
                  <c:v>284.74</c:v>
                </c:pt>
                <c:pt idx="3623">
                  <c:v>280.47000000000003</c:v>
                </c:pt>
                <c:pt idx="3624">
                  <c:v>282.66000000000003</c:v>
                </c:pt>
                <c:pt idx="3625">
                  <c:v>271.64</c:v>
                </c:pt>
                <c:pt idx="3626">
                  <c:v>276.39</c:v>
                </c:pt>
                <c:pt idx="3627">
                  <c:v>269.38</c:v>
                </c:pt>
                <c:pt idx="3628">
                  <c:v>269.98</c:v>
                </c:pt>
                <c:pt idx="3629">
                  <c:v>274.64999999999998</c:v>
                </c:pt>
                <c:pt idx="3630">
                  <c:v>286.91000000000003</c:v>
                </c:pt>
                <c:pt idx="3631">
                  <c:v>294.39</c:v>
                </c:pt>
                <c:pt idx="3632">
                  <c:v>294.61</c:v>
                </c:pt>
                <c:pt idx="3633">
                  <c:v>288.58999999999997</c:v>
                </c:pt>
                <c:pt idx="3634">
                  <c:v>283.42</c:v>
                </c:pt>
                <c:pt idx="3635">
                  <c:v>289.76</c:v>
                </c:pt>
                <c:pt idx="3636">
                  <c:v>288.39999999999998</c:v>
                </c:pt>
                <c:pt idx="3637">
                  <c:v>290.93</c:v>
                </c:pt>
                <c:pt idx="3638">
                  <c:v>293.2</c:v>
                </c:pt>
                <c:pt idx="3639">
                  <c:v>292.27</c:v>
                </c:pt>
                <c:pt idx="3640">
                  <c:v>290.11</c:v>
                </c:pt>
                <c:pt idx="3641">
                  <c:v>292.38</c:v>
                </c:pt>
                <c:pt idx="3642">
                  <c:v>290.38</c:v>
                </c:pt>
                <c:pt idx="3643">
                  <c:v>290.39</c:v>
                </c:pt>
                <c:pt idx="3644">
                  <c:v>294.47000000000003</c:v>
                </c:pt>
                <c:pt idx="3645">
                  <c:v>296.27999999999997</c:v>
                </c:pt>
                <c:pt idx="3646">
                  <c:v>299.01</c:v>
                </c:pt>
                <c:pt idx="3647">
                  <c:v>299.62</c:v>
                </c:pt>
                <c:pt idx="3648">
                  <c:v>303.45999999999998</c:v>
                </c:pt>
                <c:pt idx="3649">
                  <c:v>303.85000000000002</c:v>
                </c:pt>
                <c:pt idx="3650">
                  <c:v>304.27999999999997</c:v>
                </c:pt>
                <c:pt idx="3651">
                  <c:v>305.52</c:v>
                </c:pt>
                <c:pt idx="3652">
                  <c:v>307.25</c:v>
                </c:pt>
                <c:pt idx="3653">
                  <c:v>308.29000000000002</c:v>
                </c:pt>
                <c:pt idx="3654">
                  <c:v>301.31</c:v>
                </c:pt>
                <c:pt idx="3655">
                  <c:v>302.52</c:v>
                </c:pt>
                <c:pt idx="3656">
                  <c:v>301.85000000000002</c:v>
                </c:pt>
                <c:pt idx="3657">
                  <c:v>304.04000000000002</c:v>
                </c:pt>
                <c:pt idx="3658">
                  <c:v>307.29000000000002</c:v>
                </c:pt>
                <c:pt idx="3659">
                  <c:v>308.98</c:v>
                </c:pt>
                <c:pt idx="3660">
                  <c:v>311</c:v>
                </c:pt>
                <c:pt idx="3661">
                  <c:v>310.06</c:v>
                </c:pt>
                <c:pt idx="3662">
                  <c:v>308.92</c:v>
                </c:pt>
                <c:pt idx="3663">
                  <c:v>309.76</c:v>
                </c:pt>
                <c:pt idx="3664">
                  <c:v>308.2</c:v>
                </c:pt>
                <c:pt idx="3665">
                  <c:v>309.56</c:v>
                </c:pt>
                <c:pt idx="3666">
                  <c:v>312.68</c:v>
                </c:pt>
                <c:pt idx="3667">
                  <c:v>312.95999999999998</c:v>
                </c:pt>
                <c:pt idx="3668">
                  <c:v>312.97000000000003</c:v>
                </c:pt>
                <c:pt idx="3669">
                  <c:v>313.74</c:v>
                </c:pt>
                <c:pt idx="3670">
                  <c:v>309.31</c:v>
                </c:pt>
                <c:pt idx="3671">
                  <c:v>311.86</c:v>
                </c:pt>
                <c:pt idx="3672">
                  <c:v>307.54000000000002</c:v>
                </c:pt>
                <c:pt idx="3673">
                  <c:v>314.98</c:v>
                </c:pt>
                <c:pt idx="3674">
                  <c:v>319.02999999999997</c:v>
                </c:pt>
                <c:pt idx="3675">
                  <c:v>314.42</c:v>
                </c:pt>
                <c:pt idx="3676">
                  <c:v>313.92</c:v>
                </c:pt>
                <c:pt idx="3677">
                  <c:v>316.04000000000002</c:v>
                </c:pt>
                <c:pt idx="3678">
                  <c:v>314.35000000000002</c:v>
                </c:pt>
                <c:pt idx="3679">
                  <c:v>311.86</c:v>
                </c:pt>
                <c:pt idx="3680">
                  <c:v>316.41000000000003</c:v>
                </c:pt>
                <c:pt idx="3681">
                  <c:v>323.77</c:v>
                </c:pt>
                <c:pt idx="3682">
                  <c:v>326.36</c:v>
                </c:pt>
                <c:pt idx="3683">
                  <c:v>325.42</c:v>
                </c:pt>
                <c:pt idx="3684">
                  <c:v>328.11</c:v>
                </c:pt>
                <c:pt idx="3685">
                  <c:v>328.59</c:v>
                </c:pt>
                <c:pt idx="3686">
                  <c:v>319.43</c:v>
                </c:pt>
                <c:pt idx="3687">
                  <c:v>321.32</c:v>
                </c:pt>
                <c:pt idx="3688">
                  <c:v>314.56</c:v>
                </c:pt>
                <c:pt idx="3689">
                  <c:v>322.42</c:v>
                </c:pt>
                <c:pt idx="3690">
                  <c:v>327.68</c:v>
                </c:pt>
                <c:pt idx="3691">
                  <c:v>326.38</c:v>
                </c:pt>
                <c:pt idx="3692">
                  <c:v>330.24</c:v>
                </c:pt>
                <c:pt idx="3693">
                  <c:v>331.36</c:v>
                </c:pt>
                <c:pt idx="3694">
                  <c:v>333.58</c:v>
                </c:pt>
                <c:pt idx="3695">
                  <c:v>333.51</c:v>
                </c:pt>
                <c:pt idx="3696">
                  <c:v>332.75</c:v>
                </c:pt>
                <c:pt idx="3697">
                  <c:v>334.58</c:v>
                </c:pt>
                <c:pt idx="3698">
                  <c:v>336.45</c:v>
                </c:pt>
                <c:pt idx="3699">
                  <c:v>335.54</c:v>
                </c:pt>
                <c:pt idx="3700">
                  <c:v>333.93</c:v>
                </c:pt>
                <c:pt idx="3701">
                  <c:v>332.47</c:v>
                </c:pt>
                <c:pt idx="3702">
                  <c:v>331.02</c:v>
                </c:pt>
                <c:pt idx="3703">
                  <c:v>322.44</c:v>
                </c:pt>
                <c:pt idx="3704">
                  <c:v>321.48</c:v>
                </c:pt>
                <c:pt idx="3705">
                  <c:v>324.13</c:v>
                </c:pt>
                <c:pt idx="3706">
                  <c:v>312.83</c:v>
                </c:pt>
                <c:pt idx="3707">
                  <c:v>314.14</c:v>
                </c:pt>
                <c:pt idx="3708">
                  <c:v>323.58999999999997</c:v>
                </c:pt>
                <c:pt idx="3709">
                  <c:v>318.39999999999998</c:v>
                </c:pt>
                <c:pt idx="3710">
                  <c:v>309.16000000000003</c:v>
                </c:pt>
                <c:pt idx="3711">
                  <c:v>304.10000000000002</c:v>
                </c:pt>
                <c:pt idx="3712">
                  <c:v>308.68</c:v>
                </c:pt>
                <c:pt idx="3713">
                  <c:v>299.94</c:v>
                </c:pt>
                <c:pt idx="3714">
                  <c:v>311.77</c:v>
                </c:pt>
                <c:pt idx="3715">
                  <c:v>310.88</c:v>
                </c:pt>
                <c:pt idx="3716">
                  <c:v>318.04000000000002</c:v>
                </c:pt>
                <c:pt idx="3717">
                  <c:v>315.45999999999998</c:v>
                </c:pt>
                <c:pt idx="3718">
                  <c:v>318.83</c:v>
                </c:pt>
                <c:pt idx="3719">
                  <c:v>320.58</c:v>
                </c:pt>
                <c:pt idx="3720">
                  <c:v>321.89999999999998</c:v>
                </c:pt>
                <c:pt idx="3721">
                  <c:v>312.04000000000002</c:v>
                </c:pt>
                <c:pt idx="3722">
                  <c:v>313.14</c:v>
                </c:pt>
                <c:pt idx="3723">
                  <c:v>318.61</c:v>
                </c:pt>
                <c:pt idx="3724">
                  <c:v>317.22000000000003</c:v>
                </c:pt>
                <c:pt idx="3725">
                  <c:v>311.87</c:v>
                </c:pt>
                <c:pt idx="3726">
                  <c:v>311.33</c:v>
                </c:pt>
                <c:pt idx="3727">
                  <c:v>316</c:v>
                </c:pt>
                <c:pt idx="3728">
                  <c:v>315.91000000000003</c:v>
                </c:pt>
                <c:pt idx="3729">
                  <c:v>314.32</c:v>
                </c:pt>
                <c:pt idx="3730">
                  <c:v>319.13</c:v>
                </c:pt>
                <c:pt idx="3731">
                  <c:v>324.57</c:v>
                </c:pt>
                <c:pt idx="3732">
                  <c:v>331.05</c:v>
                </c:pt>
                <c:pt idx="3733">
                  <c:v>330.82</c:v>
                </c:pt>
                <c:pt idx="3734">
                  <c:v>331.62</c:v>
                </c:pt>
                <c:pt idx="3735">
                  <c:v>335.08</c:v>
                </c:pt>
                <c:pt idx="3736">
                  <c:v>337.11</c:v>
                </c:pt>
                <c:pt idx="3737">
                  <c:v>336.67</c:v>
                </c:pt>
                <c:pt idx="3738">
                  <c:v>340.6</c:v>
                </c:pt>
                <c:pt idx="3739">
                  <c:v>336.51</c:v>
                </c:pt>
                <c:pt idx="3740">
                  <c:v>341.61</c:v>
                </c:pt>
                <c:pt idx="3741">
                  <c:v>342.01</c:v>
                </c:pt>
                <c:pt idx="3742">
                  <c:v>338.88</c:v>
                </c:pt>
                <c:pt idx="3743">
                  <c:v>336.41</c:v>
                </c:pt>
                <c:pt idx="3744">
                  <c:v>339.29</c:v>
                </c:pt>
                <c:pt idx="3745">
                  <c:v>335.2</c:v>
                </c:pt>
                <c:pt idx="3746">
                  <c:v>339.42</c:v>
                </c:pt>
                <c:pt idx="3747">
                  <c:v>341.63</c:v>
                </c:pt>
                <c:pt idx="3748">
                  <c:v>340.15</c:v>
                </c:pt>
                <c:pt idx="3749">
                  <c:v>339</c:v>
                </c:pt>
                <c:pt idx="3750">
                  <c:v>340.22</c:v>
                </c:pt>
                <c:pt idx="3751">
                  <c:v>337.99</c:v>
                </c:pt>
                <c:pt idx="3752">
                  <c:v>336.19</c:v>
                </c:pt>
                <c:pt idx="3753">
                  <c:v>330.14</c:v>
                </c:pt>
                <c:pt idx="3754">
                  <c:v>329.03</c:v>
                </c:pt>
                <c:pt idx="3755">
                  <c:v>331.51</c:v>
                </c:pt>
                <c:pt idx="3756">
                  <c:v>334.2</c:v>
                </c:pt>
                <c:pt idx="3757">
                  <c:v>325.76</c:v>
                </c:pt>
                <c:pt idx="3758">
                  <c:v>325.31</c:v>
                </c:pt>
                <c:pt idx="3759">
                  <c:v>316.89</c:v>
                </c:pt>
                <c:pt idx="3760">
                  <c:v>319.33999999999997</c:v>
                </c:pt>
                <c:pt idx="3761">
                  <c:v>326.39</c:v>
                </c:pt>
                <c:pt idx="3762">
                  <c:v>324.41000000000003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EB-4624-A37B-FEE91D341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851264"/>
        <c:axId val="493554512"/>
      </c:scatterChart>
      <c:valAx>
        <c:axId val="48885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54512"/>
        <c:crosses val="autoZero"/>
        <c:crossBetween val="midCat"/>
      </c:valAx>
      <c:valAx>
        <c:axId val="49355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5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QQQ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'Underlying Study'!$B$3574:$B$3765</c:f>
              <c:numCache>
                <c:formatCode>m/d/yyyy</c:formatCode>
                <c:ptCount val="192"/>
                <c:pt idx="0">
                  <c:v>44055.666666666664</c:v>
                </c:pt>
                <c:pt idx="1">
                  <c:v>44056.666666666664</c:v>
                </c:pt>
                <c:pt idx="2">
                  <c:v>44057.666666666664</c:v>
                </c:pt>
                <c:pt idx="3">
                  <c:v>44060.666666666664</c:v>
                </c:pt>
                <c:pt idx="4">
                  <c:v>44061.666666666664</c:v>
                </c:pt>
                <c:pt idx="5">
                  <c:v>44062.666666666664</c:v>
                </c:pt>
                <c:pt idx="6">
                  <c:v>44063.666666666664</c:v>
                </c:pt>
                <c:pt idx="7">
                  <c:v>44064.666666666664</c:v>
                </c:pt>
                <c:pt idx="8">
                  <c:v>44067.666666666664</c:v>
                </c:pt>
                <c:pt idx="9">
                  <c:v>44068.666666666664</c:v>
                </c:pt>
                <c:pt idx="10">
                  <c:v>44069.666666666664</c:v>
                </c:pt>
                <c:pt idx="11">
                  <c:v>44070.666666666664</c:v>
                </c:pt>
                <c:pt idx="12">
                  <c:v>44071.666666666664</c:v>
                </c:pt>
                <c:pt idx="13">
                  <c:v>44074.666666666664</c:v>
                </c:pt>
                <c:pt idx="14">
                  <c:v>44075.666666666664</c:v>
                </c:pt>
                <c:pt idx="15">
                  <c:v>44076.666666666664</c:v>
                </c:pt>
                <c:pt idx="16">
                  <c:v>44077.666666666664</c:v>
                </c:pt>
                <c:pt idx="17">
                  <c:v>44078.666666666664</c:v>
                </c:pt>
                <c:pt idx="18">
                  <c:v>44082.666666666664</c:v>
                </c:pt>
                <c:pt idx="19">
                  <c:v>44083.666666666664</c:v>
                </c:pt>
                <c:pt idx="20">
                  <c:v>44084.666666666664</c:v>
                </c:pt>
                <c:pt idx="21">
                  <c:v>44085.666666666664</c:v>
                </c:pt>
                <c:pt idx="22">
                  <c:v>44088.666666666664</c:v>
                </c:pt>
                <c:pt idx="23">
                  <c:v>44089.666666666664</c:v>
                </c:pt>
                <c:pt idx="24">
                  <c:v>44090.666666666664</c:v>
                </c:pt>
                <c:pt idx="25">
                  <c:v>44091.666666666664</c:v>
                </c:pt>
                <c:pt idx="26">
                  <c:v>44092.666666666664</c:v>
                </c:pt>
                <c:pt idx="27">
                  <c:v>44095.666666666664</c:v>
                </c:pt>
                <c:pt idx="28">
                  <c:v>44096.666666666664</c:v>
                </c:pt>
                <c:pt idx="29">
                  <c:v>44097.666666666664</c:v>
                </c:pt>
                <c:pt idx="30">
                  <c:v>44098.666666666664</c:v>
                </c:pt>
                <c:pt idx="31">
                  <c:v>44099.666666666664</c:v>
                </c:pt>
                <c:pt idx="32">
                  <c:v>44102.666666666664</c:v>
                </c:pt>
                <c:pt idx="33">
                  <c:v>44103.666666666664</c:v>
                </c:pt>
                <c:pt idx="34">
                  <c:v>44104.666666666664</c:v>
                </c:pt>
                <c:pt idx="35">
                  <c:v>44105.666666666664</c:v>
                </c:pt>
                <c:pt idx="36">
                  <c:v>44106.666666666664</c:v>
                </c:pt>
                <c:pt idx="37">
                  <c:v>44109.666666666664</c:v>
                </c:pt>
                <c:pt idx="38">
                  <c:v>44110.666666666664</c:v>
                </c:pt>
                <c:pt idx="39">
                  <c:v>44111.666666666664</c:v>
                </c:pt>
                <c:pt idx="40">
                  <c:v>44112.666666666664</c:v>
                </c:pt>
                <c:pt idx="41">
                  <c:v>44113.666666666664</c:v>
                </c:pt>
                <c:pt idx="42">
                  <c:v>44116.666666666664</c:v>
                </c:pt>
                <c:pt idx="43">
                  <c:v>44117.666666666664</c:v>
                </c:pt>
                <c:pt idx="44">
                  <c:v>44118.666666666664</c:v>
                </c:pt>
                <c:pt idx="45">
                  <c:v>44119.666666666664</c:v>
                </c:pt>
                <c:pt idx="46">
                  <c:v>44120.666666666664</c:v>
                </c:pt>
                <c:pt idx="47">
                  <c:v>44123.666666666664</c:v>
                </c:pt>
                <c:pt idx="48">
                  <c:v>44124.666666666664</c:v>
                </c:pt>
                <c:pt idx="49">
                  <c:v>44125.666666666664</c:v>
                </c:pt>
                <c:pt idx="50">
                  <c:v>44126.666666666664</c:v>
                </c:pt>
                <c:pt idx="51">
                  <c:v>44127.666666666664</c:v>
                </c:pt>
                <c:pt idx="52">
                  <c:v>44130.666666666664</c:v>
                </c:pt>
                <c:pt idx="53">
                  <c:v>44131.666666666664</c:v>
                </c:pt>
                <c:pt idx="54">
                  <c:v>44132.666666666664</c:v>
                </c:pt>
                <c:pt idx="55">
                  <c:v>44133.666666666664</c:v>
                </c:pt>
                <c:pt idx="56">
                  <c:v>44134.666666666664</c:v>
                </c:pt>
                <c:pt idx="57">
                  <c:v>44137.666666666664</c:v>
                </c:pt>
                <c:pt idx="58">
                  <c:v>44138.666666666664</c:v>
                </c:pt>
                <c:pt idx="59">
                  <c:v>44139.666666666664</c:v>
                </c:pt>
                <c:pt idx="60">
                  <c:v>44140.666666666664</c:v>
                </c:pt>
                <c:pt idx="61">
                  <c:v>44141.666666666664</c:v>
                </c:pt>
                <c:pt idx="62">
                  <c:v>44144.666666666664</c:v>
                </c:pt>
                <c:pt idx="63">
                  <c:v>44145.666666666664</c:v>
                </c:pt>
                <c:pt idx="64">
                  <c:v>44146.666666666664</c:v>
                </c:pt>
                <c:pt idx="65">
                  <c:v>44147.666666666664</c:v>
                </c:pt>
                <c:pt idx="66">
                  <c:v>44148.666666666664</c:v>
                </c:pt>
                <c:pt idx="67">
                  <c:v>44151.666666666664</c:v>
                </c:pt>
                <c:pt idx="68">
                  <c:v>44152.666666666664</c:v>
                </c:pt>
                <c:pt idx="69">
                  <c:v>44153.666666666664</c:v>
                </c:pt>
                <c:pt idx="70">
                  <c:v>44154.666666666664</c:v>
                </c:pt>
                <c:pt idx="71">
                  <c:v>44155.666666666664</c:v>
                </c:pt>
                <c:pt idx="72">
                  <c:v>44158.666666666664</c:v>
                </c:pt>
                <c:pt idx="73">
                  <c:v>44159.666666666664</c:v>
                </c:pt>
                <c:pt idx="74">
                  <c:v>44160.666666666664</c:v>
                </c:pt>
                <c:pt idx="75">
                  <c:v>44162.541666666664</c:v>
                </c:pt>
                <c:pt idx="76">
                  <c:v>44165.666666666664</c:v>
                </c:pt>
                <c:pt idx="77">
                  <c:v>44166.666666666664</c:v>
                </c:pt>
                <c:pt idx="78">
                  <c:v>44167.666666666664</c:v>
                </c:pt>
                <c:pt idx="79">
                  <c:v>44168.666666666664</c:v>
                </c:pt>
                <c:pt idx="80">
                  <c:v>44169.666666666664</c:v>
                </c:pt>
                <c:pt idx="81">
                  <c:v>44172.666666666664</c:v>
                </c:pt>
                <c:pt idx="82">
                  <c:v>44173.666666666664</c:v>
                </c:pt>
                <c:pt idx="83">
                  <c:v>44174.666666666664</c:v>
                </c:pt>
                <c:pt idx="84">
                  <c:v>44175.666666666664</c:v>
                </c:pt>
                <c:pt idx="85">
                  <c:v>44176.666666666664</c:v>
                </c:pt>
                <c:pt idx="86">
                  <c:v>44179.666666666664</c:v>
                </c:pt>
                <c:pt idx="87">
                  <c:v>44180.666666666664</c:v>
                </c:pt>
                <c:pt idx="88">
                  <c:v>44181.666666666664</c:v>
                </c:pt>
                <c:pt idx="89">
                  <c:v>44182.666666666664</c:v>
                </c:pt>
                <c:pt idx="90">
                  <c:v>44183.666666666664</c:v>
                </c:pt>
                <c:pt idx="91">
                  <c:v>44186.666666666664</c:v>
                </c:pt>
                <c:pt idx="92">
                  <c:v>44187.666666666664</c:v>
                </c:pt>
                <c:pt idx="93">
                  <c:v>44188.666666666664</c:v>
                </c:pt>
                <c:pt idx="94">
                  <c:v>44189.541666666664</c:v>
                </c:pt>
                <c:pt idx="95">
                  <c:v>44193.666666666664</c:v>
                </c:pt>
                <c:pt idx="96">
                  <c:v>44194.666666666664</c:v>
                </c:pt>
                <c:pt idx="97">
                  <c:v>44195.666666666664</c:v>
                </c:pt>
                <c:pt idx="98">
                  <c:v>44196.666666666664</c:v>
                </c:pt>
                <c:pt idx="99">
                  <c:v>44200.666666666664</c:v>
                </c:pt>
                <c:pt idx="100">
                  <c:v>44201.666666666664</c:v>
                </c:pt>
                <c:pt idx="101">
                  <c:v>44202.666666666664</c:v>
                </c:pt>
                <c:pt idx="102">
                  <c:v>44203.666666666664</c:v>
                </c:pt>
                <c:pt idx="103">
                  <c:v>44204.666666666664</c:v>
                </c:pt>
                <c:pt idx="104">
                  <c:v>44207.666666666664</c:v>
                </c:pt>
                <c:pt idx="105">
                  <c:v>44208.666666666664</c:v>
                </c:pt>
                <c:pt idx="106">
                  <c:v>44209.666666666664</c:v>
                </c:pt>
                <c:pt idx="107">
                  <c:v>44210.666666666664</c:v>
                </c:pt>
                <c:pt idx="108">
                  <c:v>44211.666666666664</c:v>
                </c:pt>
                <c:pt idx="109">
                  <c:v>44215.666666666664</c:v>
                </c:pt>
                <c:pt idx="110">
                  <c:v>44216.666666666664</c:v>
                </c:pt>
                <c:pt idx="111">
                  <c:v>44217.666666666664</c:v>
                </c:pt>
                <c:pt idx="112">
                  <c:v>44218.666666666664</c:v>
                </c:pt>
                <c:pt idx="113">
                  <c:v>44221.666666666664</c:v>
                </c:pt>
                <c:pt idx="114">
                  <c:v>44222.666666666664</c:v>
                </c:pt>
                <c:pt idx="115">
                  <c:v>44223.666666666664</c:v>
                </c:pt>
                <c:pt idx="116">
                  <c:v>44224.666666666664</c:v>
                </c:pt>
                <c:pt idx="117">
                  <c:v>44225.666666666664</c:v>
                </c:pt>
                <c:pt idx="118">
                  <c:v>44228.666666666664</c:v>
                </c:pt>
                <c:pt idx="119">
                  <c:v>44229.666666666664</c:v>
                </c:pt>
                <c:pt idx="120">
                  <c:v>44230.666666666664</c:v>
                </c:pt>
                <c:pt idx="121">
                  <c:v>44231.666666666664</c:v>
                </c:pt>
                <c:pt idx="122">
                  <c:v>44232.666666666664</c:v>
                </c:pt>
                <c:pt idx="123">
                  <c:v>44235.666666666664</c:v>
                </c:pt>
                <c:pt idx="124">
                  <c:v>44236.666666666664</c:v>
                </c:pt>
                <c:pt idx="125">
                  <c:v>44237.666666666664</c:v>
                </c:pt>
                <c:pt idx="126">
                  <c:v>44238.666666666664</c:v>
                </c:pt>
                <c:pt idx="127">
                  <c:v>44239.666666666664</c:v>
                </c:pt>
                <c:pt idx="128">
                  <c:v>44243.666666666664</c:v>
                </c:pt>
                <c:pt idx="129">
                  <c:v>44244.666666666664</c:v>
                </c:pt>
                <c:pt idx="130">
                  <c:v>44245.666666666664</c:v>
                </c:pt>
                <c:pt idx="131">
                  <c:v>44246.666666666664</c:v>
                </c:pt>
                <c:pt idx="132">
                  <c:v>44249.666666666664</c:v>
                </c:pt>
                <c:pt idx="133">
                  <c:v>44250.666666666664</c:v>
                </c:pt>
                <c:pt idx="134">
                  <c:v>44251.666666666664</c:v>
                </c:pt>
                <c:pt idx="135">
                  <c:v>44252.666666666664</c:v>
                </c:pt>
                <c:pt idx="136">
                  <c:v>44253.666666666664</c:v>
                </c:pt>
                <c:pt idx="137">
                  <c:v>44256.666666666664</c:v>
                </c:pt>
                <c:pt idx="138">
                  <c:v>44257.666666666664</c:v>
                </c:pt>
                <c:pt idx="139">
                  <c:v>44258.666666666664</c:v>
                </c:pt>
                <c:pt idx="140">
                  <c:v>44259.666666666664</c:v>
                </c:pt>
                <c:pt idx="141">
                  <c:v>44260.666666666664</c:v>
                </c:pt>
                <c:pt idx="142">
                  <c:v>44263.666666666664</c:v>
                </c:pt>
                <c:pt idx="143">
                  <c:v>44264.666666666664</c:v>
                </c:pt>
                <c:pt idx="144">
                  <c:v>44265.666666666664</c:v>
                </c:pt>
                <c:pt idx="145">
                  <c:v>44266.666666666664</c:v>
                </c:pt>
                <c:pt idx="146">
                  <c:v>44267.666666666664</c:v>
                </c:pt>
                <c:pt idx="147">
                  <c:v>44270.666666666664</c:v>
                </c:pt>
                <c:pt idx="148">
                  <c:v>44271.666666666664</c:v>
                </c:pt>
                <c:pt idx="149">
                  <c:v>44272.666666666664</c:v>
                </c:pt>
                <c:pt idx="150">
                  <c:v>44273.666666666664</c:v>
                </c:pt>
                <c:pt idx="151">
                  <c:v>44274.666666666664</c:v>
                </c:pt>
                <c:pt idx="152">
                  <c:v>44277.666666666664</c:v>
                </c:pt>
                <c:pt idx="153">
                  <c:v>44278.666666666664</c:v>
                </c:pt>
                <c:pt idx="154">
                  <c:v>44279.666666666664</c:v>
                </c:pt>
                <c:pt idx="155">
                  <c:v>44280.666666666664</c:v>
                </c:pt>
                <c:pt idx="156">
                  <c:v>44281.666666666664</c:v>
                </c:pt>
                <c:pt idx="157">
                  <c:v>44284.666666666664</c:v>
                </c:pt>
                <c:pt idx="158">
                  <c:v>44285.666666666664</c:v>
                </c:pt>
                <c:pt idx="159">
                  <c:v>44286.666666666664</c:v>
                </c:pt>
                <c:pt idx="160">
                  <c:v>44287.666666666664</c:v>
                </c:pt>
                <c:pt idx="161">
                  <c:v>44291.666666666664</c:v>
                </c:pt>
                <c:pt idx="162">
                  <c:v>44292.666666666664</c:v>
                </c:pt>
                <c:pt idx="163">
                  <c:v>44293.666666666664</c:v>
                </c:pt>
                <c:pt idx="164">
                  <c:v>44294.666666666664</c:v>
                </c:pt>
                <c:pt idx="165">
                  <c:v>44295.666666666664</c:v>
                </c:pt>
                <c:pt idx="166">
                  <c:v>44298.666666666664</c:v>
                </c:pt>
                <c:pt idx="167">
                  <c:v>44299.666666666664</c:v>
                </c:pt>
                <c:pt idx="168">
                  <c:v>44300.666666666664</c:v>
                </c:pt>
                <c:pt idx="169">
                  <c:v>44301.666666666664</c:v>
                </c:pt>
                <c:pt idx="170">
                  <c:v>44302.666666666664</c:v>
                </c:pt>
                <c:pt idx="171">
                  <c:v>44305.666666666664</c:v>
                </c:pt>
                <c:pt idx="172">
                  <c:v>44306.666666666664</c:v>
                </c:pt>
                <c:pt idx="173">
                  <c:v>44307.666666666664</c:v>
                </c:pt>
                <c:pt idx="174">
                  <c:v>44308.666666666664</c:v>
                </c:pt>
                <c:pt idx="175">
                  <c:v>44309.666666666664</c:v>
                </c:pt>
                <c:pt idx="176">
                  <c:v>44312.666666666664</c:v>
                </c:pt>
                <c:pt idx="177">
                  <c:v>44313.666666666664</c:v>
                </c:pt>
                <c:pt idx="178">
                  <c:v>44314.666666666664</c:v>
                </c:pt>
                <c:pt idx="179">
                  <c:v>44315.666666666664</c:v>
                </c:pt>
                <c:pt idx="180">
                  <c:v>44316.666666666664</c:v>
                </c:pt>
                <c:pt idx="181">
                  <c:v>44319.666666666664</c:v>
                </c:pt>
                <c:pt idx="182">
                  <c:v>44320.666666666664</c:v>
                </c:pt>
                <c:pt idx="183">
                  <c:v>44321.666666666664</c:v>
                </c:pt>
                <c:pt idx="184">
                  <c:v>44322.666666666664</c:v>
                </c:pt>
                <c:pt idx="185">
                  <c:v>44323.666666666664</c:v>
                </c:pt>
                <c:pt idx="186">
                  <c:v>44326.666666666664</c:v>
                </c:pt>
                <c:pt idx="187">
                  <c:v>44327.666666666664</c:v>
                </c:pt>
                <c:pt idx="188">
                  <c:v>44328.666666666664</c:v>
                </c:pt>
                <c:pt idx="189">
                  <c:v>44329.666666666664</c:v>
                </c:pt>
                <c:pt idx="190">
                  <c:v>44330.666666666664</c:v>
                </c:pt>
                <c:pt idx="191">
                  <c:v>44333.666666666664</c:v>
                </c:pt>
              </c:numCache>
            </c:numRef>
          </c:xVal>
          <c:yVal>
            <c:numRef>
              <c:f>'Underlying Study'!$C$3574:$C$3765</c:f>
              <c:numCache>
                <c:formatCode>General</c:formatCode>
                <c:ptCount val="192"/>
                <c:pt idx="0">
                  <c:v>271.86</c:v>
                </c:pt>
                <c:pt idx="1">
                  <c:v>272.48</c:v>
                </c:pt>
                <c:pt idx="2">
                  <c:v>272.16000000000003</c:v>
                </c:pt>
                <c:pt idx="3">
                  <c:v>275.32</c:v>
                </c:pt>
                <c:pt idx="4">
                  <c:v>277.97000000000003</c:v>
                </c:pt>
                <c:pt idx="5">
                  <c:v>276.10000000000002</c:v>
                </c:pt>
                <c:pt idx="6">
                  <c:v>279.93</c:v>
                </c:pt>
                <c:pt idx="7">
                  <c:v>281.87</c:v>
                </c:pt>
                <c:pt idx="8">
                  <c:v>283.63</c:v>
                </c:pt>
                <c:pt idx="9">
                  <c:v>285.86</c:v>
                </c:pt>
                <c:pt idx="10">
                  <c:v>291.95999999999998</c:v>
                </c:pt>
                <c:pt idx="11">
                  <c:v>291.05</c:v>
                </c:pt>
                <c:pt idx="12">
                  <c:v>292.52999999999997</c:v>
                </c:pt>
                <c:pt idx="13">
                  <c:v>294.88</c:v>
                </c:pt>
                <c:pt idx="14">
                  <c:v>299.92</c:v>
                </c:pt>
                <c:pt idx="15">
                  <c:v>302.76</c:v>
                </c:pt>
                <c:pt idx="16">
                  <c:v>287.41000000000003</c:v>
                </c:pt>
                <c:pt idx="17">
                  <c:v>283.58</c:v>
                </c:pt>
                <c:pt idx="18">
                  <c:v>269.95</c:v>
                </c:pt>
                <c:pt idx="19">
                  <c:v>277.88</c:v>
                </c:pt>
                <c:pt idx="20">
                  <c:v>272.33999999999997</c:v>
                </c:pt>
                <c:pt idx="21">
                  <c:v>270.45</c:v>
                </c:pt>
                <c:pt idx="22">
                  <c:v>275.16000000000003</c:v>
                </c:pt>
                <c:pt idx="23">
                  <c:v>279.06</c:v>
                </c:pt>
                <c:pt idx="24">
                  <c:v>274.61</c:v>
                </c:pt>
                <c:pt idx="25">
                  <c:v>270.32</c:v>
                </c:pt>
                <c:pt idx="26">
                  <c:v>266.87</c:v>
                </c:pt>
                <c:pt idx="27">
                  <c:v>267.51</c:v>
                </c:pt>
                <c:pt idx="28">
                  <c:v>272.48</c:v>
                </c:pt>
                <c:pt idx="29">
                  <c:v>264.16000000000003</c:v>
                </c:pt>
                <c:pt idx="30">
                  <c:v>265.39</c:v>
                </c:pt>
                <c:pt idx="31">
                  <c:v>271.56</c:v>
                </c:pt>
                <c:pt idx="32">
                  <c:v>277.2</c:v>
                </c:pt>
                <c:pt idx="33">
                  <c:v>275.95</c:v>
                </c:pt>
                <c:pt idx="34">
                  <c:v>277.83999999999997</c:v>
                </c:pt>
                <c:pt idx="35">
                  <c:v>282.25</c:v>
                </c:pt>
                <c:pt idx="36">
                  <c:v>274.31</c:v>
                </c:pt>
                <c:pt idx="37">
                  <c:v>280.16000000000003</c:v>
                </c:pt>
                <c:pt idx="38">
                  <c:v>275.16000000000003</c:v>
                </c:pt>
                <c:pt idx="39">
                  <c:v>279.92</c:v>
                </c:pt>
                <c:pt idx="40">
                  <c:v>281.41000000000003</c:v>
                </c:pt>
                <c:pt idx="41">
                  <c:v>285.70999999999998</c:v>
                </c:pt>
                <c:pt idx="42">
                  <c:v>294.52999999999997</c:v>
                </c:pt>
                <c:pt idx="43">
                  <c:v>294.52</c:v>
                </c:pt>
                <c:pt idx="44">
                  <c:v>292.06</c:v>
                </c:pt>
                <c:pt idx="45">
                  <c:v>290.10000000000002</c:v>
                </c:pt>
                <c:pt idx="46">
                  <c:v>288.51</c:v>
                </c:pt>
                <c:pt idx="47">
                  <c:v>283.8</c:v>
                </c:pt>
                <c:pt idx="48">
                  <c:v>284.41000000000003</c:v>
                </c:pt>
                <c:pt idx="49">
                  <c:v>284.19</c:v>
                </c:pt>
                <c:pt idx="50">
                  <c:v>284.18</c:v>
                </c:pt>
                <c:pt idx="51">
                  <c:v>284.74</c:v>
                </c:pt>
                <c:pt idx="52">
                  <c:v>280.47000000000003</c:v>
                </c:pt>
                <c:pt idx="53">
                  <c:v>282.66000000000003</c:v>
                </c:pt>
                <c:pt idx="54">
                  <c:v>271.64</c:v>
                </c:pt>
                <c:pt idx="55">
                  <c:v>276.39</c:v>
                </c:pt>
                <c:pt idx="56">
                  <c:v>269.38</c:v>
                </c:pt>
                <c:pt idx="57">
                  <c:v>269.98</c:v>
                </c:pt>
                <c:pt idx="58">
                  <c:v>274.64999999999998</c:v>
                </c:pt>
                <c:pt idx="59">
                  <c:v>286.91000000000003</c:v>
                </c:pt>
                <c:pt idx="60">
                  <c:v>294.39</c:v>
                </c:pt>
                <c:pt idx="61">
                  <c:v>294.61</c:v>
                </c:pt>
                <c:pt idx="62">
                  <c:v>288.58999999999997</c:v>
                </c:pt>
                <c:pt idx="63">
                  <c:v>283.42</c:v>
                </c:pt>
                <c:pt idx="64">
                  <c:v>289.76</c:v>
                </c:pt>
                <c:pt idx="65">
                  <c:v>288.39999999999998</c:v>
                </c:pt>
                <c:pt idx="66">
                  <c:v>290.93</c:v>
                </c:pt>
                <c:pt idx="67">
                  <c:v>293.2</c:v>
                </c:pt>
                <c:pt idx="68">
                  <c:v>292.27</c:v>
                </c:pt>
                <c:pt idx="69">
                  <c:v>290.11</c:v>
                </c:pt>
                <c:pt idx="70">
                  <c:v>292.38</c:v>
                </c:pt>
                <c:pt idx="71">
                  <c:v>290.38</c:v>
                </c:pt>
                <c:pt idx="72">
                  <c:v>290.39</c:v>
                </c:pt>
                <c:pt idx="73">
                  <c:v>294.47000000000003</c:v>
                </c:pt>
                <c:pt idx="74">
                  <c:v>296.27999999999997</c:v>
                </c:pt>
                <c:pt idx="75">
                  <c:v>299.01</c:v>
                </c:pt>
                <c:pt idx="76">
                  <c:v>299.62</c:v>
                </c:pt>
                <c:pt idx="77">
                  <c:v>303.45999999999998</c:v>
                </c:pt>
                <c:pt idx="78">
                  <c:v>303.85000000000002</c:v>
                </c:pt>
                <c:pt idx="79">
                  <c:v>304.27999999999997</c:v>
                </c:pt>
                <c:pt idx="80">
                  <c:v>305.52</c:v>
                </c:pt>
                <c:pt idx="81">
                  <c:v>307.25</c:v>
                </c:pt>
                <c:pt idx="82">
                  <c:v>308.29000000000002</c:v>
                </c:pt>
                <c:pt idx="83">
                  <c:v>301.31</c:v>
                </c:pt>
                <c:pt idx="84">
                  <c:v>302.52</c:v>
                </c:pt>
                <c:pt idx="85">
                  <c:v>301.85000000000002</c:v>
                </c:pt>
                <c:pt idx="86">
                  <c:v>304.04000000000002</c:v>
                </c:pt>
                <c:pt idx="87">
                  <c:v>307.29000000000002</c:v>
                </c:pt>
                <c:pt idx="88">
                  <c:v>308.98</c:v>
                </c:pt>
                <c:pt idx="89">
                  <c:v>311</c:v>
                </c:pt>
                <c:pt idx="90">
                  <c:v>310.06</c:v>
                </c:pt>
                <c:pt idx="91">
                  <c:v>308.92</c:v>
                </c:pt>
                <c:pt idx="92">
                  <c:v>309.76</c:v>
                </c:pt>
                <c:pt idx="93">
                  <c:v>308.2</c:v>
                </c:pt>
                <c:pt idx="94">
                  <c:v>309.56</c:v>
                </c:pt>
                <c:pt idx="95">
                  <c:v>312.68</c:v>
                </c:pt>
                <c:pt idx="96">
                  <c:v>312.95999999999998</c:v>
                </c:pt>
                <c:pt idx="97">
                  <c:v>312.97000000000003</c:v>
                </c:pt>
                <c:pt idx="98">
                  <c:v>313.74</c:v>
                </c:pt>
                <c:pt idx="99">
                  <c:v>309.31</c:v>
                </c:pt>
                <c:pt idx="100">
                  <c:v>311.86</c:v>
                </c:pt>
                <c:pt idx="101">
                  <c:v>307.54000000000002</c:v>
                </c:pt>
                <c:pt idx="102">
                  <c:v>314.98</c:v>
                </c:pt>
                <c:pt idx="103">
                  <c:v>319.02999999999997</c:v>
                </c:pt>
                <c:pt idx="104">
                  <c:v>314.42</c:v>
                </c:pt>
                <c:pt idx="105">
                  <c:v>313.92</c:v>
                </c:pt>
                <c:pt idx="106">
                  <c:v>316.04000000000002</c:v>
                </c:pt>
                <c:pt idx="107">
                  <c:v>314.35000000000002</c:v>
                </c:pt>
                <c:pt idx="108">
                  <c:v>311.86</c:v>
                </c:pt>
                <c:pt idx="109">
                  <c:v>316.41000000000003</c:v>
                </c:pt>
                <c:pt idx="110">
                  <c:v>323.77</c:v>
                </c:pt>
                <c:pt idx="111">
                  <c:v>326.36</c:v>
                </c:pt>
                <c:pt idx="112">
                  <c:v>325.42</c:v>
                </c:pt>
                <c:pt idx="113">
                  <c:v>328.11</c:v>
                </c:pt>
                <c:pt idx="114">
                  <c:v>328.59</c:v>
                </c:pt>
                <c:pt idx="115">
                  <c:v>319.43</c:v>
                </c:pt>
                <c:pt idx="116">
                  <c:v>321.32</c:v>
                </c:pt>
                <c:pt idx="117">
                  <c:v>314.56</c:v>
                </c:pt>
                <c:pt idx="118">
                  <c:v>322.42</c:v>
                </c:pt>
                <c:pt idx="119">
                  <c:v>327.68</c:v>
                </c:pt>
                <c:pt idx="120">
                  <c:v>326.38</c:v>
                </c:pt>
                <c:pt idx="121">
                  <c:v>330.24</c:v>
                </c:pt>
                <c:pt idx="122">
                  <c:v>331.36</c:v>
                </c:pt>
                <c:pt idx="123">
                  <c:v>333.58</c:v>
                </c:pt>
                <c:pt idx="124">
                  <c:v>333.51</c:v>
                </c:pt>
                <c:pt idx="125">
                  <c:v>332.75</c:v>
                </c:pt>
                <c:pt idx="126">
                  <c:v>334.58</c:v>
                </c:pt>
                <c:pt idx="127">
                  <c:v>336.45</c:v>
                </c:pt>
                <c:pt idx="128">
                  <c:v>335.54</c:v>
                </c:pt>
                <c:pt idx="129">
                  <c:v>333.93</c:v>
                </c:pt>
                <c:pt idx="130">
                  <c:v>332.47</c:v>
                </c:pt>
                <c:pt idx="131">
                  <c:v>331.02</c:v>
                </c:pt>
                <c:pt idx="132">
                  <c:v>322.44</c:v>
                </c:pt>
                <c:pt idx="133">
                  <c:v>321.48</c:v>
                </c:pt>
                <c:pt idx="134">
                  <c:v>324.13</c:v>
                </c:pt>
                <c:pt idx="135">
                  <c:v>312.83</c:v>
                </c:pt>
                <c:pt idx="136">
                  <c:v>314.14</c:v>
                </c:pt>
                <c:pt idx="137">
                  <c:v>323.58999999999997</c:v>
                </c:pt>
                <c:pt idx="138">
                  <c:v>318.39999999999998</c:v>
                </c:pt>
                <c:pt idx="139">
                  <c:v>309.16000000000003</c:v>
                </c:pt>
                <c:pt idx="140">
                  <c:v>304.10000000000002</c:v>
                </c:pt>
                <c:pt idx="141">
                  <c:v>308.68</c:v>
                </c:pt>
                <c:pt idx="142">
                  <c:v>299.94</c:v>
                </c:pt>
                <c:pt idx="143">
                  <c:v>311.77</c:v>
                </c:pt>
                <c:pt idx="144">
                  <c:v>310.88</c:v>
                </c:pt>
                <c:pt idx="145">
                  <c:v>318.04000000000002</c:v>
                </c:pt>
                <c:pt idx="146">
                  <c:v>315.45999999999998</c:v>
                </c:pt>
                <c:pt idx="147">
                  <c:v>318.83</c:v>
                </c:pt>
                <c:pt idx="148">
                  <c:v>320.58</c:v>
                </c:pt>
                <c:pt idx="149">
                  <c:v>321.89999999999998</c:v>
                </c:pt>
                <c:pt idx="150">
                  <c:v>312.04000000000002</c:v>
                </c:pt>
                <c:pt idx="151">
                  <c:v>313.14</c:v>
                </c:pt>
                <c:pt idx="152">
                  <c:v>318.61</c:v>
                </c:pt>
                <c:pt idx="153">
                  <c:v>317.22000000000003</c:v>
                </c:pt>
                <c:pt idx="154">
                  <c:v>311.87</c:v>
                </c:pt>
                <c:pt idx="155">
                  <c:v>311.33</c:v>
                </c:pt>
                <c:pt idx="156">
                  <c:v>316</c:v>
                </c:pt>
                <c:pt idx="157">
                  <c:v>315.91000000000003</c:v>
                </c:pt>
                <c:pt idx="158">
                  <c:v>314.32</c:v>
                </c:pt>
                <c:pt idx="159">
                  <c:v>319.13</c:v>
                </c:pt>
                <c:pt idx="160">
                  <c:v>324.57</c:v>
                </c:pt>
                <c:pt idx="161">
                  <c:v>331.05</c:v>
                </c:pt>
                <c:pt idx="162">
                  <c:v>330.82</c:v>
                </c:pt>
                <c:pt idx="163">
                  <c:v>331.62</c:v>
                </c:pt>
                <c:pt idx="164">
                  <c:v>335.08</c:v>
                </c:pt>
                <c:pt idx="165">
                  <c:v>337.11</c:v>
                </c:pt>
                <c:pt idx="166">
                  <c:v>336.67</c:v>
                </c:pt>
                <c:pt idx="167">
                  <c:v>340.6</c:v>
                </c:pt>
                <c:pt idx="168">
                  <c:v>336.51</c:v>
                </c:pt>
                <c:pt idx="169">
                  <c:v>341.61</c:v>
                </c:pt>
                <c:pt idx="170">
                  <c:v>342.01</c:v>
                </c:pt>
                <c:pt idx="171">
                  <c:v>338.88</c:v>
                </c:pt>
                <c:pt idx="172">
                  <c:v>336.41</c:v>
                </c:pt>
                <c:pt idx="173">
                  <c:v>339.29</c:v>
                </c:pt>
                <c:pt idx="174">
                  <c:v>335.2</c:v>
                </c:pt>
                <c:pt idx="175">
                  <c:v>339.42</c:v>
                </c:pt>
                <c:pt idx="176">
                  <c:v>341.63</c:v>
                </c:pt>
                <c:pt idx="177">
                  <c:v>340.15</c:v>
                </c:pt>
                <c:pt idx="178">
                  <c:v>339</c:v>
                </c:pt>
                <c:pt idx="179">
                  <c:v>340.22</c:v>
                </c:pt>
                <c:pt idx="180">
                  <c:v>337.99</c:v>
                </c:pt>
                <c:pt idx="181">
                  <c:v>336.19</c:v>
                </c:pt>
                <c:pt idx="182">
                  <c:v>330.14</c:v>
                </c:pt>
                <c:pt idx="183">
                  <c:v>329.03</c:v>
                </c:pt>
                <c:pt idx="184">
                  <c:v>331.51</c:v>
                </c:pt>
                <c:pt idx="185">
                  <c:v>334.2</c:v>
                </c:pt>
                <c:pt idx="186">
                  <c:v>325.76</c:v>
                </c:pt>
                <c:pt idx="187">
                  <c:v>325.31</c:v>
                </c:pt>
                <c:pt idx="188">
                  <c:v>316.89</c:v>
                </c:pt>
                <c:pt idx="189">
                  <c:v>319.33999999999997</c:v>
                </c:pt>
                <c:pt idx="190">
                  <c:v>326.39</c:v>
                </c:pt>
                <c:pt idx="191">
                  <c:v>324.41000000000003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371-4E6F-B616-4595E46ECD2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'Underlying Study'!$B$3574:$B$3765</c:f>
              <c:numCache>
                <c:formatCode>m/d/yyyy</c:formatCode>
                <c:ptCount val="192"/>
                <c:pt idx="0">
                  <c:v>44055.666666666664</c:v>
                </c:pt>
                <c:pt idx="1">
                  <c:v>44056.666666666664</c:v>
                </c:pt>
                <c:pt idx="2">
                  <c:v>44057.666666666664</c:v>
                </c:pt>
                <c:pt idx="3">
                  <c:v>44060.666666666664</c:v>
                </c:pt>
                <c:pt idx="4">
                  <c:v>44061.666666666664</c:v>
                </c:pt>
                <c:pt idx="5">
                  <c:v>44062.666666666664</c:v>
                </c:pt>
                <c:pt idx="6">
                  <c:v>44063.666666666664</c:v>
                </c:pt>
                <c:pt idx="7">
                  <c:v>44064.666666666664</c:v>
                </c:pt>
                <c:pt idx="8">
                  <c:v>44067.666666666664</c:v>
                </c:pt>
                <c:pt idx="9">
                  <c:v>44068.666666666664</c:v>
                </c:pt>
                <c:pt idx="10">
                  <c:v>44069.666666666664</c:v>
                </c:pt>
                <c:pt idx="11">
                  <c:v>44070.666666666664</c:v>
                </c:pt>
                <c:pt idx="12">
                  <c:v>44071.666666666664</c:v>
                </c:pt>
                <c:pt idx="13">
                  <c:v>44074.666666666664</c:v>
                </c:pt>
                <c:pt idx="14">
                  <c:v>44075.666666666664</c:v>
                </c:pt>
                <c:pt idx="15">
                  <c:v>44076.666666666664</c:v>
                </c:pt>
                <c:pt idx="16">
                  <c:v>44077.666666666664</c:v>
                </c:pt>
                <c:pt idx="17">
                  <c:v>44078.666666666664</c:v>
                </c:pt>
                <c:pt idx="18">
                  <c:v>44082.666666666664</c:v>
                </c:pt>
                <c:pt idx="19">
                  <c:v>44083.666666666664</c:v>
                </c:pt>
                <c:pt idx="20">
                  <c:v>44084.666666666664</c:v>
                </c:pt>
                <c:pt idx="21">
                  <c:v>44085.666666666664</c:v>
                </c:pt>
                <c:pt idx="22">
                  <c:v>44088.666666666664</c:v>
                </c:pt>
                <c:pt idx="23">
                  <c:v>44089.666666666664</c:v>
                </c:pt>
                <c:pt idx="24">
                  <c:v>44090.666666666664</c:v>
                </c:pt>
                <c:pt idx="25">
                  <c:v>44091.666666666664</c:v>
                </c:pt>
                <c:pt idx="26">
                  <c:v>44092.666666666664</c:v>
                </c:pt>
                <c:pt idx="27">
                  <c:v>44095.666666666664</c:v>
                </c:pt>
                <c:pt idx="28">
                  <c:v>44096.666666666664</c:v>
                </c:pt>
                <c:pt idx="29">
                  <c:v>44097.666666666664</c:v>
                </c:pt>
                <c:pt idx="30">
                  <c:v>44098.666666666664</c:v>
                </c:pt>
                <c:pt idx="31">
                  <c:v>44099.666666666664</c:v>
                </c:pt>
                <c:pt idx="32">
                  <c:v>44102.666666666664</c:v>
                </c:pt>
                <c:pt idx="33">
                  <c:v>44103.666666666664</c:v>
                </c:pt>
                <c:pt idx="34">
                  <c:v>44104.666666666664</c:v>
                </c:pt>
                <c:pt idx="35">
                  <c:v>44105.666666666664</c:v>
                </c:pt>
                <c:pt idx="36">
                  <c:v>44106.666666666664</c:v>
                </c:pt>
                <c:pt idx="37">
                  <c:v>44109.666666666664</c:v>
                </c:pt>
                <c:pt idx="38">
                  <c:v>44110.666666666664</c:v>
                </c:pt>
                <c:pt idx="39">
                  <c:v>44111.666666666664</c:v>
                </c:pt>
                <c:pt idx="40">
                  <c:v>44112.666666666664</c:v>
                </c:pt>
                <c:pt idx="41">
                  <c:v>44113.666666666664</c:v>
                </c:pt>
                <c:pt idx="42">
                  <c:v>44116.666666666664</c:v>
                </c:pt>
                <c:pt idx="43">
                  <c:v>44117.666666666664</c:v>
                </c:pt>
                <c:pt idx="44">
                  <c:v>44118.666666666664</c:v>
                </c:pt>
                <c:pt idx="45">
                  <c:v>44119.666666666664</c:v>
                </c:pt>
                <c:pt idx="46">
                  <c:v>44120.666666666664</c:v>
                </c:pt>
                <c:pt idx="47">
                  <c:v>44123.666666666664</c:v>
                </c:pt>
                <c:pt idx="48">
                  <c:v>44124.666666666664</c:v>
                </c:pt>
                <c:pt idx="49">
                  <c:v>44125.666666666664</c:v>
                </c:pt>
                <c:pt idx="50">
                  <c:v>44126.666666666664</c:v>
                </c:pt>
                <c:pt idx="51">
                  <c:v>44127.666666666664</c:v>
                </c:pt>
                <c:pt idx="52">
                  <c:v>44130.666666666664</c:v>
                </c:pt>
                <c:pt idx="53">
                  <c:v>44131.666666666664</c:v>
                </c:pt>
                <c:pt idx="54">
                  <c:v>44132.666666666664</c:v>
                </c:pt>
                <c:pt idx="55">
                  <c:v>44133.666666666664</c:v>
                </c:pt>
                <c:pt idx="56">
                  <c:v>44134.666666666664</c:v>
                </c:pt>
                <c:pt idx="57">
                  <c:v>44137.666666666664</c:v>
                </c:pt>
                <c:pt idx="58">
                  <c:v>44138.666666666664</c:v>
                </c:pt>
                <c:pt idx="59">
                  <c:v>44139.666666666664</c:v>
                </c:pt>
                <c:pt idx="60">
                  <c:v>44140.666666666664</c:v>
                </c:pt>
                <c:pt idx="61">
                  <c:v>44141.666666666664</c:v>
                </c:pt>
                <c:pt idx="62">
                  <c:v>44144.666666666664</c:v>
                </c:pt>
                <c:pt idx="63">
                  <c:v>44145.666666666664</c:v>
                </c:pt>
                <c:pt idx="64">
                  <c:v>44146.666666666664</c:v>
                </c:pt>
                <c:pt idx="65">
                  <c:v>44147.666666666664</c:v>
                </c:pt>
                <c:pt idx="66">
                  <c:v>44148.666666666664</c:v>
                </c:pt>
                <c:pt idx="67">
                  <c:v>44151.666666666664</c:v>
                </c:pt>
                <c:pt idx="68">
                  <c:v>44152.666666666664</c:v>
                </c:pt>
                <c:pt idx="69">
                  <c:v>44153.666666666664</c:v>
                </c:pt>
                <c:pt idx="70">
                  <c:v>44154.666666666664</c:v>
                </c:pt>
                <c:pt idx="71">
                  <c:v>44155.666666666664</c:v>
                </c:pt>
                <c:pt idx="72">
                  <c:v>44158.666666666664</c:v>
                </c:pt>
                <c:pt idx="73">
                  <c:v>44159.666666666664</c:v>
                </c:pt>
                <c:pt idx="74">
                  <c:v>44160.666666666664</c:v>
                </c:pt>
                <c:pt idx="75">
                  <c:v>44162.541666666664</c:v>
                </c:pt>
                <c:pt idx="76">
                  <c:v>44165.666666666664</c:v>
                </c:pt>
                <c:pt idx="77">
                  <c:v>44166.666666666664</c:v>
                </c:pt>
                <c:pt idx="78">
                  <c:v>44167.666666666664</c:v>
                </c:pt>
                <c:pt idx="79">
                  <c:v>44168.666666666664</c:v>
                </c:pt>
                <c:pt idx="80">
                  <c:v>44169.666666666664</c:v>
                </c:pt>
                <c:pt idx="81">
                  <c:v>44172.666666666664</c:v>
                </c:pt>
                <c:pt idx="82">
                  <c:v>44173.666666666664</c:v>
                </c:pt>
                <c:pt idx="83">
                  <c:v>44174.666666666664</c:v>
                </c:pt>
                <c:pt idx="84">
                  <c:v>44175.666666666664</c:v>
                </c:pt>
                <c:pt idx="85">
                  <c:v>44176.666666666664</c:v>
                </c:pt>
                <c:pt idx="86">
                  <c:v>44179.666666666664</c:v>
                </c:pt>
                <c:pt idx="87">
                  <c:v>44180.666666666664</c:v>
                </c:pt>
                <c:pt idx="88">
                  <c:v>44181.666666666664</c:v>
                </c:pt>
                <c:pt idx="89">
                  <c:v>44182.666666666664</c:v>
                </c:pt>
                <c:pt idx="90">
                  <c:v>44183.666666666664</c:v>
                </c:pt>
                <c:pt idx="91">
                  <c:v>44186.666666666664</c:v>
                </c:pt>
                <c:pt idx="92">
                  <c:v>44187.666666666664</c:v>
                </c:pt>
                <c:pt idx="93">
                  <c:v>44188.666666666664</c:v>
                </c:pt>
                <c:pt idx="94">
                  <c:v>44189.541666666664</c:v>
                </c:pt>
                <c:pt idx="95">
                  <c:v>44193.666666666664</c:v>
                </c:pt>
                <c:pt idx="96">
                  <c:v>44194.666666666664</c:v>
                </c:pt>
                <c:pt idx="97">
                  <c:v>44195.666666666664</c:v>
                </c:pt>
                <c:pt idx="98">
                  <c:v>44196.666666666664</c:v>
                </c:pt>
                <c:pt idx="99">
                  <c:v>44200.666666666664</c:v>
                </c:pt>
                <c:pt idx="100">
                  <c:v>44201.666666666664</c:v>
                </c:pt>
                <c:pt idx="101">
                  <c:v>44202.666666666664</c:v>
                </c:pt>
                <c:pt idx="102">
                  <c:v>44203.666666666664</c:v>
                </c:pt>
                <c:pt idx="103">
                  <c:v>44204.666666666664</c:v>
                </c:pt>
                <c:pt idx="104">
                  <c:v>44207.666666666664</c:v>
                </c:pt>
                <c:pt idx="105">
                  <c:v>44208.666666666664</c:v>
                </c:pt>
                <c:pt idx="106">
                  <c:v>44209.666666666664</c:v>
                </c:pt>
                <c:pt idx="107">
                  <c:v>44210.666666666664</c:v>
                </c:pt>
                <c:pt idx="108">
                  <c:v>44211.666666666664</c:v>
                </c:pt>
                <c:pt idx="109">
                  <c:v>44215.666666666664</c:v>
                </c:pt>
                <c:pt idx="110">
                  <c:v>44216.666666666664</c:v>
                </c:pt>
                <c:pt idx="111">
                  <c:v>44217.666666666664</c:v>
                </c:pt>
                <c:pt idx="112">
                  <c:v>44218.666666666664</c:v>
                </c:pt>
                <c:pt idx="113">
                  <c:v>44221.666666666664</c:v>
                </c:pt>
                <c:pt idx="114">
                  <c:v>44222.666666666664</c:v>
                </c:pt>
                <c:pt idx="115">
                  <c:v>44223.666666666664</c:v>
                </c:pt>
                <c:pt idx="116">
                  <c:v>44224.666666666664</c:v>
                </c:pt>
                <c:pt idx="117">
                  <c:v>44225.666666666664</c:v>
                </c:pt>
                <c:pt idx="118">
                  <c:v>44228.666666666664</c:v>
                </c:pt>
                <c:pt idx="119">
                  <c:v>44229.666666666664</c:v>
                </c:pt>
                <c:pt idx="120">
                  <c:v>44230.666666666664</c:v>
                </c:pt>
                <c:pt idx="121">
                  <c:v>44231.666666666664</c:v>
                </c:pt>
                <c:pt idx="122">
                  <c:v>44232.666666666664</c:v>
                </c:pt>
                <c:pt idx="123">
                  <c:v>44235.666666666664</c:v>
                </c:pt>
                <c:pt idx="124">
                  <c:v>44236.666666666664</c:v>
                </c:pt>
                <c:pt idx="125">
                  <c:v>44237.666666666664</c:v>
                </c:pt>
                <c:pt idx="126">
                  <c:v>44238.666666666664</c:v>
                </c:pt>
                <c:pt idx="127">
                  <c:v>44239.666666666664</c:v>
                </c:pt>
                <c:pt idx="128">
                  <c:v>44243.666666666664</c:v>
                </c:pt>
                <c:pt idx="129">
                  <c:v>44244.666666666664</c:v>
                </c:pt>
                <c:pt idx="130">
                  <c:v>44245.666666666664</c:v>
                </c:pt>
                <c:pt idx="131">
                  <c:v>44246.666666666664</c:v>
                </c:pt>
                <c:pt idx="132">
                  <c:v>44249.666666666664</c:v>
                </c:pt>
                <c:pt idx="133">
                  <c:v>44250.666666666664</c:v>
                </c:pt>
                <c:pt idx="134">
                  <c:v>44251.666666666664</c:v>
                </c:pt>
                <c:pt idx="135">
                  <c:v>44252.666666666664</c:v>
                </c:pt>
                <c:pt idx="136">
                  <c:v>44253.666666666664</c:v>
                </c:pt>
                <c:pt idx="137">
                  <c:v>44256.666666666664</c:v>
                </c:pt>
                <c:pt idx="138">
                  <c:v>44257.666666666664</c:v>
                </c:pt>
                <c:pt idx="139">
                  <c:v>44258.666666666664</c:v>
                </c:pt>
                <c:pt idx="140">
                  <c:v>44259.666666666664</c:v>
                </c:pt>
                <c:pt idx="141">
                  <c:v>44260.666666666664</c:v>
                </c:pt>
                <c:pt idx="142">
                  <c:v>44263.666666666664</c:v>
                </c:pt>
                <c:pt idx="143">
                  <c:v>44264.666666666664</c:v>
                </c:pt>
                <c:pt idx="144">
                  <c:v>44265.666666666664</c:v>
                </c:pt>
                <c:pt idx="145">
                  <c:v>44266.666666666664</c:v>
                </c:pt>
                <c:pt idx="146">
                  <c:v>44267.666666666664</c:v>
                </c:pt>
                <c:pt idx="147">
                  <c:v>44270.666666666664</c:v>
                </c:pt>
                <c:pt idx="148">
                  <c:v>44271.666666666664</c:v>
                </c:pt>
                <c:pt idx="149">
                  <c:v>44272.666666666664</c:v>
                </c:pt>
                <c:pt idx="150">
                  <c:v>44273.666666666664</c:v>
                </c:pt>
                <c:pt idx="151">
                  <c:v>44274.666666666664</c:v>
                </c:pt>
                <c:pt idx="152">
                  <c:v>44277.666666666664</c:v>
                </c:pt>
                <c:pt idx="153">
                  <c:v>44278.666666666664</c:v>
                </c:pt>
                <c:pt idx="154">
                  <c:v>44279.666666666664</c:v>
                </c:pt>
                <c:pt idx="155">
                  <c:v>44280.666666666664</c:v>
                </c:pt>
                <c:pt idx="156">
                  <c:v>44281.666666666664</c:v>
                </c:pt>
                <c:pt idx="157">
                  <c:v>44284.666666666664</c:v>
                </c:pt>
                <c:pt idx="158">
                  <c:v>44285.666666666664</c:v>
                </c:pt>
                <c:pt idx="159">
                  <c:v>44286.666666666664</c:v>
                </c:pt>
                <c:pt idx="160">
                  <c:v>44287.666666666664</c:v>
                </c:pt>
                <c:pt idx="161">
                  <c:v>44291.666666666664</c:v>
                </c:pt>
                <c:pt idx="162">
                  <c:v>44292.666666666664</c:v>
                </c:pt>
                <c:pt idx="163">
                  <c:v>44293.666666666664</c:v>
                </c:pt>
                <c:pt idx="164">
                  <c:v>44294.666666666664</c:v>
                </c:pt>
                <c:pt idx="165">
                  <c:v>44295.666666666664</c:v>
                </c:pt>
                <c:pt idx="166">
                  <c:v>44298.666666666664</c:v>
                </c:pt>
                <c:pt idx="167">
                  <c:v>44299.666666666664</c:v>
                </c:pt>
                <c:pt idx="168">
                  <c:v>44300.666666666664</c:v>
                </c:pt>
                <c:pt idx="169">
                  <c:v>44301.666666666664</c:v>
                </c:pt>
                <c:pt idx="170">
                  <c:v>44302.666666666664</c:v>
                </c:pt>
                <c:pt idx="171">
                  <c:v>44305.666666666664</c:v>
                </c:pt>
                <c:pt idx="172">
                  <c:v>44306.666666666664</c:v>
                </c:pt>
                <c:pt idx="173">
                  <c:v>44307.666666666664</c:v>
                </c:pt>
                <c:pt idx="174">
                  <c:v>44308.666666666664</c:v>
                </c:pt>
                <c:pt idx="175">
                  <c:v>44309.666666666664</c:v>
                </c:pt>
                <c:pt idx="176">
                  <c:v>44312.666666666664</c:v>
                </c:pt>
                <c:pt idx="177">
                  <c:v>44313.666666666664</c:v>
                </c:pt>
                <c:pt idx="178">
                  <c:v>44314.666666666664</c:v>
                </c:pt>
                <c:pt idx="179">
                  <c:v>44315.666666666664</c:v>
                </c:pt>
                <c:pt idx="180">
                  <c:v>44316.666666666664</c:v>
                </c:pt>
                <c:pt idx="181">
                  <c:v>44319.666666666664</c:v>
                </c:pt>
                <c:pt idx="182">
                  <c:v>44320.666666666664</c:v>
                </c:pt>
                <c:pt idx="183">
                  <c:v>44321.666666666664</c:v>
                </c:pt>
                <c:pt idx="184">
                  <c:v>44322.666666666664</c:v>
                </c:pt>
                <c:pt idx="185">
                  <c:v>44323.666666666664</c:v>
                </c:pt>
                <c:pt idx="186">
                  <c:v>44326.666666666664</c:v>
                </c:pt>
                <c:pt idx="187">
                  <c:v>44327.666666666664</c:v>
                </c:pt>
                <c:pt idx="188">
                  <c:v>44328.666666666664</c:v>
                </c:pt>
                <c:pt idx="189">
                  <c:v>44329.666666666664</c:v>
                </c:pt>
                <c:pt idx="190">
                  <c:v>44330.666666666664</c:v>
                </c:pt>
                <c:pt idx="191">
                  <c:v>44333.666666666664</c:v>
                </c:pt>
              </c:numCache>
            </c:numRef>
          </c:xVal>
          <c:yVal>
            <c:numRef>
              <c:f>'Underlying Study'!$D$3574:$D$3765</c:f>
              <c:numCache>
                <c:formatCode>General</c:formatCode>
                <c:ptCount val="192"/>
                <c:pt idx="20" formatCode="0.00">
                  <c:v>276.796268</c:v>
                </c:pt>
                <c:pt idx="21" formatCode="0.00">
                  <c:v>277.64769332036798</c:v>
                </c:pt>
                <c:pt idx="22" formatCode="0.00">
                  <c:v>278.50173762502141</c:v>
                </c:pt>
                <c:pt idx="23" formatCode="0.00">
                  <c:v>279.35840896995597</c:v>
                </c:pt>
                <c:pt idx="24" formatCode="0.00">
                  <c:v>280.21771543594753</c:v>
                </c:pt>
                <c:pt idx="25" formatCode="0.00">
                  <c:v>281.07966512862851</c:v>
                </c:pt>
                <c:pt idx="26" formatCode="0.00">
                  <c:v>281.94426617856419</c:v>
                </c:pt>
                <c:pt idx="27" formatCode="0.00">
                  <c:v>282.81152674132943</c:v>
                </c:pt>
                <c:pt idx="28" formatCode="0.00">
                  <c:v>283.68145499758572</c:v>
                </c:pt>
                <c:pt idx="29" formatCode="0.00">
                  <c:v>284.55405915315822</c:v>
                </c:pt>
                <c:pt idx="30" formatCode="0.00">
                  <c:v>285.42934743911331</c:v>
                </c:pt>
                <c:pt idx="31" formatCode="0.00">
                  <c:v>286.307328111836</c:v>
                </c:pt>
                <c:pt idx="32" formatCode="0.00">
                  <c:v>287.18800945310801</c:v>
                </c:pt>
                <c:pt idx="33" formatCode="0.00">
                  <c:v>288.07139977018574</c:v>
                </c:pt>
                <c:pt idx="34" formatCode="0.00">
                  <c:v>288.95750739587879</c:v>
                </c:pt>
                <c:pt idx="35" formatCode="0.00">
                  <c:v>289.84634068862846</c:v>
                </c:pt>
                <c:pt idx="36" formatCode="0.00">
                  <c:v>290.73790803258669</c:v>
                </c:pt>
                <c:pt idx="37" formatCode="0.00">
                  <c:v>291.63221783769484</c:v>
                </c:pt>
                <c:pt idx="38" formatCode="0.00">
                  <c:v>292.52927853976354</c:v>
                </c:pt>
                <c:pt idx="39" formatCode="0.00">
                  <c:v>293.42909860055187</c:v>
                </c:pt>
                <c:pt idx="40" formatCode="0.00">
                  <c:v>294.33168650784711</c:v>
                </c:pt>
                <c:pt idx="41" formatCode="0.00">
                  <c:v>295.23705077554524</c:v>
                </c:pt>
                <c:pt idx="42" formatCode="0.00">
                  <c:v>296.14519994373074</c:v>
                </c:pt>
                <c:pt idx="43" formatCode="0.00">
                  <c:v>297.05614257875766</c:v>
                </c:pt>
                <c:pt idx="44" formatCode="0.00">
                  <c:v>297.9698872733299</c:v>
                </c:pt>
                <c:pt idx="45" formatCode="0.00">
                  <c:v>298.88644264658262</c:v>
                </c:pt>
                <c:pt idx="46" formatCode="0.00">
                  <c:v>299.80581734416347</c:v>
                </c:pt>
                <c:pt idx="47" formatCode="0.00">
                  <c:v>300.72802003831413</c:v>
                </c:pt>
                <c:pt idx="48" formatCode="0.00">
                  <c:v>301.65305942795197</c:v>
                </c:pt>
                <c:pt idx="49" formatCode="0.00">
                  <c:v>302.58094423875229</c:v>
                </c:pt>
                <c:pt idx="50" formatCode="0.00">
                  <c:v>303.51168322323065</c:v>
                </c:pt>
                <c:pt idx="51" formatCode="0.00">
                  <c:v>304.44528516082534</c:v>
                </c:pt>
                <c:pt idx="52" formatCode="0.00">
                  <c:v>305.38175885797995</c:v>
                </c:pt>
                <c:pt idx="53" formatCode="0.00">
                  <c:v>306.32111314822708</c:v>
                </c:pt>
                <c:pt idx="54" formatCode="0.00">
                  <c:v>307.26335689227096</c:v>
                </c:pt>
                <c:pt idx="55" formatCode="0.00">
                  <c:v>308.20849897807159</c:v>
                </c:pt>
                <c:pt idx="56" formatCode="0.00">
                  <c:v>309.1565483209281</c:v>
                </c:pt>
                <c:pt idx="57" formatCode="0.00">
                  <c:v>310.10751386356327</c:v>
                </c:pt>
                <c:pt idx="58" formatCode="0.00">
                  <c:v>311.06140457620756</c:v>
                </c:pt>
                <c:pt idx="59" formatCode="0.00">
                  <c:v>312.01822945668391</c:v>
                </c:pt>
                <c:pt idx="60" formatCode="0.00">
                  <c:v>312.97799753049264</c:v>
                </c:pt>
                <c:pt idx="61" formatCode="0.00">
                  <c:v>313.94071785089642</c:v>
                </c:pt>
                <c:pt idx="62" formatCode="0.00">
                  <c:v>314.90639949900577</c:v>
                </c:pt>
                <c:pt idx="63" formatCode="0.00">
                  <c:v>315.87505158386466</c:v>
                </c:pt>
                <c:pt idx="64" formatCode="0.00">
                  <c:v>316.84668324253659</c:v>
                </c:pt>
                <c:pt idx="65" formatCode="0.00">
                  <c:v>317.82130364019059</c:v>
                </c:pt>
                <c:pt idx="66" formatCode="0.00">
                  <c:v>318.79892197018779</c:v>
                </c:pt>
                <c:pt idx="67" formatCode="0.00">
                  <c:v>319.7795474541681</c:v>
                </c:pt>
                <c:pt idx="68" formatCode="0.00">
                  <c:v>320.76318934213708</c:v>
                </c:pt>
                <c:pt idx="69" formatCode="0.00">
                  <c:v>321.74985691255353</c:v>
                </c:pt>
                <c:pt idx="70" formatCode="0.00">
                  <c:v>322.73955947241654</c:v>
                </c:pt>
                <c:pt idx="71" formatCode="0.00">
                  <c:v>323.73230635735365</c:v>
                </c:pt>
                <c:pt idx="72" formatCode="0.00">
                  <c:v>324.72810693170885</c:v>
                </c:pt>
                <c:pt idx="73" formatCode="0.00">
                  <c:v>325.72697058863076</c:v>
                </c:pt>
                <c:pt idx="74" formatCode="0.00">
                  <c:v>326.7289067501614</c:v>
                </c:pt>
                <c:pt idx="75" formatCode="0.00">
                  <c:v>327.7339248673249</c:v>
                </c:pt>
                <c:pt idx="76" formatCode="0.00">
                  <c:v>328.74203442021678</c:v>
                </c:pt>
                <c:pt idx="77" formatCode="0.00">
                  <c:v>329.75324491809334</c:v>
                </c:pt>
                <c:pt idx="78" formatCode="0.00">
                  <c:v>330.76756589946143</c:v>
                </c:pt>
                <c:pt idx="79" formatCode="0.00">
                  <c:v>331.78500693216813</c:v>
                </c:pt>
                <c:pt idx="80" formatCode="0.00">
                  <c:v>332.80557761349144</c:v>
                </c:pt>
                <c:pt idx="81" formatCode="0.00">
                  <c:v>333.82928757023052</c:v>
                </c:pt>
                <c:pt idx="82" formatCode="0.00">
                  <c:v>334.8561464587965</c:v>
                </c:pt>
                <c:pt idx="83" formatCode="0.00">
                  <c:v>335.88616396530369</c:v>
                </c:pt>
                <c:pt idx="84" formatCode="0.00">
                  <c:v>336.91934980566094</c:v>
                </c:pt>
                <c:pt idx="85" formatCode="0.00">
                  <c:v>337.95571372566309</c:v>
                </c:pt>
                <c:pt idx="86" formatCode="0.00">
                  <c:v>338.99526550108317</c:v>
                </c:pt>
                <c:pt idx="87" formatCode="0.00">
                  <c:v>340.0380149377645</c:v>
                </c:pt>
                <c:pt idx="88" formatCode="0.00">
                  <c:v>341.08397187171306</c:v>
                </c:pt>
                <c:pt idx="89" formatCode="0.00">
                  <c:v>342.13314616919041</c:v>
                </c:pt>
                <c:pt idx="90" formatCode="0.00">
                  <c:v>343.18554772680687</c:v>
                </c:pt>
                <c:pt idx="91" formatCode="0.00">
                  <c:v>344.24118647161447</c:v>
                </c:pt>
                <c:pt idx="92" formatCode="0.00">
                  <c:v>345.30007236120116</c:v>
                </c:pt>
                <c:pt idx="93" formatCode="0.00">
                  <c:v>346.36221538378419</c:v>
                </c:pt>
                <c:pt idx="94" formatCode="0.00">
                  <c:v>347.42762555830473</c:v>
                </c:pt>
                <c:pt idx="95" formatCode="0.00">
                  <c:v>348.496312934522</c:v>
                </c:pt>
                <c:pt idx="96" formatCode="0.00">
                  <c:v>349.56828759310855</c:v>
                </c:pt>
                <c:pt idx="97" formatCode="0.00">
                  <c:v>350.64355964574492</c:v>
                </c:pt>
                <c:pt idx="98" formatCode="0.00">
                  <c:v>351.7221392352152</c:v>
                </c:pt>
                <c:pt idx="99" formatCode="0.00">
                  <c:v>352.80403653550269</c:v>
                </c:pt>
                <c:pt idx="100" formatCode="0.00">
                  <c:v>353.8892617518859</c:v>
                </c:pt>
                <c:pt idx="101" formatCode="0.00">
                  <c:v>354.9778251210347</c:v>
                </c:pt>
                <c:pt idx="102" formatCode="0.00">
                  <c:v>356.06973691110699</c:v>
                </c:pt>
                <c:pt idx="103" formatCode="0.00">
                  <c:v>357.16500742184547</c:v>
                </c:pt>
                <c:pt idx="104" formatCode="0.00">
                  <c:v>358.26364698467501</c:v>
                </c:pt>
                <c:pt idx="105" formatCode="0.00">
                  <c:v>359.36566596279982</c:v>
                </c:pt>
                <c:pt idx="106" formatCode="0.00">
                  <c:v>360.47107475130133</c:v>
                </c:pt>
                <c:pt idx="107" formatCode="0.00">
                  <c:v>361.57988377723632</c:v>
                </c:pt>
                <c:pt idx="108" formatCode="0.00">
                  <c:v>362.69210349973508</c:v>
                </c:pt>
                <c:pt idx="109" formatCode="0.00">
                  <c:v>363.80774441010027</c:v>
                </c:pt>
                <c:pt idx="110" formatCode="0.00">
                  <c:v>364.92681703190573</c:v>
                </c:pt>
                <c:pt idx="111" formatCode="0.00">
                  <c:v>366.04933192109581</c:v>
                </c:pt>
                <c:pt idx="112" formatCode="0.00">
                  <c:v>367.1752996660851</c:v>
                </c:pt>
                <c:pt idx="113" formatCode="0.00">
                  <c:v>368.30473088785794</c:v>
                </c:pt>
                <c:pt idx="114" formatCode="0.00">
                  <c:v>369.43763624006897</c:v>
                </c:pt>
                <c:pt idx="115" formatCode="0.00">
                  <c:v>370.57402640914341</c:v>
                </c:pt>
                <c:pt idx="116" formatCode="0.00">
                  <c:v>371.71391211437793</c:v>
                </c:pt>
                <c:pt idx="117" formatCode="0.00">
                  <c:v>372.85730410804177</c:v>
                </c:pt>
                <c:pt idx="118" formatCode="0.00">
                  <c:v>374.00421317547807</c:v>
                </c:pt>
                <c:pt idx="119" formatCode="0.00">
                  <c:v>375.15465013520583</c:v>
                </c:pt>
                <c:pt idx="120" formatCode="0.00">
                  <c:v>376.30862583902172</c:v>
                </c:pt>
                <c:pt idx="121" formatCode="0.00">
                  <c:v>377.46615117210257</c:v>
                </c:pt>
                <c:pt idx="122" formatCode="0.00">
                  <c:v>378.62723705310799</c:v>
                </c:pt>
                <c:pt idx="123" formatCode="0.00">
                  <c:v>379.79189443428339</c:v>
                </c:pt>
                <c:pt idx="124" formatCode="0.00">
                  <c:v>380.96013430156324</c:v>
                </c:pt>
                <c:pt idx="125" formatCode="0.00">
                  <c:v>382.1319676746748</c:v>
                </c:pt>
                <c:pt idx="126" formatCode="0.00">
                  <c:v>383.30740560724212</c:v>
                </c:pt>
                <c:pt idx="127" formatCode="0.00">
                  <c:v>384.48645918688993</c:v>
                </c:pt>
                <c:pt idx="128" formatCode="0.00">
                  <c:v>385.66913953534879</c:v>
                </c:pt>
                <c:pt idx="129" formatCode="0.00">
                  <c:v>386.85545780855949</c:v>
                </c:pt>
                <c:pt idx="130" formatCode="0.00">
                  <c:v>388.04542519677864</c:v>
                </c:pt>
                <c:pt idx="131" formatCode="0.00">
                  <c:v>389.2390529246839</c:v>
                </c:pt>
                <c:pt idx="132" formatCode="0.00">
                  <c:v>390.43635225148017</c:v>
                </c:pt>
                <c:pt idx="133" formatCode="0.00">
                  <c:v>391.63733447100566</c:v>
                </c:pt>
                <c:pt idx="134" formatCode="0.00">
                  <c:v>392.84201091183849</c:v>
                </c:pt>
                <c:pt idx="135" formatCode="0.00">
                  <c:v>394.05039293740322</c:v>
                </c:pt>
                <c:pt idx="136" formatCode="0.00">
                  <c:v>395.26249194607868</c:v>
                </c:pt>
                <c:pt idx="137" formatCode="0.00">
                  <c:v>396.47831937130479</c:v>
                </c:pt>
                <c:pt idx="138" formatCode="0.00">
                  <c:v>397.69788668169087</c:v>
                </c:pt>
                <c:pt idx="139" formatCode="0.00">
                  <c:v>398.92120538112374</c:v>
                </c:pt>
                <c:pt idx="140" formatCode="0.00">
                  <c:v>400.14828700887603</c:v>
                </c:pt>
                <c:pt idx="141" formatCode="0.00">
                  <c:v>401.37914313971527</c:v>
                </c:pt>
                <c:pt idx="142" formatCode="0.00">
                  <c:v>402.613785384013</c:v>
                </c:pt>
                <c:pt idx="143" formatCode="0.00">
                  <c:v>403.85222538785422</c:v>
                </c:pt>
                <c:pt idx="144" formatCode="0.00">
                  <c:v>405.09447483314722</c:v>
                </c:pt>
                <c:pt idx="145" formatCode="0.00">
                  <c:v>406.34054543773402</c:v>
                </c:pt>
                <c:pt idx="146" formatCode="0.00">
                  <c:v>407.59044895550051</c:v>
                </c:pt>
                <c:pt idx="147" formatCode="0.00">
                  <c:v>408.84419717648763</c:v>
                </c:pt>
                <c:pt idx="148" formatCode="0.00">
                  <c:v>410.10180192700244</c:v>
                </c:pt>
                <c:pt idx="149" formatCode="0.00">
                  <c:v>411.36327506972987</c:v>
                </c:pt>
                <c:pt idx="150" formatCode="0.00">
                  <c:v>412.62862850384431</c:v>
                </c:pt>
                <c:pt idx="151" formatCode="0.00">
                  <c:v>413.89787416512212</c:v>
                </c:pt>
                <c:pt idx="152" formatCode="0.00">
                  <c:v>415.17102402605406</c:v>
                </c:pt>
                <c:pt idx="153" formatCode="0.00">
                  <c:v>416.44809009595815</c:v>
                </c:pt>
                <c:pt idx="154" formatCode="0.00">
                  <c:v>417.72908442109326</c:v>
                </c:pt>
                <c:pt idx="155" formatCode="0.00">
                  <c:v>419.01401908477249</c:v>
                </c:pt>
                <c:pt idx="156" formatCode="0.00">
                  <c:v>420.30290620747724</c:v>
                </c:pt>
                <c:pt idx="157" formatCode="0.00">
                  <c:v>421.59575794697139</c:v>
                </c:pt>
                <c:pt idx="158" formatCode="0.00">
                  <c:v>422.89258649841628</c:v>
                </c:pt>
                <c:pt idx="159" formatCode="0.00">
                  <c:v>424.1934040944854</c:v>
                </c:pt>
                <c:pt idx="160" formatCode="0.00">
                  <c:v>425.49822300547999</c:v>
                </c:pt>
                <c:pt idx="161" formatCode="0.00">
                  <c:v>426.80705553944478</c:v>
                </c:pt>
                <c:pt idx="162" formatCode="0.00">
                  <c:v>428.11991404228411</c:v>
                </c:pt>
                <c:pt idx="163" formatCode="0.00">
                  <c:v>429.4368108978781</c:v>
                </c:pt>
                <c:pt idx="164" formatCode="0.00">
                  <c:v>430.75775852819999</c:v>
                </c:pt>
                <c:pt idx="165" formatCode="0.00">
                  <c:v>432.08276939343273</c:v>
                </c:pt>
                <c:pt idx="166" formatCode="0.00">
                  <c:v>433.41185599208688</c:v>
                </c:pt>
                <c:pt idx="167" formatCode="0.00">
                  <c:v>434.74503086111849</c:v>
                </c:pt>
                <c:pt idx="168" formatCode="0.00">
                  <c:v>436.0823065760473</c:v>
                </c:pt>
                <c:pt idx="169" formatCode="0.00">
                  <c:v>437.42369575107517</c:v>
                </c:pt>
                <c:pt idx="170" formatCode="0.00">
                  <c:v>438.76921103920535</c:v>
                </c:pt>
                <c:pt idx="171" formatCode="0.00">
                  <c:v>440.11886513236198</c:v>
                </c:pt>
                <c:pt idx="172" formatCode="0.00">
                  <c:v>441.47267076150905</c:v>
                </c:pt>
                <c:pt idx="173" formatCode="0.00">
                  <c:v>442.83064069677147</c:v>
                </c:pt>
                <c:pt idx="174" formatCode="0.00">
                  <c:v>444.19278774755469</c:v>
                </c:pt>
                <c:pt idx="175" formatCode="0.00">
                  <c:v>445.55912476266616</c:v>
                </c:pt>
                <c:pt idx="176" formatCode="0.00">
                  <c:v>446.92966463043609</c:v>
                </c:pt>
                <c:pt idx="177" formatCode="0.00">
                  <c:v>448.3044202788393</c:v>
                </c:pt>
                <c:pt idx="178" formatCode="0.00">
                  <c:v>449.68340467561694</c:v>
                </c:pt>
                <c:pt idx="179" formatCode="0.00">
                  <c:v>451.06663082839913</c:v>
                </c:pt>
                <c:pt idx="180" formatCode="0.00">
                  <c:v>452.45411178482732</c:v>
                </c:pt>
                <c:pt idx="181" formatCode="0.00">
                  <c:v>453.84586063267744</c:v>
                </c:pt>
                <c:pt idx="182" formatCode="0.00">
                  <c:v>455.24189049998358</c:v>
                </c:pt>
                <c:pt idx="183" formatCode="0.00">
                  <c:v>456.6422145551615</c:v>
                </c:pt>
                <c:pt idx="184" formatCode="0.00">
                  <c:v>458.04684600713318</c:v>
                </c:pt>
                <c:pt idx="185" formatCode="0.00">
                  <c:v>459.45579810545109</c:v>
                </c:pt>
                <c:pt idx="186" formatCode="0.00">
                  <c:v>460.86908414042347</c:v>
                </c:pt>
                <c:pt idx="187" formatCode="0.00">
                  <c:v>462.28671744323941</c:v>
                </c:pt>
                <c:pt idx="188" formatCode="0.00">
                  <c:v>463.70871138609482</c:v>
                </c:pt>
                <c:pt idx="189" formatCode="0.00">
                  <c:v>465.13507938231839</c:v>
                </c:pt>
                <c:pt idx="190" formatCode="0.00">
                  <c:v>466.56583488649841</c:v>
                </c:pt>
                <c:pt idx="191" formatCode="0.00">
                  <c:v>468.00099139460917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371-4E6F-B616-4595E46ECD2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'Underlying Study'!$B$3574:$B$3765</c:f>
              <c:numCache>
                <c:formatCode>m/d/yyyy</c:formatCode>
                <c:ptCount val="192"/>
                <c:pt idx="0">
                  <c:v>44055.666666666664</c:v>
                </c:pt>
                <c:pt idx="1">
                  <c:v>44056.666666666664</c:v>
                </c:pt>
                <c:pt idx="2">
                  <c:v>44057.666666666664</c:v>
                </c:pt>
                <c:pt idx="3">
                  <c:v>44060.666666666664</c:v>
                </c:pt>
                <c:pt idx="4">
                  <c:v>44061.666666666664</c:v>
                </c:pt>
                <c:pt idx="5">
                  <c:v>44062.666666666664</c:v>
                </c:pt>
                <c:pt idx="6">
                  <c:v>44063.666666666664</c:v>
                </c:pt>
                <c:pt idx="7">
                  <c:v>44064.666666666664</c:v>
                </c:pt>
                <c:pt idx="8">
                  <c:v>44067.666666666664</c:v>
                </c:pt>
                <c:pt idx="9">
                  <c:v>44068.666666666664</c:v>
                </c:pt>
                <c:pt idx="10">
                  <c:v>44069.666666666664</c:v>
                </c:pt>
                <c:pt idx="11">
                  <c:v>44070.666666666664</c:v>
                </c:pt>
                <c:pt idx="12">
                  <c:v>44071.666666666664</c:v>
                </c:pt>
                <c:pt idx="13">
                  <c:v>44074.666666666664</c:v>
                </c:pt>
                <c:pt idx="14">
                  <c:v>44075.666666666664</c:v>
                </c:pt>
                <c:pt idx="15">
                  <c:v>44076.666666666664</c:v>
                </c:pt>
                <c:pt idx="16">
                  <c:v>44077.666666666664</c:v>
                </c:pt>
                <c:pt idx="17">
                  <c:v>44078.666666666664</c:v>
                </c:pt>
                <c:pt idx="18">
                  <c:v>44082.666666666664</c:v>
                </c:pt>
                <c:pt idx="19">
                  <c:v>44083.666666666664</c:v>
                </c:pt>
                <c:pt idx="20">
                  <c:v>44084.666666666664</c:v>
                </c:pt>
                <c:pt idx="21">
                  <c:v>44085.666666666664</c:v>
                </c:pt>
                <c:pt idx="22">
                  <c:v>44088.666666666664</c:v>
                </c:pt>
                <c:pt idx="23">
                  <c:v>44089.666666666664</c:v>
                </c:pt>
                <c:pt idx="24">
                  <c:v>44090.666666666664</c:v>
                </c:pt>
                <c:pt idx="25">
                  <c:v>44091.666666666664</c:v>
                </c:pt>
                <c:pt idx="26">
                  <c:v>44092.666666666664</c:v>
                </c:pt>
                <c:pt idx="27">
                  <c:v>44095.666666666664</c:v>
                </c:pt>
                <c:pt idx="28">
                  <c:v>44096.666666666664</c:v>
                </c:pt>
                <c:pt idx="29">
                  <c:v>44097.666666666664</c:v>
                </c:pt>
                <c:pt idx="30">
                  <c:v>44098.666666666664</c:v>
                </c:pt>
                <c:pt idx="31">
                  <c:v>44099.666666666664</c:v>
                </c:pt>
                <c:pt idx="32">
                  <c:v>44102.666666666664</c:v>
                </c:pt>
                <c:pt idx="33">
                  <c:v>44103.666666666664</c:v>
                </c:pt>
                <c:pt idx="34">
                  <c:v>44104.666666666664</c:v>
                </c:pt>
                <c:pt idx="35">
                  <c:v>44105.666666666664</c:v>
                </c:pt>
                <c:pt idx="36">
                  <c:v>44106.666666666664</c:v>
                </c:pt>
                <c:pt idx="37">
                  <c:v>44109.666666666664</c:v>
                </c:pt>
                <c:pt idx="38">
                  <c:v>44110.666666666664</c:v>
                </c:pt>
                <c:pt idx="39">
                  <c:v>44111.666666666664</c:v>
                </c:pt>
                <c:pt idx="40">
                  <c:v>44112.666666666664</c:v>
                </c:pt>
                <c:pt idx="41">
                  <c:v>44113.666666666664</c:v>
                </c:pt>
                <c:pt idx="42">
                  <c:v>44116.666666666664</c:v>
                </c:pt>
                <c:pt idx="43">
                  <c:v>44117.666666666664</c:v>
                </c:pt>
                <c:pt idx="44">
                  <c:v>44118.666666666664</c:v>
                </c:pt>
                <c:pt idx="45">
                  <c:v>44119.666666666664</c:v>
                </c:pt>
                <c:pt idx="46">
                  <c:v>44120.666666666664</c:v>
                </c:pt>
                <c:pt idx="47">
                  <c:v>44123.666666666664</c:v>
                </c:pt>
                <c:pt idx="48">
                  <c:v>44124.666666666664</c:v>
                </c:pt>
                <c:pt idx="49">
                  <c:v>44125.666666666664</c:v>
                </c:pt>
                <c:pt idx="50">
                  <c:v>44126.666666666664</c:v>
                </c:pt>
                <c:pt idx="51">
                  <c:v>44127.666666666664</c:v>
                </c:pt>
                <c:pt idx="52">
                  <c:v>44130.666666666664</c:v>
                </c:pt>
                <c:pt idx="53">
                  <c:v>44131.666666666664</c:v>
                </c:pt>
                <c:pt idx="54">
                  <c:v>44132.666666666664</c:v>
                </c:pt>
                <c:pt idx="55">
                  <c:v>44133.666666666664</c:v>
                </c:pt>
                <c:pt idx="56">
                  <c:v>44134.666666666664</c:v>
                </c:pt>
                <c:pt idx="57">
                  <c:v>44137.666666666664</c:v>
                </c:pt>
                <c:pt idx="58">
                  <c:v>44138.666666666664</c:v>
                </c:pt>
                <c:pt idx="59">
                  <c:v>44139.666666666664</c:v>
                </c:pt>
                <c:pt idx="60">
                  <c:v>44140.666666666664</c:v>
                </c:pt>
                <c:pt idx="61">
                  <c:v>44141.666666666664</c:v>
                </c:pt>
                <c:pt idx="62">
                  <c:v>44144.666666666664</c:v>
                </c:pt>
                <c:pt idx="63">
                  <c:v>44145.666666666664</c:v>
                </c:pt>
                <c:pt idx="64">
                  <c:v>44146.666666666664</c:v>
                </c:pt>
                <c:pt idx="65">
                  <c:v>44147.666666666664</c:v>
                </c:pt>
                <c:pt idx="66">
                  <c:v>44148.666666666664</c:v>
                </c:pt>
                <c:pt idx="67">
                  <c:v>44151.666666666664</c:v>
                </c:pt>
                <c:pt idx="68">
                  <c:v>44152.666666666664</c:v>
                </c:pt>
                <c:pt idx="69">
                  <c:v>44153.666666666664</c:v>
                </c:pt>
                <c:pt idx="70">
                  <c:v>44154.666666666664</c:v>
                </c:pt>
                <c:pt idx="71">
                  <c:v>44155.666666666664</c:v>
                </c:pt>
                <c:pt idx="72">
                  <c:v>44158.666666666664</c:v>
                </c:pt>
                <c:pt idx="73">
                  <c:v>44159.666666666664</c:v>
                </c:pt>
                <c:pt idx="74">
                  <c:v>44160.666666666664</c:v>
                </c:pt>
                <c:pt idx="75">
                  <c:v>44162.541666666664</c:v>
                </c:pt>
                <c:pt idx="76">
                  <c:v>44165.666666666664</c:v>
                </c:pt>
                <c:pt idx="77">
                  <c:v>44166.666666666664</c:v>
                </c:pt>
                <c:pt idx="78">
                  <c:v>44167.666666666664</c:v>
                </c:pt>
                <c:pt idx="79">
                  <c:v>44168.666666666664</c:v>
                </c:pt>
                <c:pt idx="80">
                  <c:v>44169.666666666664</c:v>
                </c:pt>
                <c:pt idx="81">
                  <c:v>44172.666666666664</c:v>
                </c:pt>
                <c:pt idx="82">
                  <c:v>44173.666666666664</c:v>
                </c:pt>
                <c:pt idx="83">
                  <c:v>44174.666666666664</c:v>
                </c:pt>
                <c:pt idx="84">
                  <c:v>44175.666666666664</c:v>
                </c:pt>
                <c:pt idx="85">
                  <c:v>44176.666666666664</c:v>
                </c:pt>
                <c:pt idx="86">
                  <c:v>44179.666666666664</c:v>
                </c:pt>
                <c:pt idx="87">
                  <c:v>44180.666666666664</c:v>
                </c:pt>
                <c:pt idx="88">
                  <c:v>44181.666666666664</c:v>
                </c:pt>
                <c:pt idx="89">
                  <c:v>44182.666666666664</c:v>
                </c:pt>
                <c:pt idx="90">
                  <c:v>44183.666666666664</c:v>
                </c:pt>
                <c:pt idx="91">
                  <c:v>44186.666666666664</c:v>
                </c:pt>
                <c:pt idx="92">
                  <c:v>44187.666666666664</c:v>
                </c:pt>
                <c:pt idx="93">
                  <c:v>44188.666666666664</c:v>
                </c:pt>
                <c:pt idx="94">
                  <c:v>44189.541666666664</c:v>
                </c:pt>
                <c:pt idx="95">
                  <c:v>44193.666666666664</c:v>
                </c:pt>
                <c:pt idx="96">
                  <c:v>44194.666666666664</c:v>
                </c:pt>
                <c:pt idx="97">
                  <c:v>44195.666666666664</c:v>
                </c:pt>
                <c:pt idx="98">
                  <c:v>44196.666666666664</c:v>
                </c:pt>
                <c:pt idx="99">
                  <c:v>44200.666666666664</c:v>
                </c:pt>
                <c:pt idx="100">
                  <c:v>44201.666666666664</c:v>
                </c:pt>
                <c:pt idx="101">
                  <c:v>44202.666666666664</c:v>
                </c:pt>
                <c:pt idx="102">
                  <c:v>44203.666666666664</c:v>
                </c:pt>
                <c:pt idx="103">
                  <c:v>44204.666666666664</c:v>
                </c:pt>
                <c:pt idx="104">
                  <c:v>44207.666666666664</c:v>
                </c:pt>
                <c:pt idx="105">
                  <c:v>44208.666666666664</c:v>
                </c:pt>
                <c:pt idx="106">
                  <c:v>44209.666666666664</c:v>
                </c:pt>
                <c:pt idx="107">
                  <c:v>44210.666666666664</c:v>
                </c:pt>
                <c:pt idx="108">
                  <c:v>44211.666666666664</c:v>
                </c:pt>
                <c:pt idx="109">
                  <c:v>44215.666666666664</c:v>
                </c:pt>
                <c:pt idx="110">
                  <c:v>44216.666666666664</c:v>
                </c:pt>
                <c:pt idx="111">
                  <c:v>44217.666666666664</c:v>
                </c:pt>
                <c:pt idx="112">
                  <c:v>44218.666666666664</c:v>
                </c:pt>
                <c:pt idx="113">
                  <c:v>44221.666666666664</c:v>
                </c:pt>
                <c:pt idx="114">
                  <c:v>44222.666666666664</c:v>
                </c:pt>
                <c:pt idx="115">
                  <c:v>44223.666666666664</c:v>
                </c:pt>
                <c:pt idx="116">
                  <c:v>44224.666666666664</c:v>
                </c:pt>
                <c:pt idx="117">
                  <c:v>44225.666666666664</c:v>
                </c:pt>
                <c:pt idx="118">
                  <c:v>44228.666666666664</c:v>
                </c:pt>
                <c:pt idx="119">
                  <c:v>44229.666666666664</c:v>
                </c:pt>
                <c:pt idx="120">
                  <c:v>44230.666666666664</c:v>
                </c:pt>
                <c:pt idx="121">
                  <c:v>44231.666666666664</c:v>
                </c:pt>
                <c:pt idx="122">
                  <c:v>44232.666666666664</c:v>
                </c:pt>
                <c:pt idx="123">
                  <c:v>44235.666666666664</c:v>
                </c:pt>
                <c:pt idx="124">
                  <c:v>44236.666666666664</c:v>
                </c:pt>
                <c:pt idx="125">
                  <c:v>44237.666666666664</c:v>
                </c:pt>
                <c:pt idx="126">
                  <c:v>44238.666666666664</c:v>
                </c:pt>
                <c:pt idx="127">
                  <c:v>44239.666666666664</c:v>
                </c:pt>
                <c:pt idx="128">
                  <c:v>44243.666666666664</c:v>
                </c:pt>
                <c:pt idx="129">
                  <c:v>44244.666666666664</c:v>
                </c:pt>
                <c:pt idx="130">
                  <c:v>44245.666666666664</c:v>
                </c:pt>
                <c:pt idx="131">
                  <c:v>44246.666666666664</c:v>
                </c:pt>
                <c:pt idx="132">
                  <c:v>44249.666666666664</c:v>
                </c:pt>
                <c:pt idx="133">
                  <c:v>44250.666666666664</c:v>
                </c:pt>
                <c:pt idx="134">
                  <c:v>44251.666666666664</c:v>
                </c:pt>
                <c:pt idx="135">
                  <c:v>44252.666666666664</c:v>
                </c:pt>
                <c:pt idx="136">
                  <c:v>44253.666666666664</c:v>
                </c:pt>
                <c:pt idx="137">
                  <c:v>44256.666666666664</c:v>
                </c:pt>
                <c:pt idx="138">
                  <c:v>44257.666666666664</c:v>
                </c:pt>
                <c:pt idx="139">
                  <c:v>44258.666666666664</c:v>
                </c:pt>
                <c:pt idx="140">
                  <c:v>44259.666666666664</c:v>
                </c:pt>
                <c:pt idx="141">
                  <c:v>44260.666666666664</c:v>
                </c:pt>
                <c:pt idx="142">
                  <c:v>44263.666666666664</c:v>
                </c:pt>
                <c:pt idx="143">
                  <c:v>44264.666666666664</c:v>
                </c:pt>
                <c:pt idx="144">
                  <c:v>44265.666666666664</c:v>
                </c:pt>
                <c:pt idx="145">
                  <c:v>44266.666666666664</c:v>
                </c:pt>
                <c:pt idx="146">
                  <c:v>44267.666666666664</c:v>
                </c:pt>
                <c:pt idx="147">
                  <c:v>44270.666666666664</c:v>
                </c:pt>
                <c:pt idx="148">
                  <c:v>44271.666666666664</c:v>
                </c:pt>
                <c:pt idx="149">
                  <c:v>44272.666666666664</c:v>
                </c:pt>
                <c:pt idx="150">
                  <c:v>44273.666666666664</c:v>
                </c:pt>
                <c:pt idx="151">
                  <c:v>44274.666666666664</c:v>
                </c:pt>
                <c:pt idx="152">
                  <c:v>44277.666666666664</c:v>
                </c:pt>
                <c:pt idx="153">
                  <c:v>44278.666666666664</c:v>
                </c:pt>
                <c:pt idx="154">
                  <c:v>44279.666666666664</c:v>
                </c:pt>
                <c:pt idx="155">
                  <c:v>44280.666666666664</c:v>
                </c:pt>
                <c:pt idx="156">
                  <c:v>44281.666666666664</c:v>
                </c:pt>
                <c:pt idx="157">
                  <c:v>44284.666666666664</c:v>
                </c:pt>
                <c:pt idx="158">
                  <c:v>44285.666666666664</c:v>
                </c:pt>
                <c:pt idx="159">
                  <c:v>44286.666666666664</c:v>
                </c:pt>
                <c:pt idx="160">
                  <c:v>44287.666666666664</c:v>
                </c:pt>
                <c:pt idx="161">
                  <c:v>44291.666666666664</c:v>
                </c:pt>
                <c:pt idx="162">
                  <c:v>44292.666666666664</c:v>
                </c:pt>
                <c:pt idx="163">
                  <c:v>44293.666666666664</c:v>
                </c:pt>
                <c:pt idx="164">
                  <c:v>44294.666666666664</c:v>
                </c:pt>
                <c:pt idx="165">
                  <c:v>44295.666666666664</c:v>
                </c:pt>
                <c:pt idx="166">
                  <c:v>44298.666666666664</c:v>
                </c:pt>
                <c:pt idx="167">
                  <c:v>44299.666666666664</c:v>
                </c:pt>
                <c:pt idx="168">
                  <c:v>44300.666666666664</c:v>
                </c:pt>
                <c:pt idx="169">
                  <c:v>44301.666666666664</c:v>
                </c:pt>
                <c:pt idx="170">
                  <c:v>44302.666666666664</c:v>
                </c:pt>
                <c:pt idx="171">
                  <c:v>44305.666666666664</c:v>
                </c:pt>
                <c:pt idx="172">
                  <c:v>44306.666666666664</c:v>
                </c:pt>
                <c:pt idx="173">
                  <c:v>44307.666666666664</c:v>
                </c:pt>
                <c:pt idx="174">
                  <c:v>44308.666666666664</c:v>
                </c:pt>
                <c:pt idx="175">
                  <c:v>44309.666666666664</c:v>
                </c:pt>
                <c:pt idx="176">
                  <c:v>44312.666666666664</c:v>
                </c:pt>
                <c:pt idx="177">
                  <c:v>44313.666666666664</c:v>
                </c:pt>
                <c:pt idx="178">
                  <c:v>44314.666666666664</c:v>
                </c:pt>
                <c:pt idx="179">
                  <c:v>44315.666666666664</c:v>
                </c:pt>
                <c:pt idx="180">
                  <c:v>44316.666666666664</c:v>
                </c:pt>
                <c:pt idx="181">
                  <c:v>44319.666666666664</c:v>
                </c:pt>
                <c:pt idx="182">
                  <c:v>44320.666666666664</c:v>
                </c:pt>
                <c:pt idx="183">
                  <c:v>44321.666666666664</c:v>
                </c:pt>
                <c:pt idx="184">
                  <c:v>44322.666666666664</c:v>
                </c:pt>
                <c:pt idx="185">
                  <c:v>44323.666666666664</c:v>
                </c:pt>
                <c:pt idx="186">
                  <c:v>44326.666666666664</c:v>
                </c:pt>
                <c:pt idx="187">
                  <c:v>44327.666666666664</c:v>
                </c:pt>
                <c:pt idx="188">
                  <c:v>44328.666666666664</c:v>
                </c:pt>
                <c:pt idx="189">
                  <c:v>44329.666666666664</c:v>
                </c:pt>
                <c:pt idx="190">
                  <c:v>44330.666666666664</c:v>
                </c:pt>
                <c:pt idx="191">
                  <c:v>44333.666666666664</c:v>
                </c:pt>
              </c:numCache>
            </c:numRef>
          </c:xVal>
          <c:yVal>
            <c:numRef>
              <c:f>'Underlying Study'!$E$3574:$E$3765</c:f>
              <c:numCache>
                <c:formatCode>General</c:formatCode>
                <c:ptCount val="192"/>
                <c:pt idx="20" formatCode="0.00">
                  <c:v>279.82515999999998</c:v>
                </c:pt>
                <c:pt idx="21" formatCode="0.00">
                  <c:v>280.68590219215992</c:v>
                </c:pt>
                <c:pt idx="22" formatCode="0.00">
                  <c:v>281.54929202730301</c:v>
                </c:pt>
                <c:pt idx="23" formatCode="0.00">
                  <c:v>282.41533764957899</c:v>
                </c:pt>
                <c:pt idx="24" formatCode="0.00">
                  <c:v>283.28404722818908</c:v>
                </c:pt>
                <c:pt idx="25" formatCode="0.00">
                  <c:v>284.15542895746302</c:v>
                </c:pt>
                <c:pt idx="26" formatCode="0.00">
                  <c:v>285.02949105693614</c:v>
                </c:pt>
                <c:pt idx="27" formatCode="0.00">
                  <c:v>285.90624177142723</c:v>
                </c:pt>
                <c:pt idx="28" formatCode="0.00">
                  <c:v>286.78568937111612</c:v>
                </c:pt>
                <c:pt idx="29" formatCode="0.00">
                  <c:v>287.66784215162164</c:v>
                </c:pt>
                <c:pt idx="30" formatCode="0.00">
                  <c:v>288.55270843407999</c:v>
                </c:pt>
                <c:pt idx="31" formatCode="0.00">
                  <c:v>289.44029656522321</c:v>
                </c:pt>
                <c:pt idx="32" formatCode="0.00">
                  <c:v>290.33061491745786</c:v>
                </c:pt>
                <c:pt idx="33" formatCode="0.00">
                  <c:v>291.2236718889439</c:v>
                </c:pt>
                <c:pt idx="34" formatCode="0.00">
                  <c:v>292.11947590367424</c:v>
                </c:pt>
                <c:pt idx="35" formatCode="0.00">
                  <c:v>293.01803541155391</c:v>
                </c:pt>
                <c:pt idx="36" formatCode="0.00">
                  <c:v>293.91935888847979</c:v>
                </c:pt>
                <c:pt idx="37" formatCode="0.00">
                  <c:v>294.82345483642075</c:v>
                </c:pt>
                <c:pt idx="38" formatCode="0.00">
                  <c:v>295.73033178349755</c:v>
                </c:pt>
                <c:pt idx="39" formatCode="0.00">
                  <c:v>296.63999828406355</c:v>
                </c:pt>
                <c:pt idx="40" formatCode="0.00">
                  <c:v>297.5524629187853</c:v>
                </c:pt>
                <c:pt idx="41" formatCode="0.00">
                  <c:v>298.46773429472341</c:v>
                </c:pt>
                <c:pt idx="42" formatCode="0.00">
                  <c:v>299.38582104541399</c:v>
                </c:pt>
                <c:pt idx="43" formatCode="0.00">
                  <c:v>300.30673183094962</c:v>
                </c:pt>
                <c:pt idx="44" formatCode="0.00">
                  <c:v>301.23047533806164</c:v>
                </c:pt>
                <c:pt idx="45" formatCode="0.00">
                  <c:v>302.15706028020145</c:v>
                </c:pt>
                <c:pt idx="46" formatCode="0.00">
                  <c:v>303.08649539762337</c:v>
                </c:pt>
                <c:pt idx="47" formatCode="0.00">
                  <c:v>304.01878945746637</c:v>
                </c:pt>
                <c:pt idx="48" formatCode="0.00">
                  <c:v>304.95395125383754</c:v>
                </c:pt>
                <c:pt idx="49" formatCode="0.00">
                  <c:v>305.89198960789429</c:v>
                </c:pt>
                <c:pt idx="50" formatCode="0.00">
                  <c:v>306.8329133679282</c:v>
                </c:pt>
                <c:pt idx="51" formatCode="0.00">
                  <c:v>307.7767314094479</c:v>
                </c:pt>
                <c:pt idx="52" formatCode="0.00">
                  <c:v>308.7234526352633</c:v>
                </c:pt>
                <c:pt idx="53" formatCode="0.00">
                  <c:v>309.67308597556934</c:v>
                </c:pt>
                <c:pt idx="54" formatCode="0.00">
                  <c:v>310.62564038803015</c:v>
                </c:pt>
                <c:pt idx="55" formatCode="0.00">
                  <c:v>311.58112485786376</c:v>
                </c:pt>
                <c:pt idx="56" formatCode="0.00">
                  <c:v>312.53954839792652</c:v>
                </c:pt>
                <c:pt idx="57" formatCode="0.00">
                  <c:v>313.50092004879849</c:v>
                </c:pt>
                <c:pt idx="58" formatCode="0.00">
                  <c:v>314.46524887886858</c:v>
                </c:pt>
                <c:pt idx="59" formatCode="0.00">
                  <c:v>315.43254398441996</c:v>
                </c:pt>
                <c:pt idx="60" formatCode="0.00">
                  <c:v>316.40281448971598</c:v>
                </c:pt>
                <c:pt idx="61" formatCode="0.00">
                  <c:v>317.37606954708633</c:v>
                </c:pt>
                <c:pt idx="62" formatCode="0.00">
                  <c:v>318.35231833701317</c:v>
                </c:pt>
                <c:pt idx="63" formatCode="0.00">
                  <c:v>319.33157006821773</c:v>
                </c:pt>
                <c:pt idx="64" formatCode="0.00">
                  <c:v>320.31383397774755</c:v>
                </c:pt>
                <c:pt idx="65" formatCode="0.00">
                  <c:v>321.29911933106303</c:v>
                </c:pt>
                <c:pt idx="66" formatCode="0.00">
                  <c:v>322.28743542212538</c:v>
                </c:pt>
                <c:pt idx="67" formatCode="0.00">
                  <c:v>323.27879157348383</c:v>
                </c:pt>
                <c:pt idx="68" formatCode="0.00">
                  <c:v>324.27319713636388</c:v>
                </c:pt>
                <c:pt idx="69" formatCode="0.00">
                  <c:v>325.27066149075534</c:v>
                </c:pt>
                <c:pt idx="70" formatCode="0.00">
                  <c:v>326.27119404550086</c:v>
                </c:pt>
                <c:pt idx="71" formatCode="0.00">
                  <c:v>327.27480423838477</c:v>
                </c:pt>
                <c:pt idx="72" formatCode="0.00">
                  <c:v>328.28150153622209</c:v>
                </c:pt>
                <c:pt idx="73" formatCode="0.00">
                  <c:v>329.29129543494747</c:v>
                </c:pt>
                <c:pt idx="74" formatCode="0.00">
                  <c:v>330.3041954597054</c:v>
                </c:pt>
                <c:pt idx="75" formatCode="0.00">
                  <c:v>331.32021116493945</c:v>
                </c:pt>
                <c:pt idx="76" formatCode="0.00">
                  <c:v>332.33935213448279</c:v>
                </c:pt>
                <c:pt idx="77" formatCode="0.00">
                  <c:v>333.36162798164844</c:v>
                </c:pt>
                <c:pt idx="78" formatCode="0.00">
                  <c:v>334.38704834931997</c:v>
                </c:pt>
                <c:pt idx="79" formatCode="0.00">
                  <c:v>335.41562291004243</c:v>
                </c:pt>
                <c:pt idx="80" formatCode="0.00">
                  <c:v>336.44736136611368</c:v>
                </c:pt>
                <c:pt idx="81" formatCode="0.00">
                  <c:v>337.48227344967586</c:v>
                </c:pt>
                <c:pt idx="82" formatCode="0.00">
                  <c:v>338.52036892280699</c:v>
                </c:pt>
                <c:pt idx="83" formatCode="0.00">
                  <c:v>339.56165757761346</c:v>
                </c:pt>
                <c:pt idx="84" formatCode="0.00">
                  <c:v>340.60614923632215</c:v>
                </c:pt>
                <c:pt idx="85" formatCode="0.00">
                  <c:v>341.65385375137305</c:v>
                </c:pt>
                <c:pt idx="86" formatCode="0.00">
                  <c:v>342.70478100551225</c:v>
                </c:pt>
                <c:pt idx="87" formatCode="0.00">
                  <c:v>343.75894091188519</c:v>
                </c:pt>
                <c:pt idx="88" formatCode="0.00">
                  <c:v>344.81634341413013</c:v>
                </c:pt>
                <c:pt idx="89" formatCode="0.00">
                  <c:v>345.87699848647196</c:v>
                </c:pt>
                <c:pt idx="90" formatCode="0.00">
                  <c:v>346.94091613381636</c:v>
                </c:pt>
                <c:pt idx="91" formatCode="0.00">
                  <c:v>348.00810639184397</c:v>
                </c:pt>
                <c:pt idx="92" formatCode="0.00">
                  <c:v>349.07857932710522</c:v>
                </c:pt>
                <c:pt idx="93" formatCode="0.00">
                  <c:v>350.15234503711537</c:v>
                </c:pt>
                <c:pt idx="94" formatCode="0.00">
                  <c:v>351.22941365044954</c:v>
                </c:pt>
                <c:pt idx="95" formatCode="0.00">
                  <c:v>352.3097953268383</c:v>
                </c:pt>
                <c:pt idx="96" formatCode="0.00">
                  <c:v>353.39350025726361</c:v>
                </c:pt>
                <c:pt idx="97" formatCode="0.00">
                  <c:v>354.4805386640549</c:v>
                </c:pt>
                <c:pt idx="98" formatCode="0.00">
                  <c:v>355.5709208009855</c:v>
                </c:pt>
                <c:pt idx="99" formatCode="0.00">
                  <c:v>356.66465695336933</c:v>
                </c:pt>
                <c:pt idx="100" formatCode="0.00">
                  <c:v>357.76175743815787</c:v>
                </c:pt>
                <c:pt idx="101" formatCode="0.00">
                  <c:v>358.86223260403762</c:v>
                </c:pt>
                <c:pt idx="102" formatCode="0.00">
                  <c:v>359.96609283152765</c:v>
                </c:pt>
                <c:pt idx="103" formatCode="0.00">
                  <c:v>361.07334853307736</c:v>
                </c:pt>
                <c:pt idx="104" formatCode="0.00">
                  <c:v>362.18401015316505</c:v>
                </c:pt>
                <c:pt idx="105" formatCode="0.00">
                  <c:v>363.29808816839613</c:v>
                </c:pt>
                <c:pt idx="106" formatCode="0.00">
                  <c:v>364.41559308760208</c:v>
                </c:pt>
                <c:pt idx="107" formatCode="0.00">
                  <c:v>365.53653545193947</c:v>
                </c:pt>
                <c:pt idx="108" formatCode="0.00">
                  <c:v>366.66092583498965</c:v>
                </c:pt>
                <c:pt idx="109" formatCode="0.00">
                  <c:v>367.78877484285806</c:v>
                </c:pt>
                <c:pt idx="110" formatCode="0.00">
                  <c:v>368.92009311427472</c:v>
                </c:pt>
                <c:pt idx="111" formatCode="0.00">
                  <c:v>370.0548913206942</c:v>
                </c:pt>
                <c:pt idx="112" formatCode="0.00">
                  <c:v>371.19318016639659</c:v>
                </c:pt>
                <c:pt idx="113" formatCode="0.00">
                  <c:v>372.33497038858837</c:v>
                </c:pt>
                <c:pt idx="114" formatCode="0.00">
                  <c:v>373.48027275750366</c:v>
                </c:pt>
                <c:pt idx="115" formatCode="0.00">
                  <c:v>374.62909807650578</c:v>
                </c:pt>
                <c:pt idx="116" formatCode="0.00">
                  <c:v>375.78145718218911</c:v>
                </c:pt>
                <c:pt idx="117" formatCode="0.00">
                  <c:v>376.9373609444815</c:v>
                </c:pt>
                <c:pt idx="118" formatCode="0.00">
                  <c:v>378.0968202667467</c:v>
                </c:pt>
                <c:pt idx="119" formatCode="0.00">
                  <c:v>379.2598460858872</c:v>
                </c:pt>
                <c:pt idx="120" formatCode="0.00">
                  <c:v>380.42644937244739</c:v>
                </c:pt>
                <c:pt idx="121" formatCode="0.00">
                  <c:v>381.59664113071705</c:v>
                </c:pt>
                <c:pt idx="122" formatCode="0.00">
                  <c:v>382.77043239883517</c:v>
                </c:pt>
                <c:pt idx="123" formatCode="0.00">
                  <c:v>383.94783424889403</c:v>
                </c:pt>
                <c:pt idx="124" formatCode="0.00">
                  <c:v>385.12885778704361</c:v>
                </c:pt>
                <c:pt idx="125" formatCode="0.00">
                  <c:v>386.31351415359654</c:v>
                </c:pt>
                <c:pt idx="126" formatCode="0.00">
                  <c:v>387.50181452313296</c:v>
                </c:pt>
                <c:pt idx="127" formatCode="0.00">
                  <c:v>388.69377010460613</c:v>
                </c:pt>
                <c:pt idx="128" formatCode="0.00">
                  <c:v>389.88939214144784</c:v>
                </c:pt>
                <c:pt idx="129" formatCode="0.00">
                  <c:v>391.08869191167491</c:v>
                </c:pt>
                <c:pt idx="130" formatCode="0.00">
                  <c:v>392.29168072799519</c:v>
                </c:pt>
                <c:pt idx="131" formatCode="0.00">
                  <c:v>393.4983699379145</c:v>
                </c:pt>
                <c:pt idx="132" formatCode="0.00">
                  <c:v>394.70877092384347</c:v>
                </c:pt>
                <c:pt idx="133" formatCode="0.00">
                  <c:v>395.92289510320518</c:v>
                </c:pt>
                <c:pt idx="134" formatCode="0.00">
                  <c:v>397.14075392854261</c:v>
                </c:pt>
                <c:pt idx="135" formatCode="0.00">
                  <c:v>398.36235888762678</c:v>
                </c:pt>
                <c:pt idx="136" formatCode="0.00">
                  <c:v>399.58772150356509</c:v>
                </c:pt>
                <c:pt idx="137" formatCode="0.00">
                  <c:v>400.81685333491004</c:v>
                </c:pt>
                <c:pt idx="138" formatCode="0.00">
                  <c:v>402.0497659757682</c:v>
                </c:pt>
                <c:pt idx="139" formatCode="0.00">
                  <c:v>403.2864710559096</c:v>
                </c:pt>
                <c:pt idx="140" formatCode="0.00">
                  <c:v>404.52698024087755</c:v>
                </c:pt>
                <c:pt idx="141" formatCode="0.00">
                  <c:v>405.77130523209843</c:v>
                </c:pt>
                <c:pt idx="142" formatCode="0.00">
                  <c:v>407.01945776699233</c:v>
                </c:pt>
                <c:pt idx="143" formatCode="0.00">
                  <c:v>408.27144961908357</c:v>
                </c:pt>
                <c:pt idx="144" formatCode="0.00">
                  <c:v>409.52729259811184</c:v>
                </c:pt>
                <c:pt idx="145" formatCode="0.00">
                  <c:v>410.78699855014366</c:v>
                </c:pt>
                <c:pt idx="146" formatCode="0.00">
                  <c:v>412.05057935768394</c:v>
                </c:pt>
                <c:pt idx="147" formatCode="0.00">
                  <c:v>413.31804693978813</c:v>
                </c:pt>
                <c:pt idx="148" formatCode="0.00">
                  <c:v>414.58941325217489</c:v>
                </c:pt>
                <c:pt idx="149" formatCode="0.00">
                  <c:v>415.86469028733859</c:v>
                </c:pt>
                <c:pt idx="150" formatCode="0.00">
                  <c:v>417.14389007466241</c:v>
                </c:pt>
                <c:pt idx="151" formatCode="0.00">
                  <c:v>418.42702468053204</c:v>
                </c:pt>
                <c:pt idx="152" formatCode="0.00">
                  <c:v>419.71410620844932</c:v>
                </c:pt>
                <c:pt idx="153" formatCode="0.00">
                  <c:v>421.00514679914647</c:v>
                </c:pt>
                <c:pt idx="154" formatCode="0.00">
                  <c:v>422.30015863070065</c:v>
                </c:pt>
                <c:pt idx="155" formatCode="0.00">
                  <c:v>423.5991539186486</c:v>
                </c:pt>
                <c:pt idx="156" formatCode="0.00">
                  <c:v>424.90214491610232</c:v>
                </c:pt>
                <c:pt idx="157" formatCode="0.00">
                  <c:v>426.20914391386424</c:v>
                </c:pt>
                <c:pt idx="158" formatCode="0.00">
                  <c:v>427.5201632405433</c:v>
                </c:pt>
                <c:pt idx="159" formatCode="0.00">
                  <c:v>428.83521526267117</c:v>
                </c:pt>
                <c:pt idx="160" formatCode="0.00">
                  <c:v>430.15431238481909</c:v>
                </c:pt>
                <c:pt idx="161" formatCode="0.00">
                  <c:v>431.47746704971473</c:v>
                </c:pt>
                <c:pt idx="162" formatCode="0.00">
                  <c:v>432.80469173835962</c:v>
                </c:pt>
                <c:pt idx="163" formatCode="0.00">
                  <c:v>434.13599897014677</c:v>
                </c:pt>
                <c:pt idx="164" formatCode="0.00">
                  <c:v>435.47140130297896</c:v>
                </c:pt>
                <c:pt idx="165" formatCode="0.00">
                  <c:v>436.81091133338691</c:v>
                </c:pt>
                <c:pt idx="166" formatCode="0.00">
                  <c:v>438.15454169664838</c:v>
                </c:pt>
                <c:pt idx="167" formatCode="0.00">
                  <c:v>439.50230506690724</c:v>
                </c:pt>
                <c:pt idx="168" formatCode="0.00">
                  <c:v>440.85421415729303</c:v>
                </c:pt>
                <c:pt idx="169" formatCode="0.00">
                  <c:v>442.21028172004077</c:v>
                </c:pt>
                <c:pt idx="170" formatCode="0.00">
                  <c:v>443.57052054661153</c:v>
                </c:pt>
                <c:pt idx="171" formatCode="0.00">
                  <c:v>444.9349434678129</c:v>
                </c:pt>
                <c:pt idx="172" formatCode="0.00">
                  <c:v>446.30356335391991</c:v>
                </c:pt>
                <c:pt idx="173" formatCode="0.00">
                  <c:v>447.6763931147965</c:v>
                </c:pt>
                <c:pt idx="174" formatCode="0.00">
                  <c:v>449.05344570001762</c:v>
                </c:pt>
                <c:pt idx="175" formatCode="0.00">
                  <c:v>450.43473409899087</c:v>
                </c:pt>
                <c:pt idx="176" formatCode="0.00">
                  <c:v>451.82027134107932</c:v>
                </c:pt>
                <c:pt idx="177" formatCode="0.00">
                  <c:v>453.21007049572444</c:v>
                </c:pt>
                <c:pt idx="178" formatCode="0.00">
                  <c:v>454.60414467256925</c:v>
                </c:pt>
                <c:pt idx="179" formatCode="0.00">
                  <c:v>456.00250702158206</c:v>
                </c:pt>
                <c:pt idx="180" formatCode="0.00">
                  <c:v>457.40517073318046</c:v>
                </c:pt>
                <c:pt idx="181" formatCode="0.00">
                  <c:v>458.81214903835576</c:v>
                </c:pt>
                <c:pt idx="182" formatCode="0.00">
                  <c:v>460.22345520879776</c:v>
                </c:pt>
                <c:pt idx="183" formatCode="0.00">
                  <c:v>461.63910255702001</c:v>
                </c:pt>
                <c:pt idx="184" formatCode="0.00">
                  <c:v>463.05910443648537</c:v>
                </c:pt>
                <c:pt idx="185" formatCode="0.00">
                  <c:v>464.48347424173198</c:v>
                </c:pt>
                <c:pt idx="186" formatCode="0.00">
                  <c:v>465.91222540849952</c:v>
                </c:pt>
                <c:pt idx="187" formatCode="0.00">
                  <c:v>467.34537141385607</c:v>
                </c:pt>
                <c:pt idx="188" formatCode="0.00">
                  <c:v>468.7829257763251</c:v>
                </c:pt>
                <c:pt idx="189" formatCode="0.00">
                  <c:v>470.22490205601304</c:v>
                </c:pt>
                <c:pt idx="190" formatCode="0.00">
                  <c:v>471.67131385473732</c:v>
                </c:pt>
                <c:pt idx="191" formatCode="0.00">
                  <c:v>473.12217481615443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371-4E6F-B616-4595E46ECD2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'Underlying Study'!$B$3574:$B$3765</c:f>
              <c:numCache>
                <c:formatCode>m/d/yyyy</c:formatCode>
                <c:ptCount val="192"/>
                <c:pt idx="0">
                  <c:v>44055.666666666664</c:v>
                </c:pt>
                <c:pt idx="1">
                  <c:v>44056.666666666664</c:v>
                </c:pt>
                <c:pt idx="2">
                  <c:v>44057.666666666664</c:v>
                </c:pt>
                <c:pt idx="3">
                  <c:v>44060.666666666664</c:v>
                </c:pt>
                <c:pt idx="4">
                  <c:v>44061.666666666664</c:v>
                </c:pt>
                <c:pt idx="5">
                  <c:v>44062.666666666664</c:v>
                </c:pt>
                <c:pt idx="6">
                  <c:v>44063.666666666664</c:v>
                </c:pt>
                <c:pt idx="7">
                  <c:v>44064.666666666664</c:v>
                </c:pt>
                <c:pt idx="8">
                  <c:v>44067.666666666664</c:v>
                </c:pt>
                <c:pt idx="9">
                  <c:v>44068.666666666664</c:v>
                </c:pt>
                <c:pt idx="10">
                  <c:v>44069.666666666664</c:v>
                </c:pt>
                <c:pt idx="11">
                  <c:v>44070.666666666664</c:v>
                </c:pt>
                <c:pt idx="12">
                  <c:v>44071.666666666664</c:v>
                </c:pt>
                <c:pt idx="13">
                  <c:v>44074.666666666664</c:v>
                </c:pt>
                <c:pt idx="14">
                  <c:v>44075.666666666664</c:v>
                </c:pt>
                <c:pt idx="15">
                  <c:v>44076.666666666664</c:v>
                </c:pt>
                <c:pt idx="16">
                  <c:v>44077.666666666664</c:v>
                </c:pt>
                <c:pt idx="17">
                  <c:v>44078.666666666664</c:v>
                </c:pt>
                <c:pt idx="18">
                  <c:v>44082.666666666664</c:v>
                </c:pt>
                <c:pt idx="19">
                  <c:v>44083.666666666664</c:v>
                </c:pt>
                <c:pt idx="20">
                  <c:v>44084.666666666664</c:v>
                </c:pt>
                <c:pt idx="21">
                  <c:v>44085.666666666664</c:v>
                </c:pt>
                <c:pt idx="22">
                  <c:v>44088.666666666664</c:v>
                </c:pt>
                <c:pt idx="23">
                  <c:v>44089.666666666664</c:v>
                </c:pt>
                <c:pt idx="24">
                  <c:v>44090.666666666664</c:v>
                </c:pt>
                <c:pt idx="25">
                  <c:v>44091.666666666664</c:v>
                </c:pt>
                <c:pt idx="26">
                  <c:v>44092.666666666664</c:v>
                </c:pt>
                <c:pt idx="27">
                  <c:v>44095.666666666664</c:v>
                </c:pt>
                <c:pt idx="28">
                  <c:v>44096.666666666664</c:v>
                </c:pt>
                <c:pt idx="29">
                  <c:v>44097.666666666664</c:v>
                </c:pt>
                <c:pt idx="30">
                  <c:v>44098.666666666664</c:v>
                </c:pt>
                <c:pt idx="31">
                  <c:v>44099.666666666664</c:v>
                </c:pt>
                <c:pt idx="32">
                  <c:v>44102.666666666664</c:v>
                </c:pt>
                <c:pt idx="33">
                  <c:v>44103.666666666664</c:v>
                </c:pt>
                <c:pt idx="34">
                  <c:v>44104.666666666664</c:v>
                </c:pt>
                <c:pt idx="35">
                  <c:v>44105.666666666664</c:v>
                </c:pt>
                <c:pt idx="36">
                  <c:v>44106.666666666664</c:v>
                </c:pt>
                <c:pt idx="37">
                  <c:v>44109.666666666664</c:v>
                </c:pt>
                <c:pt idx="38">
                  <c:v>44110.666666666664</c:v>
                </c:pt>
                <c:pt idx="39">
                  <c:v>44111.666666666664</c:v>
                </c:pt>
                <c:pt idx="40">
                  <c:v>44112.666666666664</c:v>
                </c:pt>
                <c:pt idx="41">
                  <c:v>44113.666666666664</c:v>
                </c:pt>
                <c:pt idx="42">
                  <c:v>44116.666666666664</c:v>
                </c:pt>
                <c:pt idx="43">
                  <c:v>44117.666666666664</c:v>
                </c:pt>
                <c:pt idx="44">
                  <c:v>44118.666666666664</c:v>
                </c:pt>
                <c:pt idx="45">
                  <c:v>44119.666666666664</c:v>
                </c:pt>
                <c:pt idx="46">
                  <c:v>44120.666666666664</c:v>
                </c:pt>
                <c:pt idx="47">
                  <c:v>44123.666666666664</c:v>
                </c:pt>
                <c:pt idx="48">
                  <c:v>44124.666666666664</c:v>
                </c:pt>
                <c:pt idx="49">
                  <c:v>44125.666666666664</c:v>
                </c:pt>
                <c:pt idx="50">
                  <c:v>44126.666666666664</c:v>
                </c:pt>
                <c:pt idx="51">
                  <c:v>44127.666666666664</c:v>
                </c:pt>
                <c:pt idx="52">
                  <c:v>44130.666666666664</c:v>
                </c:pt>
                <c:pt idx="53">
                  <c:v>44131.666666666664</c:v>
                </c:pt>
                <c:pt idx="54">
                  <c:v>44132.666666666664</c:v>
                </c:pt>
                <c:pt idx="55">
                  <c:v>44133.666666666664</c:v>
                </c:pt>
                <c:pt idx="56">
                  <c:v>44134.666666666664</c:v>
                </c:pt>
                <c:pt idx="57">
                  <c:v>44137.666666666664</c:v>
                </c:pt>
                <c:pt idx="58">
                  <c:v>44138.666666666664</c:v>
                </c:pt>
                <c:pt idx="59">
                  <c:v>44139.666666666664</c:v>
                </c:pt>
                <c:pt idx="60">
                  <c:v>44140.666666666664</c:v>
                </c:pt>
                <c:pt idx="61">
                  <c:v>44141.666666666664</c:v>
                </c:pt>
                <c:pt idx="62">
                  <c:v>44144.666666666664</c:v>
                </c:pt>
                <c:pt idx="63">
                  <c:v>44145.666666666664</c:v>
                </c:pt>
                <c:pt idx="64">
                  <c:v>44146.666666666664</c:v>
                </c:pt>
                <c:pt idx="65">
                  <c:v>44147.666666666664</c:v>
                </c:pt>
                <c:pt idx="66">
                  <c:v>44148.666666666664</c:v>
                </c:pt>
                <c:pt idx="67">
                  <c:v>44151.666666666664</c:v>
                </c:pt>
                <c:pt idx="68">
                  <c:v>44152.666666666664</c:v>
                </c:pt>
                <c:pt idx="69">
                  <c:v>44153.666666666664</c:v>
                </c:pt>
                <c:pt idx="70">
                  <c:v>44154.666666666664</c:v>
                </c:pt>
                <c:pt idx="71">
                  <c:v>44155.666666666664</c:v>
                </c:pt>
                <c:pt idx="72">
                  <c:v>44158.666666666664</c:v>
                </c:pt>
                <c:pt idx="73">
                  <c:v>44159.666666666664</c:v>
                </c:pt>
                <c:pt idx="74">
                  <c:v>44160.666666666664</c:v>
                </c:pt>
                <c:pt idx="75">
                  <c:v>44162.541666666664</c:v>
                </c:pt>
                <c:pt idx="76">
                  <c:v>44165.666666666664</c:v>
                </c:pt>
                <c:pt idx="77">
                  <c:v>44166.666666666664</c:v>
                </c:pt>
                <c:pt idx="78">
                  <c:v>44167.666666666664</c:v>
                </c:pt>
                <c:pt idx="79">
                  <c:v>44168.666666666664</c:v>
                </c:pt>
                <c:pt idx="80">
                  <c:v>44169.666666666664</c:v>
                </c:pt>
                <c:pt idx="81">
                  <c:v>44172.666666666664</c:v>
                </c:pt>
                <c:pt idx="82">
                  <c:v>44173.666666666664</c:v>
                </c:pt>
                <c:pt idx="83">
                  <c:v>44174.666666666664</c:v>
                </c:pt>
                <c:pt idx="84">
                  <c:v>44175.666666666664</c:v>
                </c:pt>
                <c:pt idx="85">
                  <c:v>44176.666666666664</c:v>
                </c:pt>
                <c:pt idx="86">
                  <c:v>44179.666666666664</c:v>
                </c:pt>
                <c:pt idx="87">
                  <c:v>44180.666666666664</c:v>
                </c:pt>
                <c:pt idx="88">
                  <c:v>44181.666666666664</c:v>
                </c:pt>
                <c:pt idx="89">
                  <c:v>44182.666666666664</c:v>
                </c:pt>
                <c:pt idx="90">
                  <c:v>44183.666666666664</c:v>
                </c:pt>
                <c:pt idx="91">
                  <c:v>44186.666666666664</c:v>
                </c:pt>
                <c:pt idx="92">
                  <c:v>44187.666666666664</c:v>
                </c:pt>
                <c:pt idx="93">
                  <c:v>44188.666666666664</c:v>
                </c:pt>
                <c:pt idx="94">
                  <c:v>44189.541666666664</c:v>
                </c:pt>
                <c:pt idx="95">
                  <c:v>44193.666666666664</c:v>
                </c:pt>
                <c:pt idx="96">
                  <c:v>44194.666666666664</c:v>
                </c:pt>
                <c:pt idx="97">
                  <c:v>44195.666666666664</c:v>
                </c:pt>
                <c:pt idx="98">
                  <c:v>44196.666666666664</c:v>
                </c:pt>
                <c:pt idx="99">
                  <c:v>44200.666666666664</c:v>
                </c:pt>
                <c:pt idx="100">
                  <c:v>44201.666666666664</c:v>
                </c:pt>
                <c:pt idx="101">
                  <c:v>44202.666666666664</c:v>
                </c:pt>
                <c:pt idx="102">
                  <c:v>44203.666666666664</c:v>
                </c:pt>
                <c:pt idx="103">
                  <c:v>44204.666666666664</c:v>
                </c:pt>
                <c:pt idx="104">
                  <c:v>44207.666666666664</c:v>
                </c:pt>
                <c:pt idx="105">
                  <c:v>44208.666666666664</c:v>
                </c:pt>
                <c:pt idx="106">
                  <c:v>44209.666666666664</c:v>
                </c:pt>
                <c:pt idx="107">
                  <c:v>44210.666666666664</c:v>
                </c:pt>
                <c:pt idx="108">
                  <c:v>44211.666666666664</c:v>
                </c:pt>
                <c:pt idx="109">
                  <c:v>44215.666666666664</c:v>
                </c:pt>
                <c:pt idx="110">
                  <c:v>44216.666666666664</c:v>
                </c:pt>
                <c:pt idx="111">
                  <c:v>44217.666666666664</c:v>
                </c:pt>
                <c:pt idx="112">
                  <c:v>44218.666666666664</c:v>
                </c:pt>
                <c:pt idx="113">
                  <c:v>44221.666666666664</c:v>
                </c:pt>
                <c:pt idx="114">
                  <c:v>44222.666666666664</c:v>
                </c:pt>
                <c:pt idx="115">
                  <c:v>44223.666666666664</c:v>
                </c:pt>
                <c:pt idx="116">
                  <c:v>44224.666666666664</c:v>
                </c:pt>
                <c:pt idx="117">
                  <c:v>44225.666666666664</c:v>
                </c:pt>
                <c:pt idx="118">
                  <c:v>44228.666666666664</c:v>
                </c:pt>
                <c:pt idx="119">
                  <c:v>44229.666666666664</c:v>
                </c:pt>
                <c:pt idx="120">
                  <c:v>44230.666666666664</c:v>
                </c:pt>
                <c:pt idx="121">
                  <c:v>44231.666666666664</c:v>
                </c:pt>
                <c:pt idx="122">
                  <c:v>44232.666666666664</c:v>
                </c:pt>
                <c:pt idx="123">
                  <c:v>44235.666666666664</c:v>
                </c:pt>
                <c:pt idx="124">
                  <c:v>44236.666666666664</c:v>
                </c:pt>
                <c:pt idx="125">
                  <c:v>44237.666666666664</c:v>
                </c:pt>
                <c:pt idx="126">
                  <c:v>44238.666666666664</c:v>
                </c:pt>
                <c:pt idx="127">
                  <c:v>44239.666666666664</c:v>
                </c:pt>
                <c:pt idx="128">
                  <c:v>44243.666666666664</c:v>
                </c:pt>
                <c:pt idx="129">
                  <c:v>44244.666666666664</c:v>
                </c:pt>
                <c:pt idx="130">
                  <c:v>44245.666666666664</c:v>
                </c:pt>
                <c:pt idx="131">
                  <c:v>44246.666666666664</c:v>
                </c:pt>
                <c:pt idx="132">
                  <c:v>44249.666666666664</c:v>
                </c:pt>
                <c:pt idx="133">
                  <c:v>44250.666666666664</c:v>
                </c:pt>
                <c:pt idx="134">
                  <c:v>44251.666666666664</c:v>
                </c:pt>
                <c:pt idx="135">
                  <c:v>44252.666666666664</c:v>
                </c:pt>
                <c:pt idx="136">
                  <c:v>44253.666666666664</c:v>
                </c:pt>
                <c:pt idx="137">
                  <c:v>44256.666666666664</c:v>
                </c:pt>
                <c:pt idx="138">
                  <c:v>44257.666666666664</c:v>
                </c:pt>
                <c:pt idx="139">
                  <c:v>44258.666666666664</c:v>
                </c:pt>
                <c:pt idx="140">
                  <c:v>44259.666666666664</c:v>
                </c:pt>
                <c:pt idx="141">
                  <c:v>44260.666666666664</c:v>
                </c:pt>
                <c:pt idx="142">
                  <c:v>44263.666666666664</c:v>
                </c:pt>
                <c:pt idx="143">
                  <c:v>44264.666666666664</c:v>
                </c:pt>
                <c:pt idx="144">
                  <c:v>44265.666666666664</c:v>
                </c:pt>
                <c:pt idx="145">
                  <c:v>44266.666666666664</c:v>
                </c:pt>
                <c:pt idx="146">
                  <c:v>44267.666666666664</c:v>
                </c:pt>
                <c:pt idx="147">
                  <c:v>44270.666666666664</c:v>
                </c:pt>
                <c:pt idx="148">
                  <c:v>44271.666666666664</c:v>
                </c:pt>
                <c:pt idx="149">
                  <c:v>44272.666666666664</c:v>
                </c:pt>
                <c:pt idx="150">
                  <c:v>44273.666666666664</c:v>
                </c:pt>
                <c:pt idx="151">
                  <c:v>44274.666666666664</c:v>
                </c:pt>
                <c:pt idx="152">
                  <c:v>44277.666666666664</c:v>
                </c:pt>
                <c:pt idx="153">
                  <c:v>44278.666666666664</c:v>
                </c:pt>
                <c:pt idx="154">
                  <c:v>44279.666666666664</c:v>
                </c:pt>
                <c:pt idx="155">
                  <c:v>44280.666666666664</c:v>
                </c:pt>
                <c:pt idx="156">
                  <c:v>44281.666666666664</c:v>
                </c:pt>
                <c:pt idx="157">
                  <c:v>44284.666666666664</c:v>
                </c:pt>
                <c:pt idx="158">
                  <c:v>44285.666666666664</c:v>
                </c:pt>
                <c:pt idx="159">
                  <c:v>44286.666666666664</c:v>
                </c:pt>
                <c:pt idx="160">
                  <c:v>44287.666666666664</c:v>
                </c:pt>
                <c:pt idx="161">
                  <c:v>44291.666666666664</c:v>
                </c:pt>
                <c:pt idx="162">
                  <c:v>44292.666666666664</c:v>
                </c:pt>
                <c:pt idx="163">
                  <c:v>44293.666666666664</c:v>
                </c:pt>
                <c:pt idx="164">
                  <c:v>44294.666666666664</c:v>
                </c:pt>
                <c:pt idx="165">
                  <c:v>44295.666666666664</c:v>
                </c:pt>
                <c:pt idx="166">
                  <c:v>44298.666666666664</c:v>
                </c:pt>
                <c:pt idx="167">
                  <c:v>44299.666666666664</c:v>
                </c:pt>
                <c:pt idx="168">
                  <c:v>44300.666666666664</c:v>
                </c:pt>
                <c:pt idx="169">
                  <c:v>44301.666666666664</c:v>
                </c:pt>
                <c:pt idx="170">
                  <c:v>44302.666666666664</c:v>
                </c:pt>
                <c:pt idx="171">
                  <c:v>44305.666666666664</c:v>
                </c:pt>
                <c:pt idx="172">
                  <c:v>44306.666666666664</c:v>
                </c:pt>
                <c:pt idx="173">
                  <c:v>44307.666666666664</c:v>
                </c:pt>
                <c:pt idx="174">
                  <c:v>44308.666666666664</c:v>
                </c:pt>
                <c:pt idx="175">
                  <c:v>44309.666666666664</c:v>
                </c:pt>
                <c:pt idx="176">
                  <c:v>44312.666666666664</c:v>
                </c:pt>
                <c:pt idx="177">
                  <c:v>44313.666666666664</c:v>
                </c:pt>
                <c:pt idx="178">
                  <c:v>44314.666666666664</c:v>
                </c:pt>
                <c:pt idx="179">
                  <c:v>44315.666666666664</c:v>
                </c:pt>
                <c:pt idx="180">
                  <c:v>44316.666666666664</c:v>
                </c:pt>
                <c:pt idx="181">
                  <c:v>44319.666666666664</c:v>
                </c:pt>
                <c:pt idx="182">
                  <c:v>44320.666666666664</c:v>
                </c:pt>
                <c:pt idx="183">
                  <c:v>44321.666666666664</c:v>
                </c:pt>
                <c:pt idx="184">
                  <c:v>44322.666666666664</c:v>
                </c:pt>
                <c:pt idx="185">
                  <c:v>44323.666666666664</c:v>
                </c:pt>
                <c:pt idx="186">
                  <c:v>44326.666666666664</c:v>
                </c:pt>
                <c:pt idx="187">
                  <c:v>44327.666666666664</c:v>
                </c:pt>
                <c:pt idx="188">
                  <c:v>44328.666666666664</c:v>
                </c:pt>
                <c:pt idx="189">
                  <c:v>44329.666666666664</c:v>
                </c:pt>
                <c:pt idx="190">
                  <c:v>44330.666666666664</c:v>
                </c:pt>
                <c:pt idx="191">
                  <c:v>44333.666666666664</c:v>
                </c:pt>
              </c:numCache>
            </c:numRef>
          </c:xVal>
          <c:yVal>
            <c:numRef>
              <c:f>'Underlying Study'!$F$3574:$F$3765</c:f>
              <c:numCache>
                <c:formatCode>General</c:formatCode>
                <c:ptCount val="192"/>
                <c:pt idx="20" formatCode="0.00">
                  <c:v>275.93484000000001</c:v>
                </c:pt>
                <c:pt idx="21" formatCode="0.00">
                  <c:v>275.08606443215996</c:v>
                </c:pt>
                <c:pt idx="22" formatCode="0.00">
                  <c:v>274.23989969796662</c:v>
                </c:pt>
                <c:pt idx="23" formatCode="0.00">
                  <c:v>273.39633776649566</c:v>
                </c:pt>
                <c:pt idx="24" formatCode="0.00">
                  <c:v>272.55537063152588</c:v>
                </c:pt>
                <c:pt idx="25" formatCode="0.00">
                  <c:v>271.71699031146335</c:v>
                </c:pt>
                <c:pt idx="26" formatCode="0.00">
                  <c:v>270.8811888492653</c:v>
                </c:pt>
                <c:pt idx="27" formatCode="0.00">
                  <c:v>270.04795831236498</c:v>
                </c:pt>
                <c:pt idx="28" formatCode="0.00">
                  <c:v>269.21729079259615</c:v>
                </c:pt>
                <c:pt idx="29" formatCode="0.00">
                  <c:v>268.38917840611811</c:v>
                </c:pt>
                <c:pt idx="30" formatCode="0.00">
                  <c:v>267.56361329334084</c:v>
                </c:pt>
                <c:pt idx="31" formatCode="0.00">
                  <c:v>266.74058761885055</c:v>
                </c:pt>
                <c:pt idx="32" formatCode="0.00">
                  <c:v>265.92009357133497</c:v>
                </c:pt>
                <c:pt idx="33" formatCode="0.00">
                  <c:v>265.10212336350952</c:v>
                </c:pt>
                <c:pt idx="34" formatCode="0.00">
                  <c:v>264.28666923204338</c:v>
                </c:pt>
                <c:pt idx="35" formatCode="0.00">
                  <c:v>263.4737234374856</c:v>
                </c:pt>
                <c:pt idx="36" formatCode="0.00">
                  <c:v>262.66327826419189</c:v>
                </c:pt>
                <c:pt idx="37" formatCode="0.00">
                  <c:v>261.8553260202512</c:v>
                </c:pt>
                <c:pt idx="38" formatCode="0.00">
                  <c:v>261.04985903741289</c:v>
                </c:pt>
                <c:pt idx="39" formatCode="0.00">
                  <c:v>260.24686967101377</c:v>
                </c:pt>
                <c:pt idx="40" formatCode="0.00">
                  <c:v>259.4463502999057</c:v>
                </c:pt>
                <c:pt idx="41" formatCode="0.00">
                  <c:v>258.64829332638323</c:v>
                </c:pt>
                <c:pt idx="42" formatCode="0.00">
                  <c:v>257.85269117611125</c:v>
                </c:pt>
                <c:pt idx="43" formatCode="0.00">
                  <c:v>257.05953629805356</c:v>
                </c:pt>
                <c:pt idx="44" formatCode="0.00">
                  <c:v>256.26882116440072</c:v>
                </c:pt>
                <c:pt idx="45" formatCode="0.00">
                  <c:v>255.48053827049901</c:v>
                </c:pt>
                <c:pt idx="46" formatCode="0.00">
                  <c:v>254.69468013477899</c:v>
                </c:pt>
                <c:pt idx="47" formatCode="0.00">
                  <c:v>253.91123929868445</c:v>
                </c:pt>
                <c:pt idx="48" formatCode="0.00">
                  <c:v>253.13020832660169</c:v>
                </c:pt>
                <c:pt idx="49" formatCode="0.00">
                  <c:v>252.35157980578904</c:v>
                </c:pt>
                <c:pt idx="50" formatCode="0.00">
                  <c:v>251.57534634630642</c:v>
                </c:pt>
                <c:pt idx="51" formatCode="0.00">
                  <c:v>250.80150058094517</c:v>
                </c:pt>
                <c:pt idx="52" formatCode="0.00">
                  <c:v>250.03003516515818</c:v>
                </c:pt>
                <c:pt idx="53" formatCode="0.00">
                  <c:v>249.26094277699016</c:v>
                </c:pt>
                <c:pt idx="54" formatCode="0.00">
                  <c:v>248.49421611700814</c:v>
                </c:pt>
                <c:pt idx="55" formatCode="0.00">
                  <c:v>247.72984790823222</c:v>
                </c:pt>
                <c:pt idx="56" formatCode="0.00">
                  <c:v>246.96783089606649</c:v>
                </c:pt>
                <c:pt idx="57" formatCode="0.00">
                  <c:v>246.20815784823023</c:v>
                </c:pt>
                <c:pt idx="58" formatCode="0.00">
                  <c:v>245.45082155468907</c:v>
                </c:pt>
                <c:pt idx="59" formatCode="0.00">
                  <c:v>244.69581482758684</c:v>
                </c:pt>
                <c:pt idx="60" formatCode="0.00">
                  <c:v>243.94313050117719</c:v>
                </c:pt>
                <c:pt idx="61" formatCode="0.00">
                  <c:v>243.1927614317556</c:v>
                </c:pt>
                <c:pt idx="62" formatCode="0.00">
                  <c:v>242.4447004975915</c:v>
                </c:pt>
                <c:pt idx="63" formatCode="0.00">
                  <c:v>241.69894059886093</c:v>
                </c:pt>
                <c:pt idx="64" formatCode="0.00">
                  <c:v>240.95547465757886</c:v>
                </c:pt>
                <c:pt idx="65" formatCode="0.00">
                  <c:v>240.21429561753214</c:v>
                </c:pt>
                <c:pt idx="66" formatCode="0.00">
                  <c:v>239.47539644421263</c:v>
                </c:pt>
                <c:pt idx="67" formatCode="0.00">
                  <c:v>238.73877012475023</c:v>
                </c:pt>
                <c:pt idx="68" formatCode="0.00">
                  <c:v>238.00440966784649</c:v>
                </c:pt>
                <c:pt idx="69" formatCode="0.00">
                  <c:v>237.27230810370821</c:v>
                </c:pt>
                <c:pt idx="70" formatCode="0.00">
                  <c:v>236.54245848398119</c:v>
                </c:pt>
                <c:pt idx="71" formatCode="0.00">
                  <c:v>235.81485388168448</c:v>
                </c:pt>
                <c:pt idx="72" formatCode="0.00">
                  <c:v>235.08948739114442</c:v>
                </c:pt>
                <c:pt idx="73" formatCode="0.00">
                  <c:v>234.36635212792925</c:v>
                </c:pt>
                <c:pt idx="74" formatCode="0.00">
                  <c:v>233.64544122878371</c:v>
                </c:pt>
                <c:pt idx="75" formatCode="0.00">
                  <c:v>232.92674785156399</c:v>
                </c:pt>
                <c:pt idx="76" formatCode="0.00">
                  <c:v>232.21026517517257</c:v>
                </c:pt>
                <c:pt idx="77" formatCode="0.00">
                  <c:v>231.49598639949375</c:v>
                </c:pt>
                <c:pt idx="78" formatCode="0.00">
                  <c:v>230.7839047453289</c:v>
                </c:pt>
                <c:pt idx="79" formatCode="0.00">
                  <c:v>230.07401345433226</c:v>
                </c:pt>
                <c:pt idx="80" formatCode="0.00">
                  <c:v>229.36630578894673</c:v>
                </c:pt>
                <c:pt idx="81" formatCode="0.00">
                  <c:v>228.66077503233993</c:v>
                </c:pt>
                <c:pt idx="82" formatCode="0.00">
                  <c:v>227.95741448834045</c:v>
                </c:pt>
                <c:pt idx="83" formatCode="0.00">
                  <c:v>227.25621748137431</c:v>
                </c:pt>
                <c:pt idx="84" formatCode="0.00">
                  <c:v>226.55717735640161</c:v>
                </c:pt>
                <c:pt idx="85" formatCode="0.00">
                  <c:v>225.86028747885331</c:v>
                </c:pt>
                <c:pt idx="86" formatCode="0.00">
                  <c:v>225.16554123456834</c:v>
                </c:pt>
                <c:pt idx="87" formatCode="0.00">
                  <c:v>224.47293202973077</c:v>
                </c:pt>
                <c:pt idx="88" formatCode="0.00">
                  <c:v>223.78245329080733</c:v>
                </c:pt>
                <c:pt idx="89" formatCode="0.00">
                  <c:v>223.09409846448483</c:v>
                </c:pt>
                <c:pt idx="90" formatCode="0.00">
                  <c:v>222.40786101760807</c:v>
                </c:pt>
                <c:pt idx="91" formatCode="0.00">
                  <c:v>221.72373443711788</c:v>
                </c:pt>
                <c:pt idx="92" formatCode="0.00">
                  <c:v>221.04171222998934</c:v>
                </c:pt>
                <c:pt idx="93" formatCode="0.00">
                  <c:v>220.36178792316989</c:v>
                </c:pt>
                <c:pt idx="94" formatCode="0.00">
                  <c:v>219.68395506351823</c:v>
                </c:pt>
                <c:pt idx="95" formatCode="0.00">
                  <c:v>219.00820721774281</c:v>
                </c:pt>
                <c:pt idx="96" formatCode="0.00">
                  <c:v>218.33453797234105</c:v>
                </c:pt>
                <c:pt idx="97" formatCode="0.00">
                  <c:v>217.66294093353812</c:v>
                </c:pt>
                <c:pt idx="98" formatCode="0.00">
                  <c:v>216.99340972722655</c:v>
                </c:pt>
                <c:pt idx="99" formatCode="0.00">
                  <c:v>216.3259379989056</c:v>
                </c:pt>
                <c:pt idx="100" formatCode="0.00">
                  <c:v>215.66051941362099</c:v>
                </c:pt>
                <c:pt idx="101" formatCode="0.00">
                  <c:v>214.99714765590471</c:v>
                </c:pt>
                <c:pt idx="102" formatCode="0.00">
                  <c:v>214.33581642971512</c:v>
                </c:pt>
                <c:pt idx="103" formatCode="0.00">
                  <c:v>213.67651945837733</c:v>
                </c:pt>
                <c:pt idx="104" formatCode="0.00">
                  <c:v>213.01925048452333</c:v>
                </c:pt>
                <c:pt idx="105" formatCode="0.00">
                  <c:v>212.36400327003295</c:v>
                </c:pt>
                <c:pt idx="106" formatCode="0.00">
                  <c:v>211.71077159597434</c:v>
                </c:pt>
                <c:pt idx="107" formatCode="0.00">
                  <c:v>211.05954926254509</c:v>
                </c:pt>
                <c:pt idx="108" formatCode="0.00">
                  <c:v>210.41033008901354</c:v>
                </c:pt>
                <c:pt idx="109" formatCode="0.00">
                  <c:v>209.76310791365972</c:v>
                </c:pt>
                <c:pt idx="110" formatCode="0.00">
                  <c:v>209.11787659371728</c:v>
                </c:pt>
                <c:pt idx="111" formatCode="0.00">
                  <c:v>208.47463000531502</c:v>
                </c:pt>
                <c:pt idx="112" formatCode="0.00">
                  <c:v>207.83336204341867</c:v>
                </c:pt>
                <c:pt idx="113" formatCode="0.00">
                  <c:v>207.19406662177312</c:v>
                </c:pt>
                <c:pt idx="114" formatCode="0.00">
                  <c:v>206.55673767284455</c:v>
                </c:pt>
                <c:pt idx="115" formatCode="0.00">
                  <c:v>205.92136914776287</c:v>
                </c:pt>
                <c:pt idx="116" formatCode="0.00">
                  <c:v>205.28795501626436</c:v>
                </c:pt>
                <c:pt idx="117" formatCode="0.00">
                  <c:v>204.65648926663434</c:v>
                </c:pt>
                <c:pt idx="118" formatCode="0.00">
                  <c:v>204.02696590565017</c:v>
                </c:pt>
                <c:pt idx="119" formatCode="0.00">
                  <c:v>203.39937895852441</c:v>
                </c:pt>
                <c:pt idx="120" formatCode="0.00">
                  <c:v>202.77372246884798</c:v>
                </c:pt>
                <c:pt idx="121" formatCode="0.00">
                  <c:v>202.14999049853381</c:v>
                </c:pt>
                <c:pt idx="122" formatCode="0.00">
                  <c:v>201.52817712776033</c:v>
                </c:pt>
                <c:pt idx="123" formatCode="0.00">
                  <c:v>200.90827645491535</c:v>
                </c:pt>
                <c:pt idx="124" formatCode="0.00">
                  <c:v>200.29028259654004</c:v>
                </c:pt>
                <c:pt idx="125" formatCode="0.00">
                  <c:v>199.67418968727307</c:v>
                </c:pt>
                <c:pt idx="126" formatCode="0.00">
                  <c:v>199.05999187979504</c:v>
                </c:pt>
                <c:pt idx="127" formatCode="0.00">
                  <c:v>198.4476833447728</c:v>
                </c:pt>
                <c:pt idx="128" formatCode="0.00">
                  <c:v>197.83725827080426</c:v>
                </c:pt>
                <c:pt idx="129" formatCode="0.00">
                  <c:v>197.22871086436325</c:v>
                </c:pt>
                <c:pt idx="130" formatCode="0.00">
                  <c:v>196.62203534974446</c:v>
                </c:pt>
                <c:pt idx="131" formatCode="0.00">
                  <c:v>196.01722596900865</c:v>
                </c:pt>
                <c:pt idx="132" formatCode="0.00">
                  <c:v>195.41427698192797</c:v>
                </c:pt>
                <c:pt idx="133" formatCode="0.00">
                  <c:v>194.81318266593158</c:v>
                </c:pt>
                <c:pt idx="134" formatCode="0.00">
                  <c:v>194.21393731605116</c:v>
                </c:pt>
                <c:pt idx="135" formatCode="0.00">
                  <c:v>193.61653524486701</c:v>
                </c:pt>
                <c:pt idx="136" formatCode="0.00">
                  <c:v>193.02097078245382</c:v>
                </c:pt>
                <c:pt idx="137" formatCode="0.00">
                  <c:v>192.42723827632699</c:v>
                </c:pt>
                <c:pt idx="138" formatCode="0.00">
                  <c:v>191.83533209138901</c:v>
                </c:pt>
                <c:pt idx="139" formatCode="0.00">
                  <c:v>191.24524660987589</c:v>
                </c:pt>
                <c:pt idx="140" formatCode="0.00">
                  <c:v>190.6569762313039</c:v>
                </c:pt>
                <c:pt idx="141" formatCode="0.00">
                  <c:v>190.07051537241642</c:v>
                </c:pt>
                <c:pt idx="142" formatCode="0.00">
                  <c:v>189.4858584671309</c:v>
                </c:pt>
                <c:pt idx="143" formatCode="0.00">
                  <c:v>188.90299996648602</c:v>
                </c:pt>
                <c:pt idx="144" formatCode="0.00">
                  <c:v>188.32193433858913</c:v>
                </c:pt>
                <c:pt idx="145" formatCode="0.00">
                  <c:v>187.7426560685636</c:v>
                </c:pt>
                <c:pt idx="146" formatCode="0.00">
                  <c:v>187.16515965849669</c:v>
                </c:pt>
                <c:pt idx="147" formatCode="0.00">
                  <c:v>186.58943962738715</c:v>
                </c:pt>
                <c:pt idx="148" formatCode="0.00">
                  <c:v>186.01549051109333</c:v>
                </c:pt>
                <c:pt idx="149" formatCode="0.00">
                  <c:v>185.44330686228122</c:v>
                </c:pt>
                <c:pt idx="150" formatCode="0.00">
                  <c:v>184.87288325037284</c:v>
                </c:pt>
                <c:pt idx="151" formatCode="0.00">
                  <c:v>184.30421426149468</c:v>
                </c:pt>
                <c:pt idx="152" formatCode="0.00">
                  <c:v>183.73729449842631</c:v>
                </c:pt>
                <c:pt idx="153" formatCode="0.00">
                  <c:v>183.17211858054912</c:v>
                </c:pt>
                <c:pt idx="154" formatCode="0.00">
                  <c:v>182.60868114379534</c:v>
                </c:pt>
                <c:pt idx="155" formatCode="0.00">
                  <c:v>182.04697684059704</c:v>
                </c:pt>
                <c:pt idx="156" formatCode="0.00">
                  <c:v>181.48700033983536</c:v>
                </c:pt>
                <c:pt idx="157" formatCode="0.00">
                  <c:v>180.92874632679005</c:v>
                </c:pt>
                <c:pt idx="158" formatCode="0.00">
                  <c:v>180.37220950308884</c:v>
                </c:pt>
                <c:pt idx="159" formatCode="0.00">
                  <c:v>179.81738458665734</c:v>
                </c:pt>
                <c:pt idx="160" formatCode="0.00">
                  <c:v>179.26426631166876</c:v>
                </c:pt>
                <c:pt idx="161" formatCode="0.00">
                  <c:v>178.71284942849405</c:v>
                </c:pt>
                <c:pt idx="162" formatCode="0.00">
                  <c:v>178.16312870365201</c:v>
                </c:pt>
                <c:pt idx="163" formatCode="0.00">
                  <c:v>177.61509891975956</c:v>
                </c:pt>
                <c:pt idx="164" formatCode="0.00">
                  <c:v>177.06875487548237</c:v>
                </c:pt>
                <c:pt idx="165" formatCode="0.00">
                  <c:v>176.52409138548538</c:v>
                </c:pt>
                <c:pt idx="166" formatCode="0.00">
                  <c:v>175.98110328038359</c:v>
                </c:pt>
                <c:pt idx="167" formatCode="0.00">
                  <c:v>175.43978540669315</c:v>
                </c:pt>
                <c:pt idx="168" formatCode="0.00">
                  <c:v>174.90013262678218</c:v>
                </c:pt>
                <c:pt idx="169" formatCode="0.00">
                  <c:v>174.36213981882221</c:v>
                </c:pt>
                <c:pt idx="170" formatCode="0.00">
                  <c:v>173.82580187673952</c:v>
                </c:pt>
                <c:pt idx="171" formatCode="0.00">
                  <c:v>173.29111371016668</c:v>
                </c:pt>
                <c:pt idx="172" formatCode="0.00">
                  <c:v>172.75807024439422</c:v>
                </c:pt>
                <c:pt idx="173" formatCode="0.00">
                  <c:v>172.22666642032246</c:v>
                </c:pt>
                <c:pt idx="174" formatCode="0.00">
                  <c:v>171.69689719441357</c:v>
                </c:pt>
                <c:pt idx="175" formatCode="0.00">
                  <c:v>171.16875753864355</c:v>
                </c:pt>
                <c:pt idx="176" formatCode="0.00">
                  <c:v>170.64224244045471</c:v>
                </c:pt>
                <c:pt idx="177" formatCode="0.00">
                  <c:v>170.11734690270788</c:v>
                </c:pt>
                <c:pt idx="178" formatCode="0.00">
                  <c:v>169.59406594363517</c:v>
                </c:pt>
                <c:pt idx="179" formatCode="0.00">
                  <c:v>169.07239459679252</c:v>
                </c:pt>
                <c:pt idx="180" formatCode="0.00">
                  <c:v>168.55232791101278</c:v>
                </c:pt>
                <c:pt idx="181" formatCode="0.00">
                  <c:v>168.0338609503585</c:v>
                </c:pt>
                <c:pt idx="182" formatCode="0.00">
                  <c:v>167.51698879407519</c:v>
                </c:pt>
                <c:pt idx="183" formatCode="0.00">
                  <c:v>167.00170653654462</c:v>
                </c:pt>
                <c:pt idx="184" formatCode="0.00">
                  <c:v>166.48800928723821</c:v>
                </c:pt>
                <c:pt idx="185" formatCode="0.00">
                  <c:v>165.97589217067068</c:v>
                </c:pt>
                <c:pt idx="186" formatCode="0.00">
                  <c:v>165.4653503263537</c:v>
                </c:pt>
                <c:pt idx="187" formatCode="0.00">
                  <c:v>164.95637890874985</c:v>
                </c:pt>
                <c:pt idx="188" formatCode="0.00">
                  <c:v>164.44897308722653</c:v>
                </c:pt>
                <c:pt idx="189" formatCode="0.00">
                  <c:v>163.94312804601023</c:v>
                </c:pt>
                <c:pt idx="190" formatCode="0.00">
                  <c:v>163.43883898414072</c:v>
                </c:pt>
                <c:pt idx="191" formatCode="0.00">
                  <c:v>162.93610111542549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371-4E6F-B616-4595E46ECD2A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'Underlying Study'!$B$3574:$B$3765</c:f>
              <c:numCache>
                <c:formatCode>m/d/yyyy</c:formatCode>
                <c:ptCount val="192"/>
                <c:pt idx="0">
                  <c:v>44055.666666666664</c:v>
                </c:pt>
                <c:pt idx="1">
                  <c:v>44056.666666666664</c:v>
                </c:pt>
                <c:pt idx="2">
                  <c:v>44057.666666666664</c:v>
                </c:pt>
                <c:pt idx="3">
                  <c:v>44060.666666666664</c:v>
                </c:pt>
                <c:pt idx="4">
                  <c:v>44061.666666666664</c:v>
                </c:pt>
                <c:pt idx="5">
                  <c:v>44062.666666666664</c:v>
                </c:pt>
                <c:pt idx="6">
                  <c:v>44063.666666666664</c:v>
                </c:pt>
                <c:pt idx="7">
                  <c:v>44064.666666666664</c:v>
                </c:pt>
                <c:pt idx="8">
                  <c:v>44067.666666666664</c:v>
                </c:pt>
                <c:pt idx="9">
                  <c:v>44068.666666666664</c:v>
                </c:pt>
                <c:pt idx="10">
                  <c:v>44069.666666666664</c:v>
                </c:pt>
                <c:pt idx="11">
                  <c:v>44070.666666666664</c:v>
                </c:pt>
                <c:pt idx="12">
                  <c:v>44071.666666666664</c:v>
                </c:pt>
                <c:pt idx="13">
                  <c:v>44074.666666666664</c:v>
                </c:pt>
                <c:pt idx="14">
                  <c:v>44075.666666666664</c:v>
                </c:pt>
                <c:pt idx="15">
                  <c:v>44076.666666666664</c:v>
                </c:pt>
                <c:pt idx="16">
                  <c:v>44077.666666666664</c:v>
                </c:pt>
                <c:pt idx="17">
                  <c:v>44078.666666666664</c:v>
                </c:pt>
                <c:pt idx="18">
                  <c:v>44082.666666666664</c:v>
                </c:pt>
                <c:pt idx="19">
                  <c:v>44083.666666666664</c:v>
                </c:pt>
                <c:pt idx="20">
                  <c:v>44084.666666666664</c:v>
                </c:pt>
                <c:pt idx="21">
                  <c:v>44085.666666666664</c:v>
                </c:pt>
                <c:pt idx="22">
                  <c:v>44088.666666666664</c:v>
                </c:pt>
                <c:pt idx="23">
                  <c:v>44089.666666666664</c:v>
                </c:pt>
                <c:pt idx="24">
                  <c:v>44090.666666666664</c:v>
                </c:pt>
                <c:pt idx="25">
                  <c:v>44091.666666666664</c:v>
                </c:pt>
                <c:pt idx="26">
                  <c:v>44092.666666666664</c:v>
                </c:pt>
                <c:pt idx="27">
                  <c:v>44095.666666666664</c:v>
                </c:pt>
                <c:pt idx="28">
                  <c:v>44096.666666666664</c:v>
                </c:pt>
                <c:pt idx="29">
                  <c:v>44097.666666666664</c:v>
                </c:pt>
                <c:pt idx="30">
                  <c:v>44098.666666666664</c:v>
                </c:pt>
                <c:pt idx="31">
                  <c:v>44099.666666666664</c:v>
                </c:pt>
                <c:pt idx="32">
                  <c:v>44102.666666666664</c:v>
                </c:pt>
                <c:pt idx="33">
                  <c:v>44103.666666666664</c:v>
                </c:pt>
                <c:pt idx="34">
                  <c:v>44104.666666666664</c:v>
                </c:pt>
                <c:pt idx="35">
                  <c:v>44105.666666666664</c:v>
                </c:pt>
                <c:pt idx="36">
                  <c:v>44106.666666666664</c:v>
                </c:pt>
                <c:pt idx="37">
                  <c:v>44109.666666666664</c:v>
                </c:pt>
                <c:pt idx="38">
                  <c:v>44110.666666666664</c:v>
                </c:pt>
                <c:pt idx="39">
                  <c:v>44111.666666666664</c:v>
                </c:pt>
                <c:pt idx="40">
                  <c:v>44112.666666666664</c:v>
                </c:pt>
                <c:pt idx="41">
                  <c:v>44113.666666666664</c:v>
                </c:pt>
                <c:pt idx="42">
                  <c:v>44116.666666666664</c:v>
                </c:pt>
                <c:pt idx="43">
                  <c:v>44117.666666666664</c:v>
                </c:pt>
                <c:pt idx="44">
                  <c:v>44118.666666666664</c:v>
                </c:pt>
                <c:pt idx="45">
                  <c:v>44119.666666666664</c:v>
                </c:pt>
                <c:pt idx="46">
                  <c:v>44120.666666666664</c:v>
                </c:pt>
                <c:pt idx="47">
                  <c:v>44123.666666666664</c:v>
                </c:pt>
                <c:pt idx="48">
                  <c:v>44124.666666666664</c:v>
                </c:pt>
                <c:pt idx="49">
                  <c:v>44125.666666666664</c:v>
                </c:pt>
                <c:pt idx="50">
                  <c:v>44126.666666666664</c:v>
                </c:pt>
                <c:pt idx="51">
                  <c:v>44127.666666666664</c:v>
                </c:pt>
                <c:pt idx="52">
                  <c:v>44130.666666666664</c:v>
                </c:pt>
                <c:pt idx="53">
                  <c:v>44131.666666666664</c:v>
                </c:pt>
                <c:pt idx="54">
                  <c:v>44132.666666666664</c:v>
                </c:pt>
                <c:pt idx="55">
                  <c:v>44133.666666666664</c:v>
                </c:pt>
                <c:pt idx="56">
                  <c:v>44134.666666666664</c:v>
                </c:pt>
                <c:pt idx="57">
                  <c:v>44137.666666666664</c:v>
                </c:pt>
                <c:pt idx="58">
                  <c:v>44138.666666666664</c:v>
                </c:pt>
                <c:pt idx="59">
                  <c:v>44139.666666666664</c:v>
                </c:pt>
                <c:pt idx="60">
                  <c:v>44140.666666666664</c:v>
                </c:pt>
                <c:pt idx="61">
                  <c:v>44141.666666666664</c:v>
                </c:pt>
                <c:pt idx="62">
                  <c:v>44144.666666666664</c:v>
                </c:pt>
                <c:pt idx="63">
                  <c:v>44145.666666666664</c:v>
                </c:pt>
                <c:pt idx="64">
                  <c:v>44146.666666666664</c:v>
                </c:pt>
                <c:pt idx="65">
                  <c:v>44147.666666666664</c:v>
                </c:pt>
                <c:pt idx="66">
                  <c:v>44148.666666666664</c:v>
                </c:pt>
                <c:pt idx="67">
                  <c:v>44151.666666666664</c:v>
                </c:pt>
                <c:pt idx="68">
                  <c:v>44152.666666666664</c:v>
                </c:pt>
                <c:pt idx="69">
                  <c:v>44153.666666666664</c:v>
                </c:pt>
                <c:pt idx="70">
                  <c:v>44154.666666666664</c:v>
                </c:pt>
                <c:pt idx="71">
                  <c:v>44155.666666666664</c:v>
                </c:pt>
                <c:pt idx="72">
                  <c:v>44158.666666666664</c:v>
                </c:pt>
                <c:pt idx="73">
                  <c:v>44159.666666666664</c:v>
                </c:pt>
                <c:pt idx="74">
                  <c:v>44160.666666666664</c:v>
                </c:pt>
                <c:pt idx="75">
                  <c:v>44162.541666666664</c:v>
                </c:pt>
                <c:pt idx="76">
                  <c:v>44165.666666666664</c:v>
                </c:pt>
                <c:pt idx="77">
                  <c:v>44166.666666666664</c:v>
                </c:pt>
                <c:pt idx="78">
                  <c:v>44167.666666666664</c:v>
                </c:pt>
                <c:pt idx="79">
                  <c:v>44168.666666666664</c:v>
                </c:pt>
                <c:pt idx="80">
                  <c:v>44169.666666666664</c:v>
                </c:pt>
                <c:pt idx="81">
                  <c:v>44172.666666666664</c:v>
                </c:pt>
                <c:pt idx="82">
                  <c:v>44173.666666666664</c:v>
                </c:pt>
                <c:pt idx="83">
                  <c:v>44174.666666666664</c:v>
                </c:pt>
                <c:pt idx="84">
                  <c:v>44175.666666666664</c:v>
                </c:pt>
                <c:pt idx="85">
                  <c:v>44176.666666666664</c:v>
                </c:pt>
                <c:pt idx="86">
                  <c:v>44179.666666666664</c:v>
                </c:pt>
                <c:pt idx="87">
                  <c:v>44180.666666666664</c:v>
                </c:pt>
                <c:pt idx="88">
                  <c:v>44181.666666666664</c:v>
                </c:pt>
                <c:pt idx="89">
                  <c:v>44182.666666666664</c:v>
                </c:pt>
                <c:pt idx="90">
                  <c:v>44183.666666666664</c:v>
                </c:pt>
                <c:pt idx="91">
                  <c:v>44186.666666666664</c:v>
                </c:pt>
                <c:pt idx="92">
                  <c:v>44187.666666666664</c:v>
                </c:pt>
                <c:pt idx="93">
                  <c:v>44188.666666666664</c:v>
                </c:pt>
                <c:pt idx="94">
                  <c:v>44189.541666666664</c:v>
                </c:pt>
                <c:pt idx="95">
                  <c:v>44193.666666666664</c:v>
                </c:pt>
                <c:pt idx="96">
                  <c:v>44194.666666666664</c:v>
                </c:pt>
                <c:pt idx="97">
                  <c:v>44195.666666666664</c:v>
                </c:pt>
                <c:pt idx="98">
                  <c:v>44196.666666666664</c:v>
                </c:pt>
                <c:pt idx="99">
                  <c:v>44200.666666666664</c:v>
                </c:pt>
                <c:pt idx="100">
                  <c:v>44201.666666666664</c:v>
                </c:pt>
                <c:pt idx="101">
                  <c:v>44202.666666666664</c:v>
                </c:pt>
                <c:pt idx="102">
                  <c:v>44203.666666666664</c:v>
                </c:pt>
                <c:pt idx="103">
                  <c:v>44204.666666666664</c:v>
                </c:pt>
                <c:pt idx="104">
                  <c:v>44207.666666666664</c:v>
                </c:pt>
                <c:pt idx="105">
                  <c:v>44208.666666666664</c:v>
                </c:pt>
                <c:pt idx="106">
                  <c:v>44209.666666666664</c:v>
                </c:pt>
                <c:pt idx="107">
                  <c:v>44210.666666666664</c:v>
                </c:pt>
                <c:pt idx="108">
                  <c:v>44211.666666666664</c:v>
                </c:pt>
                <c:pt idx="109">
                  <c:v>44215.666666666664</c:v>
                </c:pt>
                <c:pt idx="110">
                  <c:v>44216.666666666664</c:v>
                </c:pt>
                <c:pt idx="111">
                  <c:v>44217.666666666664</c:v>
                </c:pt>
                <c:pt idx="112">
                  <c:v>44218.666666666664</c:v>
                </c:pt>
                <c:pt idx="113">
                  <c:v>44221.666666666664</c:v>
                </c:pt>
                <c:pt idx="114">
                  <c:v>44222.666666666664</c:v>
                </c:pt>
                <c:pt idx="115">
                  <c:v>44223.666666666664</c:v>
                </c:pt>
                <c:pt idx="116">
                  <c:v>44224.666666666664</c:v>
                </c:pt>
                <c:pt idx="117">
                  <c:v>44225.666666666664</c:v>
                </c:pt>
                <c:pt idx="118">
                  <c:v>44228.666666666664</c:v>
                </c:pt>
                <c:pt idx="119">
                  <c:v>44229.666666666664</c:v>
                </c:pt>
                <c:pt idx="120">
                  <c:v>44230.666666666664</c:v>
                </c:pt>
                <c:pt idx="121">
                  <c:v>44231.666666666664</c:v>
                </c:pt>
                <c:pt idx="122">
                  <c:v>44232.666666666664</c:v>
                </c:pt>
                <c:pt idx="123">
                  <c:v>44235.666666666664</c:v>
                </c:pt>
                <c:pt idx="124">
                  <c:v>44236.666666666664</c:v>
                </c:pt>
                <c:pt idx="125">
                  <c:v>44237.666666666664</c:v>
                </c:pt>
                <c:pt idx="126">
                  <c:v>44238.666666666664</c:v>
                </c:pt>
                <c:pt idx="127">
                  <c:v>44239.666666666664</c:v>
                </c:pt>
                <c:pt idx="128">
                  <c:v>44243.666666666664</c:v>
                </c:pt>
                <c:pt idx="129">
                  <c:v>44244.666666666664</c:v>
                </c:pt>
                <c:pt idx="130">
                  <c:v>44245.666666666664</c:v>
                </c:pt>
                <c:pt idx="131">
                  <c:v>44246.666666666664</c:v>
                </c:pt>
                <c:pt idx="132">
                  <c:v>44249.666666666664</c:v>
                </c:pt>
                <c:pt idx="133">
                  <c:v>44250.666666666664</c:v>
                </c:pt>
                <c:pt idx="134">
                  <c:v>44251.666666666664</c:v>
                </c:pt>
                <c:pt idx="135">
                  <c:v>44252.666666666664</c:v>
                </c:pt>
                <c:pt idx="136">
                  <c:v>44253.666666666664</c:v>
                </c:pt>
                <c:pt idx="137">
                  <c:v>44256.666666666664</c:v>
                </c:pt>
                <c:pt idx="138">
                  <c:v>44257.666666666664</c:v>
                </c:pt>
                <c:pt idx="139">
                  <c:v>44258.666666666664</c:v>
                </c:pt>
                <c:pt idx="140">
                  <c:v>44259.666666666664</c:v>
                </c:pt>
                <c:pt idx="141">
                  <c:v>44260.666666666664</c:v>
                </c:pt>
                <c:pt idx="142">
                  <c:v>44263.666666666664</c:v>
                </c:pt>
                <c:pt idx="143">
                  <c:v>44264.666666666664</c:v>
                </c:pt>
                <c:pt idx="144">
                  <c:v>44265.666666666664</c:v>
                </c:pt>
                <c:pt idx="145">
                  <c:v>44266.666666666664</c:v>
                </c:pt>
                <c:pt idx="146">
                  <c:v>44267.666666666664</c:v>
                </c:pt>
                <c:pt idx="147">
                  <c:v>44270.666666666664</c:v>
                </c:pt>
                <c:pt idx="148">
                  <c:v>44271.666666666664</c:v>
                </c:pt>
                <c:pt idx="149">
                  <c:v>44272.666666666664</c:v>
                </c:pt>
                <c:pt idx="150">
                  <c:v>44273.666666666664</c:v>
                </c:pt>
                <c:pt idx="151">
                  <c:v>44274.666666666664</c:v>
                </c:pt>
                <c:pt idx="152">
                  <c:v>44277.666666666664</c:v>
                </c:pt>
                <c:pt idx="153">
                  <c:v>44278.666666666664</c:v>
                </c:pt>
                <c:pt idx="154">
                  <c:v>44279.666666666664</c:v>
                </c:pt>
                <c:pt idx="155">
                  <c:v>44280.666666666664</c:v>
                </c:pt>
                <c:pt idx="156">
                  <c:v>44281.666666666664</c:v>
                </c:pt>
                <c:pt idx="157">
                  <c:v>44284.666666666664</c:v>
                </c:pt>
                <c:pt idx="158">
                  <c:v>44285.666666666664</c:v>
                </c:pt>
                <c:pt idx="159">
                  <c:v>44286.666666666664</c:v>
                </c:pt>
                <c:pt idx="160">
                  <c:v>44287.666666666664</c:v>
                </c:pt>
                <c:pt idx="161">
                  <c:v>44291.666666666664</c:v>
                </c:pt>
                <c:pt idx="162">
                  <c:v>44292.666666666664</c:v>
                </c:pt>
                <c:pt idx="163">
                  <c:v>44293.666666666664</c:v>
                </c:pt>
                <c:pt idx="164">
                  <c:v>44294.666666666664</c:v>
                </c:pt>
                <c:pt idx="165">
                  <c:v>44295.666666666664</c:v>
                </c:pt>
                <c:pt idx="166">
                  <c:v>44298.666666666664</c:v>
                </c:pt>
                <c:pt idx="167">
                  <c:v>44299.666666666664</c:v>
                </c:pt>
                <c:pt idx="168">
                  <c:v>44300.666666666664</c:v>
                </c:pt>
                <c:pt idx="169">
                  <c:v>44301.666666666664</c:v>
                </c:pt>
                <c:pt idx="170">
                  <c:v>44302.666666666664</c:v>
                </c:pt>
                <c:pt idx="171">
                  <c:v>44305.666666666664</c:v>
                </c:pt>
                <c:pt idx="172">
                  <c:v>44306.666666666664</c:v>
                </c:pt>
                <c:pt idx="173">
                  <c:v>44307.666666666664</c:v>
                </c:pt>
                <c:pt idx="174">
                  <c:v>44308.666666666664</c:v>
                </c:pt>
                <c:pt idx="175">
                  <c:v>44309.666666666664</c:v>
                </c:pt>
                <c:pt idx="176">
                  <c:v>44312.666666666664</c:v>
                </c:pt>
                <c:pt idx="177">
                  <c:v>44313.666666666664</c:v>
                </c:pt>
                <c:pt idx="178">
                  <c:v>44314.666666666664</c:v>
                </c:pt>
                <c:pt idx="179">
                  <c:v>44315.666666666664</c:v>
                </c:pt>
                <c:pt idx="180">
                  <c:v>44316.666666666664</c:v>
                </c:pt>
                <c:pt idx="181">
                  <c:v>44319.666666666664</c:v>
                </c:pt>
                <c:pt idx="182">
                  <c:v>44320.666666666664</c:v>
                </c:pt>
                <c:pt idx="183">
                  <c:v>44321.666666666664</c:v>
                </c:pt>
                <c:pt idx="184">
                  <c:v>44322.666666666664</c:v>
                </c:pt>
                <c:pt idx="185">
                  <c:v>44323.666666666664</c:v>
                </c:pt>
                <c:pt idx="186">
                  <c:v>44326.666666666664</c:v>
                </c:pt>
                <c:pt idx="187">
                  <c:v>44327.666666666664</c:v>
                </c:pt>
                <c:pt idx="188">
                  <c:v>44328.666666666664</c:v>
                </c:pt>
                <c:pt idx="189">
                  <c:v>44329.666666666664</c:v>
                </c:pt>
                <c:pt idx="190">
                  <c:v>44330.666666666664</c:v>
                </c:pt>
                <c:pt idx="191">
                  <c:v>44333.666666666664</c:v>
                </c:pt>
              </c:numCache>
            </c:numRef>
          </c:xVal>
          <c:yVal>
            <c:numRef>
              <c:f>'Underlying Study'!$G$3574:$G$3765</c:f>
              <c:numCache>
                <c:formatCode>General</c:formatCode>
                <c:ptCount val="192"/>
                <c:pt idx="20" formatCode="0.00">
                  <c:v>278.96373199999999</c:v>
                </c:pt>
                <c:pt idx="21" formatCode="0.00">
                  <c:v>278.10563956036799</c:v>
                </c:pt>
                <c:pt idx="22" formatCode="0.00">
                  <c:v>277.25018661308025</c:v>
                </c:pt>
                <c:pt idx="23" formatCode="0.00">
                  <c:v>276.3973650390584</c:v>
                </c:pt>
                <c:pt idx="24" formatCode="0.00">
                  <c:v>275.54716674419825</c:v>
                </c:pt>
                <c:pt idx="25" formatCode="0.00">
                  <c:v>274.69958365929313</c:v>
                </c:pt>
                <c:pt idx="26" formatCode="0.00">
                  <c:v>273.85460773995715</c:v>
                </c:pt>
                <c:pt idx="27" formatCode="0.00">
                  <c:v>273.01223096654905</c:v>
                </c:pt>
                <c:pt idx="28" formatCode="0.00">
                  <c:v>272.17244534409593</c:v>
                </c:pt>
                <c:pt idx="29" formatCode="0.00">
                  <c:v>271.33524290221749</c:v>
                </c:pt>
                <c:pt idx="30" formatCode="0.00">
                  <c:v>270.50061569505027</c:v>
                </c:pt>
                <c:pt idx="31" formatCode="0.00">
                  <c:v>269.66855580117226</c:v>
                </c:pt>
                <c:pt idx="32" formatCode="0.00">
                  <c:v>268.83905532352787</c:v>
                </c:pt>
                <c:pt idx="33" formatCode="0.00">
                  <c:v>268.01210638935271</c:v>
                </c:pt>
                <c:pt idx="34" formatCode="0.00">
                  <c:v>267.18770115009903</c:v>
                </c:pt>
                <c:pt idx="35" formatCode="0.00">
                  <c:v>266.36583178136135</c:v>
                </c:pt>
                <c:pt idx="36" formatCode="0.00">
                  <c:v>265.54649048280186</c:v>
                </c:pt>
                <c:pt idx="37" formatCode="0.00">
                  <c:v>264.72966947807674</c:v>
                </c:pt>
                <c:pt idx="38" formatCode="0.00">
                  <c:v>263.91536101476214</c:v>
                </c:pt>
                <c:pt idx="39" formatCode="0.00">
                  <c:v>263.10355736428073</c:v>
                </c:pt>
                <c:pt idx="40" formatCode="0.00">
                  <c:v>262.29425082182814</c:v>
                </c:pt>
                <c:pt idx="41" formatCode="0.00">
                  <c:v>261.48743370630024</c:v>
                </c:pt>
                <c:pt idx="42" formatCode="0.00">
                  <c:v>260.68309836021967</c:v>
                </c:pt>
                <c:pt idx="43" formatCode="0.00">
                  <c:v>259.8812371496636</c:v>
                </c:pt>
                <c:pt idx="44" formatCode="0.00">
                  <c:v>259.08184246419125</c:v>
                </c:pt>
                <c:pt idx="45" formatCode="0.00">
                  <c:v>258.28490671677139</c:v>
                </c:pt>
                <c:pt idx="46" formatCode="0.00">
                  <c:v>257.49042234371063</c:v>
                </c:pt>
                <c:pt idx="47" formatCode="0.00">
                  <c:v>256.6983818045814</c:v>
                </c:pt>
                <c:pt idx="48" formatCode="0.00">
                  <c:v>255.90877758215049</c:v>
                </c:pt>
                <c:pt idx="49" formatCode="0.00">
                  <c:v>255.12160218230778</c:v>
                </c:pt>
                <c:pt idx="50" formatCode="0.00">
                  <c:v>254.33684813399501</c:v>
                </c:pt>
                <c:pt idx="51" formatCode="0.00">
                  <c:v>253.55450798913481</c:v>
                </c:pt>
                <c:pt idx="52" formatCode="0.00">
                  <c:v>252.77457432256023</c:v>
                </c:pt>
                <c:pt idx="53" formatCode="0.00">
                  <c:v>251.99703973194403</c:v>
                </c:pt>
                <c:pt idx="54" formatCode="0.00">
                  <c:v>251.22189683772856</c:v>
                </c:pt>
                <c:pt idx="55" formatCode="0.00">
                  <c:v>250.44913828305573</c:v>
                </c:pt>
                <c:pt idx="56" formatCode="0.00">
                  <c:v>249.67875673369704</c:v>
                </c:pt>
                <c:pt idx="57" formatCode="0.00">
                  <c:v>248.91074487798423</c:v>
                </c:pt>
                <c:pt idx="58" formatCode="0.00">
                  <c:v>248.14509542673954</c:v>
                </c:pt>
                <c:pt idx="59" formatCode="0.00">
                  <c:v>247.38180111320688</c:v>
                </c:pt>
                <c:pt idx="60" formatCode="0.00">
                  <c:v>246.62085469298268</c:v>
                </c:pt>
                <c:pt idx="61" formatCode="0.00">
                  <c:v>245.86224894394707</c:v>
                </c:pt>
                <c:pt idx="62" formatCode="0.00">
                  <c:v>245.10597666619549</c:v>
                </c:pt>
                <c:pt idx="63" formatCode="0.00">
                  <c:v>244.35203068197029</c:v>
                </c:pt>
                <c:pt idx="64" formatCode="0.00">
                  <c:v>243.60040383559254</c:v>
                </c:pt>
                <c:pt idx="65" formatCode="0.00">
                  <c:v>242.85108899339428</c:v>
                </c:pt>
                <c:pt idx="66" formatCode="0.00">
                  <c:v>242.10407904365061</c:v>
                </c:pt>
                <c:pt idx="67" formatCode="0.00">
                  <c:v>241.35936689651234</c:v>
                </c:pt>
                <c:pt idx="68" formatCode="0.00">
                  <c:v>240.61694548393868</c:v>
                </c:pt>
                <c:pt idx="69" formatCode="0.00">
                  <c:v>239.87680775963008</c:v>
                </c:pt>
                <c:pt idx="70" formatCode="0.00">
                  <c:v>239.13894669896146</c:v>
                </c:pt>
                <c:pt idx="71" formatCode="0.00">
                  <c:v>238.40335529891544</c:v>
                </c:pt>
                <c:pt idx="72" formatCode="0.00">
                  <c:v>237.67002657801598</c:v>
                </c:pt>
                <c:pt idx="73" formatCode="0.00">
                  <c:v>236.93895357626201</c:v>
                </c:pt>
                <c:pt idx="74" formatCode="0.00">
                  <c:v>236.21012935506141</c:v>
                </c:pt>
                <c:pt idx="75" formatCode="0.00">
                  <c:v>235.48354699716523</c:v>
                </c:pt>
                <c:pt idx="76" formatCode="0.00">
                  <c:v>234.75919960660195</c:v>
                </c:pt>
                <c:pt idx="77" formatCode="0.00">
                  <c:v>234.03708030861205</c:v>
                </c:pt>
                <c:pt idx="78" formatCode="0.00">
                  <c:v>233.31718224958277</c:v>
                </c:pt>
                <c:pt idx="79" formatCode="0.00">
                  <c:v>232.59949859698304</c:v>
                </c:pt>
                <c:pt idx="80" formatCode="0.00">
                  <c:v>231.88402253929871</c:v>
                </c:pt>
                <c:pt idx="81" formatCode="0.00">
                  <c:v>231.17074728596785</c:v>
                </c:pt>
                <c:pt idx="82" formatCode="0.00">
                  <c:v>230.45966606731619</c:v>
                </c:pt>
                <c:pt idx="83" formatCode="0.00">
                  <c:v>229.75077213449313</c:v>
                </c:pt>
                <c:pt idx="84" formatCode="0.00">
                  <c:v>229.04405875940745</c:v>
                </c:pt>
                <c:pt idx="85" formatCode="0.00">
                  <c:v>228.3395192346635</c:v>
                </c:pt>
                <c:pt idx="86" formatCode="0.00">
                  <c:v>227.63714687349764</c:v>
                </c:pt>
                <c:pt idx="87" formatCode="0.00">
                  <c:v>226.93693500971474</c:v>
                </c:pt>
                <c:pt idx="88" formatCode="0.00">
                  <c:v>226.23887699762486</c:v>
                </c:pt>
                <c:pt idx="89" formatCode="0.00">
                  <c:v>225.54296621198017</c:v>
                </c:pt>
                <c:pt idx="90" formatCode="0.00">
                  <c:v>224.84919604791213</c:v>
                </c:pt>
                <c:pt idx="91" formatCode="0.00">
                  <c:v>224.15755992086875</c:v>
                </c:pt>
                <c:pt idx="92" formatCode="0.00">
                  <c:v>223.46805126655218</c:v>
                </c:pt>
                <c:pt idx="93" formatCode="0.00">
                  <c:v>222.78066354085624</c:v>
                </c:pt>
                <c:pt idx="94" formatCode="0.00">
                  <c:v>222.09539021980459</c:v>
                </c:pt>
                <c:pt idx="95" formatCode="0.00">
                  <c:v>221.41222479948843</c:v>
                </c:pt>
                <c:pt idx="96" formatCode="0.00">
                  <c:v>220.73116079600521</c:v>
                </c:pt>
                <c:pt idx="97" formatCode="0.00">
                  <c:v>220.0521917453967</c:v>
                </c:pt>
                <c:pt idx="98" formatCode="0.00">
                  <c:v>219.37531120358784</c:v>
                </c:pt>
                <c:pt idx="99" formatCode="0.00">
                  <c:v>218.70051274632561</c:v>
                </c:pt>
                <c:pt idx="100" formatCode="0.00">
                  <c:v>218.02778996911795</c:v>
                </c:pt>
                <c:pt idx="101" formatCode="0.00">
                  <c:v>217.35713648717294</c:v>
                </c:pt>
                <c:pt idx="102" formatCode="0.00">
                  <c:v>216.6885459353384</c:v>
                </c:pt>
                <c:pt idx="103" formatCode="0.00">
                  <c:v>216.02201196804128</c:v>
                </c:pt>
                <c:pt idx="104" formatCode="0.00">
                  <c:v>215.35752825922756</c:v>
                </c:pt>
                <c:pt idx="105" formatCode="0.00">
                  <c:v>214.69508850230218</c:v>
                </c:pt>
                <c:pt idx="106" formatCode="0.00">
                  <c:v>214.0346864100691</c:v>
                </c:pt>
                <c:pt idx="107" formatCode="0.00">
                  <c:v>213.37631571467173</c:v>
                </c:pt>
                <c:pt idx="108" formatCode="0.00">
                  <c:v>212.71997016753343</c:v>
                </c:pt>
                <c:pt idx="109" formatCode="0.00">
                  <c:v>212.06564353929809</c:v>
                </c:pt>
                <c:pt idx="110" formatCode="0.00">
                  <c:v>211.41332961977119</c:v>
                </c:pt>
                <c:pt idx="111" formatCode="0.00">
                  <c:v>210.76302221786077</c:v>
                </c:pt>
                <c:pt idx="112" formatCode="0.00">
                  <c:v>210.11471516151863</c:v>
                </c:pt>
                <c:pt idx="113" formatCode="0.00">
                  <c:v>209.46840229768182</c:v>
                </c:pt>
                <c:pt idx="114" formatCode="0.00">
                  <c:v>208.82407749221414</c:v>
                </c:pt>
                <c:pt idx="115" formatCode="0.00">
                  <c:v>208.18173462984811</c:v>
                </c:pt>
                <c:pt idx="116" formatCode="0.00">
                  <c:v>207.54136761412667</c:v>
                </c:pt>
                <c:pt idx="117" formatCode="0.00">
                  <c:v>206.90297036734563</c:v>
                </c:pt>
                <c:pt idx="118" formatCode="0.00">
                  <c:v>206.26653683049568</c:v>
                </c:pt>
                <c:pt idx="119" formatCode="0.00">
                  <c:v>205.63206096320508</c:v>
                </c:pt>
                <c:pt idx="120" formatCode="0.00">
                  <c:v>204.99953674368228</c:v>
                </c:pt>
                <c:pt idx="121" formatCode="0.00">
                  <c:v>204.36895816865871</c:v>
                </c:pt>
                <c:pt idx="122" formatCode="0.00">
                  <c:v>203.74031925333193</c:v>
                </c:pt>
                <c:pt idx="123" formatCode="0.00">
                  <c:v>203.11361403130869</c:v>
                </c:pt>
                <c:pt idx="124" formatCode="0.00">
                  <c:v>202.48883655454839</c:v>
                </c:pt>
                <c:pt idx="125" formatCode="0.00">
                  <c:v>201.86598089330658</c:v>
                </c:pt>
                <c:pt idx="126" formatCode="0.00">
                  <c:v>201.24504113607878</c:v>
                </c:pt>
                <c:pt idx="127" formatCode="0.00">
                  <c:v>200.62601138954423</c:v>
                </c:pt>
                <c:pt idx="128" formatCode="0.00">
                  <c:v>200.00888577850998</c:v>
                </c:pt>
                <c:pt idx="129" formatCode="0.00">
                  <c:v>199.39365844585524</c:v>
                </c:pt>
                <c:pt idx="130" formatCode="0.00">
                  <c:v>198.78032355247581</c:v>
                </c:pt>
                <c:pt idx="131" formatCode="0.00">
                  <c:v>198.16887527722838</c:v>
                </c:pt>
                <c:pt idx="132" formatCode="0.00">
                  <c:v>197.55930781687562</c:v>
                </c:pt>
                <c:pt idx="133" formatCode="0.00">
                  <c:v>196.95161538603091</c:v>
                </c:pt>
                <c:pt idx="134" formatCode="0.00">
                  <c:v>196.34579221710351</c:v>
                </c:pt>
                <c:pt idx="135" formatCode="0.00">
                  <c:v>195.74183256024369</c:v>
                </c:pt>
                <c:pt idx="136" formatCode="0.00">
                  <c:v>195.13973068328841</c:v>
                </c:pt>
                <c:pt idx="137" formatCode="0.00">
                  <c:v>194.53948087170662</c:v>
                </c:pt>
                <c:pt idx="138" formatCode="0.00">
                  <c:v>193.94107742854524</c:v>
                </c:pt>
                <c:pt idx="139" formatCode="0.00">
                  <c:v>193.34451467437503</c:v>
                </c:pt>
                <c:pt idx="140" formatCode="0.00">
                  <c:v>192.74978694723666</c:v>
                </c:pt>
                <c:pt idx="141" formatCode="0.00">
                  <c:v>192.15688860258697</c:v>
                </c:pt>
                <c:pt idx="142" formatCode="0.00">
                  <c:v>191.56581401324542</c:v>
                </c:pt>
                <c:pt idx="143" formatCode="0.00">
                  <c:v>190.97655756934071</c:v>
                </c:pt>
                <c:pt idx="144" formatCode="0.00">
                  <c:v>190.38911367825742</c:v>
                </c:pt>
                <c:pt idx="145" formatCode="0.00">
                  <c:v>189.80347676458308</c:v>
                </c:pt>
                <c:pt idx="146" formatCode="0.00">
                  <c:v>189.21964127005521</c:v>
                </c:pt>
                <c:pt idx="147" formatCode="0.00">
                  <c:v>188.63760165350854</c:v>
                </c:pt>
                <c:pt idx="148" formatCode="0.00">
                  <c:v>188.05735239082236</c:v>
                </c:pt>
                <c:pt idx="149" formatCode="0.00">
                  <c:v>187.4788879748682</c:v>
                </c:pt>
                <c:pt idx="150" formatCode="0.00">
                  <c:v>186.90220291545751</c:v>
                </c:pt>
                <c:pt idx="151" formatCode="0.00">
                  <c:v>186.32729173928954</c:v>
                </c:pt>
                <c:pt idx="152" formatCode="0.00">
                  <c:v>185.75414898989948</c:v>
                </c:pt>
                <c:pt idx="153" formatCode="0.00">
                  <c:v>185.18276922760651</c:v>
                </c:pt>
                <c:pt idx="154" formatCode="0.00">
                  <c:v>184.6131470294624</c:v>
                </c:pt>
                <c:pt idx="155" formatCode="0.00">
                  <c:v>184.04527698919978</c:v>
                </c:pt>
                <c:pt idx="156" formatCode="0.00">
                  <c:v>183.47915371718099</c:v>
                </c:pt>
                <c:pt idx="157" formatCode="0.00">
                  <c:v>182.91477184034696</c:v>
                </c:pt>
                <c:pt idx="158" formatCode="0.00">
                  <c:v>182.35212600216605</c:v>
                </c:pt>
                <c:pt idx="159" formatCode="0.00">
                  <c:v>181.7912108625834</c:v>
                </c:pt>
                <c:pt idx="160" formatCode="0.00">
                  <c:v>181.23202109797006</c:v>
                </c:pt>
                <c:pt idx="161" formatCode="0.00">
                  <c:v>180.67455140107268</c:v>
                </c:pt>
                <c:pt idx="162" formatCode="0.00">
                  <c:v>180.118796480963</c:v>
                </c:pt>
                <c:pt idx="163" formatCode="0.00">
                  <c:v>179.56475106298754</c:v>
                </c:pt>
                <c:pt idx="164" formatCode="0.00">
                  <c:v>179.0124098887178</c:v>
                </c:pt>
                <c:pt idx="165" formatCode="0.00">
                  <c:v>178.46176771590007</c:v>
                </c:pt>
                <c:pt idx="166" formatCode="0.00">
                  <c:v>177.91281931840595</c:v>
                </c:pt>
                <c:pt idx="167" formatCode="0.00">
                  <c:v>177.36555948618255</c:v>
                </c:pt>
                <c:pt idx="168" formatCode="0.00">
                  <c:v>176.81998302520304</c:v>
                </c:pt>
                <c:pt idx="169" formatCode="0.00">
                  <c:v>176.27608475741755</c:v>
                </c:pt>
                <c:pt idx="170" formatCode="0.00">
                  <c:v>175.73385952070373</c:v>
                </c:pt>
                <c:pt idx="171" formatCode="0.00">
                  <c:v>175.19330216881806</c:v>
                </c:pt>
                <c:pt idx="172" formatCode="0.00">
                  <c:v>174.65440757134678</c:v>
                </c:pt>
                <c:pt idx="173" formatCode="0.00">
                  <c:v>174.11717061365732</c:v>
                </c:pt>
                <c:pt idx="174" formatCode="0.00">
                  <c:v>173.58158619684971</c:v>
                </c:pt>
                <c:pt idx="175" formatCode="0.00">
                  <c:v>173.04764923770824</c:v>
                </c:pt>
                <c:pt idx="176" formatCode="0.00">
                  <c:v>172.51535466865306</c:v>
                </c:pt>
                <c:pt idx="177" formatCode="0.00">
                  <c:v>171.98469743769229</c:v>
                </c:pt>
                <c:pt idx="178" formatCode="0.00">
                  <c:v>171.45567250837397</c:v>
                </c:pt>
                <c:pt idx="179" formatCode="0.00">
                  <c:v>170.9282748597382</c:v>
                </c:pt>
                <c:pt idx="180" formatCode="0.00">
                  <c:v>170.40249948626962</c:v>
                </c:pt>
                <c:pt idx="181" formatCode="0.00">
                  <c:v>169.87834139784985</c:v>
                </c:pt>
                <c:pt idx="182" formatCode="0.00">
                  <c:v>169.35579561971008</c:v>
                </c:pt>
                <c:pt idx="183" formatCode="0.00">
                  <c:v>168.83485719238385</c:v>
                </c:pt>
                <c:pt idx="184" formatCode="0.00">
                  <c:v>168.31552117166007</c:v>
                </c:pt>
                <c:pt idx="185" formatCode="0.00">
                  <c:v>167.79778262853605</c:v>
                </c:pt>
                <c:pt idx="186" formatCode="0.00">
                  <c:v>167.28163664917068</c:v>
                </c:pt>
                <c:pt idx="187" formatCode="0.00">
                  <c:v>166.76707833483783</c:v>
                </c:pt>
                <c:pt idx="188" formatCode="0.00">
                  <c:v>166.25410280187987</c:v>
                </c:pt>
                <c:pt idx="189" formatCode="0.00">
                  <c:v>165.74270518166131</c:v>
                </c:pt>
                <c:pt idx="190" formatCode="0.00">
                  <c:v>165.23288062052254</c:v>
                </c:pt>
                <c:pt idx="191" formatCode="0.00">
                  <c:v>164.7246242797338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371-4E6F-B616-4595E46EC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601216"/>
        <c:axId val="439049984"/>
      </c:scatterChart>
      <c:valAx>
        <c:axId val="55960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049984"/>
        <c:crosses val="autoZero"/>
        <c:crossBetween val="midCat"/>
      </c:valAx>
      <c:valAx>
        <c:axId val="43904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0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482600</xdr:colOff>
      <xdr:row>1</xdr:row>
      <xdr:rowOff>25400</xdr:rowOff>
    </xdr:from>
    <xdr:to>
      <xdr:col>11</xdr:col>
      <xdr:colOff>901700</xdr:colOff>
      <xdr:row>29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52C417A-B35A-43FF-BB35-43F0947AF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323848</xdr:colOff>
      <xdr:row>3593</xdr:row>
      <xdr:rowOff>88900</xdr:rowOff>
    </xdr:from>
    <xdr:to>
      <xdr:col>13</xdr:col>
      <xdr:colOff>787400</xdr:colOff>
      <xdr:row>3621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457D7E7-360C-4414-8EB9-B87916EC5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64</xdr:row>
      <xdr:rowOff>76200</xdr:rowOff>
    </xdr:from>
    <xdr:ext cx="4295775" cy="4191000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57150</xdr:colOff>
      <xdr:row>32</xdr:row>
      <xdr:rowOff>85725</xdr:rowOff>
    </xdr:from>
    <xdr:ext cx="6410325" cy="32289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1047750</xdr:colOff>
      <xdr:row>48</xdr:row>
      <xdr:rowOff>104775</xdr:rowOff>
    </xdr:from>
    <xdr:ext cx="5600700" cy="1504950"/>
    <xdr:pic>
      <xdr:nvPicPr>
        <xdr:cNvPr id="3" name="image10.png" title="Imag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53</xdr:row>
      <xdr:rowOff>0</xdr:rowOff>
    </xdr:from>
    <xdr:ext cx="6896100" cy="1504950"/>
    <xdr:pic>
      <xdr:nvPicPr>
        <xdr:cNvPr id="4" name="image13.png" title="Image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48</xdr:row>
      <xdr:rowOff>0</xdr:rowOff>
    </xdr:from>
    <xdr:ext cx="9191625" cy="2038350"/>
    <xdr:pic>
      <xdr:nvPicPr>
        <xdr:cNvPr id="5" name="image9.png" title="Image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51</xdr:row>
      <xdr:rowOff>0</xdr:rowOff>
    </xdr:from>
    <xdr:ext cx="9172575" cy="2038350"/>
    <xdr:pic>
      <xdr:nvPicPr>
        <xdr:cNvPr id="6" name="image5.png" title="Image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152400</xdr:colOff>
      <xdr:row>5</xdr:row>
      <xdr:rowOff>47625</xdr:rowOff>
    </xdr:from>
    <xdr:ext cx="7610475" cy="4581525"/>
    <xdr:pic>
      <xdr:nvPicPr>
        <xdr:cNvPr id="7" name="image11.png" title="Image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47625</xdr:colOff>
      <xdr:row>94</xdr:row>
      <xdr:rowOff>38100</xdr:rowOff>
    </xdr:from>
    <xdr:ext cx="6972300" cy="3067050"/>
    <xdr:pic>
      <xdr:nvPicPr>
        <xdr:cNvPr id="8" name="image8.png" title="Image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85725</xdr:colOff>
      <xdr:row>109</xdr:row>
      <xdr:rowOff>190500</xdr:rowOff>
    </xdr:from>
    <xdr:ext cx="6896100" cy="2600325"/>
    <xdr:pic>
      <xdr:nvPicPr>
        <xdr:cNvPr id="9" name="image1.png" title="Image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952500</xdr:colOff>
      <xdr:row>34</xdr:row>
      <xdr:rowOff>190500</xdr:rowOff>
    </xdr:from>
    <xdr:ext cx="8296275" cy="1924050"/>
    <xdr:pic>
      <xdr:nvPicPr>
        <xdr:cNvPr id="10" name="image12.png" title="Image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952500</xdr:colOff>
      <xdr:row>47</xdr:row>
      <xdr:rowOff>200025</xdr:rowOff>
    </xdr:from>
    <xdr:ext cx="8296275" cy="1876425"/>
    <xdr:pic>
      <xdr:nvPicPr>
        <xdr:cNvPr id="11" name="image7.png" title="Image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73</xdr:row>
      <xdr:rowOff>200025</xdr:rowOff>
    </xdr:from>
    <xdr:ext cx="7610475" cy="3924300"/>
    <xdr:pic>
      <xdr:nvPicPr>
        <xdr:cNvPr id="12" name="image4.png" title="Image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66675</xdr:colOff>
      <xdr:row>96</xdr:row>
      <xdr:rowOff>19050</xdr:rowOff>
    </xdr:from>
    <xdr:ext cx="8429625" cy="2495550"/>
    <xdr:pic>
      <xdr:nvPicPr>
        <xdr:cNvPr id="13" name="image6.png" title="Image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en.wikipedia.org/wiki/Black%E2%80%93Scholes_equation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google.com/finance/quote/VIX1Y:INDEXCBOE?window=1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vestopedia.com/articles/optioninvestor/08/implied-volatility.asp" TargetMode="External"/><Relationship Id="rId2" Type="http://schemas.openxmlformats.org/officeDocument/2006/relationships/hyperlink" Target="https://www.tradestation.com/insights/2020/01/20/options-trading-education-credit-spreads/" TargetMode="External"/><Relationship Id="rId1" Type="http://schemas.openxmlformats.org/officeDocument/2006/relationships/hyperlink" Target="http://tastytradenetwork.squarespace.com/tt/blog/4-keys-to-placing-your-first-credit-spre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83"/>
  <sheetViews>
    <sheetView topLeftCell="F39" workbookViewId="0">
      <selection activeCell="M55" sqref="M55:Q56"/>
    </sheetView>
  </sheetViews>
  <sheetFormatPr defaultColWidth="14.42578125" defaultRowHeight="15.75" customHeight="1" x14ac:dyDescent="0.2"/>
  <cols>
    <col min="3" max="3" width="18" customWidth="1"/>
  </cols>
  <sheetData>
    <row r="1" spans="1:8" x14ac:dyDescent="0.2">
      <c r="D1" s="1"/>
    </row>
    <row r="2" spans="1:8" x14ac:dyDescent="0.2">
      <c r="D2" s="1"/>
    </row>
    <row r="3" spans="1:8" x14ac:dyDescent="0.2">
      <c r="D3" s="1"/>
      <c r="G3" s="1" t="s">
        <v>0</v>
      </c>
    </row>
    <row r="4" spans="1:8" x14ac:dyDescent="0.2">
      <c r="B4" s="2"/>
      <c r="C4" s="2"/>
      <c r="D4" s="78" t="s">
        <v>1</v>
      </c>
      <c r="E4" s="79"/>
      <c r="F4" s="79"/>
      <c r="H4" s="1" t="s">
        <v>2</v>
      </c>
    </row>
    <row r="5" spans="1:8" x14ac:dyDescent="0.2"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H5" s="1" t="s">
        <v>8</v>
      </c>
    </row>
    <row r="6" spans="1:8" x14ac:dyDescent="0.2">
      <c r="B6" s="5" t="s">
        <v>9</v>
      </c>
      <c r="C6" s="5" t="s">
        <v>10</v>
      </c>
      <c r="D6" s="6">
        <v>0</v>
      </c>
      <c r="E6" s="7" t="s">
        <v>11</v>
      </c>
      <c r="F6" s="7" t="s">
        <v>11</v>
      </c>
      <c r="H6" s="1" t="s">
        <v>12</v>
      </c>
    </row>
    <row r="7" spans="1:8" x14ac:dyDescent="0.2">
      <c r="B7" s="1" t="s">
        <v>13</v>
      </c>
      <c r="C7" s="1" t="s">
        <v>14</v>
      </c>
      <c r="D7" s="6">
        <v>0</v>
      </c>
      <c r="E7" s="6">
        <v>0</v>
      </c>
      <c r="F7" s="6" t="s">
        <v>15</v>
      </c>
    </row>
    <row r="8" spans="1:8" x14ac:dyDescent="0.2">
      <c r="B8" s="1" t="s">
        <v>16</v>
      </c>
      <c r="C8" s="1" t="s">
        <v>17</v>
      </c>
      <c r="D8" s="6">
        <v>0</v>
      </c>
      <c r="E8" s="6" t="s">
        <v>11</v>
      </c>
      <c r="F8" s="6" t="s">
        <v>18</v>
      </c>
    </row>
    <row r="10" spans="1:8" x14ac:dyDescent="0.2">
      <c r="B10" s="4" t="s">
        <v>3</v>
      </c>
      <c r="C10" s="4" t="s">
        <v>19</v>
      </c>
      <c r="D10" s="4" t="s">
        <v>20</v>
      </c>
      <c r="E10" s="4" t="s">
        <v>21</v>
      </c>
      <c r="F10" s="4" t="s">
        <v>22</v>
      </c>
    </row>
    <row r="11" spans="1:8" x14ac:dyDescent="0.2">
      <c r="A11" s="5" t="s">
        <v>7</v>
      </c>
      <c r="B11" s="1" t="s">
        <v>9</v>
      </c>
      <c r="C11" s="8">
        <f ca="1">IFERROR(__xludf.DUMMYFUNCTION("googlefinance(""XSP"")"),411.57)</f>
        <v>411.57</v>
      </c>
      <c r="D11" s="1">
        <v>405</v>
      </c>
      <c r="E11" s="1">
        <v>410</v>
      </c>
      <c r="F11" s="8">
        <f ca="1">C11-D11</f>
        <v>6.5699999999999932</v>
      </c>
    </row>
    <row r="12" spans="1:8" x14ac:dyDescent="0.2">
      <c r="A12" s="5" t="s">
        <v>7</v>
      </c>
      <c r="B12" s="1" t="s">
        <v>13</v>
      </c>
      <c r="C12" s="8">
        <f ca="1">IFERROR(__xludf.DUMMYFUNCTION("googlefinance(""XSP"")"),411.57)</f>
        <v>411.57</v>
      </c>
      <c r="D12" s="1">
        <v>405</v>
      </c>
      <c r="E12" s="1">
        <v>410</v>
      </c>
      <c r="F12" s="8">
        <f ca="1">-(C12-E12)</f>
        <v>-1.5699999999999932</v>
      </c>
    </row>
    <row r="13" spans="1:8" x14ac:dyDescent="0.2">
      <c r="A13" s="5" t="s">
        <v>7</v>
      </c>
      <c r="B13" s="1" t="s">
        <v>16</v>
      </c>
      <c r="C13" s="8">
        <f ca="1">IFERROR(__xludf.DUMMYFUNCTION("googlefinance(""XSP"")"),411.57)</f>
        <v>411.57</v>
      </c>
      <c r="D13" s="1">
        <v>405</v>
      </c>
      <c r="E13" s="1">
        <v>410</v>
      </c>
      <c r="F13" s="9">
        <f>E13-D13</f>
        <v>5</v>
      </c>
    </row>
    <row r="15" spans="1:8" x14ac:dyDescent="0.2">
      <c r="A15" s="5" t="s">
        <v>6</v>
      </c>
      <c r="B15" s="1" t="s">
        <v>9</v>
      </c>
      <c r="C15" s="8">
        <f ca="1">IFERROR(__xludf.DUMMYFUNCTION("googlefinance(""XSP"")"),411.57)</f>
        <v>411.57</v>
      </c>
      <c r="D15" s="1">
        <v>415</v>
      </c>
      <c r="E15" s="1">
        <v>420</v>
      </c>
      <c r="F15" s="8">
        <f ca="1">C15-D15</f>
        <v>-3.4300000000000068</v>
      </c>
    </row>
    <row r="16" spans="1:8" x14ac:dyDescent="0.2">
      <c r="A16" s="5" t="s">
        <v>6</v>
      </c>
      <c r="B16" s="1" t="s">
        <v>13</v>
      </c>
      <c r="C16" s="8">
        <f ca="1">IFERROR(__xludf.DUMMYFUNCTION("googlefinance(""XSP"")"),411.57)</f>
        <v>411.57</v>
      </c>
      <c r="D16" s="1">
        <v>415</v>
      </c>
      <c r="E16" s="1">
        <v>420</v>
      </c>
      <c r="F16" s="1">
        <v>0</v>
      </c>
    </row>
    <row r="17" spans="1:8" x14ac:dyDescent="0.2">
      <c r="A17" s="5" t="s">
        <v>6</v>
      </c>
      <c r="B17" s="1" t="s">
        <v>16</v>
      </c>
      <c r="C17" s="8">
        <f ca="1">IFERROR(__xludf.DUMMYFUNCTION("googlefinance(""XSP"")"),411.57)</f>
        <v>411.57</v>
      </c>
      <c r="D17" s="1">
        <v>415</v>
      </c>
      <c r="E17" s="1">
        <v>420</v>
      </c>
      <c r="F17" s="8">
        <f ca="1">C17-D17</f>
        <v>-3.4300000000000068</v>
      </c>
    </row>
    <row r="21" spans="1:8" x14ac:dyDescent="0.2">
      <c r="D21" s="1"/>
      <c r="G21" s="1" t="s">
        <v>0</v>
      </c>
    </row>
    <row r="22" spans="1:8" x14ac:dyDescent="0.2">
      <c r="B22" s="2"/>
      <c r="C22" s="2"/>
      <c r="D22" s="78" t="s">
        <v>1</v>
      </c>
      <c r="E22" s="79"/>
      <c r="F22" s="79"/>
      <c r="H22" s="1" t="s">
        <v>2</v>
      </c>
    </row>
    <row r="23" spans="1:8" x14ac:dyDescent="0.2">
      <c r="B23" s="4" t="s">
        <v>3</v>
      </c>
      <c r="C23" s="4" t="s">
        <v>4</v>
      </c>
      <c r="D23" s="4" t="s">
        <v>5</v>
      </c>
      <c r="E23" s="4" t="s">
        <v>6</v>
      </c>
      <c r="F23" s="4" t="s">
        <v>7</v>
      </c>
      <c r="H23" s="1" t="s">
        <v>8</v>
      </c>
    </row>
    <row r="24" spans="1:8" x14ac:dyDescent="0.2">
      <c r="B24" s="1" t="s">
        <v>23</v>
      </c>
      <c r="C24" s="1" t="s">
        <v>24</v>
      </c>
      <c r="D24" s="6" t="s">
        <v>25</v>
      </c>
      <c r="E24" s="6">
        <v>0</v>
      </c>
      <c r="F24" s="6">
        <v>0</v>
      </c>
      <c r="H24" s="1" t="s">
        <v>26</v>
      </c>
    </row>
    <row r="25" spans="1:8" x14ac:dyDescent="0.2">
      <c r="B25" s="5" t="s">
        <v>27</v>
      </c>
      <c r="C25" s="5" t="s">
        <v>28</v>
      </c>
      <c r="D25" s="7" t="s">
        <v>29</v>
      </c>
      <c r="E25" s="7" t="s">
        <v>29</v>
      </c>
      <c r="F25" s="6">
        <v>0</v>
      </c>
    </row>
    <row r="26" spans="1:8" x14ac:dyDescent="0.2">
      <c r="B26" s="1" t="s">
        <v>16</v>
      </c>
      <c r="C26" s="1" t="s">
        <v>30</v>
      </c>
      <c r="D26" s="6" t="s">
        <v>18</v>
      </c>
      <c r="E26" s="6" t="s">
        <v>29</v>
      </c>
      <c r="F26" s="6">
        <v>0</v>
      </c>
    </row>
    <row r="28" spans="1:8" x14ac:dyDescent="0.2">
      <c r="B28" s="4" t="s">
        <v>3</v>
      </c>
      <c r="C28" s="4" t="s">
        <v>19</v>
      </c>
      <c r="D28" s="4" t="s">
        <v>20</v>
      </c>
      <c r="E28" s="4" t="s">
        <v>21</v>
      </c>
      <c r="F28" s="4" t="s">
        <v>22</v>
      </c>
    </row>
    <row r="29" spans="1:8" x14ac:dyDescent="0.2">
      <c r="A29" s="5" t="s">
        <v>5</v>
      </c>
      <c r="B29" s="1" t="s">
        <v>23</v>
      </c>
      <c r="C29" s="8">
        <f ca="1">IFERROR(__xludf.DUMMYFUNCTION("googlefinance(""XSP"")"),411.57)</f>
        <v>411.57</v>
      </c>
      <c r="D29" s="1">
        <v>420</v>
      </c>
      <c r="E29" s="1">
        <v>425</v>
      </c>
      <c r="F29" s="8">
        <f ca="1">-(D29-C29)</f>
        <v>-8.4300000000000068</v>
      </c>
    </row>
    <row r="30" spans="1:8" x14ac:dyDescent="0.2">
      <c r="A30" s="5" t="s">
        <v>5</v>
      </c>
      <c r="B30" s="1" t="s">
        <v>27</v>
      </c>
      <c r="C30" s="8">
        <f ca="1">IFERROR(__xludf.DUMMYFUNCTION("googlefinance(""XSP"")"),411.57)</f>
        <v>411.57</v>
      </c>
      <c r="D30" s="1">
        <v>420</v>
      </c>
      <c r="E30" s="1">
        <v>425</v>
      </c>
      <c r="F30" s="8">
        <f ca="1">E30-C30</f>
        <v>13.430000000000007</v>
      </c>
    </row>
    <row r="31" spans="1:8" x14ac:dyDescent="0.2">
      <c r="A31" s="5" t="s">
        <v>5</v>
      </c>
      <c r="B31" s="1" t="s">
        <v>16</v>
      </c>
      <c r="C31" s="8">
        <f ca="1">IFERROR(__xludf.DUMMYFUNCTION("googlefinance(""XSP"")"),411.57)</f>
        <v>411.57</v>
      </c>
      <c r="D31" s="1">
        <v>420</v>
      </c>
      <c r="E31" s="1">
        <v>425</v>
      </c>
      <c r="F31" s="9">
        <f>E31-D31</f>
        <v>5</v>
      </c>
    </row>
    <row r="33" spans="1:6" x14ac:dyDescent="0.2">
      <c r="A33" s="5" t="s">
        <v>6</v>
      </c>
      <c r="B33" s="1" t="s">
        <v>23</v>
      </c>
      <c r="C33" s="10">
        <v>423</v>
      </c>
      <c r="D33" s="1">
        <v>420</v>
      </c>
      <c r="E33" s="1">
        <v>425</v>
      </c>
      <c r="F33" s="10">
        <v>0</v>
      </c>
    </row>
    <row r="34" spans="1:6" x14ac:dyDescent="0.2">
      <c r="A34" s="5" t="s">
        <v>6</v>
      </c>
      <c r="B34" s="1" t="s">
        <v>27</v>
      </c>
      <c r="C34" s="10">
        <v>423</v>
      </c>
      <c r="D34" s="1">
        <v>420</v>
      </c>
      <c r="E34" s="1">
        <v>425</v>
      </c>
      <c r="F34" s="10">
        <f t="shared" ref="F34:F35" si="0">E34-C34</f>
        <v>2</v>
      </c>
    </row>
    <row r="35" spans="1:6" x14ac:dyDescent="0.2">
      <c r="A35" s="5" t="s">
        <v>6</v>
      </c>
      <c r="B35" s="1" t="s">
        <v>16</v>
      </c>
      <c r="C35" s="10">
        <v>423</v>
      </c>
      <c r="D35" s="1">
        <v>420</v>
      </c>
      <c r="E35" s="1">
        <v>425</v>
      </c>
      <c r="F35" s="9">
        <f t="shared" si="0"/>
        <v>2</v>
      </c>
    </row>
    <row r="37" spans="1:6" x14ac:dyDescent="0.2">
      <c r="B37" s="1" t="s">
        <v>23</v>
      </c>
      <c r="C37" s="10">
        <v>411</v>
      </c>
      <c r="D37" s="1">
        <v>420</v>
      </c>
      <c r="E37" s="1">
        <v>425</v>
      </c>
      <c r="F37" s="10">
        <f>-(D37-C37)</f>
        <v>-9</v>
      </c>
    </row>
    <row r="38" spans="1:6" x14ac:dyDescent="0.2">
      <c r="B38" s="1" t="s">
        <v>27</v>
      </c>
      <c r="C38" s="10">
        <v>411</v>
      </c>
      <c r="D38" s="1">
        <v>420</v>
      </c>
      <c r="E38" s="1">
        <v>425</v>
      </c>
      <c r="F38" s="10">
        <f>E38-C38</f>
        <v>14</v>
      </c>
    </row>
    <row r="39" spans="1:6" x14ac:dyDescent="0.2">
      <c r="B39" s="1" t="s">
        <v>16</v>
      </c>
      <c r="C39" s="10">
        <v>411</v>
      </c>
      <c r="D39" s="1">
        <v>420</v>
      </c>
      <c r="E39" s="1">
        <v>425</v>
      </c>
      <c r="F39" s="9">
        <f>E39-D39</f>
        <v>5</v>
      </c>
    </row>
    <row r="43" spans="1:6" x14ac:dyDescent="0.2">
      <c r="B43" s="5" t="s">
        <v>31</v>
      </c>
    </row>
    <row r="44" spans="1:6" x14ac:dyDescent="0.2">
      <c r="E44" s="1" t="s">
        <v>32</v>
      </c>
      <c r="F44" s="10">
        <v>0.5</v>
      </c>
    </row>
    <row r="45" spans="1:6" x14ac:dyDescent="0.2">
      <c r="B45" s="1" t="s">
        <v>33</v>
      </c>
      <c r="E45" s="1" t="s">
        <v>34</v>
      </c>
      <c r="F45" s="10">
        <v>152.18</v>
      </c>
    </row>
    <row r="46" spans="1:6" x14ac:dyDescent="0.2">
      <c r="E46" s="1" t="s">
        <v>35</v>
      </c>
      <c r="F46" s="10">
        <v>0.5</v>
      </c>
    </row>
    <row r="47" spans="1:6" x14ac:dyDescent="0.2">
      <c r="B47" s="1" t="s">
        <v>0</v>
      </c>
      <c r="E47" s="1" t="s">
        <v>36</v>
      </c>
      <c r="F47" s="11">
        <v>240.89</v>
      </c>
    </row>
    <row r="48" spans="1:6" x14ac:dyDescent="0.2">
      <c r="B48" s="1" t="s">
        <v>37</v>
      </c>
      <c r="E48" s="1" t="s">
        <v>38</v>
      </c>
      <c r="F48" s="12">
        <f>(F44*F45-F46*F47)/(F45*F47)</f>
        <v>-1.2099466799098562E-3</v>
      </c>
    </row>
    <row r="49" spans="2:22" x14ac:dyDescent="0.2">
      <c r="B49" s="1" t="s">
        <v>39</v>
      </c>
    </row>
    <row r="50" spans="2:22" x14ac:dyDescent="0.2">
      <c r="B50" s="1" t="s">
        <v>40</v>
      </c>
    </row>
    <row r="51" spans="2:22" x14ac:dyDescent="0.2">
      <c r="B51" s="1" t="s">
        <v>41</v>
      </c>
    </row>
    <row r="52" spans="2:22" x14ac:dyDescent="0.2">
      <c r="B52" s="1" t="s">
        <v>42</v>
      </c>
    </row>
    <row r="54" spans="2:22" x14ac:dyDescent="0.2">
      <c r="R54" s="80" t="s">
        <v>43</v>
      </c>
      <c r="S54" s="81"/>
      <c r="T54" s="81"/>
      <c r="U54" s="81"/>
      <c r="V54" s="82"/>
    </row>
    <row r="55" spans="2:22" x14ac:dyDescent="0.2">
      <c r="B55" s="4" t="s">
        <v>44</v>
      </c>
      <c r="C55" s="4" t="s">
        <v>3</v>
      </c>
      <c r="D55" s="4" t="s">
        <v>45</v>
      </c>
      <c r="E55" s="4" t="s">
        <v>46</v>
      </c>
      <c r="F55" s="4" t="s">
        <v>47</v>
      </c>
      <c r="G55" s="4" t="s">
        <v>48</v>
      </c>
      <c r="H55" s="4" t="s">
        <v>49</v>
      </c>
      <c r="I55" s="4" t="s">
        <v>50</v>
      </c>
      <c r="J55" s="4" t="s">
        <v>51</v>
      </c>
      <c r="K55" s="4" t="s">
        <v>52</v>
      </c>
      <c r="L55" s="4" t="s">
        <v>53</v>
      </c>
      <c r="M55" s="4" t="s">
        <v>32</v>
      </c>
      <c r="N55" s="4" t="s">
        <v>34</v>
      </c>
      <c r="O55" s="4" t="s">
        <v>35</v>
      </c>
      <c r="P55" s="4" t="s">
        <v>36</v>
      </c>
      <c r="Q55" s="4" t="s">
        <v>38</v>
      </c>
      <c r="R55" s="13" t="s">
        <v>32</v>
      </c>
      <c r="S55" s="13" t="s">
        <v>34</v>
      </c>
      <c r="T55" s="13" t="s">
        <v>35</v>
      </c>
      <c r="U55" s="13" t="s">
        <v>36</v>
      </c>
      <c r="V55" s="13" t="s">
        <v>38</v>
      </c>
    </row>
    <row r="56" spans="2:22" x14ac:dyDescent="0.2">
      <c r="B56" s="14">
        <v>44328</v>
      </c>
      <c r="C56" s="1" t="s">
        <v>54</v>
      </c>
      <c r="D56" s="1" t="s">
        <v>55</v>
      </c>
      <c r="E56" s="1">
        <v>-1</v>
      </c>
      <c r="F56" s="1" t="s">
        <v>56</v>
      </c>
      <c r="G56" s="15">
        <v>44335</v>
      </c>
      <c r="H56" s="1">
        <v>400</v>
      </c>
      <c r="I56" s="1" t="s">
        <v>57</v>
      </c>
      <c r="J56" s="1">
        <v>3.45</v>
      </c>
      <c r="K56" s="1"/>
      <c r="L56" s="1"/>
      <c r="M56" s="1">
        <v>0.5</v>
      </c>
      <c r="N56" s="10">
        <v>20</v>
      </c>
      <c r="O56" s="1">
        <v>0.5</v>
      </c>
      <c r="P56" s="10">
        <v>80</v>
      </c>
      <c r="Q56" s="12">
        <f>(M56*N56-O56*P56)/(N56*P56)</f>
        <v>-1.8749999999999999E-2</v>
      </c>
      <c r="R56" s="1">
        <v>0.5</v>
      </c>
      <c r="S56" s="10">
        <v>20</v>
      </c>
      <c r="T56" s="1">
        <v>0.5</v>
      </c>
      <c r="U56" s="10">
        <v>80</v>
      </c>
      <c r="V56" s="8">
        <f>(R56*S56-T56*U56)/(S56*U56)</f>
        <v>-1.8749999999999999E-2</v>
      </c>
    </row>
    <row r="57" spans="2:22" x14ac:dyDescent="0.2">
      <c r="B57" s="14">
        <v>44328</v>
      </c>
      <c r="C57" s="1"/>
      <c r="D57" s="1" t="s">
        <v>58</v>
      </c>
      <c r="E57" s="1">
        <v>1</v>
      </c>
      <c r="F57" s="1" t="s">
        <v>56</v>
      </c>
      <c r="G57" s="15">
        <v>44335</v>
      </c>
      <c r="H57" s="1">
        <v>399</v>
      </c>
      <c r="I57" s="1" t="s">
        <v>57</v>
      </c>
      <c r="J57" s="1">
        <v>3.25</v>
      </c>
      <c r="K57" s="1"/>
      <c r="L57" s="1"/>
      <c r="M57" s="1"/>
      <c r="N57" s="10"/>
      <c r="O57" s="1"/>
      <c r="P57" s="10"/>
      <c r="Q57" s="12"/>
    </row>
    <row r="58" spans="2:22" x14ac:dyDescent="0.2">
      <c r="B58" s="14">
        <v>44333</v>
      </c>
      <c r="C58" s="1" t="s">
        <v>54</v>
      </c>
      <c r="D58" s="1" t="s">
        <v>55</v>
      </c>
      <c r="E58" s="1">
        <v>-1</v>
      </c>
      <c r="F58" s="1" t="s">
        <v>56</v>
      </c>
      <c r="G58" s="15">
        <v>44335</v>
      </c>
      <c r="H58" s="1">
        <v>420</v>
      </c>
      <c r="I58" s="1" t="s">
        <v>59</v>
      </c>
      <c r="J58" s="1">
        <v>0.39</v>
      </c>
      <c r="K58" s="1">
        <v>13.75</v>
      </c>
      <c r="L58" s="1">
        <v>-7.41</v>
      </c>
      <c r="M58" s="1">
        <v>0.5</v>
      </c>
      <c r="N58" s="10">
        <v>39</v>
      </c>
      <c r="O58" s="1">
        <v>0.5</v>
      </c>
      <c r="P58" s="10">
        <v>61</v>
      </c>
      <c r="Q58" s="12">
        <f>(M58*N58-O58*P58)/(N58*P58)</f>
        <v>-4.6237915090374107E-3</v>
      </c>
    </row>
    <row r="59" spans="2:22" x14ac:dyDescent="0.2">
      <c r="B59" s="14">
        <v>44333</v>
      </c>
      <c r="D59" s="1" t="s">
        <v>58</v>
      </c>
      <c r="E59" s="1">
        <v>1</v>
      </c>
      <c r="F59" s="1" t="s">
        <v>56</v>
      </c>
      <c r="G59" s="15">
        <v>44335</v>
      </c>
      <c r="H59" s="1">
        <v>421</v>
      </c>
      <c r="I59" s="1" t="s">
        <v>59</v>
      </c>
      <c r="J59" s="10" t="s">
        <v>60</v>
      </c>
      <c r="K59" s="1">
        <v>13.13</v>
      </c>
    </row>
    <row r="60" spans="2:22" x14ac:dyDescent="0.2">
      <c r="B60" s="14">
        <v>44333</v>
      </c>
      <c r="C60" s="1" t="s">
        <v>54</v>
      </c>
      <c r="D60" s="1" t="s">
        <v>55</v>
      </c>
      <c r="E60" s="1">
        <v>-1</v>
      </c>
      <c r="F60" s="1" t="s">
        <v>56</v>
      </c>
      <c r="G60" s="15">
        <v>44333</v>
      </c>
      <c r="H60" s="1">
        <v>420</v>
      </c>
      <c r="I60" s="1" t="s">
        <v>59</v>
      </c>
      <c r="J60" s="1">
        <v>0.21</v>
      </c>
      <c r="K60" s="1">
        <v>15.4</v>
      </c>
      <c r="L60" s="1">
        <v>-8.7799999999999994</v>
      </c>
      <c r="M60" s="1">
        <v>0.5</v>
      </c>
      <c r="N60" s="10">
        <v>21</v>
      </c>
      <c r="O60" s="1">
        <v>0.5</v>
      </c>
      <c r="P60" s="10">
        <v>79</v>
      </c>
      <c r="Q60" s="12">
        <f>(M60*N60-O60*P60)/(N60*P60)</f>
        <v>-1.7480409885473176E-2</v>
      </c>
    </row>
    <row r="61" spans="2:22" x14ac:dyDescent="0.2">
      <c r="B61" s="16">
        <v>44333</v>
      </c>
      <c r="C61" s="17"/>
      <c r="D61" s="18" t="s">
        <v>58</v>
      </c>
      <c r="E61" s="18">
        <v>1</v>
      </c>
      <c r="F61" s="18" t="s">
        <v>56</v>
      </c>
      <c r="G61" s="19">
        <v>44333</v>
      </c>
      <c r="H61" s="18">
        <v>421</v>
      </c>
      <c r="I61" s="18" t="s">
        <v>59</v>
      </c>
      <c r="J61" s="18" t="s">
        <v>60</v>
      </c>
      <c r="K61" s="18">
        <v>14.75</v>
      </c>
      <c r="L61" s="17"/>
      <c r="M61" s="17"/>
      <c r="N61" s="17"/>
      <c r="O61" s="17"/>
      <c r="P61" s="17"/>
      <c r="Q61" s="17"/>
    </row>
    <row r="62" spans="2:22" x14ac:dyDescent="0.2">
      <c r="B62" s="14">
        <v>44333</v>
      </c>
      <c r="C62" s="1" t="s">
        <v>54</v>
      </c>
      <c r="D62" s="1" t="s">
        <v>55</v>
      </c>
      <c r="E62" s="1">
        <v>-1</v>
      </c>
      <c r="F62" s="1" t="s">
        <v>56</v>
      </c>
      <c r="G62" s="15">
        <v>44335</v>
      </c>
      <c r="H62" s="1">
        <v>400</v>
      </c>
      <c r="I62" s="1" t="s">
        <v>57</v>
      </c>
      <c r="J62" s="1">
        <v>3.45</v>
      </c>
      <c r="K62" s="1"/>
      <c r="L62" s="1"/>
      <c r="M62" s="1">
        <v>0.5</v>
      </c>
      <c r="N62" s="10">
        <v>13.5</v>
      </c>
      <c r="O62" s="1">
        <v>0.5</v>
      </c>
      <c r="P62" s="10">
        <v>12.5</v>
      </c>
      <c r="Q62" s="12">
        <f>(M62*N62-O62*P62)/(N62*P62)</f>
        <v>2.9629629629629628E-3</v>
      </c>
    </row>
    <row r="63" spans="2:22" x14ac:dyDescent="0.2">
      <c r="B63" s="14">
        <v>44333</v>
      </c>
      <c r="C63" s="1"/>
      <c r="D63" s="1" t="s">
        <v>58</v>
      </c>
      <c r="E63" s="1">
        <v>1</v>
      </c>
      <c r="F63" s="1" t="s">
        <v>56</v>
      </c>
      <c r="G63" s="15">
        <v>44335</v>
      </c>
      <c r="H63" s="1">
        <v>399</v>
      </c>
      <c r="I63" s="1" t="s">
        <v>57</v>
      </c>
      <c r="J63" s="1">
        <v>3.25</v>
      </c>
      <c r="K63" s="1"/>
      <c r="L63" s="1"/>
      <c r="M63" s="1"/>
      <c r="N63" s="10"/>
      <c r="O63" s="1"/>
      <c r="P63" s="10"/>
      <c r="Q63" s="12"/>
    </row>
    <row r="64" spans="2:22" x14ac:dyDescent="0.2">
      <c r="B64" s="14">
        <v>44333</v>
      </c>
      <c r="C64" s="1" t="s">
        <v>54</v>
      </c>
      <c r="D64" s="1" t="s">
        <v>55</v>
      </c>
      <c r="E64" s="1">
        <v>-1</v>
      </c>
      <c r="F64" s="1" t="s">
        <v>56</v>
      </c>
      <c r="G64" s="15">
        <v>44335</v>
      </c>
      <c r="H64" s="1">
        <v>420</v>
      </c>
      <c r="I64" s="1" t="s">
        <v>59</v>
      </c>
      <c r="J64" s="1">
        <v>0.72</v>
      </c>
      <c r="K64" s="1">
        <v>13.75</v>
      </c>
      <c r="L64" s="1">
        <v>-7.41</v>
      </c>
      <c r="M64" s="1">
        <v>0.5</v>
      </c>
      <c r="N64" s="10">
        <v>28</v>
      </c>
      <c r="O64" s="1">
        <v>0.5</v>
      </c>
      <c r="P64" s="10">
        <v>21</v>
      </c>
      <c r="Q64" s="12">
        <f>(M64*N64-O64*P64)/(N64*P64)</f>
        <v>5.9523809523809521E-3</v>
      </c>
    </row>
    <row r="65" spans="2:17" x14ac:dyDescent="0.2">
      <c r="B65" s="14">
        <v>44333</v>
      </c>
      <c r="D65" s="1" t="s">
        <v>58</v>
      </c>
      <c r="E65" s="1">
        <v>1</v>
      </c>
      <c r="F65" s="1" t="s">
        <v>56</v>
      </c>
      <c r="G65" s="15">
        <v>44335</v>
      </c>
      <c r="H65" s="1">
        <v>421</v>
      </c>
      <c r="I65" s="1" t="s">
        <v>59</v>
      </c>
      <c r="J65" s="10" t="s">
        <v>60</v>
      </c>
      <c r="K65" s="1">
        <v>13.13</v>
      </c>
    </row>
    <row r="66" spans="2:17" x14ac:dyDescent="0.2">
      <c r="B66" s="14">
        <v>44333</v>
      </c>
      <c r="C66" s="1" t="s">
        <v>54</v>
      </c>
      <c r="D66" s="1" t="s">
        <v>55</v>
      </c>
      <c r="E66" s="1">
        <v>-1</v>
      </c>
      <c r="F66" s="1" t="s">
        <v>56</v>
      </c>
      <c r="G66" s="15">
        <v>44333</v>
      </c>
      <c r="H66" s="1">
        <v>420</v>
      </c>
      <c r="I66" s="1" t="s">
        <v>59</v>
      </c>
      <c r="J66" s="1">
        <v>0.06</v>
      </c>
      <c r="K66" s="1">
        <v>15.4</v>
      </c>
      <c r="L66" s="1">
        <v>-8.7799999999999994</v>
      </c>
      <c r="M66" s="1">
        <v>0.5</v>
      </c>
      <c r="N66" s="10">
        <v>5.5</v>
      </c>
      <c r="O66" s="1">
        <v>0.5</v>
      </c>
      <c r="P66" s="10">
        <v>3.5</v>
      </c>
      <c r="Q66" s="12">
        <f>(M66*N66-O66*P66)/(N66*P66)</f>
        <v>5.1948051948051951E-2</v>
      </c>
    </row>
    <row r="67" spans="2:17" x14ac:dyDescent="0.2">
      <c r="B67" s="16">
        <v>44333</v>
      </c>
      <c r="C67" s="17"/>
      <c r="D67" s="18" t="s">
        <v>58</v>
      </c>
      <c r="E67" s="18">
        <v>1</v>
      </c>
      <c r="F67" s="18" t="s">
        <v>56</v>
      </c>
      <c r="G67" s="19">
        <v>44333</v>
      </c>
      <c r="H67" s="18">
        <v>421</v>
      </c>
      <c r="I67" s="18" t="s">
        <v>59</v>
      </c>
      <c r="J67" s="18" t="s">
        <v>60</v>
      </c>
      <c r="K67" s="18">
        <v>14.75</v>
      </c>
      <c r="L67" s="17"/>
      <c r="M67" s="17"/>
      <c r="N67" s="17"/>
      <c r="O67" s="17"/>
      <c r="P67" s="17"/>
      <c r="Q67" s="17"/>
    </row>
    <row r="68" spans="2:17" x14ac:dyDescent="0.2">
      <c r="B68" s="14">
        <v>44334</v>
      </c>
      <c r="C68" s="1" t="s">
        <v>54</v>
      </c>
      <c r="D68" s="1" t="s">
        <v>55</v>
      </c>
      <c r="E68" s="1">
        <v>-1</v>
      </c>
      <c r="F68" s="1" t="s">
        <v>56</v>
      </c>
      <c r="G68" s="15">
        <v>44335</v>
      </c>
      <c r="H68" s="1">
        <v>400</v>
      </c>
      <c r="I68" s="1" t="s">
        <v>57</v>
      </c>
      <c r="J68" s="1">
        <v>3.45</v>
      </c>
      <c r="K68" s="1"/>
      <c r="L68" s="1"/>
      <c r="M68" s="1">
        <v>0.5</v>
      </c>
      <c r="N68" s="20">
        <v>60.5</v>
      </c>
      <c r="O68" s="1">
        <v>0.5</v>
      </c>
      <c r="P68" s="20">
        <v>61</v>
      </c>
      <c r="Q68" s="12">
        <f>(M68*N68-O68*P68)/(N68*P68)</f>
        <v>-6.7741498441945542E-5</v>
      </c>
    </row>
    <row r="69" spans="2:17" x14ac:dyDescent="0.2">
      <c r="B69" s="14">
        <v>44334</v>
      </c>
      <c r="C69" s="1"/>
      <c r="D69" s="1" t="s">
        <v>58</v>
      </c>
      <c r="E69" s="1">
        <v>1</v>
      </c>
      <c r="F69" s="1" t="s">
        <v>56</v>
      </c>
      <c r="G69" s="15">
        <v>44335</v>
      </c>
      <c r="H69" s="1">
        <v>399</v>
      </c>
      <c r="I69" s="1" t="s">
        <v>57</v>
      </c>
      <c r="J69" s="1">
        <v>3.25</v>
      </c>
      <c r="K69" s="1"/>
      <c r="L69" s="1"/>
      <c r="M69" s="1"/>
      <c r="N69" s="10"/>
      <c r="O69" s="1"/>
      <c r="P69" s="10"/>
      <c r="Q69" s="12"/>
    </row>
    <row r="70" spans="2:17" x14ac:dyDescent="0.2">
      <c r="B70" s="14">
        <v>44334</v>
      </c>
      <c r="C70" s="1" t="s">
        <v>54</v>
      </c>
      <c r="D70" s="1" t="s">
        <v>55</v>
      </c>
      <c r="E70" s="1">
        <v>-1</v>
      </c>
      <c r="F70" s="1" t="s">
        <v>56</v>
      </c>
      <c r="G70" s="15">
        <v>44335</v>
      </c>
      <c r="H70" s="1">
        <v>420</v>
      </c>
      <c r="I70" s="1" t="s">
        <v>59</v>
      </c>
      <c r="J70" s="1">
        <v>0.72</v>
      </c>
      <c r="K70" s="1">
        <v>13.75</v>
      </c>
      <c r="L70" s="1">
        <v>-7.41</v>
      </c>
      <c r="M70" s="1">
        <v>0.5</v>
      </c>
      <c r="N70" s="20">
        <v>26</v>
      </c>
      <c r="O70" s="1">
        <v>0.5</v>
      </c>
      <c r="P70" s="20">
        <v>19.5</v>
      </c>
      <c r="Q70" s="12">
        <f>(M70*N70-O70*P70)/(N70*P70)</f>
        <v>6.41025641025641E-3</v>
      </c>
    </row>
    <row r="71" spans="2:17" x14ac:dyDescent="0.2">
      <c r="B71" s="14">
        <v>44334</v>
      </c>
      <c r="D71" s="1" t="s">
        <v>58</v>
      </c>
      <c r="E71" s="1">
        <v>1</v>
      </c>
      <c r="F71" s="1" t="s">
        <v>56</v>
      </c>
      <c r="G71" s="15">
        <v>44335</v>
      </c>
      <c r="H71" s="1">
        <v>421</v>
      </c>
      <c r="I71" s="1" t="s">
        <v>59</v>
      </c>
      <c r="J71" s="10" t="s">
        <v>60</v>
      </c>
      <c r="K71" s="1">
        <v>13.13</v>
      </c>
    </row>
    <row r="72" spans="2:17" x14ac:dyDescent="0.2">
      <c r="B72" s="14">
        <v>44334</v>
      </c>
      <c r="C72" s="1" t="s">
        <v>54</v>
      </c>
      <c r="D72" s="1" t="s">
        <v>55</v>
      </c>
      <c r="E72" s="1">
        <v>-1</v>
      </c>
      <c r="F72" s="1" t="s">
        <v>56</v>
      </c>
      <c r="G72" s="15">
        <v>44333</v>
      </c>
      <c r="H72" s="1">
        <v>420</v>
      </c>
      <c r="I72" s="1" t="s">
        <v>59</v>
      </c>
      <c r="J72" s="1">
        <v>0.06</v>
      </c>
      <c r="K72" s="1">
        <v>15.4</v>
      </c>
      <c r="L72" s="1">
        <v>-8.7799999999999994</v>
      </c>
      <c r="M72" s="1">
        <v>0.5</v>
      </c>
      <c r="N72" s="20">
        <v>500</v>
      </c>
      <c r="O72" s="1">
        <v>0.5</v>
      </c>
      <c r="P72" s="20">
        <v>500</v>
      </c>
      <c r="Q72" s="12">
        <f>(M72*N72-O72*P72)/(N72*P72)</f>
        <v>0</v>
      </c>
    </row>
    <row r="73" spans="2:17" x14ac:dyDescent="0.2">
      <c r="B73" s="16">
        <v>44334</v>
      </c>
      <c r="C73" s="17"/>
      <c r="D73" s="18" t="s">
        <v>58</v>
      </c>
      <c r="E73" s="18">
        <v>1</v>
      </c>
      <c r="F73" s="18" t="s">
        <v>56</v>
      </c>
      <c r="G73" s="19">
        <v>44333</v>
      </c>
      <c r="H73" s="18">
        <v>421</v>
      </c>
      <c r="I73" s="18" t="s">
        <v>59</v>
      </c>
      <c r="J73" s="18" t="s">
        <v>60</v>
      </c>
      <c r="K73" s="18">
        <v>14.75</v>
      </c>
      <c r="L73" s="17"/>
      <c r="M73" s="17"/>
      <c r="N73" s="17"/>
      <c r="O73" s="17"/>
      <c r="P73" s="17"/>
      <c r="Q73" s="17"/>
    </row>
    <row r="74" spans="2:17" x14ac:dyDescent="0.2">
      <c r="B74" s="14">
        <v>44335</v>
      </c>
      <c r="C74" s="1" t="s">
        <v>54</v>
      </c>
      <c r="D74" s="1" t="s">
        <v>55</v>
      </c>
      <c r="E74" s="1">
        <v>-1</v>
      </c>
      <c r="F74" s="1" t="s">
        <v>56</v>
      </c>
      <c r="G74" s="15">
        <v>44335</v>
      </c>
      <c r="H74" s="1">
        <v>400</v>
      </c>
      <c r="I74" s="1" t="s">
        <v>57</v>
      </c>
      <c r="J74" s="1">
        <v>3.45</v>
      </c>
      <c r="K74" s="1"/>
      <c r="L74" s="1"/>
      <c r="M74" s="1">
        <v>0.5</v>
      </c>
      <c r="N74" s="20">
        <v>62</v>
      </c>
      <c r="O74" s="1">
        <v>0.5</v>
      </c>
      <c r="P74" s="20">
        <v>63.5</v>
      </c>
      <c r="Q74" s="12">
        <f>(M74*N74-O74*P74)/(N74*P74)</f>
        <v>-1.90500381000762E-4</v>
      </c>
    </row>
    <row r="75" spans="2:17" x14ac:dyDescent="0.2">
      <c r="B75" s="14">
        <v>44335</v>
      </c>
      <c r="C75" s="1"/>
      <c r="D75" s="1" t="s">
        <v>58</v>
      </c>
      <c r="E75" s="1">
        <v>1</v>
      </c>
      <c r="F75" s="1" t="s">
        <v>56</v>
      </c>
      <c r="G75" s="15">
        <v>44335</v>
      </c>
      <c r="H75" s="1">
        <v>399</v>
      </c>
      <c r="I75" s="1" t="s">
        <v>57</v>
      </c>
      <c r="J75" s="1">
        <v>3.25</v>
      </c>
      <c r="K75" s="1"/>
      <c r="L75" s="1"/>
      <c r="M75" s="1"/>
      <c r="N75" s="10"/>
      <c r="O75" s="1"/>
      <c r="P75" s="10"/>
      <c r="Q75" s="12"/>
    </row>
    <row r="76" spans="2:17" x14ac:dyDescent="0.2">
      <c r="B76" s="14">
        <v>44335</v>
      </c>
      <c r="C76" s="1" t="s">
        <v>54</v>
      </c>
      <c r="D76" s="1" t="s">
        <v>55</v>
      </c>
      <c r="E76" s="1">
        <v>-1</v>
      </c>
      <c r="F76" s="1" t="s">
        <v>56</v>
      </c>
      <c r="G76" s="15">
        <v>44335</v>
      </c>
      <c r="H76" s="1">
        <v>420</v>
      </c>
      <c r="I76" s="1" t="s">
        <v>59</v>
      </c>
      <c r="J76" s="1">
        <v>0.72</v>
      </c>
      <c r="K76" s="1">
        <v>13.75</v>
      </c>
      <c r="L76" s="1">
        <v>-7.41</v>
      </c>
      <c r="M76" s="1">
        <v>0.5</v>
      </c>
      <c r="N76" s="20">
        <v>69.5</v>
      </c>
      <c r="O76" s="1">
        <v>0.5</v>
      </c>
      <c r="P76" s="20">
        <v>55</v>
      </c>
      <c r="Q76" s="12">
        <f>(M76*N76-O76*P76)/(N76*P76)</f>
        <v>1.8966644865925442E-3</v>
      </c>
    </row>
    <row r="77" spans="2:17" x14ac:dyDescent="0.2">
      <c r="B77" s="21">
        <v>44335</v>
      </c>
      <c r="C77" s="17"/>
      <c r="D77" s="22" t="s">
        <v>58</v>
      </c>
      <c r="E77" s="22">
        <v>1</v>
      </c>
      <c r="F77" s="22" t="s">
        <v>56</v>
      </c>
      <c r="G77" s="23">
        <v>44335</v>
      </c>
      <c r="H77" s="22">
        <v>421</v>
      </c>
      <c r="I77" s="22" t="s">
        <v>59</v>
      </c>
      <c r="J77" s="24" t="s">
        <v>60</v>
      </c>
      <c r="K77" s="22">
        <v>13.13</v>
      </c>
      <c r="L77" s="17"/>
      <c r="M77" s="17"/>
      <c r="N77" s="17"/>
      <c r="O77" s="17"/>
      <c r="P77" s="17"/>
      <c r="Q77" s="17"/>
    </row>
    <row r="78" spans="2:17" x14ac:dyDescent="0.2">
      <c r="B78" s="14">
        <v>44335</v>
      </c>
      <c r="C78" s="1" t="s">
        <v>54</v>
      </c>
      <c r="D78" s="1" t="s">
        <v>55</v>
      </c>
      <c r="E78" s="1">
        <v>-1</v>
      </c>
      <c r="F78" s="1" t="s">
        <v>56</v>
      </c>
      <c r="G78" s="15">
        <v>44335</v>
      </c>
      <c r="H78" s="1">
        <v>400</v>
      </c>
      <c r="I78" s="1" t="s">
        <v>57</v>
      </c>
      <c r="J78" s="1">
        <v>3.45</v>
      </c>
      <c r="K78" s="1"/>
      <c r="L78" s="1"/>
      <c r="M78" s="1">
        <v>0.5</v>
      </c>
      <c r="N78" s="20">
        <v>429</v>
      </c>
      <c r="O78" s="1">
        <v>0.5</v>
      </c>
      <c r="P78" s="20">
        <v>429</v>
      </c>
      <c r="Q78" s="25">
        <f>(M78*N78-O78*P78)/(N78*P78)</f>
        <v>0</v>
      </c>
    </row>
    <row r="79" spans="2:17" x14ac:dyDescent="0.2">
      <c r="B79" s="14">
        <v>44335</v>
      </c>
      <c r="C79" s="1"/>
      <c r="D79" s="1" t="s">
        <v>58</v>
      </c>
      <c r="E79" s="1">
        <v>1</v>
      </c>
      <c r="F79" s="1" t="s">
        <v>56</v>
      </c>
      <c r="G79" s="15">
        <v>44335</v>
      </c>
      <c r="H79" s="1">
        <v>399</v>
      </c>
      <c r="I79" s="1" t="s">
        <v>57</v>
      </c>
      <c r="J79" s="1">
        <v>3.25</v>
      </c>
      <c r="K79" s="1"/>
      <c r="L79" s="1"/>
      <c r="M79" s="1"/>
      <c r="N79" s="10"/>
      <c r="O79" s="1"/>
      <c r="P79" s="10"/>
      <c r="Q79" s="12"/>
    </row>
    <row r="80" spans="2:17" x14ac:dyDescent="0.2">
      <c r="B80" s="14">
        <v>44335</v>
      </c>
      <c r="C80" s="1" t="s">
        <v>54</v>
      </c>
      <c r="D80" s="1" t="s">
        <v>55</v>
      </c>
      <c r="E80" s="1">
        <v>-1</v>
      </c>
      <c r="F80" s="1" t="s">
        <v>56</v>
      </c>
      <c r="G80" s="15">
        <v>44335</v>
      </c>
      <c r="H80" s="1">
        <v>420</v>
      </c>
      <c r="I80" s="1" t="s">
        <v>59</v>
      </c>
      <c r="J80" s="1">
        <v>0.72</v>
      </c>
      <c r="K80" s="1">
        <v>13.75</v>
      </c>
      <c r="L80" s="1">
        <v>-7.41</v>
      </c>
      <c r="M80" s="1">
        <v>0.5</v>
      </c>
      <c r="N80" s="20">
        <v>444.5</v>
      </c>
      <c r="O80" s="1">
        <v>0.5</v>
      </c>
      <c r="P80" s="20">
        <v>430</v>
      </c>
      <c r="Q80" s="25">
        <f>(M80*N80-O80*P80)/(N80*P80)</f>
        <v>3.7931305098490593E-5</v>
      </c>
    </row>
    <row r="81" spans="2:17" x14ac:dyDescent="0.2">
      <c r="B81" s="16">
        <v>44335</v>
      </c>
      <c r="C81" s="17"/>
      <c r="D81" s="18" t="s">
        <v>58</v>
      </c>
      <c r="E81" s="18">
        <v>1</v>
      </c>
      <c r="F81" s="18" t="s">
        <v>56</v>
      </c>
      <c r="G81" s="19">
        <v>44335</v>
      </c>
      <c r="H81" s="18">
        <v>421</v>
      </c>
      <c r="I81" s="18" t="s">
        <v>59</v>
      </c>
      <c r="J81" s="11" t="s">
        <v>60</v>
      </c>
      <c r="K81" s="18">
        <v>13.13</v>
      </c>
      <c r="L81" s="17"/>
      <c r="M81" s="17"/>
      <c r="N81" s="17"/>
      <c r="O81" s="17"/>
      <c r="P81" s="17"/>
      <c r="Q81" s="17"/>
    </row>
    <row r="82" spans="2:17" x14ac:dyDescent="0.2">
      <c r="B82" s="14">
        <v>44335</v>
      </c>
      <c r="C82" s="1" t="s">
        <v>61</v>
      </c>
      <c r="D82" s="1" t="s">
        <v>58</v>
      </c>
      <c r="E82" s="26">
        <v>100</v>
      </c>
      <c r="F82" s="1" t="s">
        <v>62</v>
      </c>
      <c r="G82" s="1" t="s">
        <v>63</v>
      </c>
      <c r="J82" s="1">
        <v>13.83</v>
      </c>
      <c r="M82" s="1">
        <v>0.5</v>
      </c>
      <c r="N82" s="20">
        <v>9.06</v>
      </c>
      <c r="O82" s="1">
        <v>0.5</v>
      </c>
      <c r="P82" s="20">
        <v>13.89</v>
      </c>
      <c r="Q82" s="12">
        <f>(M82*N82-O82*P82)/(N82*P82)</f>
        <v>-1.9190517738713352E-2</v>
      </c>
    </row>
    <row r="83" spans="2:17" x14ac:dyDescent="0.2">
      <c r="B83" s="14">
        <v>44335</v>
      </c>
      <c r="D83" s="1" t="s">
        <v>55</v>
      </c>
      <c r="E83" s="1">
        <v>-1</v>
      </c>
      <c r="F83" s="1" t="s">
        <v>62</v>
      </c>
      <c r="G83" s="15">
        <v>44337</v>
      </c>
      <c r="H83" s="1">
        <v>16</v>
      </c>
      <c r="I83" s="1" t="s">
        <v>59</v>
      </c>
      <c r="J83" s="1">
        <v>0</v>
      </c>
      <c r="M83" s="1">
        <v>0.5</v>
      </c>
      <c r="O83" s="1">
        <v>0.5</v>
      </c>
    </row>
  </sheetData>
  <mergeCells count="3">
    <mergeCell ref="D4:F4"/>
    <mergeCell ref="D22:F22"/>
    <mergeCell ref="R54:V5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AB3790"/>
  <sheetViews>
    <sheetView tabSelected="1" topLeftCell="A3590" zoomScale="75" zoomScaleNormal="75" workbookViewId="0">
      <selection activeCell="D3621" sqref="D3621"/>
    </sheetView>
  </sheetViews>
  <sheetFormatPr defaultColWidth="14.42578125" defaultRowHeight="15.75" customHeight="1" x14ac:dyDescent="0.2"/>
  <cols>
    <col min="2" max="2" width="11.140625" bestFit="1" customWidth="1"/>
    <col min="4" max="4" width="17.42578125" bestFit="1" customWidth="1"/>
    <col min="5" max="6" width="14.42578125" style="100"/>
    <col min="13" max="13" width="15.5703125" customWidth="1"/>
  </cols>
  <sheetData>
    <row r="1" spans="2:28" ht="13.5" thickBot="1" x14ac:dyDescent="0.25">
      <c r="B1" s="103" t="s">
        <v>204</v>
      </c>
      <c r="C1" s="103"/>
      <c r="M1" s="87" t="s">
        <v>194</v>
      </c>
      <c r="U1" s="96" t="s">
        <v>201</v>
      </c>
      <c r="V1" s="95"/>
    </row>
    <row r="2" spans="2:28" ht="13.5" thickBot="1" x14ac:dyDescent="0.25">
      <c r="B2" s="103" t="s">
        <v>44</v>
      </c>
      <c r="C2" s="103" t="s">
        <v>203</v>
      </c>
      <c r="E2" s="91"/>
      <c r="F2" s="91"/>
      <c r="M2" s="87" t="s">
        <v>195</v>
      </c>
      <c r="O2" s="85" t="s">
        <v>191</v>
      </c>
      <c r="P2" s="85" t="s">
        <v>193</v>
      </c>
      <c r="Q2" s="85" t="s">
        <v>196</v>
      </c>
      <c r="R2" s="85" t="s">
        <v>197</v>
      </c>
      <c r="U2" s="85" t="s">
        <v>200</v>
      </c>
      <c r="V2" s="85" t="s">
        <v>199</v>
      </c>
      <c r="X2" s="97"/>
      <c r="Y2" s="97"/>
      <c r="Z2" s="97"/>
      <c r="AA2" s="97"/>
      <c r="AB2" s="97"/>
    </row>
    <row r="3" spans="2:28" ht="13.5" thickBot="1" x14ac:dyDescent="0.25">
      <c r="B3" s="105">
        <v>38849.666666666664</v>
      </c>
      <c r="C3" s="104">
        <v>40.19</v>
      </c>
      <c r="E3" s="86"/>
      <c r="F3" s="84"/>
      <c r="O3" s="84">
        <v>-0.15506229469170024</v>
      </c>
      <c r="P3" s="84">
        <v>1</v>
      </c>
      <c r="Q3" s="88">
        <f>P3/$P$64</f>
        <v>2.785515320334262E-4</v>
      </c>
      <c r="S3" s="93" t="s">
        <v>198</v>
      </c>
      <c r="U3" s="89">
        <f>SUM(T3:T28)</f>
        <v>0.36016713091922004</v>
      </c>
      <c r="V3" s="89">
        <f>SUMPRODUCT(T3:T28,O3:O28)</f>
        <v>-3.926801129253892E-3</v>
      </c>
      <c r="X3" s="98"/>
      <c r="Y3" s="98"/>
      <c r="Z3" s="98"/>
      <c r="AA3" s="98"/>
      <c r="AB3" s="99"/>
    </row>
    <row r="4" spans="2:28" ht="13.5" thickBot="1" x14ac:dyDescent="0.25">
      <c r="B4" s="105">
        <v>38852.666666666664</v>
      </c>
      <c r="C4" s="104">
        <v>40.159999999999997</v>
      </c>
      <c r="E4" s="86"/>
      <c r="F4" s="84"/>
      <c r="M4" s="89">
        <f>LN(C4/C3)</f>
        <v>-7.4673307763604274E-4</v>
      </c>
      <c r="O4" s="84">
        <v>-0.14896087632893928</v>
      </c>
      <c r="P4" s="84">
        <v>0</v>
      </c>
      <c r="Q4" s="88">
        <f>P4/$P$64</f>
        <v>0</v>
      </c>
      <c r="R4" s="88">
        <f>Q4+$Q$3</f>
        <v>2.785515320334262E-4</v>
      </c>
      <c r="S4" s="93" t="s">
        <v>198</v>
      </c>
      <c r="T4" s="89">
        <f>R4-R3</f>
        <v>2.785515320334262E-4</v>
      </c>
    </row>
    <row r="5" spans="2:28" ht="13.5" thickBot="1" x14ac:dyDescent="0.25">
      <c r="B5" s="105">
        <v>38853.666666666664</v>
      </c>
      <c r="C5" s="104">
        <v>39.86</v>
      </c>
      <c r="E5" s="86"/>
      <c r="F5" s="84"/>
      <c r="M5" s="89">
        <f t="shared" ref="M5:M68" si="0">LN(C5/C4)</f>
        <v>-7.4981605988249768E-3</v>
      </c>
      <c r="O5" s="84">
        <v>-0.14285945796617835</v>
      </c>
      <c r="P5" s="84">
        <v>0</v>
      </c>
      <c r="Q5" s="88">
        <f t="shared" ref="Q5:Q62" si="1">P5/$P$64</f>
        <v>0</v>
      </c>
      <c r="R5" s="88">
        <f>Q5+R4</f>
        <v>2.785515320334262E-4</v>
      </c>
      <c r="S5" s="93" t="s">
        <v>198</v>
      </c>
      <c r="T5" s="89">
        <f t="shared" ref="T5:T33" si="2">R5-R4</f>
        <v>0</v>
      </c>
    </row>
    <row r="6" spans="2:28" ht="13.5" thickBot="1" x14ac:dyDescent="0.25">
      <c r="B6" s="105">
        <v>38854.666666666664</v>
      </c>
      <c r="C6" s="104">
        <v>39.32</v>
      </c>
      <c r="E6" s="86"/>
      <c r="F6" s="84"/>
      <c r="M6" s="89">
        <f t="shared" si="0"/>
        <v>-1.3640019505682808E-2</v>
      </c>
      <c r="O6" s="84">
        <v>-0.1367580396034174</v>
      </c>
      <c r="P6" s="84">
        <v>0</v>
      </c>
      <c r="Q6" s="88">
        <f t="shared" si="1"/>
        <v>0</v>
      </c>
      <c r="R6" s="88">
        <f t="shared" ref="R6:R64" si="3">Q6+R5</f>
        <v>2.785515320334262E-4</v>
      </c>
      <c r="S6" s="93" t="s">
        <v>198</v>
      </c>
      <c r="T6" s="89">
        <f t="shared" si="2"/>
        <v>0</v>
      </c>
    </row>
    <row r="7" spans="2:28" ht="13.5" thickBot="1" x14ac:dyDescent="0.25">
      <c r="B7" s="105">
        <v>38855.666666666664</v>
      </c>
      <c r="C7" s="104">
        <v>39.049999999999997</v>
      </c>
      <c r="E7" s="86"/>
      <c r="F7" s="84"/>
      <c r="M7" s="89">
        <f t="shared" si="0"/>
        <v>-6.8904189932709244E-3</v>
      </c>
      <c r="O7" s="84">
        <v>-0.13065662124065647</v>
      </c>
      <c r="P7" s="84">
        <v>0</v>
      </c>
      <c r="Q7" s="88">
        <f t="shared" si="1"/>
        <v>0</v>
      </c>
      <c r="R7" s="88">
        <f t="shared" si="3"/>
        <v>2.785515320334262E-4</v>
      </c>
      <c r="S7" s="93" t="s">
        <v>198</v>
      </c>
      <c r="T7" s="89">
        <f t="shared" si="2"/>
        <v>0</v>
      </c>
    </row>
    <row r="8" spans="2:28" ht="13.5" thickBot="1" x14ac:dyDescent="0.25">
      <c r="B8" s="105">
        <v>38856.666666666664</v>
      </c>
      <c r="C8" s="104">
        <v>39.35</v>
      </c>
      <c r="E8" s="86"/>
      <c r="F8" s="84"/>
      <c r="M8" s="89">
        <f t="shared" si="0"/>
        <v>7.6530985777174317E-3</v>
      </c>
      <c r="O8" s="84">
        <v>-0.12455520287789551</v>
      </c>
      <c r="P8" s="84">
        <v>0</v>
      </c>
      <c r="Q8" s="88">
        <f t="shared" si="1"/>
        <v>0</v>
      </c>
      <c r="R8" s="88">
        <f t="shared" si="3"/>
        <v>2.785515320334262E-4</v>
      </c>
      <c r="S8" s="93" t="s">
        <v>198</v>
      </c>
      <c r="T8" s="89">
        <f t="shared" si="2"/>
        <v>0</v>
      </c>
    </row>
    <row r="9" spans="2:28" ht="13.5" thickBot="1" x14ac:dyDescent="0.25">
      <c r="B9" s="105">
        <v>38859.666666666664</v>
      </c>
      <c r="C9" s="104">
        <v>38.97</v>
      </c>
      <c r="E9" s="86"/>
      <c r="F9" s="84"/>
      <c r="M9" s="89">
        <f t="shared" si="0"/>
        <v>-9.7038555127944674E-3</v>
      </c>
      <c r="O9" s="84">
        <v>-0.11845378451513455</v>
      </c>
      <c r="P9" s="84">
        <v>0</v>
      </c>
      <c r="Q9" s="88">
        <f t="shared" si="1"/>
        <v>0</v>
      </c>
      <c r="R9" s="88">
        <f t="shared" si="3"/>
        <v>2.785515320334262E-4</v>
      </c>
      <c r="S9" s="93" t="s">
        <v>198</v>
      </c>
      <c r="T9" s="89">
        <f t="shared" si="2"/>
        <v>0</v>
      </c>
    </row>
    <row r="10" spans="2:28" ht="13.5" thickBot="1" x14ac:dyDescent="0.25">
      <c r="B10" s="105">
        <v>38860.666666666664</v>
      </c>
      <c r="C10" s="104">
        <v>38.590000000000003</v>
      </c>
      <c r="E10" s="86"/>
      <c r="F10" s="84"/>
      <c r="M10" s="89">
        <f t="shared" si="0"/>
        <v>-9.7989438010903478E-3</v>
      </c>
      <c r="O10" s="84">
        <v>-0.11235236615237361</v>
      </c>
      <c r="P10" s="84">
        <v>0</v>
      </c>
      <c r="Q10" s="88">
        <f t="shared" si="1"/>
        <v>0</v>
      </c>
      <c r="R10" s="88">
        <f t="shared" si="3"/>
        <v>2.785515320334262E-4</v>
      </c>
      <c r="S10" s="93" t="s">
        <v>198</v>
      </c>
      <c r="T10" s="89">
        <f t="shared" si="2"/>
        <v>0</v>
      </c>
    </row>
    <row r="11" spans="2:28" ht="13.5" thickBot="1" x14ac:dyDescent="0.25">
      <c r="B11" s="105">
        <v>38861.666666666664</v>
      </c>
      <c r="C11" s="104">
        <v>38.85</v>
      </c>
      <c r="E11" s="86"/>
      <c r="F11" s="84"/>
      <c r="M11" s="89">
        <f t="shared" si="0"/>
        <v>6.7149012641291124E-3</v>
      </c>
      <c r="O11" s="84">
        <v>-0.10625094778961267</v>
      </c>
      <c r="P11" s="84">
        <v>2</v>
      </c>
      <c r="Q11" s="88">
        <f t="shared" si="1"/>
        <v>5.5710306406685239E-4</v>
      </c>
      <c r="R11" s="88">
        <f t="shared" si="3"/>
        <v>8.3565459610027864E-4</v>
      </c>
      <c r="S11" s="93" t="s">
        <v>198</v>
      </c>
      <c r="T11" s="89">
        <f t="shared" si="2"/>
        <v>5.571030640668525E-4</v>
      </c>
    </row>
    <row r="12" spans="2:28" ht="13.5" thickBot="1" x14ac:dyDescent="0.25">
      <c r="B12" s="105">
        <v>38862.666666666664</v>
      </c>
      <c r="C12" s="104">
        <v>39.36</v>
      </c>
      <c r="E12" s="86"/>
      <c r="F12" s="84"/>
      <c r="M12" s="89">
        <f t="shared" si="0"/>
        <v>1.3041995370396157E-2</v>
      </c>
      <c r="O12" s="84">
        <v>-0.10014952942685172</v>
      </c>
      <c r="P12" s="84">
        <v>0</v>
      </c>
      <c r="Q12" s="88">
        <f t="shared" si="1"/>
        <v>0</v>
      </c>
      <c r="R12" s="88">
        <f t="shared" si="3"/>
        <v>8.3565459610027864E-4</v>
      </c>
      <c r="S12" s="93" t="s">
        <v>198</v>
      </c>
      <c r="T12" s="89">
        <f t="shared" si="2"/>
        <v>0</v>
      </c>
    </row>
    <row r="13" spans="2:28" ht="13.5" thickBot="1" x14ac:dyDescent="0.25">
      <c r="B13" s="105">
        <v>38863.666666666664</v>
      </c>
      <c r="C13" s="104">
        <v>39.49</v>
      </c>
      <c r="E13" s="86"/>
      <c r="F13" s="84"/>
      <c r="M13" s="89">
        <f t="shared" si="0"/>
        <v>3.2974031145054793E-3</v>
      </c>
      <c r="O13" s="84">
        <v>-9.4048111064090778E-2</v>
      </c>
      <c r="P13" s="84">
        <v>2</v>
      </c>
      <c r="Q13" s="88">
        <f t="shared" si="1"/>
        <v>5.5710306406685239E-4</v>
      </c>
      <c r="R13" s="88">
        <f t="shared" si="3"/>
        <v>1.3927576601671311E-3</v>
      </c>
      <c r="S13" s="93" t="s">
        <v>198</v>
      </c>
      <c r="T13" s="89">
        <f t="shared" si="2"/>
        <v>5.571030640668525E-4</v>
      </c>
    </row>
    <row r="14" spans="2:28" ht="13.5" thickBot="1" x14ac:dyDescent="0.25">
      <c r="B14" s="105">
        <v>38867.666666666664</v>
      </c>
      <c r="C14" s="104">
        <v>38.64</v>
      </c>
      <c r="E14" s="86"/>
      <c r="F14" s="84"/>
      <c r="M14" s="89">
        <f t="shared" si="0"/>
        <v>-2.1759465954240893E-2</v>
      </c>
      <c r="O14" s="84">
        <v>-8.7946692701329821E-2</v>
      </c>
      <c r="P14" s="84">
        <v>1</v>
      </c>
      <c r="Q14" s="88">
        <f t="shared" si="1"/>
        <v>2.785515320334262E-4</v>
      </c>
      <c r="R14" s="88">
        <f t="shared" si="3"/>
        <v>1.6713091922005573E-3</v>
      </c>
      <c r="S14" s="93" t="s">
        <v>198</v>
      </c>
      <c r="T14" s="89">
        <f t="shared" si="2"/>
        <v>2.7855153203342614E-4</v>
      </c>
    </row>
    <row r="15" spans="2:28" ht="13.5" thickBot="1" x14ac:dyDescent="0.25">
      <c r="B15" s="105">
        <v>38868.666666666664</v>
      </c>
      <c r="C15" s="104">
        <v>38.82</v>
      </c>
      <c r="E15" s="86"/>
      <c r="F15" s="84"/>
      <c r="M15" s="89">
        <f t="shared" si="0"/>
        <v>4.6475683965468756E-3</v>
      </c>
      <c r="O15" s="84">
        <v>-8.1845274338568877E-2</v>
      </c>
      <c r="P15" s="84">
        <v>1</v>
      </c>
      <c r="Q15" s="88">
        <f t="shared" si="1"/>
        <v>2.785515320334262E-4</v>
      </c>
      <c r="R15" s="88">
        <f t="shared" si="3"/>
        <v>1.9498607242339834E-3</v>
      </c>
      <c r="S15" s="93" t="s">
        <v>198</v>
      </c>
      <c r="T15" s="89">
        <f t="shared" si="2"/>
        <v>2.7855153203342614E-4</v>
      </c>
    </row>
    <row r="16" spans="2:28" ht="13.5" thickBot="1" x14ac:dyDescent="0.25">
      <c r="B16" s="105">
        <v>38869.666666666664</v>
      </c>
      <c r="C16" s="104">
        <v>39.74</v>
      </c>
      <c r="E16" s="86"/>
      <c r="F16" s="84"/>
      <c r="M16" s="89">
        <f t="shared" si="0"/>
        <v>2.3422659382806535E-2</v>
      </c>
      <c r="O16" s="84">
        <v>-7.5743855975807933E-2</v>
      </c>
      <c r="P16" s="84">
        <v>4</v>
      </c>
      <c r="Q16" s="88">
        <f t="shared" si="1"/>
        <v>1.1142061281337048E-3</v>
      </c>
      <c r="R16" s="88">
        <f t="shared" si="3"/>
        <v>3.0640668523676884E-3</v>
      </c>
      <c r="S16" s="93" t="s">
        <v>198</v>
      </c>
      <c r="T16" s="89">
        <f t="shared" si="2"/>
        <v>1.114206128133705E-3</v>
      </c>
    </row>
    <row r="17" spans="2:20" ht="13.5" thickBot="1" x14ac:dyDescent="0.25">
      <c r="B17" s="105">
        <v>38870.666666666664</v>
      </c>
      <c r="C17" s="104">
        <v>39.64</v>
      </c>
      <c r="E17" s="86"/>
      <c r="F17" s="84"/>
      <c r="M17" s="89">
        <f t="shared" si="0"/>
        <v>-2.519527661883598E-3</v>
      </c>
      <c r="O17" s="84">
        <v>-6.9642437613046976E-2</v>
      </c>
      <c r="P17" s="84">
        <v>1</v>
      </c>
      <c r="Q17" s="88">
        <f t="shared" si="1"/>
        <v>2.785515320334262E-4</v>
      </c>
      <c r="R17" s="88">
        <f t="shared" si="3"/>
        <v>3.3426183844011146E-3</v>
      </c>
      <c r="S17" s="93" t="s">
        <v>198</v>
      </c>
      <c r="T17" s="89">
        <f t="shared" si="2"/>
        <v>2.7855153203342614E-4</v>
      </c>
    </row>
    <row r="18" spans="2:20" ht="13.5" thickBot="1" x14ac:dyDescent="0.25">
      <c r="B18" s="105">
        <v>38873.666666666664</v>
      </c>
      <c r="C18" s="104">
        <v>38.78</v>
      </c>
      <c r="E18" s="86"/>
      <c r="F18" s="84"/>
      <c r="M18" s="89">
        <f t="shared" si="0"/>
        <v>-2.1934059647281453E-2</v>
      </c>
      <c r="O18" s="84">
        <v>-6.3541019250286032E-2</v>
      </c>
      <c r="P18" s="84">
        <v>2</v>
      </c>
      <c r="Q18" s="88">
        <f t="shared" si="1"/>
        <v>5.5710306406685239E-4</v>
      </c>
      <c r="R18" s="88">
        <f t="shared" si="3"/>
        <v>3.8997214484679668E-3</v>
      </c>
      <c r="S18" s="93" t="s">
        <v>198</v>
      </c>
      <c r="T18" s="89">
        <f t="shared" si="2"/>
        <v>5.5710306406685228E-4</v>
      </c>
    </row>
    <row r="19" spans="2:20" ht="13.5" thickBot="1" x14ac:dyDescent="0.25">
      <c r="B19" s="105">
        <v>38874.666666666664</v>
      </c>
      <c r="C19" s="104">
        <v>38.75</v>
      </c>
      <c r="E19" s="86"/>
      <c r="F19" s="84"/>
      <c r="M19" s="89">
        <f t="shared" si="0"/>
        <v>-7.738940151498033E-4</v>
      </c>
      <c r="O19" s="84">
        <v>-5.7439600887525089E-2</v>
      </c>
      <c r="P19" s="84">
        <v>1</v>
      </c>
      <c r="Q19" s="88">
        <f t="shared" si="1"/>
        <v>2.785515320334262E-4</v>
      </c>
      <c r="R19" s="88">
        <f t="shared" si="3"/>
        <v>4.178272980501393E-3</v>
      </c>
      <c r="S19" s="93" t="s">
        <v>198</v>
      </c>
      <c r="T19" s="89">
        <f t="shared" si="2"/>
        <v>2.7855153203342614E-4</v>
      </c>
    </row>
    <row r="20" spans="2:20" ht="13.5" thickBot="1" x14ac:dyDescent="0.25">
      <c r="B20" s="105">
        <v>38876.666666666664</v>
      </c>
      <c r="C20" s="104">
        <v>38.4</v>
      </c>
      <c r="E20" s="86"/>
      <c r="F20" s="84"/>
      <c r="M20" s="89">
        <f t="shared" si="0"/>
        <v>-9.0732962056748294E-3</v>
      </c>
      <c r="O20" s="84">
        <v>-5.1338182524764145E-2</v>
      </c>
      <c r="P20" s="84">
        <v>7</v>
      </c>
      <c r="Q20" s="88">
        <f t="shared" si="1"/>
        <v>1.9498607242339832E-3</v>
      </c>
      <c r="R20" s="88">
        <f t="shared" si="3"/>
        <v>6.128133704735376E-3</v>
      </c>
      <c r="S20" s="93" t="s">
        <v>198</v>
      </c>
      <c r="T20" s="89">
        <f t="shared" si="2"/>
        <v>1.949860724233983E-3</v>
      </c>
    </row>
    <row r="21" spans="2:20" ht="13.5" thickBot="1" x14ac:dyDescent="0.25">
      <c r="B21" s="105">
        <v>38877.666666666664</v>
      </c>
      <c r="C21" s="104">
        <v>38.15</v>
      </c>
      <c r="E21" s="86"/>
      <c r="F21" s="84"/>
      <c r="M21" s="89">
        <f t="shared" si="0"/>
        <v>-6.5317018632151244E-3</v>
      </c>
      <c r="O21" s="84">
        <v>-4.5236764162003201E-2</v>
      </c>
      <c r="P21" s="84">
        <v>16</v>
      </c>
      <c r="Q21" s="88">
        <f t="shared" si="1"/>
        <v>4.4568245125348191E-3</v>
      </c>
      <c r="R21" s="88">
        <f t="shared" si="3"/>
        <v>1.0584958217270195E-2</v>
      </c>
      <c r="S21" s="93" t="s">
        <v>198</v>
      </c>
      <c r="T21" s="89">
        <f t="shared" si="2"/>
        <v>4.4568245125348191E-3</v>
      </c>
    </row>
    <row r="22" spans="2:20" ht="13.5" thickBot="1" x14ac:dyDescent="0.25">
      <c r="B22" s="105">
        <v>38880.666666666664</v>
      </c>
      <c r="C22" s="104">
        <v>37.4</v>
      </c>
      <c r="E22" s="86"/>
      <c r="F22" s="84"/>
      <c r="M22" s="89">
        <f t="shared" si="0"/>
        <v>-1.9855053309979789E-2</v>
      </c>
      <c r="O22" s="84">
        <v>-3.9135345799242244E-2</v>
      </c>
      <c r="P22" s="84">
        <v>20</v>
      </c>
      <c r="Q22" s="88">
        <f t="shared" si="1"/>
        <v>5.5710306406685237E-3</v>
      </c>
      <c r="R22" s="88">
        <f t="shared" si="3"/>
        <v>1.615598885793872E-2</v>
      </c>
      <c r="S22" s="93" t="s">
        <v>198</v>
      </c>
      <c r="T22" s="89">
        <f t="shared" si="2"/>
        <v>5.5710306406685246E-3</v>
      </c>
    </row>
    <row r="23" spans="2:20" ht="13.5" thickBot="1" x14ac:dyDescent="0.25">
      <c r="B23" s="105">
        <v>38881.666666666664</v>
      </c>
      <c r="C23" s="104">
        <v>37.25</v>
      </c>
      <c r="E23" s="86"/>
      <c r="F23" s="84"/>
      <c r="M23" s="89">
        <f t="shared" si="0"/>
        <v>-4.0187595949177438E-3</v>
      </c>
      <c r="O23" s="84">
        <v>-3.30339274364813E-2</v>
      </c>
      <c r="P23" s="84">
        <v>25</v>
      </c>
      <c r="Q23" s="88">
        <f t="shared" si="1"/>
        <v>6.9637883008356544E-3</v>
      </c>
      <c r="R23" s="88">
        <f t="shared" si="3"/>
        <v>2.3119777158774373E-2</v>
      </c>
      <c r="S23" s="93" t="s">
        <v>198</v>
      </c>
      <c r="T23" s="89">
        <f t="shared" si="2"/>
        <v>6.9637883008356535E-3</v>
      </c>
    </row>
    <row r="24" spans="2:20" ht="13.5" thickBot="1" x14ac:dyDescent="0.25">
      <c r="B24" s="105">
        <v>38882.666666666664</v>
      </c>
      <c r="C24" s="104">
        <v>37.630000000000003</v>
      </c>
      <c r="E24" s="86"/>
      <c r="F24" s="84"/>
      <c r="M24" s="89">
        <f t="shared" si="0"/>
        <v>1.0149659779777359E-2</v>
      </c>
      <c r="O24" s="84">
        <v>-2.6932509073720357E-2</v>
      </c>
      <c r="P24" s="84">
        <v>61</v>
      </c>
      <c r="Q24" s="88">
        <f t="shared" si="1"/>
        <v>1.6991643454038998E-2</v>
      </c>
      <c r="R24" s="88">
        <f t="shared" si="3"/>
        <v>4.0111420612813371E-2</v>
      </c>
      <c r="S24" s="93" t="s">
        <v>198</v>
      </c>
      <c r="T24" s="89">
        <f t="shared" si="2"/>
        <v>1.6991643454038998E-2</v>
      </c>
    </row>
    <row r="25" spans="2:20" ht="13.5" thickBot="1" x14ac:dyDescent="0.25">
      <c r="B25" s="105">
        <v>38883.666666666664</v>
      </c>
      <c r="C25" s="104">
        <v>38.65</v>
      </c>
      <c r="E25" s="86"/>
      <c r="F25" s="84"/>
      <c r="M25" s="89">
        <f t="shared" si="0"/>
        <v>2.6745170428085017E-2</v>
      </c>
      <c r="O25" s="84">
        <v>-2.0831090710959399E-2</v>
      </c>
      <c r="P25" s="84">
        <v>87</v>
      </c>
      <c r="Q25" s="88">
        <f t="shared" si="1"/>
        <v>2.4233983286908078E-2</v>
      </c>
      <c r="R25" s="88">
        <f t="shared" si="3"/>
        <v>6.4345403899721446E-2</v>
      </c>
      <c r="S25" s="93" t="s">
        <v>198</v>
      </c>
      <c r="T25" s="89">
        <f t="shared" si="2"/>
        <v>2.4233983286908074E-2</v>
      </c>
    </row>
    <row r="26" spans="2:20" ht="13.5" thickBot="1" x14ac:dyDescent="0.25">
      <c r="B26" s="105">
        <v>38884.666666666664</v>
      </c>
      <c r="C26" s="104">
        <v>38.340000000000003</v>
      </c>
      <c r="E26" s="86"/>
      <c r="F26" s="84"/>
      <c r="M26" s="89">
        <f t="shared" si="0"/>
        <v>-8.0530374159324368E-3</v>
      </c>
      <c r="O26" s="84">
        <v>-1.4729672348198469E-2</v>
      </c>
      <c r="P26" s="84">
        <v>165</v>
      </c>
      <c r="Q26" s="88">
        <f t="shared" si="1"/>
        <v>4.596100278551532E-2</v>
      </c>
      <c r="R26" s="88">
        <f t="shared" si="3"/>
        <v>0.11030640668523677</v>
      </c>
      <c r="S26" s="93" t="s">
        <v>198</v>
      </c>
      <c r="T26" s="89">
        <f t="shared" si="2"/>
        <v>4.596100278551532E-2</v>
      </c>
    </row>
    <row r="27" spans="2:20" ht="13.5" thickBot="1" x14ac:dyDescent="0.25">
      <c r="B27" s="105">
        <v>38887.666666666664</v>
      </c>
      <c r="C27" s="104">
        <v>38.03</v>
      </c>
      <c r="E27" s="86"/>
      <c r="F27" s="84"/>
      <c r="M27" s="89">
        <f t="shared" si="0"/>
        <v>-8.1184156773302287E-3</v>
      </c>
      <c r="O27" s="84">
        <v>-8.6282539854375118E-3</v>
      </c>
      <c r="P27" s="84">
        <v>324</v>
      </c>
      <c r="Q27" s="88">
        <f t="shared" si="1"/>
        <v>9.0250696378830084E-2</v>
      </c>
      <c r="R27" s="88">
        <f t="shared" si="3"/>
        <v>0.20055710306406685</v>
      </c>
      <c r="S27" s="93" t="s">
        <v>198</v>
      </c>
      <c r="T27" s="89">
        <f t="shared" si="2"/>
        <v>9.0250696378830084E-2</v>
      </c>
    </row>
    <row r="28" spans="2:20" ht="13.5" thickBot="1" x14ac:dyDescent="0.25">
      <c r="B28" s="105">
        <v>38888.666666666664</v>
      </c>
      <c r="C28" s="104">
        <v>38.08</v>
      </c>
      <c r="E28" s="86"/>
      <c r="F28" s="84"/>
      <c r="M28" s="89">
        <f t="shared" si="0"/>
        <v>1.3138879829962882E-3</v>
      </c>
      <c r="O28" s="84">
        <v>-2.5268356226765543E-3</v>
      </c>
      <c r="P28" s="84">
        <v>573</v>
      </c>
      <c r="Q28" s="88">
        <f t="shared" si="1"/>
        <v>0.15961002785515321</v>
      </c>
      <c r="R28" s="88">
        <f t="shared" si="3"/>
        <v>0.36016713091922004</v>
      </c>
      <c r="S28" s="93" t="s">
        <v>198</v>
      </c>
      <c r="T28" s="89">
        <f t="shared" si="2"/>
        <v>0.15961002785515319</v>
      </c>
    </row>
    <row r="29" spans="2:20" ht="13.5" thickBot="1" x14ac:dyDescent="0.25">
      <c r="B29" s="105">
        <v>38889.666666666664</v>
      </c>
      <c r="C29" s="104">
        <v>38.68</v>
      </c>
      <c r="E29" s="86"/>
      <c r="F29" s="84"/>
      <c r="M29" s="89">
        <f t="shared" si="0"/>
        <v>1.5633460661928958E-2</v>
      </c>
      <c r="O29" s="84">
        <v>3.5745827400843755E-3</v>
      </c>
      <c r="P29" s="84">
        <v>909</v>
      </c>
      <c r="Q29" s="88">
        <f t="shared" si="1"/>
        <v>0.2532033426183844</v>
      </c>
      <c r="R29" s="88">
        <f t="shared" si="3"/>
        <v>0.61337047353760443</v>
      </c>
      <c r="S29" s="92" t="s">
        <v>198</v>
      </c>
      <c r="T29" s="89">
        <f t="shared" si="2"/>
        <v>0.2532033426183844</v>
      </c>
    </row>
    <row r="30" spans="2:20" ht="13.5" thickBot="1" x14ac:dyDescent="0.25">
      <c r="B30" s="105">
        <v>38890.666666666664</v>
      </c>
      <c r="C30" s="104">
        <v>38.19</v>
      </c>
      <c r="E30" s="86"/>
      <c r="F30" s="84"/>
      <c r="M30" s="89">
        <f t="shared" si="0"/>
        <v>-1.274896934766875E-2</v>
      </c>
      <c r="O30" s="84">
        <v>9.676001102845333E-3</v>
      </c>
      <c r="P30" s="84">
        <v>754</v>
      </c>
      <c r="Q30" s="88">
        <f t="shared" si="1"/>
        <v>0.21002785515320335</v>
      </c>
      <c r="R30" s="88">
        <f t="shared" si="3"/>
        <v>0.82339832869080776</v>
      </c>
      <c r="S30" s="92" t="s">
        <v>198</v>
      </c>
      <c r="T30" s="89">
        <f t="shared" si="2"/>
        <v>0.21002785515320332</v>
      </c>
    </row>
    <row r="31" spans="2:20" ht="13.5" thickBot="1" x14ac:dyDescent="0.25">
      <c r="B31" s="105">
        <v>38891.666666666664</v>
      </c>
      <c r="C31" s="104">
        <v>38.15</v>
      </c>
      <c r="E31" s="86"/>
      <c r="F31" s="84"/>
      <c r="M31" s="89">
        <f t="shared" si="0"/>
        <v>-1.0479435069587911E-3</v>
      </c>
      <c r="O31" s="84">
        <v>1.577741946560629E-2</v>
      </c>
      <c r="P31" s="84">
        <v>313</v>
      </c>
      <c r="Q31" s="88">
        <f t="shared" si="1"/>
        <v>8.7186629526462389E-2</v>
      </c>
      <c r="R31" s="88">
        <f t="shared" si="3"/>
        <v>0.91058495821727015</v>
      </c>
      <c r="S31" s="92" t="s">
        <v>198</v>
      </c>
      <c r="T31" s="89">
        <f t="shared" si="2"/>
        <v>8.7186629526462389E-2</v>
      </c>
    </row>
    <row r="32" spans="2:20" ht="13.5" thickBot="1" x14ac:dyDescent="0.25">
      <c r="B32" s="105">
        <v>38894.666666666664</v>
      </c>
      <c r="C32" s="104">
        <v>38.25</v>
      </c>
      <c r="E32" s="86"/>
      <c r="F32" s="84"/>
      <c r="M32" s="89">
        <f t="shared" si="0"/>
        <v>2.6178025420788799E-3</v>
      </c>
      <c r="O32" s="84">
        <v>2.187883782836722E-2</v>
      </c>
      <c r="P32" s="84">
        <v>142</v>
      </c>
      <c r="Q32" s="88">
        <f t="shared" si="1"/>
        <v>3.9554317548746519E-2</v>
      </c>
      <c r="R32" s="88">
        <f t="shared" si="3"/>
        <v>0.95013927576601664</v>
      </c>
      <c r="S32" s="92" t="s">
        <v>198</v>
      </c>
      <c r="T32" s="89">
        <f t="shared" si="2"/>
        <v>3.9554317548746498E-2</v>
      </c>
    </row>
    <row r="33" spans="2:22" ht="13.5" thickBot="1" x14ac:dyDescent="0.25">
      <c r="B33" s="105">
        <v>38895.666666666664</v>
      </c>
      <c r="C33" s="104">
        <v>37.53</v>
      </c>
      <c r="E33" s="86"/>
      <c r="F33" s="84"/>
      <c r="M33" s="89">
        <f t="shared" si="0"/>
        <v>-1.9002947125615358E-2</v>
      </c>
      <c r="O33" s="84">
        <v>2.7980256191128178E-2</v>
      </c>
      <c r="P33" s="84">
        <v>81</v>
      </c>
      <c r="Q33" s="88">
        <f t="shared" si="1"/>
        <v>2.2562674094707521E-2</v>
      </c>
      <c r="R33" s="88">
        <f t="shared" si="3"/>
        <v>0.97270194986072411</v>
      </c>
      <c r="S33" s="92" t="s">
        <v>198</v>
      </c>
      <c r="T33" s="89">
        <f t="shared" si="2"/>
        <v>2.2562674094707469E-2</v>
      </c>
      <c r="U33" s="96" t="s">
        <v>202</v>
      </c>
      <c r="V33" s="95"/>
    </row>
    <row r="34" spans="2:22" ht="13.5" thickBot="1" x14ac:dyDescent="0.25">
      <c r="B34" s="105">
        <v>38896.666666666664</v>
      </c>
      <c r="C34" s="104">
        <v>37.81</v>
      </c>
      <c r="E34" s="86"/>
      <c r="F34" s="84"/>
      <c r="M34" s="89">
        <f t="shared" si="0"/>
        <v>7.433004755912076E-3</v>
      </c>
      <c r="O34" s="84">
        <v>3.4081674553889107E-2</v>
      </c>
      <c r="P34" s="84">
        <v>46</v>
      </c>
      <c r="Q34" s="88">
        <f t="shared" si="1"/>
        <v>1.2813370473537604E-2</v>
      </c>
      <c r="R34" s="88">
        <f>Q34+R33</f>
        <v>0.9855153203342617</v>
      </c>
      <c r="S34" s="92" t="s">
        <v>198</v>
      </c>
      <c r="T34" s="94">
        <f>R34-R33</f>
        <v>1.2813370473537589E-2</v>
      </c>
      <c r="U34" s="85" t="s">
        <v>200</v>
      </c>
      <c r="V34" s="85" t="s">
        <v>199</v>
      </c>
    </row>
    <row r="35" spans="2:22" ht="13.5" thickBot="1" x14ac:dyDescent="0.25">
      <c r="B35" s="105">
        <v>38897.666666666664</v>
      </c>
      <c r="C35" s="104">
        <v>38.96</v>
      </c>
      <c r="E35" s="86"/>
      <c r="F35" s="84"/>
      <c r="M35" s="89">
        <f t="shared" si="0"/>
        <v>2.9961860871492794E-2</v>
      </c>
      <c r="O35" s="84">
        <v>4.0183092916650065E-2</v>
      </c>
      <c r="P35" s="84">
        <v>17</v>
      </c>
      <c r="Q35" s="88">
        <f t="shared" si="1"/>
        <v>4.7353760445682453E-3</v>
      </c>
      <c r="R35" s="88">
        <f>Q35+R34</f>
        <v>0.9902506963788299</v>
      </c>
      <c r="S35" s="92" t="s">
        <v>198</v>
      </c>
      <c r="T35" s="94">
        <f>R35-R34</f>
        <v>4.7353760445681958E-3</v>
      </c>
      <c r="U35" s="89">
        <f>SUM(T29:T62)</f>
        <v>0.63983286908077963</v>
      </c>
      <c r="V35" s="89">
        <f>SUMPRODUCT(O29:O62,T29:T62)</f>
        <v>7.0007176906775916E-3</v>
      </c>
    </row>
    <row r="36" spans="2:22" ht="13.5" thickBot="1" x14ac:dyDescent="0.25">
      <c r="B36" s="105">
        <v>38898.666666666664</v>
      </c>
      <c r="C36" s="104">
        <v>38.770000000000003</v>
      </c>
      <c r="E36" s="86"/>
      <c r="F36" s="84"/>
      <c r="M36" s="89">
        <f t="shared" si="0"/>
        <v>-4.8887270914965038E-3</v>
      </c>
      <c r="O36" s="84">
        <v>4.6284511279411022E-2</v>
      </c>
      <c r="P36" s="84">
        <v>10</v>
      </c>
      <c r="Q36" s="88">
        <f t="shared" si="1"/>
        <v>2.7855153203342618E-3</v>
      </c>
      <c r="R36" s="88">
        <f>Q36+R35</f>
        <v>0.99303621169916412</v>
      </c>
      <c r="S36" s="92" t="s">
        <v>198</v>
      </c>
      <c r="T36" s="94">
        <f t="shared" ref="T36:T62" si="4">R36-R35</f>
        <v>2.7855153203342198E-3</v>
      </c>
    </row>
    <row r="37" spans="2:22" ht="13.5" thickBot="1" x14ac:dyDescent="0.25">
      <c r="B37" s="105">
        <v>38903.666666666664</v>
      </c>
      <c r="C37" s="104">
        <v>38.15</v>
      </c>
      <c r="E37" s="86"/>
      <c r="F37" s="84"/>
      <c r="M37" s="89">
        <f t="shared" si="0"/>
        <v>-1.612099395237189E-2</v>
      </c>
      <c r="O37" s="84">
        <v>5.2385929642171952E-2</v>
      </c>
      <c r="P37" s="84">
        <v>8</v>
      </c>
      <c r="Q37" s="88">
        <f t="shared" si="1"/>
        <v>2.2284122562674096E-3</v>
      </c>
      <c r="R37" s="88">
        <f>Q37+R36</f>
        <v>0.99526462395543158</v>
      </c>
      <c r="S37" s="92" t="s">
        <v>198</v>
      </c>
      <c r="T37" s="94">
        <f t="shared" si="4"/>
        <v>2.2284122562674646E-3</v>
      </c>
    </row>
    <row r="38" spans="2:22" ht="13.5" thickBot="1" x14ac:dyDescent="0.25">
      <c r="B38" s="105">
        <v>38904.666666666664</v>
      </c>
      <c r="C38" s="104">
        <v>38.11</v>
      </c>
      <c r="E38" s="86"/>
      <c r="F38" s="84"/>
      <c r="M38" s="89">
        <f t="shared" si="0"/>
        <v>-1.0490428446971174E-3</v>
      </c>
      <c r="O38" s="84">
        <v>5.848734800493291E-2</v>
      </c>
      <c r="P38" s="84">
        <v>4</v>
      </c>
      <c r="Q38" s="88">
        <f t="shared" si="1"/>
        <v>1.1142061281337048E-3</v>
      </c>
      <c r="R38" s="88">
        <f>Q38+R37</f>
        <v>0.99637883008356531</v>
      </c>
      <c r="S38" s="92" t="s">
        <v>198</v>
      </c>
      <c r="T38" s="94">
        <f t="shared" si="4"/>
        <v>1.1142061281337323E-3</v>
      </c>
    </row>
    <row r="39" spans="2:22" ht="13.5" thickBot="1" x14ac:dyDescent="0.25">
      <c r="B39" s="105">
        <v>38905.666666666664</v>
      </c>
      <c r="C39" s="104">
        <v>37.69</v>
      </c>
      <c r="E39" s="86"/>
      <c r="F39" s="84"/>
      <c r="M39" s="89">
        <f t="shared" si="0"/>
        <v>-1.1081907606724834E-2</v>
      </c>
      <c r="O39" s="84">
        <v>6.4588766367693839E-2</v>
      </c>
      <c r="P39" s="84">
        <v>4</v>
      </c>
      <c r="Q39" s="88">
        <f t="shared" si="1"/>
        <v>1.1142061281337048E-3</v>
      </c>
      <c r="R39" s="88">
        <f>Q39+R38</f>
        <v>0.99749303621169905</v>
      </c>
      <c r="S39" s="92" t="s">
        <v>198</v>
      </c>
      <c r="T39" s="94">
        <f t="shared" si="4"/>
        <v>1.1142061281337323E-3</v>
      </c>
    </row>
    <row r="40" spans="2:22" ht="13.5" thickBot="1" x14ac:dyDescent="0.25">
      <c r="B40" s="105">
        <v>38908.666666666664</v>
      </c>
      <c r="C40" s="104">
        <v>37.36</v>
      </c>
      <c r="E40" s="86"/>
      <c r="F40" s="84"/>
      <c r="M40" s="89">
        <f t="shared" si="0"/>
        <v>-8.7941939184021205E-3</v>
      </c>
      <c r="O40" s="84">
        <v>7.0690184730454797E-2</v>
      </c>
      <c r="P40" s="84">
        <v>1</v>
      </c>
      <c r="Q40" s="88">
        <f t="shared" si="1"/>
        <v>2.785515320334262E-4</v>
      </c>
      <c r="R40" s="88">
        <f>Q40+R39</f>
        <v>0.99777158774373242</v>
      </c>
      <c r="S40" s="92" t="s">
        <v>198</v>
      </c>
      <c r="T40" s="94">
        <f t="shared" si="4"/>
        <v>2.7855153203337757E-4</v>
      </c>
    </row>
    <row r="41" spans="2:22" ht="13.5" thickBot="1" x14ac:dyDescent="0.25">
      <c r="B41" s="105">
        <v>38909.666666666664</v>
      </c>
      <c r="C41" s="104">
        <v>37.64</v>
      </c>
      <c r="E41" s="86"/>
      <c r="F41" s="84"/>
      <c r="M41" s="89">
        <f t="shared" si="0"/>
        <v>7.4667013565370699E-3</v>
      </c>
      <c r="O41" s="84">
        <v>7.6791603093215755E-2</v>
      </c>
      <c r="P41" s="84">
        <v>3</v>
      </c>
      <c r="Q41" s="88">
        <f t="shared" si="1"/>
        <v>8.3565459610027853E-4</v>
      </c>
      <c r="R41" s="88">
        <f>Q41+R40</f>
        <v>0.99860724233983267</v>
      </c>
      <c r="S41" s="92" t="s">
        <v>198</v>
      </c>
      <c r="T41" s="94">
        <f t="shared" si="4"/>
        <v>8.3565459610024373E-4</v>
      </c>
    </row>
    <row r="42" spans="2:22" ht="13.5" thickBot="1" x14ac:dyDescent="0.25">
      <c r="B42" s="105">
        <v>38910.666666666664</v>
      </c>
      <c r="C42" s="104">
        <v>36.93</v>
      </c>
      <c r="E42" s="86"/>
      <c r="F42" s="84"/>
      <c r="M42" s="89">
        <f t="shared" si="0"/>
        <v>-1.9043085852707087E-2</v>
      </c>
      <c r="O42" s="84">
        <v>8.2893021455976684E-2</v>
      </c>
      <c r="P42" s="84">
        <v>2</v>
      </c>
      <c r="Q42" s="88">
        <f t="shared" si="1"/>
        <v>5.5710306406685239E-4</v>
      </c>
      <c r="R42" s="88">
        <f>Q42+R41</f>
        <v>0.99916434540389953</v>
      </c>
      <c r="S42" s="92" t="s">
        <v>198</v>
      </c>
      <c r="T42" s="94">
        <f t="shared" si="4"/>
        <v>5.5710306406686616E-4</v>
      </c>
    </row>
    <row r="43" spans="2:22" ht="13.5" thickBot="1" x14ac:dyDescent="0.25">
      <c r="B43" s="105">
        <v>38911.666666666664</v>
      </c>
      <c r="C43" s="104">
        <v>36.31</v>
      </c>
      <c r="E43" s="86"/>
      <c r="F43" s="84"/>
      <c r="M43" s="89">
        <f t="shared" si="0"/>
        <v>-1.6931043438227305E-2</v>
      </c>
      <c r="O43" s="84">
        <v>8.8994439818737642E-2</v>
      </c>
      <c r="P43" s="84">
        <v>1</v>
      </c>
      <c r="Q43" s="88">
        <f t="shared" si="1"/>
        <v>2.785515320334262E-4</v>
      </c>
      <c r="R43" s="88">
        <f>Q43+R42</f>
        <v>0.99944289693593291</v>
      </c>
      <c r="S43" s="92" t="s">
        <v>198</v>
      </c>
      <c r="T43" s="94">
        <f t="shared" si="4"/>
        <v>2.7855153203337757E-4</v>
      </c>
    </row>
    <row r="44" spans="2:22" ht="13.5" thickBot="1" x14ac:dyDescent="0.25">
      <c r="B44" s="105">
        <v>38912.666666666664</v>
      </c>
      <c r="C44" s="104">
        <v>35.94</v>
      </c>
      <c r="E44" s="86"/>
      <c r="F44" s="84"/>
      <c r="M44" s="89">
        <f t="shared" si="0"/>
        <v>-1.024230407083157E-2</v>
      </c>
      <c r="O44" s="84">
        <v>9.5095858181498572E-2</v>
      </c>
      <c r="P44" s="84">
        <v>1</v>
      </c>
      <c r="Q44" s="88">
        <f t="shared" si="1"/>
        <v>2.785515320334262E-4</v>
      </c>
      <c r="R44" s="88">
        <f>Q44+R43</f>
        <v>0.99972144846796629</v>
      </c>
      <c r="S44" s="92" t="s">
        <v>198</v>
      </c>
      <c r="T44" s="94">
        <f t="shared" si="4"/>
        <v>2.7855153203337757E-4</v>
      </c>
    </row>
    <row r="45" spans="2:22" ht="13.5" thickBot="1" x14ac:dyDescent="0.25">
      <c r="B45" s="105">
        <v>38915.666666666664</v>
      </c>
      <c r="C45" s="104">
        <v>36.03</v>
      </c>
      <c r="E45" s="86"/>
      <c r="F45" s="84"/>
      <c r="M45" s="89">
        <f t="shared" si="0"/>
        <v>2.5010434045888729E-3</v>
      </c>
      <c r="O45" s="84">
        <v>0.10119727654425953</v>
      </c>
      <c r="P45" s="84">
        <v>0</v>
      </c>
      <c r="Q45" s="88">
        <f t="shared" si="1"/>
        <v>0</v>
      </c>
      <c r="R45" s="88">
        <f>Q45+R44</f>
        <v>0.99972144846796629</v>
      </c>
      <c r="S45" s="92" t="s">
        <v>198</v>
      </c>
      <c r="T45" s="94">
        <f t="shared" si="4"/>
        <v>0</v>
      </c>
      <c r="U45" s="88"/>
    </row>
    <row r="46" spans="2:22" ht="13.5" thickBot="1" x14ac:dyDescent="0.25">
      <c r="B46" s="105">
        <v>38916.666666666664</v>
      </c>
      <c r="C46" s="104">
        <v>36.15</v>
      </c>
      <c r="E46" s="86"/>
      <c r="F46" s="84"/>
      <c r="M46" s="89">
        <f t="shared" si="0"/>
        <v>3.3250238447716947E-3</v>
      </c>
      <c r="O46" s="84">
        <v>0.10729869490702049</v>
      </c>
      <c r="P46" s="84">
        <v>0</v>
      </c>
      <c r="Q46" s="88">
        <f t="shared" si="1"/>
        <v>0</v>
      </c>
      <c r="R46" s="88">
        <f>Q46+R45</f>
        <v>0.99972144846796629</v>
      </c>
      <c r="S46" s="92" t="s">
        <v>198</v>
      </c>
      <c r="T46" s="89">
        <f t="shared" si="4"/>
        <v>0</v>
      </c>
    </row>
    <row r="47" spans="2:22" ht="13.5" thickBot="1" x14ac:dyDescent="0.25">
      <c r="B47" s="105">
        <v>38917.666666666664</v>
      </c>
      <c r="C47" s="104">
        <v>36.619999999999997</v>
      </c>
      <c r="E47" s="86"/>
      <c r="F47" s="84"/>
      <c r="M47" s="89">
        <f t="shared" si="0"/>
        <v>1.2917590641590914E-2</v>
      </c>
      <c r="O47" s="84">
        <v>0.11340011326978144</v>
      </c>
      <c r="P47" s="84">
        <v>0</v>
      </c>
      <c r="Q47" s="88">
        <f t="shared" si="1"/>
        <v>0</v>
      </c>
      <c r="R47" s="88">
        <f>Q47+R46</f>
        <v>0.99972144846796629</v>
      </c>
      <c r="S47" s="92" t="s">
        <v>198</v>
      </c>
      <c r="T47" s="89">
        <f t="shared" si="4"/>
        <v>0</v>
      </c>
    </row>
    <row r="48" spans="2:22" ht="13.5" thickBot="1" x14ac:dyDescent="0.25">
      <c r="B48" s="105">
        <v>38918.666666666664</v>
      </c>
      <c r="C48" s="104">
        <v>36.08</v>
      </c>
      <c r="E48" s="86"/>
      <c r="F48" s="84"/>
      <c r="M48" s="89">
        <f t="shared" si="0"/>
        <v>-1.4855844051941671E-2</v>
      </c>
      <c r="O48" s="84">
        <v>0.1195015316325424</v>
      </c>
      <c r="P48" s="84">
        <v>0</v>
      </c>
      <c r="Q48" s="88">
        <f t="shared" si="1"/>
        <v>0</v>
      </c>
      <c r="R48" s="88">
        <f>Q48+R47</f>
        <v>0.99972144846796629</v>
      </c>
      <c r="S48" s="92" t="s">
        <v>198</v>
      </c>
      <c r="T48" s="89">
        <f t="shared" si="4"/>
        <v>0</v>
      </c>
    </row>
    <row r="49" spans="2:20" ht="13.5" thickBot="1" x14ac:dyDescent="0.25">
      <c r="B49" s="105">
        <v>38919.666666666664</v>
      </c>
      <c r="C49" s="104">
        <v>35.700000000000003</v>
      </c>
      <c r="E49" s="86"/>
      <c r="F49" s="84"/>
      <c r="M49" s="89">
        <f t="shared" si="0"/>
        <v>-1.0588006408829372E-2</v>
      </c>
      <c r="O49" s="84">
        <v>0.1256029499953033</v>
      </c>
      <c r="P49" s="84">
        <v>0</v>
      </c>
      <c r="Q49" s="88">
        <f t="shared" si="1"/>
        <v>0</v>
      </c>
      <c r="R49" s="88">
        <f>Q49+R48</f>
        <v>0.99972144846796629</v>
      </c>
      <c r="S49" s="92" t="s">
        <v>198</v>
      </c>
      <c r="T49" s="89">
        <f t="shared" si="4"/>
        <v>0</v>
      </c>
    </row>
    <row r="50" spans="2:20" ht="13.5" thickBot="1" x14ac:dyDescent="0.25">
      <c r="B50" s="105">
        <v>38922.666666666664</v>
      </c>
      <c r="C50" s="104">
        <v>36.409999999999997</v>
      </c>
      <c r="E50" s="86"/>
      <c r="F50" s="84"/>
      <c r="M50" s="89">
        <f t="shared" si="0"/>
        <v>1.9692773401748614E-2</v>
      </c>
      <c r="O50" s="84">
        <v>0.13170436835806426</v>
      </c>
      <c r="P50" s="84">
        <v>0</v>
      </c>
      <c r="Q50" s="88">
        <f t="shared" si="1"/>
        <v>0</v>
      </c>
      <c r="R50" s="88">
        <f>Q50+R49</f>
        <v>0.99972144846796629</v>
      </c>
      <c r="S50" s="92" t="s">
        <v>198</v>
      </c>
      <c r="T50" s="89">
        <f t="shared" si="4"/>
        <v>0</v>
      </c>
    </row>
    <row r="51" spans="2:20" ht="13.5" thickBot="1" x14ac:dyDescent="0.25">
      <c r="B51" s="105">
        <v>38923.666666666664</v>
      </c>
      <c r="C51" s="104">
        <v>36.619999999999997</v>
      </c>
      <c r="E51" s="86"/>
      <c r="F51" s="84"/>
      <c r="M51" s="89">
        <f t="shared" si="0"/>
        <v>5.751077059022518E-3</v>
      </c>
      <c r="O51" s="84">
        <v>0.13780578672082522</v>
      </c>
      <c r="P51" s="84">
        <v>0</v>
      </c>
      <c r="Q51" s="88">
        <f t="shared" si="1"/>
        <v>0</v>
      </c>
      <c r="R51" s="88">
        <f>Q51+R50</f>
        <v>0.99972144846796629</v>
      </c>
      <c r="S51" s="92" t="s">
        <v>198</v>
      </c>
      <c r="T51" s="89">
        <f t="shared" si="4"/>
        <v>0</v>
      </c>
    </row>
    <row r="52" spans="2:20" ht="13.5" thickBot="1" x14ac:dyDescent="0.25">
      <c r="B52" s="105">
        <v>38924.666666666664</v>
      </c>
      <c r="C52" s="104">
        <v>36.590000000000003</v>
      </c>
      <c r="E52" s="86"/>
      <c r="F52" s="84"/>
      <c r="M52" s="89">
        <f t="shared" si="0"/>
        <v>-8.195602152490459E-4</v>
      </c>
      <c r="O52" s="84">
        <v>0.14390720508358618</v>
      </c>
      <c r="P52" s="84">
        <v>0</v>
      </c>
      <c r="Q52" s="88">
        <f t="shared" si="1"/>
        <v>0</v>
      </c>
      <c r="R52" s="88">
        <f>Q52+R51</f>
        <v>0.99972144846796629</v>
      </c>
      <c r="S52" s="92" t="s">
        <v>198</v>
      </c>
      <c r="T52" s="89">
        <f t="shared" si="4"/>
        <v>0</v>
      </c>
    </row>
    <row r="53" spans="2:20" ht="13.5" thickBot="1" x14ac:dyDescent="0.25">
      <c r="B53" s="105">
        <v>38926.666666666664</v>
      </c>
      <c r="C53" s="104">
        <v>37.11</v>
      </c>
      <c r="E53" s="86"/>
      <c r="F53" s="84"/>
      <c r="M53" s="89">
        <f t="shared" si="0"/>
        <v>1.4111496041390564E-2</v>
      </c>
      <c r="O53" s="84">
        <v>0.15000862344634713</v>
      </c>
      <c r="P53" s="84">
        <v>0</v>
      </c>
      <c r="Q53" s="88">
        <f t="shared" si="1"/>
        <v>0</v>
      </c>
      <c r="R53" s="88">
        <f>Q53+R52</f>
        <v>0.99972144846796629</v>
      </c>
      <c r="S53" s="92" t="s">
        <v>198</v>
      </c>
      <c r="T53" s="89">
        <f t="shared" si="4"/>
        <v>0</v>
      </c>
    </row>
    <row r="54" spans="2:20" ht="13.5" thickBot="1" x14ac:dyDescent="0.25">
      <c r="B54" s="105">
        <v>38929.666666666664</v>
      </c>
      <c r="C54" s="104">
        <v>37.1</v>
      </c>
      <c r="E54" s="86"/>
      <c r="F54" s="84"/>
      <c r="M54" s="89">
        <f t="shared" si="0"/>
        <v>-2.6950545911670105E-4</v>
      </c>
      <c r="O54" s="84">
        <v>0.15611004180910804</v>
      </c>
      <c r="P54" s="84">
        <v>0</v>
      </c>
      <c r="Q54" s="88">
        <f t="shared" si="1"/>
        <v>0</v>
      </c>
      <c r="R54" s="88">
        <f>Q54+R53</f>
        <v>0.99972144846796629</v>
      </c>
      <c r="S54" s="92" t="s">
        <v>198</v>
      </c>
      <c r="T54" s="89">
        <f t="shared" si="4"/>
        <v>0</v>
      </c>
    </row>
    <row r="55" spans="2:20" ht="13.5" thickBot="1" x14ac:dyDescent="0.25">
      <c r="B55" s="105">
        <v>38930.666666666664</v>
      </c>
      <c r="C55" s="104">
        <v>36.479999999999997</v>
      </c>
      <c r="E55" s="86"/>
      <c r="F55" s="84"/>
      <c r="M55" s="89">
        <f t="shared" si="0"/>
        <v>-1.685280440725891E-2</v>
      </c>
      <c r="O55" s="84">
        <v>0.16221146017186899</v>
      </c>
      <c r="P55" s="84">
        <v>0</v>
      </c>
      <c r="Q55" s="88">
        <f t="shared" si="1"/>
        <v>0</v>
      </c>
      <c r="R55" s="88">
        <f>Q55+R54</f>
        <v>0.99972144846796629</v>
      </c>
      <c r="S55" s="92" t="s">
        <v>198</v>
      </c>
      <c r="T55" s="89">
        <f t="shared" si="4"/>
        <v>0</v>
      </c>
    </row>
    <row r="56" spans="2:20" ht="13.5" thickBot="1" x14ac:dyDescent="0.25">
      <c r="B56" s="105">
        <v>38931.666666666664</v>
      </c>
      <c r="C56" s="104">
        <v>36.89</v>
      </c>
      <c r="E56" s="86"/>
      <c r="F56" s="84"/>
      <c r="M56" s="89">
        <f t="shared" si="0"/>
        <v>1.117634640245372E-2</v>
      </c>
      <c r="O56" s="84">
        <v>0.16831287853462995</v>
      </c>
      <c r="P56" s="84">
        <v>0</v>
      </c>
      <c r="Q56" s="88">
        <f t="shared" si="1"/>
        <v>0</v>
      </c>
      <c r="R56" s="88">
        <f>Q56+R55</f>
        <v>0.99972144846796629</v>
      </c>
      <c r="S56" s="92" t="s">
        <v>198</v>
      </c>
      <c r="T56" s="89">
        <f t="shared" si="4"/>
        <v>0</v>
      </c>
    </row>
    <row r="57" spans="2:20" ht="13.5" thickBot="1" x14ac:dyDescent="0.25">
      <c r="B57" s="105">
        <v>38932.666666666664</v>
      </c>
      <c r="C57" s="104">
        <v>37.119999999999997</v>
      </c>
      <c r="E57" s="86"/>
      <c r="F57" s="84"/>
      <c r="M57" s="89">
        <f t="shared" si="0"/>
        <v>6.2153963094154115E-3</v>
      </c>
      <c r="O57" s="84">
        <v>0.17441429689739091</v>
      </c>
      <c r="P57" s="84">
        <v>0</v>
      </c>
      <c r="Q57" s="88">
        <f t="shared" si="1"/>
        <v>0</v>
      </c>
      <c r="R57" s="88">
        <f>Q57+R56</f>
        <v>0.99972144846796629</v>
      </c>
      <c r="S57" s="92" t="s">
        <v>198</v>
      </c>
      <c r="T57" s="89">
        <f t="shared" si="4"/>
        <v>0</v>
      </c>
    </row>
    <row r="58" spans="2:20" ht="13.5" thickBot="1" x14ac:dyDescent="0.25">
      <c r="B58" s="105">
        <v>38933.666666666664</v>
      </c>
      <c r="C58" s="104">
        <v>36.950000000000003</v>
      </c>
      <c r="E58" s="86"/>
      <c r="F58" s="84"/>
      <c r="M58" s="89">
        <f t="shared" si="0"/>
        <v>-4.5902605237888635E-3</v>
      </c>
      <c r="O58" s="84">
        <v>0.18051571526015187</v>
      </c>
      <c r="P58" s="84">
        <v>0</v>
      </c>
      <c r="Q58" s="88">
        <f t="shared" si="1"/>
        <v>0</v>
      </c>
      <c r="R58" s="88">
        <f>Q58+R57</f>
        <v>0.99972144846796629</v>
      </c>
      <c r="S58" s="92" t="s">
        <v>198</v>
      </c>
      <c r="T58" s="89">
        <f t="shared" si="4"/>
        <v>0</v>
      </c>
    </row>
    <row r="59" spans="2:20" ht="13.5" thickBot="1" x14ac:dyDescent="0.25">
      <c r="B59" s="105">
        <v>38936.666666666664</v>
      </c>
      <c r="C59" s="104">
        <v>36.71</v>
      </c>
      <c r="E59" s="86"/>
      <c r="F59" s="84"/>
      <c r="M59" s="89">
        <f t="shared" si="0"/>
        <v>-6.5164498854679365E-3</v>
      </c>
      <c r="O59" s="84">
        <v>0.18661713362291282</v>
      </c>
      <c r="P59" s="84">
        <v>0</v>
      </c>
      <c r="Q59" s="88">
        <f t="shared" si="1"/>
        <v>0</v>
      </c>
      <c r="R59" s="88">
        <f>Q59+R58</f>
        <v>0.99972144846796629</v>
      </c>
      <c r="S59" s="92" t="s">
        <v>198</v>
      </c>
      <c r="T59" s="89">
        <f t="shared" si="4"/>
        <v>0</v>
      </c>
    </row>
    <row r="60" spans="2:20" ht="13.5" thickBot="1" x14ac:dyDescent="0.25">
      <c r="B60" s="105">
        <v>38937.666666666664</v>
      </c>
      <c r="C60" s="104">
        <v>36.479999999999997</v>
      </c>
      <c r="E60" s="86"/>
      <c r="F60" s="84"/>
      <c r="M60" s="89">
        <f t="shared" si="0"/>
        <v>-6.2850323026123886E-3</v>
      </c>
      <c r="O60" s="84">
        <v>0.19271855198567373</v>
      </c>
      <c r="P60" s="84">
        <v>0</v>
      </c>
      <c r="Q60" s="88">
        <f t="shared" si="1"/>
        <v>0</v>
      </c>
      <c r="R60" s="88">
        <f>Q60+R59</f>
        <v>0.99972144846796629</v>
      </c>
      <c r="S60" s="92" t="s">
        <v>198</v>
      </c>
      <c r="T60" s="89">
        <f t="shared" si="4"/>
        <v>0</v>
      </c>
    </row>
    <row r="61" spans="2:20" ht="13.5" thickBot="1" x14ac:dyDescent="0.25">
      <c r="B61" s="105">
        <v>38938.666666666664</v>
      </c>
      <c r="C61" s="104">
        <v>36.53</v>
      </c>
      <c r="E61" s="86"/>
      <c r="F61" s="84"/>
      <c r="M61" s="89">
        <f t="shared" si="0"/>
        <v>1.3696756010605322E-3</v>
      </c>
      <c r="O61" s="84">
        <v>0.19881997034843468</v>
      </c>
      <c r="P61" s="84">
        <v>0</v>
      </c>
      <c r="Q61" s="88">
        <f t="shared" si="1"/>
        <v>0</v>
      </c>
      <c r="R61" s="88">
        <f>Q61+R60</f>
        <v>0.99972144846796629</v>
      </c>
      <c r="S61" s="92" t="s">
        <v>198</v>
      </c>
      <c r="T61" s="89">
        <f t="shared" si="4"/>
        <v>0</v>
      </c>
    </row>
    <row r="62" spans="2:20" ht="13.5" thickBot="1" x14ac:dyDescent="0.25">
      <c r="B62" s="105">
        <v>38939.666666666664</v>
      </c>
      <c r="C62" s="104">
        <v>36.79</v>
      </c>
      <c r="E62" s="86"/>
      <c r="F62" s="84"/>
      <c r="M62" s="89">
        <f t="shared" si="0"/>
        <v>7.0922283094918366E-3</v>
      </c>
      <c r="O62" s="84" t="s">
        <v>192</v>
      </c>
      <c r="P62" s="84">
        <v>1</v>
      </c>
      <c r="Q62" s="88">
        <f t="shared" si="1"/>
        <v>2.785515320334262E-4</v>
      </c>
      <c r="R62" s="88">
        <f>Q62+R61</f>
        <v>0.99999999999999967</v>
      </c>
      <c r="S62" s="92" t="s">
        <v>198</v>
      </c>
      <c r="T62" s="89">
        <f t="shared" si="4"/>
        <v>2.7855153203337757E-4</v>
      </c>
    </row>
    <row r="63" spans="2:20" ht="13.5" thickBot="1" x14ac:dyDescent="0.25">
      <c r="B63" s="105">
        <v>38940.666666666664</v>
      </c>
      <c r="C63" s="104">
        <v>36.53</v>
      </c>
      <c r="E63" s="86"/>
      <c r="F63" s="84"/>
      <c r="M63" s="89">
        <f t="shared" si="0"/>
        <v>-7.0922283094917984E-3</v>
      </c>
      <c r="O63" s="90"/>
      <c r="P63" s="84"/>
      <c r="Q63" s="106"/>
      <c r="R63" s="106"/>
      <c r="S63" s="107"/>
      <c r="T63" s="108"/>
    </row>
    <row r="64" spans="2:20" ht="13.5" thickBot="1" x14ac:dyDescent="0.25">
      <c r="B64" s="105">
        <v>38943.666666666664</v>
      </c>
      <c r="C64" s="104">
        <v>36.770000000000003</v>
      </c>
      <c r="E64" s="84"/>
      <c r="F64" s="84"/>
      <c r="M64" s="89">
        <f t="shared" si="0"/>
        <v>6.5484545059895181E-3</v>
      </c>
      <c r="O64" s="90"/>
      <c r="P64" s="84">
        <f>SUM(P3:P62)</f>
        <v>3590</v>
      </c>
      <c r="Q64" s="84"/>
      <c r="R64" s="106"/>
      <c r="S64" s="107"/>
      <c r="T64" s="108"/>
    </row>
    <row r="65" spans="2:20" ht="13.5" thickBot="1" x14ac:dyDescent="0.25">
      <c r="B65" s="105">
        <v>38944.666666666664</v>
      </c>
      <c r="C65" s="104">
        <v>37.700000000000003</v>
      </c>
      <c r="M65" s="89">
        <f t="shared" si="0"/>
        <v>2.4977799140784358E-2</v>
      </c>
      <c r="O65" s="100"/>
      <c r="P65" s="100"/>
      <c r="Q65" s="100"/>
      <c r="R65" s="100"/>
      <c r="S65" s="100"/>
      <c r="T65" s="100"/>
    </row>
    <row r="66" spans="2:20" ht="13.5" thickBot="1" x14ac:dyDescent="0.25">
      <c r="B66" s="105">
        <v>38945.666666666664</v>
      </c>
      <c r="C66" s="104">
        <v>38.58</v>
      </c>
      <c r="M66" s="89">
        <f t="shared" si="0"/>
        <v>2.3073913023617918E-2</v>
      </c>
      <c r="O66" s="109"/>
      <c r="P66" s="100"/>
      <c r="Q66" s="106"/>
      <c r="R66" s="100"/>
      <c r="S66" s="100"/>
      <c r="T66" s="100"/>
    </row>
    <row r="67" spans="2:20" ht="13.5" thickBot="1" x14ac:dyDescent="0.25">
      <c r="B67" s="105">
        <v>38946.666666666664</v>
      </c>
      <c r="C67" s="104">
        <v>38.729999999999997</v>
      </c>
      <c r="M67" s="89">
        <f t="shared" si="0"/>
        <v>3.8804860490778141E-3</v>
      </c>
    </row>
    <row r="68" spans="2:20" ht="13.5" thickBot="1" x14ac:dyDescent="0.25">
      <c r="B68" s="105">
        <v>38947.666666666664</v>
      </c>
      <c r="C68" s="104">
        <v>38.79</v>
      </c>
      <c r="M68" s="89">
        <f t="shared" si="0"/>
        <v>1.5479879252149533E-3</v>
      </c>
    </row>
    <row r="69" spans="2:20" ht="13.5" thickBot="1" x14ac:dyDescent="0.25">
      <c r="B69" s="105">
        <v>38950.666666666664</v>
      </c>
      <c r="C69" s="104">
        <v>38.42</v>
      </c>
      <c r="M69" s="89">
        <f t="shared" ref="M69:M132" si="5">LN(C69/C68)</f>
        <v>-9.584324111465101E-3</v>
      </c>
    </row>
    <row r="70" spans="2:20" ht="13.5" thickBot="1" x14ac:dyDescent="0.25">
      <c r="B70" s="105">
        <v>38951.666666666664</v>
      </c>
      <c r="C70" s="104">
        <v>38.43</v>
      </c>
      <c r="M70" s="89">
        <f t="shared" si="5"/>
        <v>2.6024723634198533E-4</v>
      </c>
    </row>
    <row r="71" spans="2:20" ht="13.5" thickBot="1" x14ac:dyDescent="0.25">
      <c r="B71" s="105">
        <v>38952.666666666664</v>
      </c>
      <c r="C71" s="104">
        <v>38.14</v>
      </c>
      <c r="M71" s="89">
        <f t="shared" si="5"/>
        <v>-7.5748044044795324E-3</v>
      </c>
    </row>
    <row r="72" spans="2:20" ht="13.5" thickBot="1" x14ac:dyDescent="0.25">
      <c r="B72" s="105">
        <v>38953.666666666664</v>
      </c>
      <c r="C72" s="104">
        <v>38.25</v>
      </c>
      <c r="M72" s="89">
        <f t="shared" si="5"/>
        <v>2.8799601002718889E-3</v>
      </c>
    </row>
    <row r="73" spans="2:20" ht="13.5" thickBot="1" x14ac:dyDescent="0.25">
      <c r="B73" s="105">
        <v>38954.666666666664</v>
      </c>
      <c r="C73" s="104">
        <v>38.32</v>
      </c>
      <c r="M73" s="89">
        <f t="shared" si="5"/>
        <v>1.828392830114989E-3</v>
      </c>
    </row>
    <row r="74" spans="2:20" ht="13.5" thickBot="1" x14ac:dyDescent="0.25">
      <c r="B74" s="105">
        <v>38957.666666666664</v>
      </c>
      <c r="C74" s="104">
        <v>38.61</v>
      </c>
      <c r="M74" s="89">
        <f t="shared" si="5"/>
        <v>7.5393571734852409E-3</v>
      </c>
    </row>
    <row r="75" spans="2:20" ht="13.5" thickBot="1" x14ac:dyDescent="0.25">
      <c r="B75" s="105">
        <v>38958.666666666664</v>
      </c>
      <c r="C75" s="104">
        <v>38.729999999999997</v>
      </c>
      <c r="M75" s="89">
        <f t="shared" si="5"/>
        <v>3.1031832505158058E-3</v>
      </c>
    </row>
    <row r="76" spans="2:20" ht="13.5" thickBot="1" x14ac:dyDescent="0.25">
      <c r="B76" s="105">
        <v>38959.666666666664</v>
      </c>
      <c r="C76" s="104">
        <v>38.909999999999997</v>
      </c>
      <c r="M76" s="89">
        <f t="shared" si="5"/>
        <v>4.6367934698013039E-3</v>
      </c>
    </row>
    <row r="77" spans="2:20" ht="13.5" thickBot="1" x14ac:dyDescent="0.25">
      <c r="B77" s="105">
        <v>38960.666666666664</v>
      </c>
      <c r="C77" s="104">
        <v>38.869999999999997</v>
      </c>
      <c r="M77" s="89">
        <f t="shared" si="5"/>
        <v>-1.0285421323303616E-3</v>
      </c>
    </row>
    <row r="78" spans="2:20" ht="13.5" thickBot="1" x14ac:dyDescent="0.25">
      <c r="B78" s="105">
        <v>38961.666666666664</v>
      </c>
      <c r="C78" s="104">
        <v>39.08</v>
      </c>
      <c r="M78" s="89">
        <f t="shared" si="5"/>
        <v>5.3880823104501758E-3</v>
      </c>
    </row>
    <row r="79" spans="2:20" ht="13.5" thickBot="1" x14ac:dyDescent="0.25">
      <c r="B79" s="105">
        <v>38965.666666666664</v>
      </c>
      <c r="C79" s="104">
        <v>39.46</v>
      </c>
      <c r="M79" s="89">
        <f t="shared" si="5"/>
        <v>9.6766734198873786E-3</v>
      </c>
    </row>
    <row r="80" spans="2:20" ht="13.5" thickBot="1" x14ac:dyDescent="0.25">
      <c r="B80" s="105">
        <v>38966.666666666664</v>
      </c>
      <c r="C80" s="104">
        <v>38.67</v>
      </c>
      <c r="M80" s="89">
        <f t="shared" si="5"/>
        <v>-2.0223394975263594E-2</v>
      </c>
    </row>
    <row r="81" spans="2:13" ht="13.5" thickBot="1" x14ac:dyDescent="0.25">
      <c r="B81" s="105">
        <v>38967.666666666664</v>
      </c>
      <c r="C81" s="104">
        <v>38.479999999999997</v>
      </c>
      <c r="M81" s="89">
        <f t="shared" si="5"/>
        <v>-4.9254798217000699E-3</v>
      </c>
    </row>
    <row r="82" spans="2:13" ht="13.5" thickBot="1" x14ac:dyDescent="0.25">
      <c r="B82" s="105">
        <v>38968.666666666664</v>
      </c>
      <c r="C82" s="104">
        <v>38.72</v>
      </c>
      <c r="M82" s="89">
        <f t="shared" si="5"/>
        <v>6.2176366108705819E-3</v>
      </c>
    </row>
    <row r="83" spans="2:13" ht="13.5" thickBot="1" x14ac:dyDescent="0.25">
      <c r="B83" s="105">
        <v>38971.666666666664</v>
      </c>
      <c r="C83" s="104">
        <v>38.96</v>
      </c>
      <c r="M83" s="89">
        <f t="shared" si="5"/>
        <v>6.1792163659581184E-3</v>
      </c>
    </row>
    <row r="84" spans="2:13" ht="13.5" thickBot="1" x14ac:dyDescent="0.25">
      <c r="B84" s="105">
        <v>38972.666666666664</v>
      </c>
      <c r="C84" s="104">
        <v>39.68</v>
      </c>
      <c r="M84" s="89">
        <f t="shared" si="5"/>
        <v>1.8311803642337688E-2</v>
      </c>
    </row>
    <row r="85" spans="2:13" ht="13.5" thickBot="1" x14ac:dyDescent="0.25">
      <c r="B85" s="105">
        <v>38973.666666666664</v>
      </c>
      <c r="C85" s="104">
        <v>39.96</v>
      </c>
      <c r="M85" s="89">
        <f t="shared" si="5"/>
        <v>7.0316713636807467E-3</v>
      </c>
    </row>
    <row r="86" spans="2:13" ht="13.5" thickBot="1" x14ac:dyDescent="0.25">
      <c r="B86" s="105">
        <v>38974.666666666664</v>
      </c>
      <c r="C86" s="104">
        <v>39.99</v>
      </c>
      <c r="M86" s="89">
        <f t="shared" si="5"/>
        <v>7.5046907837417881E-4</v>
      </c>
    </row>
    <row r="87" spans="2:13" ht="13.5" thickBot="1" x14ac:dyDescent="0.25">
      <c r="B87" s="105">
        <v>38975.666666666664</v>
      </c>
      <c r="C87" s="104">
        <v>40.11</v>
      </c>
      <c r="M87" s="89">
        <f t="shared" si="5"/>
        <v>2.9962569232344855E-3</v>
      </c>
    </row>
    <row r="88" spans="2:13" ht="13.5" thickBot="1" x14ac:dyDescent="0.25">
      <c r="B88" s="105">
        <v>38979.666666666664</v>
      </c>
      <c r="C88" s="104">
        <v>39.85</v>
      </c>
      <c r="M88" s="89">
        <f t="shared" si="5"/>
        <v>-6.5032745457374412E-3</v>
      </c>
    </row>
    <row r="89" spans="2:13" ht="13.5" thickBot="1" x14ac:dyDescent="0.25">
      <c r="B89" s="105">
        <v>38980.666666666664</v>
      </c>
      <c r="C89" s="104">
        <v>40.43</v>
      </c>
      <c r="M89" s="89">
        <f t="shared" si="5"/>
        <v>1.4449678416455506E-2</v>
      </c>
    </row>
    <row r="90" spans="2:13" ht="13.5" thickBot="1" x14ac:dyDescent="0.25">
      <c r="B90" s="105">
        <v>38981.666666666664</v>
      </c>
      <c r="C90" s="104">
        <v>40.18</v>
      </c>
      <c r="M90" s="89">
        <f t="shared" si="5"/>
        <v>-6.2027242658911361E-3</v>
      </c>
    </row>
    <row r="91" spans="2:13" ht="13.5" thickBot="1" x14ac:dyDescent="0.25">
      <c r="B91" s="105">
        <v>38982.666666666664</v>
      </c>
      <c r="C91" s="104">
        <v>39.869999999999997</v>
      </c>
      <c r="M91" s="89">
        <f t="shared" si="5"/>
        <v>-7.7451979935247986E-3</v>
      </c>
    </row>
    <row r="92" spans="2:13" ht="13.5" thickBot="1" x14ac:dyDescent="0.25">
      <c r="B92" s="105">
        <v>38985.666666666664</v>
      </c>
      <c r="C92" s="104">
        <v>40.57</v>
      </c>
      <c r="M92" s="89">
        <f t="shared" si="5"/>
        <v>1.7404715825092246E-2</v>
      </c>
    </row>
    <row r="93" spans="2:13" ht="13.5" thickBot="1" x14ac:dyDescent="0.25">
      <c r="B93" s="105">
        <v>38986.666666666664</v>
      </c>
      <c r="C93" s="104">
        <v>40.770000000000003</v>
      </c>
      <c r="M93" s="89">
        <f t="shared" si="5"/>
        <v>4.9176396128061666E-3</v>
      </c>
    </row>
    <row r="94" spans="2:13" ht="13.5" thickBot="1" x14ac:dyDescent="0.25">
      <c r="B94" s="105">
        <v>38987.666666666664</v>
      </c>
      <c r="C94" s="104">
        <v>40.72</v>
      </c>
      <c r="M94" s="89">
        <f t="shared" si="5"/>
        <v>-1.2271445888948E-3</v>
      </c>
    </row>
    <row r="95" spans="2:13" ht="13.5" thickBot="1" x14ac:dyDescent="0.25">
      <c r="B95" s="105">
        <v>38988.666666666664</v>
      </c>
      <c r="C95" s="104">
        <v>40.83</v>
      </c>
      <c r="M95" s="89">
        <f t="shared" si="5"/>
        <v>2.6977330892170867E-3</v>
      </c>
    </row>
    <row r="96" spans="2:13" ht="13.5" thickBot="1" x14ac:dyDescent="0.25">
      <c r="B96" s="105">
        <v>38989.666666666664</v>
      </c>
      <c r="C96" s="104">
        <v>40.65</v>
      </c>
      <c r="M96" s="89">
        <f t="shared" si="5"/>
        <v>-4.4182693376647771E-3</v>
      </c>
    </row>
    <row r="97" spans="2:13" ht="13.5" thickBot="1" x14ac:dyDescent="0.25">
      <c r="B97" s="105">
        <v>38992.666666666664</v>
      </c>
      <c r="C97" s="104">
        <v>40.14</v>
      </c>
      <c r="M97" s="89">
        <f t="shared" si="5"/>
        <v>-1.2625492625627456E-2</v>
      </c>
    </row>
    <row r="98" spans="2:13" ht="13.5" thickBot="1" x14ac:dyDescent="0.25">
      <c r="B98" s="105">
        <v>38993.666666666664</v>
      </c>
      <c r="C98" s="104">
        <v>40.31</v>
      </c>
      <c r="M98" s="89">
        <f t="shared" si="5"/>
        <v>4.2262337608823331E-3</v>
      </c>
    </row>
    <row r="99" spans="2:13" ht="13.5" thickBot="1" x14ac:dyDescent="0.25">
      <c r="B99" s="105">
        <v>38994.666666666664</v>
      </c>
      <c r="C99" s="104">
        <v>41.3</v>
      </c>
      <c r="M99" s="89">
        <f t="shared" si="5"/>
        <v>2.4262922837912603E-2</v>
      </c>
    </row>
    <row r="100" spans="2:13" ht="13.5" thickBot="1" x14ac:dyDescent="0.25">
      <c r="B100" s="105">
        <v>38995.666666666664</v>
      </c>
      <c r="C100" s="104">
        <v>41.5</v>
      </c>
      <c r="M100" s="89">
        <f t="shared" si="5"/>
        <v>4.8309272696655924E-3</v>
      </c>
    </row>
    <row r="101" spans="2:13" ht="13.5" thickBot="1" x14ac:dyDescent="0.25">
      <c r="B101" s="105">
        <v>38996.666666666664</v>
      </c>
      <c r="C101" s="104">
        <v>41.41</v>
      </c>
      <c r="M101" s="89">
        <f t="shared" si="5"/>
        <v>-2.1710296791767722E-3</v>
      </c>
    </row>
    <row r="102" spans="2:13" ht="13.5" thickBot="1" x14ac:dyDescent="0.25">
      <c r="B102" s="105">
        <v>38999.666666666664</v>
      </c>
      <c r="C102" s="104">
        <v>41.55</v>
      </c>
      <c r="M102" s="89">
        <f t="shared" si="5"/>
        <v>3.3751237439813139E-3</v>
      </c>
    </row>
    <row r="103" spans="2:13" ht="13.5" thickBot="1" x14ac:dyDescent="0.25">
      <c r="B103" s="105">
        <v>39000.666666666664</v>
      </c>
      <c r="C103" s="104">
        <v>41.62</v>
      </c>
      <c r="M103" s="89">
        <f t="shared" si="5"/>
        <v>1.6832996640311186E-3</v>
      </c>
    </row>
    <row r="104" spans="2:13" ht="13.5" thickBot="1" x14ac:dyDescent="0.25">
      <c r="B104" s="105">
        <v>39001.666666666664</v>
      </c>
      <c r="C104" s="104">
        <v>41.54</v>
      </c>
      <c r="M104" s="89">
        <f t="shared" si="5"/>
        <v>-1.9240025175221252E-3</v>
      </c>
    </row>
    <row r="105" spans="2:13" ht="13.5" thickBot="1" x14ac:dyDescent="0.25">
      <c r="B105" s="105">
        <v>39002.666666666664</v>
      </c>
      <c r="C105" s="104">
        <v>42.23</v>
      </c>
      <c r="M105" s="89">
        <f t="shared" si="5"/>
        <v>1.6474050497886011E-2</v>
      </c>
    </row>
    <row r="106" spans="2:13" ht="13.5" thickBot="1" x14ac:dyDescent="0.25">
      <c r="B106" s="105">
        <v>39003.666666666664</v>
      </c>
      <c r="C106" s="104">
        <v>42.43</v>
      </c>
      <c r="M106" s="89">
        <f t="shared" si="5"/>
        <v>4.7247902683812456E-3</v>
      </c>
    </row>
    <row r="107" spans="2:13" ht="13.5" thickBot="1" x14ac:dyDescent="0.25">
      <c r="B107" s="105">
        <v>39006.666666666664</v>
      </c>
      <c r="C107" s="104">
        <v>42.45</v>
      </c>
      <c r="M107" s="89">
        <f t="shared" si="5"/>
        <v>4.7125354312288855E-4</v>
      </c>
    </row>
    <row r="108" spans="2:13" ht="13.5" thickBot="1" x14ac:dyDescent="0.25">
      <c r="B108" s="105">
        <v>39007.666666666664</v>
      </c>
      <c r="C108" s="104">
        <v>42</v>
      </c>
      <c r="M108" s="89">
        <f t="shared" si="5"/>
        <v>-1.0657294473988093E-2</v>
      </c>
    </row>
    <row r="109" spans="2:13" ht="13.5" thickBot="1" x14ac:dyDescent="0.25">
      <c r="B109" s="105">
        <v>39008.666666666664</v>
      </c>
      <c r="C109" s="104">
        <v>41.8</v>
      </c>
      <c r="M109" s="89">
        <f t="shared" si="5"/>
        <v>-4.7732787526577709E-3</v>
      </c>
    </row>
    <row r="110" spans="2:13" ht="13.5" thickBot="1" x14ac:dyDescent="0.25">
      <c r="B110" s="105">
        <v>39009.666666666664</v>
      </c>
      <c r="C110" s="104">
        <v>41.9</v>
      </c>
      <c r="M110" s="89">
        <f t="shared" si="5"/>
        <v>2.3894873973814854E-3</v>
      </c>
    </row>
    <row r="111" spans="2:13" ht="13.5" thickBot="1" x14ac:dyDescent="0.25">
      <c r="B111" s="105">
        <v>39010.666666666664</v>
      </c>
      <c r="C111" s="104">
        <v>42</v>
      </c>
      <c r="M111" s="89">
        <f t="shared" si="5"/>
        <v>2.3837913552761975E-3</v>
      </c>
    </row>
    <row r="112" spans="2:13" ht="13.5" thickBot="1" x14ac:dyDescent="0.25">
      <c r="B112" s="105">
        <v>39013.666666666664</v>
      </c>
      <c r="C112" s="104">
        <v>42.43</v>
      </c>
      <c r="M112" s="89">
        <f t="shared" si="5"/>
        <v>1.0186040930865101E-2</v>
      </c>
    </row>
    <row r="113" spans="2:13" ht="13.5" thickBot="1" x14ac:dyDescent="0.25">
      <c r="B113" s="105">
        <v>39014.666666666664</v>
      </c>
      <c r="C113" s="104">
        <v>42.13</v>
      </c>
      <c r="M113" s="89">
        <f t="shared" si="5"/>
        <v>-7.0955832233082173E-3</v>
      </c>
    </row>
    <row r="114" spans="2:13" ht="13.5" thickBot="1" x14ac:dyDescent="0.25">
      <c r="B114" s="105">
        <v>39015.666666666664</v>
      </c>
      <c r="C114" s="104">
        <v>42.43</v>
      </c>
      <c r="M114" s="89">
        <f t="shared" si="5"/>
        <v>7.0955832233082754E-3</v>
      </c>
    </row>
    <row r="115" spans="2:13" ht="13.5" thickBot="1" x14ac:dyDescent="0.25">
      <c r="B115" s="105">
        <v>39016.666666666664</v>
      </c>
      <c r="C115" s="104">
        <v>42.82</v>
      </c>
      <c r="M115" s="89">
        <f t="shared" si="5"/>
        <v>9.1496239473032731E-3</v>
      </c>
    </row>
    <row r="116" spans="2:13" ht="13.5" thickBot="1" x14ac:dyDescent="0.25">
      <c r="B116" s="105">
        <v>39017.666666666664</v>
      </c>
      <c r="C116" s="104">
        <v>42.21</v>
      </c>
      <c r="M116" s="89">
        <f t="shared" si="5"/>
        <v>-1.434812336712929E-2</v>
      </c>
    </row>
    <row r="117" spans="2:13" ht="13.5" thickBot="1" x14ac:dyDescent="0.25">
      <c r="B117" s="105">
        <v>39020.666666666664</v>
      </c>
      <c r="C117" s="104">
        <v>42.48</v>
      </c>
      <c r="M117" s="89">
        <f t="shared" si="5"/>
        <v>6.3762171392758435E-3</v>
      </c>
    </row>
    <row r="118" spans="2:13" ht="13.5" thickBot="1" x14ac:dyDescent="0.25">
      <c r="B118" s="105">
        <v>39021.666666666664</v>
      </c>
      <c r="C118" s="104">
        <v>42.58</v>
      </c>
      <c r="M118" s="89">
        <f t="shared" si="5"/>
        <v>2.3512825316499876E-3</v>
      </c>
    </row>
    <row r="119" spans="2:13" ht="13.5" thickBot="1" x14ac:dyDescent="0.25">
      <c r="B119" s="105">
        <v>39022.666666666664</v>
      </c>
      <c r="C119" s="104">
        <v>42</v>
      </c>
      <c r="M119" s="89">
        <f t="shared" si="5"/>
        <v>-1.3715041181965123E-2</v>
      </c>
    </row>
    <row r="120" spans="2:13" ht="13.5" thickBot="1" x14ac:dyDescent="0.25">
      <c r="B120" s="105">
        <v>39023.666666666664</v>
      </c>
      <c r="C120" s="104">
        <v>42.04</v>
      </c>
      <c r="M120" s="89">
        <f t="shared" si="5"/>
        <v>9.519277253821558E-4</v>
      </c>
    </row>
    <row r="121" spans="2:13" ht="13.5" thickBot="1" x14ac:dyDescent="0.25">
      <c r="B121" s="105">
        <v>39024.666666666664</v>
      </c>
      <c r="C121" s="104">
        <v>41.93</v>
      </c>
      <c r="M121" s="89">
        <f t="shared" si="5"/>
        <v>-2.6199848260790581E-3</v>
      </c>
    </row>
    <row r="122" spans="2:13" ht="13.5" thickBot="1" x14ac:dyDescent="0.25">
      <c r="B122" s="105">
        <v>39027.666666666664</v>
      </c>
      <c r="C122" s="104">
        <v>42.54</v>
      </c>
      <c r="M122" s="89">
        <f t="shared" si="5"/>
        <v>1.4443248589419758E-2</v>
      </c>
    </row>
    <row r="123" spans="2:13" ht="13.5" thickBot="1" x14ac:dyDescent="0.25">
      <c r="B123" s="105">
        <v>39028.666666666664</v>
      </c>
      <c r="C123" s="104">
        <v>42.83</v>
      </c>
      <c r="M123" s="89">
        <f t="shared" si="5"/>
        <v>6.7939818551883578E-3</v>
      </c>
    </row>
    <row r="124" spans="2:13" ht="13.5" thickBot="1" x14ac:dyDescent="0.25">
      <c r="B124" s="105">
        <v>39029.666666666664</v>
      </c>
      <c r="C124" s="104">
        <v>43.03</v>
      </c>
      <c r="M124" s="89">
        <f t="shared" si="5"/>
        <v>4.6587552232287208E-3</v>
      </c>
    </row>
    <row r="125" spans="2:13" ht="13.5" thickBot="1" x14ac:dyDescent="0.25">
      <c r="B125" s="105">
        <v>39030.666666666664</v>
      </c>
      <c r="C125" s="104">
        <v>42.8</v>
      </c>
      <c r="M125" s="89">
        <f t="shared" si="5"/>
        <v>-5.3594442627572106E-3</v>
      </c>
    </row>
    <row r="126" spans="2:13" ht="13.5" thickBot="1" x14ac:dyDescent="0.25">
      <c r="B126" s="105">
        <v>39031.666666666664</v>
      </c>
      <c r="C126" s="104">
        <v>43.03</v>
      </c>
      <c r="M126" s="89">
        <f t="shared" si="5"/>
        <v>5.35944426275728E-3</v>
      </c>
    </row>
    <row r="127" spans="2:13" ht="13.5" thickBot="1" x14ac:dyDescent="0.25">
      <c r="B127" s="105">
        <v>39034.666666666664</v>
      </c>
      <c r="C127" s="104">
        <v>43.46</v>
      </c>
      <c r="M127" s="89">
        <f t="shared" si="5"/>
        <v>9.9434279777752873E-3</v>
      </c>
    </row>
    <row r="128" spans="2:13" ht="13.5" thickBot="1" x14ac:dyDescent="0.25">
      <c r="B128" s="105">
        <v>39035.666666666664</v>
      </c>
      <c r="C128" s="104">
        <v>43.93</v>
      </c>
      <c r="M128" s="89">
        <f t="shared" si="5"/>
        <v>1.0756483159404676E-2</v>
      </c>
    </row>
    <row r="129" spans="2:13" ht="13.5" thickBot="1" x14ac:dyDescent="0.25">
      <c r="B129" s="105">
        <v>39036.666666666664</v>
      </c>
      <c r="C129" s="104">
        <v>44.07</v>
      </c>
      <c r="M129" s="89">
        <f t="shared" si="5"/>
        <v>3.1818208662075078E-3</v>
      </c>
    </row>
    <row r="130" spans="2:13" ht="13.5" thickBot="1" x14ac:dyDescent="0.25">
      <c r="B130" s="105">
        <v>39037.666666666664</v>
      </c>
      <c r="C130" s="104">
        <v>44.27</v>
      </c>
      <c r="M130" s="89">
        <f t="shared" si="5"/>
        <v>4.5279678901540251E-3</v>
      </c>
    </row>
    <row r="131" spans="2:13" ht="13.5" thickBot="1" x14ac:dyDescent="0.25">
      <c r="B131" s="105">
        <v>39038.666666666664</v>
      </c>
      <c r="C131" s="104">
        <v>44.3</v>
      </c>
      <c r="M131" s="89">
        <f t="shared" si="5"/>
        <v>6.7743030704017033E-4</v>
      </c>
    </row>
    <row r="132" spans="2:13" ht="13.5" thickBot="1" x14ac:dyDescent="0.25">
      <c r="B132" s="105">
        <v>39041.666666666664</v>
      </c>
      <c r="C132" s="104">
        <v>44.39</v>
      </c>
      <c r="M132" s="89">
        <f t="shared" si="5"/>
        <v>2.0295417948539567E-3</v>
      </c>
    </row>
    <row r="133" spans="2:13" ht="13.5" thickBot="1" x14ac:dyDescent="0.25">
      <c r="B133" s="105">
        <v>39042.666666666664</v>
      </c>
      <c r="C133" s="104">
        <v>44.45</v>
      </c>
      <c r="M133" s="89">
        <f t="shared" ref="M133:M196" si="6">LN(C133/C132)</f>
        <v>1.3507431139696668E-3</v>
      </c>
    </row>
    <row r="134" spans="2:13" ht="13.5" thickBot="1" x14ac:dyDescent="0.25">
      <c r="B134" s="105">
        <v>39043.666666666664</v>
      </c>
      <c r="C134" s="104">
        <v>44.73</v>
      </c>
      <c r="M134" s="89">
        <f t="shared" si="6"/>
        <v>6.2794554848431012E-3</v>
      </c>
    </row>
    <row r="135" spans="2:13" ht="13.5" thickBot="1" x14ac:dyDescent="0.25">
      <c r="B135" s="105">
        <v>39048.666666666664</v>
      </c>
      <c r="C135" s="104">
        <v>43.66</v>
      </c>
      <c r="M135" s="89">
        <f t="shared" si="6"/>
        <v>-2.42120663229589E-2</v>
      </c>
    </row>
    <row r="136" spans="2:13" ht="13.5" thickBot="1" x14ac:dyDescent="0.25">
      <c r="B136" s="105">
        <v>39049.666666666664</v>
      </c>
      <c r="C136" s="104">
        <v>43.77</v>
      </c>
      <c r="M136" s="89">
        <f t="shared" si="6"/>
        <v>2.5163000810061861E-3</v>
      </c>
    </row>
    <row r="137" spans="2:13" ht="13.5" thickBot="1" x14ac:dyDescent="0.25">
      <c r="B137" s="105">
        <v>39050.666666666664</v>
      </c>
      <c r="C137" s="104">
        <v>44.07</v>
      </c>
      <c r="M137" s="89">
        <f t="shared" si="6"/>
        <v>6.8306276510915562E-3</v>
      </c>
    </row>
    <row r="138" spans="2:13" ht="13.5" thickBot="1" x14ac:dyDescent="0.25">
      <c r="B138" s="105">
        <v>39051.666666666664</v>
      </c>
      <c r="C138" s="104">
        <v>44.04</v>
      </c>
      <c r="M138" s="89">
        <f t="shared" si="6"/>
        <v>-6.8096699941645798E-4</v>
      </c>
    </row>
    <row r="139" spans="2:13" ht="13.5" thickBot="1" x14ac:dyDescent="0.25">
      <c r="B139" s="105">
        <v>39052.666666666664</v>
      </c>
      <c r="C139" s="104">
        <v>43.66</v>
      </c>
      <c r="M139" s="89">
        <f t="shared" si="6"/>
        <v>-8.6659607326814506E-3</v>
      </c>
    </row>
    <row r="140" spans="2:13" ht="13.5" thickBot="1" x14ac:dyDescent="0.25">
      <c r="B140" s="105">
        <v>39055.666666666664</v>
      </c>
      <c r="C140" s="104">
        <v>44.26</v>
      </c>
      <c r="M140" s="89">
        <f t="shared" si="6"/>
        <v>1.3648983501105692E-2</v>
      </c>
    </row>
    <row r="141" spans="2:13" ht="13.5" thickBot="1" x14ac:dyDescent="0.25">
      <c r="B141" s="105">
        <v>39056.666666666664</v>
      </c>
      <c r="C141" s="104">
        <v>44.42</v>
      </c>
      <c r="M141" s="89">
        <f t="shared" si="6"/>
        <v>3.60848384337776E-3</v>
      </c>
    </row>
    <row r="142" spans="2:13" ht="13.5" thickBot="1" x14ac:dyDescent="0.25">
      <c r="B142" s="105">
        <v>39057.666666666664</v>
      </c>
      <c r="C142" s="104">
        <v>44.26</v>
      </c>
      <c r="M142" s="89">
        <f t="shared" si="6"/>
        <v>-3.6084838433779205E-3</v>
      </c>
    </row>
    <row r="143" spans="2:13" ht="13.5" thickBot="1" x14ac:dyDescent="0.25">
      <c r="B143" s="105">
        <v>39058.666666666664</v>
      </c>
      <c r="C143" s="104">
        <v>43.7</v>
      </c>
      <c r="M143" s="89">
        <f t="shared" si="6"/>
        <v>-1.2733232521359045E-2</v>
      </c>
    </row>
    <row r="144" spans="2:13" ht="13.5" thickBot="1" x14ac:dyDescent="0.25">
      <c r="B144" s="105">
        <v>39059.666666666664</v>
      </c>
      <c r="C144" s="104">
        <v>43.9</v>
      </c>
      <c r="M144" s="89">
        <f t="shared" si="6"/>
        <v>4.5662179795811844E-3</v>
      </c>
    </row>
    <row r="145" spans="2:13" ht="13.5" thickBot="1" x14ac:dyDescent="0.25">
      <c r="B145" s="105">
        <v>39062.666666666664</v>
      </c>
      <c r="C145" s="104">
        <v>44.06</v>
      </c>
      <c r="M145" s="89">
        <f t="shared" si="6"/>
        <v>3.6380212930714837E-3</v>
      </c>
    </row>
    <row r="146" spans="2:13" ht="13.5" thickBot="1" x14ac:dyDescent="0.25">
      <c r="B146" s="105">
        <v>39063.666666666664</v>
      </c>
      <c r="C146" s="104">
        <v>43.8</v>
      </c>
      <c r="M146" s="89">
        <f t="shared" si="6"/>
        <v>-5.9185239917967291E-3</v>
      </c>
    </row>
    <row r="147" spans="2:13" ht="13.5" thickBot="1" x14ac:dyDescent="0.25">
      <c r="B147" s="105">
        <v>39064.666666666664</v>
      </c>
      <c r="C147" s="104">
        <v>43.88</v>
      </c>
      <c r="M147" s="89">
        <f t="shared" si="6"/>
        <v>1.8248180246291173E-3</v>
      </c>
    </row>
    <row r="148" spans="2:13" ht="13.5" thickBot="1" x14ac:dyDescent="0.25">
      <c r="B148" s="105">
        <v>39065.666666666664</v>
      </c>
      <c r="C148" s="104">
        <v>44.37</v>
      </c>
      <c r="M148" s="89">
        <f t="shared" si="6"/>
        <v>1.1104929983788552E-2</v>
      </c>
    </row>
    <row r="149" spans="2:13" ht="13.5" thickBot="1" x14ac:dyDescent="0.25">
      <c r="B149" s="105">
        <v>39066.666666666664</v>
      </c>
      <c r="C149" s="104">
        <v>44.43</v>
      </c>
      <c r="M149" s="89">
        <f t="shared" si="6"/>
        <v>1.3513515569989558E-3</v>
      </c>
    </row>
    <row r="150" spans="2:13" ht="13.5" thickBot="1" x14ac:dyDescent="0.25">
      <c r="B150" s="105">
        <v>39069.666666666664</v>
      </c>
      <c r="C150" s="104">
        <v>43.99</v>
      </c>
      <c r="M150" s="89">
        <f t="shared" si="6"/>
        <v>-9.9525815871886383E-3</v>
      </c>
    </row>
    <row r="151" spans="2:13" ht="13.5" thickBot="1" x14ac:dyDescent="0.25">
      <c r="B151" s="105">
        <v>39070.666666666664</v>
      </c>
      <c r="C151" s="104">
        <v>43.85</v>
      </c>
      <c r="M151" s="89">
        <f t="shared" si="6"/>
        <v>-3.1876165424363154E-3</v>
      </c>
    </row>
    <row r="152" spans="2:13" ht="13.5" thickBot="1" x14ac:dyDescent="0.25">
      <c r="B152" s="105">
        <v>39071.666666666664</v>
      </c>
      <c r="C152" s="104">
        <v>43.69</v>
      </c>
      <c r="M152" s="89">
        <f t="shared" si="6"/>
        <v>-3.6554758548476588E-3</v>
      </c>
    </row>
    <row r="153" spans="2:13" ht="13.5" thickBot="1" x14ac:dyDescent="0.25">
      <c r="B153" s="105">
        <v>39072.666666666664</v>
      </c>
      <c r="C153" s="104">
        <v>43.38</v>
      </c>
      <c r="M153" s="89">
        <f t="shared" si="6"/>
        <v>-7.1207375646160538E-3</v>
      </c>
    </row>
    <row r="154" spans="2:13" ht="13.5" thickBot="1" x14ac:dyDescent="0.25">
      <c r="B154" s="105">
        <v>39073.666666666664</v>
      </c>
      <c r="C154" s="104">
        <v>42.93</v>
      </c>
      <c r="M154" s="89">
        <f t="shared" si="6"/>
        <v>-1.0427623162259163E-2</v>
      </c>
    </row>
    <row r="155" spans="2:13" ht="13.5" thickBot="1" x14ac:dyDescent="0.25">
      <c r="B155" s="105">
        <v>39077.666666666664</v>
      </c>
      <c r="C155" s="104">
        <v>43.11</v>
      </c>
      <c r="M155" s="89">
        <f t="shared" si="6"/>
        <v>4.1841065225740907E-3</v>
      </c>
    </row>
    <row r="156" spans="2:13" ht="13.5" thickBot="1" x14ac:dyDescent="0.25">
      <c r="B156" s="105">
        <v>39078.666666666664</v>
      </c>
      <c r="C156" s="104">
        <v>43.33</v>
      </c>
      <c r="M156" s="89">
        <f t="shared" si="6"/>
        <v>5.0902469927748472E-3</v>
      </c>
    </row>
    <row r="157" spans="2:13" ht="13.5" thickBot="1" x14ac:dyDescent="0.25">
      <c r="B157" s="105">
        <v>39079.666666666664</v>
      </c>
      <c r="C157" s="104">
        <v>43.12</v>
      </c>
      <c r="M157" s="89">
        <f t="shared" si="6"/>
        <v>-4.8583091510762946E-3</v>
      </c>
    </row>
    <row r="158" spans="2:13" ht="13.5" thickBot="1" x14ac:dyDescent="0.25">
      <c r="B158" s="105">
        <v>39080.666666666664</v>
      </c>
      <c r="C158" s="104">
        <v>43.16</v>
      </c>
      <c r="M158" s="89">
        <f t="shared" si="6"/>
        <v>9.272137891922675E-4</v>
      </c>
    </row>
    <row r="159" spans="2:13" ht="13.5" thickBot="1" x14ac:dyDescent="0.25">
      <c r="B159" s="105">
        <v>39085.666666666664</v>
      </c>
      <c r="C159" s="104">
        <v>43.24</v>
      </c>
      <c r="M159" s="89">
        <f t="shared" si="6"/>
        <v>1.8518523810737264E-3</v>
      </c>
    </row>
    <row r="160" spans="2:13" ht="13.5" thickBot="1" x14ac:dyDescent="0.25">
      <c r="B160" s="105">
        <v>39086.666666666664</v>
      </c>
      <c r="C160" s="104">
        <v>44.06</v>
      </c>
      <c r="M160" s="89">
        <f t="shared" si="6"/>
        <v>1.8786348603189462E-2</v>
      </c>
    </row>
    <row r="161" spans="2:13" ht="13.5" thickBot="1" x14ac:dyDescent="0.25">
      <c r="B161" s="105">
        <v>39087.666666666664</v>
      </c>
      <c r="C161" s="104">
        <v>43.85</v>
      </c>
      <c r="M161" s="89">
        <f t="shared" si="6"/>
        <v>-4.7776225560050723E-3</v>
      </c>
    </row>
    <row r="162" spans="2:13" ht="13.5" thickBot="1" x14ac:dyDescent="0.25">
      <c r="B162" s="105">
        <v>39090.666666666664</v>
      </c>
      <c r="C162" s="104">
        <v>43.88</v>
      </c>
      <c r="M162" s="89">
        <f t="shared" si="6"/>
        <v>6.839165888375561E-4</v>
      </c>
    </row>
    <row r="163" spans="2:13" ht="13.5" thickBot="1" x14ac:dyDescent="0.25">
      <c r="B163" s="105">
        <v>39091.666666666664</v>
      </c>
      <c r="C163" s="104">
        <v>44.1</v>
      </c>
      <c r="M163" s="89">
        <f t="shared" si="6"/>
        <v>5.0011470457707518E-3</v>
      </c>
    </row>
    <row r="164" spans="2:13" ht="13.5" thickBot="1" x14ac:dyDescent="0.25">
      <c r="B164" s="105">
        <v>39092.666666666664</v>
      </c>
      <c r="C164" s="104">
        <v>44.62</v>
      </c>
      <c r="M164" s="89">
        <f t="shared" si="6"/>
        <v>1.1722406551586042E-2</v>
      </c>
    </row>
    <row r="165" spans="2:13" ht="13.5" thickBot="1" x14ac:dyDescent="0.25">
      <c r="B165" s="105">
        <v>39093.666666666664</v>
      </c>
      <c r="C165" s="104">
        <v>45.08</v>
      </c>
      <c r="M165" s="89">
        <f t="shared" si="6"/>
        <v>1.0256500167189061E-2</v>
      </c>
    </row>
    <row r="166" spans="2:13" ht="13.5" thickBot="1" x14ac:dyDescent="0.25">
      <c r="B166" s="105">
        <v>39094.666666666664</v>
      </c>
      <c r="C166" s="104">
        <v>45.31</v>
      </c>
      <c r="M166" s="89">
        <f t="shared" si="6"/>
        <v>5.0890695074714493E-3</v>
      </c>
    </row>
    <row r="167" spans="2:13" ht="13.5" thickBot="1" x14ac:dyDescent="0.25">
      <c r="B167" s="105">
        <v>39098.666666666664</v>
      </c>
      <c r="C167" s="104">
        <v>45.28</v>
      </c>
      <c r="M167" s="89">
        <f t="shared" si="6"/>
        <v>-6.6232478411935175E-4</v>
      </c>
    </row>
    <row r="168" spans="2:13" ht="13.5" thickBot="1" x14ac:dyDescent="0.25">
      <c r="B168" s="105">
        <v>39099.666666666664</v>
      </c>
      <c r="C168" s="104">
        <v>44.91</v>
      </c>
      <c r="M168" s="89">
        <f t="shared" si="6"/>
        <v>-8.2049467952808736E-3</v>
      </c>
    </row>
    <row r="169" spans="2:13" ht="13.5" thickBot="1" x14ac:dyDescent="0.25">
      <c r="B169" s="105">
        <v>39100.666666666664</v>
      </c>
      <c r="C169" s="104">
        <v>44.08</v>
      </c>
      <c r="M169" s="89">
        <f t="shared" si="6"/>
        <v>-1.8654322254987563E-2</v>
      </c>
    </row>
    <row r="170" spans="2:13" ht="13.5" thickBot="1" x14ac:dyDescent="0.25">
      <c r="B170" s="105">
        <v>39101.666666666664</v>
      </c>
      <c r="C170" s="104">
        <v>44.17</v>
      </c>
      <c r="M170" s="89">
        <f t="shared" si="6"/>
        <v>2.0396607637760437E-3</v>
      </c>
    </row>
    <row r="171" spans="2:13" ht="13.5" thickBot="1" x14ac:dyDescent="0.25">
      <c r="B171" s="105">
        <v>39104.666666666664</v>
      </c>
      <c r="C171" s="104">
        <v>43.69</v>
      </c>
      <c r="M171" s="89">
        <f t="shared" si="6"/>
        <v>-1.0926582645090721E-2</v>
      </c>
    </row>
    <row r="172" spans="2:13" ht="13.5" thickBot="1" x14ac:dyDescent="0.25">
      <c r="B172" s="105">
        <v>39105.666666666664</v>
      </c>
      <c r="C172" s="104">
        <v>43.58</v>
      </c>
      <c r="M172" s="89">
        <f t="shared" si="6"/>
        <v>-2.520913446870685E-3</v>
      </c>
    </row>
    <row r="173" spans="2:13" ht="13.5" thickBot="1" x14ac:dyDescent="0.25">
      <c r="B173" s="105">
        <v>39106.666666666664</v>
      </c>
      <c r="C173" s="104">
        <v>44.3</v>
      </c>
      <c r="M173" s="89">
        <f t="shared" si="6"/>
        <v>1.6386347534616139E-2</v>
      </c>
    </row>
    <row r="174" spans="2:13" ht="13.5" thickBot="1" x14ac:dyDescent="0.25">
      <c r="B174" s="105">
        <v>39107.666666666664</v>
      </c>
      <c r="C174" s="104">
        <v>43.73</v>
      </c>
      <c r="M174" s="89">
        <f t="shared" si="6"/>
        <v>-1.2950311626260733E-2</v>
      </c>
    </row>
    <row r="175" spans="2:13" ht="13.5" thickBot="1" x14ac:dyDescent="0.25">
      <c r="B175" s="105">
        <v>39108.666666666664</v>
      </c>
      <c r="C175" s="104">
        <v>43.57</v>
      </c>
      <c r="M175" s="89">
        <f t="shared" si="6"/>
        <v>-3.6655252954783941E-3</v>
      </c>
    </row>
    <row r="176" spans="2:13" ht="13.5" thickBot="1" x14ac:dyDescent="0.25">
      <c r="B176" s="105">
        <v>39111.666666666664</v>
      </c>
      <c r="C176" s="104">
        <v>43.61</v>
      </c>
      <c r="M176" s="89">
        <f t="shared" si="6"/>
        <v>9.176417253243342E-4</v>
      </c>
    </row>
    <row r="177" spans="2:13" ht="13.5" thickBot="1" x14ac:dyDescent="0.25">
      <c r="B177" s="105">
        <v>39112.666666666664</v>
      </c>
      <c r="C177" s="104">
        <v>43.63</v>
      </c>
      <c r="M177" s="89">
        <f t="shared" si="6"/>
        <v>4.5850528084331161E-4</v>
      </c>
    </row>
    <row r="178" spans="2:13" ht="13.5" thickBot="1" x14ac:dyDescent="0.25">
      <c r="B178" s="105">
        <v>39113.666666666664</v>
      </c>
      <c r="C178" s="104">
        <v>44.07</v>
      </c>
      <c r="M178" s="89">
        <f t="shared" si="6"/>
        <v>1.0034291718377423E-2</v>
      </c>
    </row>
    <row r="179" spans="2:13" ht="13.5" thickBot="1" x14ac:dyDescent="0.25">
      <c r="B179" s="105">
        <v>39114.666666666664</v>
      </c>
      <c r="C179" s="104">
        <v>44.02</v>
      </c>
      <c r="M179" s="89">
        <f t="shared" si="6"/>
        <v>-1.1352027555799071E-3</v>
      </c>
    </row>
    <row r="180" spans="2:13" ht="13.5" thickBot="1" x14ac:dyDescent="0.25">
      <c r="B180" s="105">
        <v>39115.666666666664</v>
      </c>
      <c r="C180" s="104">
        <v>44.16</v>
      </c>
      <c r="M180" s="89">
        <f t="shared" si="6"/>
        <v>3.1753258705240722E-3</v>
      </c>
    </row>
    <row r="181" spans="2:13" ht="13.5" thickBot="1" x14ac:dyDescent="0.25">
      <c r="B181" s="105">
        <v>39118.666666666664</v>
      </c>
      <c r="C181" s="104">
        <v>44.12</v>
      </c>
      <c r="M181" s="89">
        <f t="shared" si="6"/>
        <v>-9.0620758353809774E-4</v>
      </c>
    </row>
    <row r="182" spans="2:13" ht="13.5" thickBot="1" x14ac:dyDescent="0.25">
      <c r="B182" s="105">
        <v>39119.666666666664</v>
      </c>
      <c r="C182" s="104">
        <v>44.05</v>
      </c>
      <c r="M182" s="89">
        <f t="shared" si="6"/>
        <v>-1.5878420031131587E-3</v>
      </c>
    </row>
    <row r="183" spans="2:13" ht="13.5" thickBot="1" x14ac:dyDescent="0.25">
      <c r="B183" s="105">
        <v>39120.666666666664</v>
      </c>
      <c r="C183" s="104">
        <v>44.46</v>
      </c>
      <c r="M183" s="89">
        <f t="shared" si="6"/>
        <v>9.2645561538621871E-3</v>
      </c>
    </row>
    <row r="184" spans="2:13" ht="13.5" thickBot="1" x14ac:dyDescent="0.25">
      <c r="B184" s="105">
        <v>39121.666666666664</v>
      </c>
      <c r="C184" s="104">
        <v>44.45</v>
      </c>
      <c r="M184" s="89">
        <f t="shared" si="6"/>
        <v>-2.2494657613688211E-4</v>
      </c>
    </row>
    <row r="185" spans="2:13" ht="13.5" thickBot="1" x14ac:dyDescent="0.25">
      <c r="B185" s="105">
        <v>39122.666666666664</v>
      </c>
      <c r="C185" s="104">
        <v>43.84</v>
      </c>
      <c r="M185" s="89">
        <f t="shared" si="6"/>
        <v>-1.3818319320153457E-2</v>
      </c>
    </row>
    <row r="186" spans="2:13" ht="13.5" thickBot="1" x14ac:dyDescent="0.25">
      <c r="B186" s="105">
        <v>39125.666666666664</v>
      </c>
      <c r="C186" s="104">
        <v>43.7</v>
      </c>
      <c r="M186" s="89">
        <f t="shared" si="6"/>
        <v>-3.1985405382156584E-3</v>
      </c>
    </row>
    <row r="187" spans="2:13" ht="13.5" thickBot="1" x14ac:dyDescent="0.25">
      <c r="B187" s="105">
        <v>39126.666666666664</v>
      </c>
      <c r="C187" s="104">
        <v>43.86</v>
      </c>
      <c r="M187" s="89">
        <f t="shared" si="6"/>
        <v>3.6546408881976138E-3</v>
      </c>
    </row>
    <row r="188" spans="2:13" ht="13.5" thickBot="1" x14ac:dyDescent="0.25">
      <c r="B188" s="105">
        <v>39127.666666666664</v>
      </c>
      <c r="C188" s="104">
        <v>44.6</v>
      </c>
      <c r="M188" s="89">
        <f t="shared" si="6"/>
        <v>1.6731116036276316E-2</v>
      </c>
    </row>
    <row r="189" spans="2:13" ht="13.5" thickBot="1" x14ac:dyDescent="0.25">
      <c r="B189" s="105">
        <v>39128.666666666664</v>
      </c>
      <c r="C189" s="104">
        <v>44.86</v>
      </c>
      <c r="M189" s="89">
        <f t="shared" si="6"/>
        <v>5.8126700660439141E-3</v>
      </c>
    </row>
    <row r="190" spans="2:13" ht="13.5" thickBot="1" x14ac:dyDescent="0.25">
      <c r="B190" s="105">
        <v>39129.666666666664</v>
      </c>
      <c r="C190" s="104">
        <v>44.71</v>
      </c>
      <c r="M190" s="89">
        <f t="shared" si="6"/>
        <v>-3.3493388461730009E-3</v>
      </c>
    </row>
    <row r="191" spans="2:13" ht="13.5" thickBot="1" x14ac:dyDescent="0.25">
      <c r="B191" s="105">
        <v>39133.666666666664</v>
      </c>
      <c r="C191" s="104">
        <v>44.68</v>
      </c>
      <c r="M191" s="89">
        <f t="shared" si="6"/>
        <v>-6.7121604488936195E-4</v>
      </c>
    </row>
    <row r="192" spans="2:13" ht="13.5" thickBot="1" x14ac:dyDescent="0.25">
      <c r="B192" s="105">
        <v>39134.666666666664</v>
      </c>
      <c r="C192" s="104">
        <v>45.19</v>
      </c>
      <c r="M192" s="89">
        <f t="shared" si="6"/>
        <v>1.1349849222188324E-2</v>
      </c>
    </row>
    <row r="193" spans="2:13" ht="13.5" thickBot="1" x14ac:dyDescent="0.25">
      <c r="B193" s="105">
        <v>39135.666666666664</v>
      </c>
      <c r="C193" s="104">
        <v>45.42</v>
      </c>
      <c r="M193" s="89">
        <f t="shared" si="6"/>
        <v>5.0767132542242554E-3</v>
      </c>
    </row>
    <row r="194" spans="2:13" ht="13.5" thickBot="1" x14ac:dyDescent="0.25">
      <c r="B194" s="105">
        <v>39136.666666666664</v>
      </c>
      <c r="C194" s="104">
        <v>45.26</v>
      </c>
      <c r="M194" s="89">
        <f t="shared" si="6"/>
        <v>-3.5288964720211792E-3</v>
      </c>
    </row>
    <row r="195" spans="2:13" ht="13.5" thickBot="1" x14ac:dyDescent="0.25">
      <c r="B195" s="105">
        <v>39139.666666666664</v>
      </c>
      <c r="C195" s="104">
        <v>45.04</v>
      </c>
      <c r="M195" s="89">
        <f t="shared" si="6"/>
        <v>-4.8726563739563472E-3</v>
      </c>
    </row>
    <row r="196" spans="2:13" ht="13.5" thickBot="1" x14ac:dyDescent="0.25">
      <c r="B196" s="105">
        <v>39140.666666666664</v>
      </c>
      <c r="C196" s="104">
        <v>43.19</v>
      </c>
      <c r="M196" s="89">
        <f t="shared" si="6"/>
        <v>-4.1941996858825201E-2</v>
      </c>
    </row>
    <row r="197" spans="2:13" ht="13.5" thickBot="1" x14ac:dyDescent="0.25">
      <c r="B197" s="105">
        <v>39141.666666666664</v>
      </c>
      <c r="C197" s="104">
        <v>43.33</v>
      </c>
      <c r="M197" s="89">
        <f t="shared" ref="M197:M260" si="7">LN(C197/C196)</f>
        <v>3.2362487792083248E-3</v>
      </c>
    </row>
    <row r="198" spans="2:13" ht="13.5" thickBot="1" x14ac:dyDescent="0.25">
      <c r="B198" s="105">
        <v>39142.666666666664</v>
      </c>
      <c r="C198" s="104">
        <v>43.13</v>
      </c>
      <c r="M198" s="89">
        <f t="shared" si="7"/>
        <v>-4.6264250920661368E-3</v>
      </c>
    </row>
    <row r="199" spans="2:13" ht="13.5" thickBot="1" x14ac:dyDescent="0.25">
      <c r="B199" s="105">
        <v>39143.666666666664</v>
      </c>
      <c r="C199" s="104">
        <v>42.48</v>
      </c>
      <c r="M199" s="89">
        <f t="shared" si="7"/>
        <v>-1.5185433726068457E-2</v>
      </c>
    </row>
    <row r="200" spans="2:13" ht="13.5" thickBot="1" x14ac:dyDescent="0.25">
      <c r="B200" s="105">
        <v>39146.666666666664</v>
      </c>
      <c r="C200" s="104">
        <v>42.15</v>
      </c>
      <c r="M200" s="89">
        <f t="shared" si="7"/>
        <v>-7.7986924858188724E-3</v>
      </c>
    </row>
    <row r="201" spans="2:13" ht="13.5" thickBot="1" x14ac:dyDescent="0.25">
      <c r="B201" s="105">
        <v>39147.666666666664</v>
      </c>
      <c r="C201" s="104">
        <v>42.85</v>
      </c>
      <c r="M201" s="89">
        <f t="shared" si="7"/>
        <v>1.6470960595924497E-2</v>
      </c>
    </row>
    <row r="202" spans="2:13" ht="13.5" thickBot="1" x14ac:dyDescent="0.25">
      <c r="B202" s="105">
        <v>39148.666666666664</v>
      </c>
      <c r="C202" s="104">
        <v>42.68</v>
      </c>
      <c r="M202" s="89">
        <f t="shared" si="7"/>
        <v>-3.9752186102362244E-3</v>
      </c>
    </row>
    <row r="203" spans="2:13" ht="13.5" thickBot="1" x14ac:dyDescent="0.25">
      <c r="B203" s="105">
        <v>39149.666666666664</v>
      </c>
      <c r="C203" s="104">
        <v>42.97</v>
      </c>
      <c r="M203" s="89">
        <f t="shared" si="7"/>
        <v>6.7717713533509988E-3</v>
      </c>
    </row>
    <row r="204" spans="2:13" ht="13.5" thickBot="1" x14ac:dyDescent="0.25">
      <c r="B204" s="105">
        <v>39150.666666666664</v>
      </c>
      <c r="C204" s="104">
        <v>42.98</v>
      </c>
      <c r="M204" s="89">
        <f t="shared" si="7"/>
        <v>2.3269342746057219E-4</v>
      </c>
    </row>
    <row r="205" spans="2:13" ht="13.5" thickBot="1" x14ac:dyDescent="0.25">
      <c r="B205" s="105">
        <v>39153.666666666664</v>
      </c>
      <c r="C205" s="104">
        <v>43.21</v>
      </c>
      <c r="M205" s="89">
        <f t="shared" si="7"/>
        <v>5.3370587294775283E-3</v>
      </c>
    </row>
    <row r="206" spans="2:13" ht="13.5" thickBot="1" x14ac:dyDescent="0.25">
      <c r="B206" s="105">
        <v>39154.666666666664</v>
      </c>
      <c r="C206" s="104">
        <v>42.37</v>
      </c>
      <c r="M206" s="89">
        <f t="shared" si="7"/>
        <v>-1.9631385305374085E-2</v>
      </c>
    </row>
    <row r="207" spans="2:13" ht="13.5" thickBot="1" x14ac:dyDescent="0.25">
      <c r="B207" s="105">
        <v>39155.666666666664</v>
      </c>
      <c r="C207" s="104">
        <v>42.99</v>
      </c>
      <c r="M207" s="89">
        <f t="shared" si="7"/>
        <v>1.4526965869722352E-2</v>
      </c>
    </row>
    <row r="208" spans="2:13" ht="13.5" thickBot="1" x14ac:dyDescent="0.25">
      <c r="B208" s="105">
        <v>39156.666666666664</v>
      </c>
      <c r="C208" s="104">
        <v>42.89</v>
      </c>
      <c r="M208" s="89">
        <f t="shared" si="7"/>
        <v>-2.3288319794011027E-3</v>
      </c>
    </row>
    <row r="209" spans="2:13" ht="13.5" thickBot="1" x14ac:dyDescent="0.25">
      <c r="B209" s="105">
        <v>39157.666666666664</v>
      </c>
      <c r="C209" s="104">
        <v>42.83</v>
      </c>
      <c r="M209" s="89">
        <f t="shared" si="7"/>
        <v>-1.3999069015095513E-3</v>
      </c>
    </row>
    <row r="210" spans="2:13" ht="13.5" thickBot="1" x14ac:dyDescent="0.25">
      <c r="B210" s="105">
        <v>39160.666666666664</v>
      </c>
      <c r="C210" s="104">
        <v>43.27</v>
      </c>
      <c r="M210" s="89">
        <f t="shared" si="7"/>
        <v>1.0220762609513946E-2</v>
      </c>
    </row>
    <row r="211" spans="2:13" ht="13.5" thickBot="1" x14ac:dyDescent="0.25">
      <c r="B211" s="105">
        <v>39161.666666666664</v>
      </c>
      <c r="C211" s="104">
        <v>43.58</v>
      </c>
      <c r="M211" s="89">
        <f t="shared" si="7"/>
        <v>7.1387752796802902E-3</v>
      </c>
    </row>
    <row r="212" spans="2:13" ht="13.5" thickBot="1" x14ac:dyDescent="0.25">
      <c r="B212" s="105">
        <v>39162.666666666664</v>
      </c>
      <c r="C212" s="104">
        <v>44.42</v>
      </c>
      <c r="M212" s="89">
        <f t="shared" si="7"/>
        <v>1.9091488949807712E-2</v>
      </c>
    </row>
    <row r="213" spans="2:13" ht="13.5" thickBot="1" x14ac:dyDescent="0.25">
      <c r="B213" s="105">
        <v>39163.666666666664</v>
      </c>
      <c r="C213" s="104">
        <v>44.26</v>
      </c>
      <c r="M213" s="89">
        <f t="shared" si="7"/>
        <v>-3.6084838433779205E-3</v>
      </c>
    </row>
    <row r="214" spans="2:13" ht="13.5" thickBot="1" x14ac:dyDescent="0.25">
      <c r="B214" s="105">
        <v>39164.666666666664</v>
      </c>
      <c r="C214" s="104">
        <v>44.12</v>
      </c>
      <c r="M214" s="89">
        <f t="shared" si="7"/>
        <v>-3.1681402376019401E-3</v>
      </c>
    </row>
    <row r="215" spans="2:13" ht="13.5" thickBot="1" x14ac:dyDescent="0.25">
      <c r="B215" s="105">
        <v>39167.666666666664</v>
      </c>
      <c r="C215" s="104">
        <v>44.3</v>
      </c>
      <c r="M215" s="89">
        <f t="shared" si="7"/>
        <v>4.0714826657882999E-3</v>
      </c>
    </row>
    <row r="216" spans="2:13" ht="13.5" thickBot="1" x14ac:dyDescent="0.25">
      <c r="B216" s="105">
        <v>39168.666666666664</v>
      </c>
      <c r="C216" s="104">
        <v>43.99</v>
      </c>
      <c r="M216" s="89">
        <f t="shared" si="7"/>
        <v>-7.0223416904615045E-3</v>
      </c>
    </row>
    <row r="217" spans="2:13" ht="13.5" thickBot="1" x14ac:dyDescent="0.25">
      <c r="B217" s="105">
        <v>39169.666666666664</v>
      </c>
      <c r="C217" s="104">
        <v>43.52</v>
      </c>
      <c r="M217" s="89">
        <f t="shared" si="7"/>
        <v>-1.0741732812941204E-2</v>
      </c>
    </row>
    <row r="218" spans="2:13" ht="13.5" thickBot="1" x14ac:dyDescent="0.25">
      <c r="B218" s="105">
        <v>39170.666666666664</v>
      </c>
      <c r="C218" s="104">
        <v>43.57</v>
      </c>
      <c r="M218" s="89">
        <f t="shared" si="7"/>
        <v>1.1482375816634018E-3</v>
      </c>
    </row>
    <row r="219" spans="2:13" ht="13.5" thickBot="1" x14ac:dyDescent="0.25">
      <c r="B219" s="105">
        <v>39171.666666666664</v>
      </c>
      <c r="C219" s="104">
        <v>43.53</v>
      </c>
      <c r="M219" s="89">
        <f t="shared" si="7"/>
        <v>-9.1848456514457546E-4</v>
      </c>
    </row>
    <row r="220" spans="2:13" ht="13.5" thickBot="1" x14ac:dyDescent="0.25">
      <c r="B220" s="105">
        <v>39174.666666666664</v>
      </c>
      <c r="C220" s="104">
        <v>43.59</v>
      </c>
      <c r="M220" s="89">
        <f t="shared" si="7"/>
        <v>1.3774106860950765E-3</v>
      </c>
    </row>
    <row r="221" spans="2:13" ht="13.5" thickBot="1" x14ac:dyDescent="0.25">
      <c r="B221" s="105">
        <v>39175.666666666664</v>
      </c>
      <c r="C221" s="104">
        <v>44.16</v>
      </c>
      <c r="M221" s="89">
        <f t="shared" si="7"/>
        <v>1.2991635718538397E-2</v>
      </c>
    </row>
    <row r="222" spans="2:13" ht="13.5" thickBot="1" x14ac:dyDescent="0.25">
      <c r="B222" s="105">
        <v>39176.666666666664</v>
      </c>
      <c r="C222" s="104">
        <v>44.34</v>
      </c>
      <c r="M222" s="89">
        <f t="shared" si="7"/>
        <v>4.0678022193257482E-3</v>
      </c>
    </row>
    <row r="223" spans="2:13" ht="13.5" thickBot="1" x14ac:dyDescent="0.25">
      <c r="B223" s="105">
        <v>39182.666666666664</v>
      </c>
      <c r="C223" s="104">
        <v>44.68</v>
      </c>
      <c r="M223" s="89">
        <f t="shared" si="7"/>
        <v>7.6387700128344015E-3</v>
      </c>
    </row>
    <row r="224" spans="2:13" ht="13.5" thickBot="1" x14ac:dyDescent="0.25">
      <c r="B224" s="105">
        <v>39183.666666666664</v>
      </c>
      <c r="C224" s="104">
        <v>44.21</v>
      </c>
      <c r="M224" s="89">
        <f t="shared" si="7"/>
        <v>-1.0574966362848144E-2</v>
      </c>
    </row>
    <row r="225" spans="2:13" ht="13.5" thickBot="1" x14ac:dyDescent="0.25">
      <c r="B225" s="105">
        <v>39184.666666666664</v>
      </c>
      <c r="C225" s="104">
        <v>44.56</v>
      </c>
      <c r="M225" s="89">
        <f t="shared" si="7"/>
        <v>7.8855877808767724E-3</v>
      </c>
    </row>
    <row r="226" spans="2:13" ht="13.5" thickBot="1" x14ac:dyDescent="0.25">
      <c r="B226" s="105">
        <v>39185.666666666664</v>
      </c>
      <c r="C226" s="104">
        <v>44.65</v>
      </c>
      <c r="M226" s="89">
        <f t="shared" si="7"/>
        <v>2.0177117034793153E-3</v>
      </c>
    </row>
    <row r="227" spans="2:13" ht="13.5" thickBot="1" x14ac:dyDescent="0.25">
      <c r="B227" s="105">
        <v>39188.666666666664</v>
      </c>
      <c r="C227" s="104">
        <v>45.06</v>
      </c>
      <c r="M227" s="89">
        <f t="shared" si="7"/>
        <v>9.1406276815903433E-3</v>
      </c>
    </row>
    <row r="228" spans="2:13" ht="13.5" thickBot="1" x14ac:dyDescent="0.25">
      <c r="B228" s="105">
        <v>39189.666666666664</v>
      </c>
      <c r="C228" s="104">
        <v>45.16</v>
      </c>
      <c r="M228" s="89">
        <f t="shared" si="7"/>
        <v>2.2168042773626751E-3</v>
      </c>
    </row>
    <row r="229" spans="2:13" ht="13.5" thickBot="1" x14ac:dyDescent="0.25">
      <c r="B229" s="105">
        <v>39190.666666666664</v>
      </c>
      <c r="C229" s="104">
        <v>45.01</v>
      </c>
      <c r="M229" s="89">
        <f t="shared" si="7"/>
        <v>-3.3270519766198711E-3</v>
      </c>
    </row>
    <row r="230" spans="2:13" ht="13.5" thickBot="1" x14ac:dyDescent="0.25">
      <c r="B230" s="105">
        <v>39191.666666666664</v>
      </c>
      <c r="C230" s="104">
        <v>45.15</v>
      </c>
      <c r="M230" s="89">
        <f t="shared" si="7"/>
        <v>3.1055925581530666E-3</v>
      </c>
    </row>
    <row r="231" spans="2:13" ht="13.5" thickBot="1" x14ac:dyDescent="0.25">
      <c r="B231" s="105">
        <v>39192.666666666664</v>
      </c>
      <c r="C231" s="104">
        <v>45.4</v>
      </c>
      <c r="M231" s="89">
        <f t="shared" si="7"/>
        <v>5.5218251843079467E-3</v>
      </c>
    </row>
    <row r="232" spans="2:13" ht="13.5" thickBot="1" x14ac:dyDescent="0.25">
      <c r="B232" s="105">
        <v>39195.666666666664</v>
      </c>
      <c r="C232" s="104">
        <v>45.47</v>
      </c>
      <c r="M232" s="89">
        <f t="shared" si="7"/>
        <v>1.5406627896170032E-3</v>
      </c>
    </row>
    <row r="233" spans="2:13" ht="13.5" thickBot="1" x14ac:dyDescent="0.25">
      <c r="B233" s="105">
        <v>39196.666666666664</v>
      </c>
      <c r="C233" s="104">
        <v>45.7</v>
      </c>
      <c r="M233" s="89">
        <f t="shared" si="7"/>
        <v>5.0455300632398295E-3</v>
      </c>
    </row>
    <row r="234" spans="2:13" ht="13.5" thickBot="1" x14ac:dyDescent="0.25">
      <c r="B234" s="105">
        <v>39197.666666666664</v>
      </c>
      <c r="C234" s="104">
        <v>46.31</v>
      </c>
      <c r="M234" s="89">
        <f t="shared" si="7"/>
        <v>1.3259622592501512E-2</v>
      </c>
    </row>
    <row r="235" spans="2:13" ht="13.5" thickBot="1" x14ac:dyDescent="0.25">
      <c r="B235" s="105">
        <v>39198.666666666664</v>
      </c>
      <c r="C235" s="104">
        <v>46.55</v>
      </c>
      <c r="M235" s="89">
        <f t="shared" si="7"/>
        <v>5.1690832304153193E-3</v>
      </c>
    </row>
    <row r="236" spans="2:13" ht="13.5" thickBot="1" x14ac:dyDescent="0.25">
      <c r="B236" s="105">
        <v>39199.666666666664</v>
      </c>
      <c r="C236" s="104">
        <v>46.57</v>
      </c>
      <c r="M236" s="89">
        <f t="shared" si="7"/>
        <v>4.2955327120979415E-4</v>
      </c>
    </row>
    <row r="237" spans="2:13" ht="13.5" thickBot="1" x14ac:dyDescent="0.25">
      <c r="B237" s="105">
        <v>39202.666666666664</v>
      </c>
      <c r="C237" s="104">
        <v>45.96</v>
      </c>
      <c r="M237" s="89">
        <f t="shared" si="7"/>
        <v>-1.3185104013730919E-2</v>
      </c>
    </row>
    <row r="238" spans="2:13" ht="13.5" thickBot="1" x14ac:dyDescent="0.25">
      <c r="B238" s="105">
        <v>39203.666666666664</v>
      </c>
      <c r="C238" s="104">
        <v>45.92</v>
      </c>
      <c r="M238" s="89">
        <f t="shared" si="7"/>
        <v>-8.7070096924392088E-4</v>
      </c>
    </row>
    <row r="239" spans="2:13" ht="13.5" thickBot="1" x14ac:dyDescent="0.25">
      <c r="B239" s="105">
        <v>39204.666666666664</v>
      </c>
      <c r="C239" s="104">
        <v>46.42</v>
      </c>
      <c r="M239" s="89">
        <f t="shared" si="7"/>
        <v>1.0829648834979996E-2</v>
      </c>
    </row>
    <row r="240" spans="2:13" ht="13.5" thickBot="1" x14ac:dyDescent="0.25">
      <c r="B240" s="105">
        <v>39205.666666666664</v>
      </c>
      <c r="C240" s="104">
        <v>46.59</v>
      </c>
      <c r="M240" s="89">
        <f t="shared" si="7"/>
        <v>3.6555249824144743E-3</v>
      </c>
    </row>
    <row r="241" spans="2:13" ht="13.5" thickBot="1" x14ac:dyDescent="0.25">
      <c r="B241" s="105">
        <v>39206.666666666664</v>
      </c>
      <c r="C241" s="104">
        <v>46.63</v>
      </c>
      <c r="M241" s="89">
        <f t="shared" si="7"/>
        <v>8.5818499152418742E-4</v>
      </c>
    </row>
    <row r="242" spans="2:13" ht="13.5" thickBot="1" x14ac:dyDescent="0.25">
      <c r="B242" s="105">
        <v>39209.666666666664</v>
      </c>
      <c r="C242" s="104">
        <v>46.63</v>
      </c>
      <c r="M242" s="89">
        <f t="shared" si="7"/>
        <v>0</v>
      </c>
    </row>
    <row r="243" spans="2:13" ht="13.5" thickBot="1" x14ac:dyDescent="0.25">
      <c r="B243" s="105">
        <v>39210.666666666664</v>
      </c>
      <c r="C243" s="104">
        <v>46.73</v>
      </c>
      <c r="M243" s="89">
        <f t="shared" si="7"/>
        <v>2.1422458921050921E-3</v>
      </c>
    </row>
    <row r="244" spans="2:13" ht="13.5" thickBot="1" x14ac:dyDescent="0.25">
      <c r="B244" s="105">
        <v>39211.666666666664</v>
      </c>
      <c r="C244" s="104">
        <v>46.83</v>
      </c>
      <c r="M244" s="89">
        <f t="shared" si="7"/>
        <v>2.1376664831155956E-3</v>
      </c>
    </row>
    <row r="245" spans="2:13" ht="13.5" thickBot="1" x14ac:dyDescent="0.25">
      <c r="B245" s="105">
        <v>39212.666666666664</v>
      </c>
      <c r="C245" s="104">
        <v>46.19</v>
      </c>
      <c r="M245" s="89">
        <f t="shared" si="7"/>
        <v>-1.3760698752936418E-2</v>
      </c>
    </row>
    <row r="246" spans="2:13" ht="13.5" thickBot="1" x14ac:dyDescent="0.25">
      <c r="B246" s="105">
        <v>39213.666666666664</v>
      </c>
      <c r="C246" s="104">
        <v>46.78</v>
      </c>
      <c r="M246" s="89">
        <f t="shared" si="7"/>
        <v>1.2692436713519103E-2</v>
      </c>
    </row>
    <row r="247" spans="2:13" ht="13.5" thickBot="1" x14ac:dyDescent="0.25">
      <c r="B247" s="105">
        <v>39216.666666666664</v>
      </c>
      <c r="C247" s="104">
        <v>46.46</v>
      </c>
      <c r="M247" s="89">
        <f t="shared" si="7"/>
        <v>-6.864033813769938E-3</v>
      </c>
    </row>
    <row r="248" spans="2:13" ht="13.5" thickBot="1" x14ac:dyDescent="0.25">
      <c r="B248" s="105">
        <v>39217.666666666664</v>
      </c>
      <c r="C248" s="104">
        <v>46.1</v>
      </c>
      <c r="M248" s="89">
        <f t="shared" si="7"/>
        <v>-7.7787773396602311E-3</v>
      </c>
    </row>
    <row r="249" spans="2:13" ht="13.5" thickBot="1" x14ac:dyDescent="0.25">
      <c r="B249" s="105">
        <v>39218.666666666664</v>
      </c>
      <c r="C249" s="104">
        <v>46.55</v>
      </c>
      <c r="M249" s="89">
        <f t="shared" si="7"/>
        <v>9.7140537204730704E-3</v>
      </c>
    </row>
    <row r="250" spans="2:13" ht="13.5" thickBot="1" x14ac:dyDescent="0.25">
      <c r="B250" s="105">
        <v>39219.666666666664</v>
      </c>
      <c r="C250" s="104">
        <v>46.33</v>
      </c>
      <c r="M250" s="89">
        <f t="shared" si="7"/>
        <v>-4.7373042945190527E-3</v>
      </c>
    </row>
    <row r="251" spans="2:13" ht="13.5" thickBot="1" x14ac:dyDescent="0.25">
      <c r="B251" s="105">
        <v>39220.666666666664</v>
      </c>
      <c r="C251" s="104">
        <v>46.71</v>
      </c>
      <c r="M251" s="89">
        <f t="shared" si="7"/>
        <v>8.168575085459635E-3</v>
      </c>
    </row>
    <row r="252" spans="2:13" ht="13.5" thickBot="1" x14ac:dyDescent="0.25">
      <c r="B252" s="105">
        <v>39223.666666666664</v>
      </c>
      <c r="C252" s="104">
        <v>47.01</v>
      </c>
      <c r="M252" s="89">
        <f t="shared" si="7"/>
        <v>6.402070522022409E-3</v>
      </c>
    </row>
    <row r="253" spans="2:13" ht="13.5" thickBot="1" x14ac:dyDescent="0.25">
      <c r="B253" s="105">
        <v>39224.666666666664</v>
      </c>
      <c r="C253" s="104">
        <v>47.05</v>
      </c>
      <c r="M253" s="89">
        <f t="shared" si="7"/>
        <v>8.5052099534944892E-4</v>
      </c>
    </row>
    <row r="254" spans="2:13" ht="13.5" thickBot="1" x14ac:dyDescent="0.25">
      <c r="B254" s="105">
        <v>39225.666666666664</v>
      </c>
      <c r="C254" s="104">
        <v>46.83</v>
      </c>
      <c r="M254" s="89">
        <f t="shared" si="7"/>
        <v>-4.6868428359382597E-3</v>
      </c>
    </row>
    <row r="255" spans="2:13" ht="13.5" thickBot="1" x14ac:dyDescent="0.25">
      <c r="B255" s="105">
        <v>39226.666666666664</v>
      </c>
      <c r="C255" s="104">
        <v>46.16</v>
      </c>
      <c r="M255" s="89">
        <f t="shared" si="7"/>
        <v>-1.4410400995606349E-2</v>
      </c>
    </row>
    <row r="256" spans="2:13" ht="13.5" thickBot="1" x14ac:dyDescent="0.25">
      <c r="B256" s="105">
        <v>39227.666666666664</v>
      </c>
      <c r="C256" s="104">
        <v>46.45</v>
      </c>
      <c r="M256" s="89">
        <f t="shared" si="7"/>
        <v>6.2628430600035149E-3</v>
      </c>
    </row>
    <row r="257" spans="2:13" ht="13.5" thickBot="1" x14ac:dyDescent="0.25">
      <c r="B257" s="105">
        <v>39231.666666666664</v>
      </c>
      <c r="C257" s="104">
        <v>46.81</v>
      </c>
      <c r="M257" s="89">
        <f t="shared" si="7"/>
        <v>7.72039005213177E-3</v>
      </c>
    </row>
    <row r="258" spans="2:13" ht="13.5" thickBot="1" x14ac:dyDescent="0.25">
      <c r="B258" s="105">
        <v>39232.666666666664</v>
      </c>
      <c r="C258" s="104">
        <v>47.19</v>
      </c>
      <c r="M258" s="89">
        <f t="shared" si="7"/>
        <v>8.0851504263169324E-3</v>
      </c>
    </row>
    <row r="259" spans="2:13" ht="13.5" thickBot="1" x14ac:dyDescent="0.25">
      <c r="B259" s="105">
        <v>39233.666666666664</v>
      </c>
      <c r="C259" s="104">
        <v>47.41</v>
      </c>
      <c r="M259" s="89">
        <f t="shared" si="7"/>
        <v>4.6511711757308803E-3</v>
      </c>
    </row>
    <row r="260" spans="2:13" ht="13.5" thickBot="1" x14ac:dyDescent="0.25">
      <c r="B260" s="105">
        <v>39234.666666666664</v>
      </c>
      <c r="C260" s="104">
        <v>47.44</v>
      </c>
      <c r="M260" s="89">
        <f t="shared" si="7"/>
        <v>6.3257777544303763E-4</v>
      </c>
    </row>
    <row r="261" spans="2:13" ht="13.5" thickBot="1" x14ac:dyDescent="0.25">
      <c r="B261" s="105">
        <v>39237.666666666664</v>
      </c>
      <c r="C261" s="104">
        <v>47.58</v>
      </c>
      <c r="M261" s="89">
        <f t="shared" ref="M261:M324" si="8">LN(C261/C260)</f>
        <v>2.9467501853416085E-3</v>
      </c>
    </row>
    <row r="262" spans="2:13" ht="13.5" thickBot="1" x14ac:dyDescent="0.25">
      <c r="B262" s="105">
        <v>39238.666666666664</v>
      </c>
      <c r="C262" s="104">
        <v>47.58</v>
      </c>
      <c r="M262" s="89">
        <f t="shared" si="8"/>
        <v>0</v>
      </c>
    </row>
    <row r="263" spans="2:13" ht="13.5" thickBot="1" x14ac:dyDescent="0.25">
      <c r="B263" s="105">
        <v>39239.666666666664</v>
      </c>
      <c r="C263" s="104">
        <v>47.07</v>
      </c>
      <c r="M263" s="89">
        <f t="shared" si="8"/>
        <v>-1.0776649461760671E-2</v>
      </c>
    </row>
    <row r="264" spans="2:13" ht="13.5" thickBot="1" x14ac:dyDescent="0.25">
      <c r="B264" s="105">
        <v>39240.666666666664</v>
      </c>
      <c r="C264" s="104">
        <v>46.34</v>
      </c>
      <c r="M264" s="89">
        <f t="shared" si="8"/>
        <v>-1.5630336408820666E-2</v>
      </c>
    </row>
    <row r="265" spans="2:13" ht="13.5" thickBot="1" x14ac:dyDescent="0.25">
      <c r="B265" s="105">
        <v>39241.666666666664</v>
      </c>
      <c r="C265" s="104">
        <v>46.91</v>
      </c>
      <c r="M265" s="89">
        <f t="shared" si="8"/>
        <v>1.2225353336136389E-2</v>
      </c>
    </row>
    <row r="266" spans="2:13" ht="13.5" thickBot="1" x14ac:dyDescent="0.25">
      <c r="B266" s="105">
        <v>39244.666666666664</v>
      </c>
      <c r="C266" s="104">
        <v>46.82</v>
      </c>
      <c r="M266" s="89">
        <f t="shared" si="8"/>
        <v>-1.9204102776018725E-3</v>
      </c>
    </row>
    <row r="267" spans="2:13" ht="13.5" thickBot="1" x14ac:dyDescent="0.25">
      <c r="B267" s="105">
        <v>39245.666666666664</v>
      </c>
      <c r="C267" s="104">
        <v>46.54</v>
      </c>
      <c r="M267" s="89">
        <f t="shared" si="8"/>
        <v>-5.9983041886191102E-3</v>
      </c>
    </row>
    <row r="268" spans="2:13" ht="13.5" thickBot="1" x14ac:dyDescent="0.25">
      <c r="B268" s="105">
        <v>39246.666666666664</v>
      </c>
      <c r="C268" s="104">
        <v>47.05</v>
      </c>
      <c r="M268" s="89">
        <f t="shared" si="8"/>
        <v>1.0898708157242979E-2</v>
      </c>
    </row>
    <row r="269" spans="2:13" ht="13.5" thickBot="1" x14ac:dyDescent="0.25">
      <c r="B269" s="105">
        <v>39247.666666666664</v>
      </c>
      <c r="C269" s="104">
        <v>47.36</v>
      </c>
      <c r="M269" s="89">
        <f t="shared" si="8"/>
        <v>6.567124544361664E-3</v>
      </c>
    </row>
    <row r="270" spans="2:13" ht="13.5" thickBot="1" x14ac:dyDescent="0.25">
      <c r="B270" s="105">
        <v>39248.666666666664</v>
      </c>
      <c r="C270" s="104">
        <v>47.73</v>
      </c>
      <c r="M270" s="89">
        <f t="shared" si="8"/>
        <v>7.782140442054949E-3</v>
      </c>
    </row>
    <row r="271" spans="2:13" ht="13.5" thickBot="1" x14ac:dyDescent="0.25">
      <c r="B271" s="105">
        <v>39251.666666666664</v>
      </c>
      <c r="C271" s="104">
        <v>47.77</v>
      </c>
      <c r="M271" s="89">
        <f t="shared" si="8"/>
        <v>8.3769638406543752E-4</v>
      </c>
    </row>
    <row r="272" spans="2:13" ht="13.5" thickBot="1" x14ac:dyDescent="0.25">
      <c r="B272" s="105">
        <v>39252.666666666664</v>
      </c>
      <c r="C272" s="104">
        <v>47.76</v>
      </c>
      <c r="M272" s="89">
        <f t="shared" si="8"/>
        <v>-2.0935831752390147E-4</v>
      </c>
    </row>
    <row r="273" spans="2:13" ht="13.5" thickBot="1" x14ac:dyDescent="0.25">
      <c r="B273" s="105">
        <v>39253.666666666664</v>
      </c>
      <c r="C273" s="104">
        <v>47.31</v>
      </c>
      <c r="M273" s="89">
        <f t="shared" si="8"/>
        <v>-9.4667794412898829E-3</v>
      </c>
    </row>
    <row r="274" spans="2:13" ht="13.5" thickBot="1" x14ac:dyDescent="0.25">
      <c r="B274" s="105">
        <v>39254.666666666664</v>
      </c>
      <c r="C274" s="104">
        <v>47.74</v>
      </c>
      <c r="M274" s="89">
        <f t="shared" si="8"/>
        <v>9.0479312676273252E-3</v>
      </c>
    </row>
    <row r="275" spans="2:13" ht="13.5" thickBot="1" x14ac:dyDescent="0.25">
      <c r="B275" s="105">
        <v>39255.666666666664</v>
      </c>
      <c r="C275" s="104">
        <v>47.29</v>
      </c>
      <c r="M275" s="89">
        <f t="shared" si="8"/>
        <v>-9.4707642548996808E-3</v>
      </c>
    </row>
    <row r="276" spans="2:13" ht="13.5" thickBot="1" x14ac:dyDescent="0.25">
      <c r="B276" s="105">
        <v>39258.666666666664</v>
      </c>
      <c r="C276" s="104">
        <v>47.09</v>
      </c>
      <c r="M276" s="89">
        <f t="shared" si="8"/>
        <v>-4.2381924003211478E-3</v>
      </c>
    </row>
    <row r="277" spans="2:13" ht="13.5" thickBot="1" x14ac:dyDescent="0.25">
      <c r="B277" s="105">
        <v>39259.666666666664</v>
      </c>
      <c r="C277" s="104">
        <v>46.82</v>
      </c>
      <c r="M277" s="89">
        <f t="shared" si="8"/>
        <v>-5.7502021926986065E-3</v>
      </c>
    </row>
    <row r="278" spans="2:13" ht="13.5" thickBot="1" x14ac:dyDescent="0.25">
      <c r="B278" s="105">
        <v>39260.666666666664</v>
      </c>
      <c r="C278" s="104">
        <v>47.54</v>
      </c>
      <c r="M278" s="89">
        <f t="shared" si="8"/>
        <v>1.5260999869283195E-2</v>
      </c>
    </row>
    <row r="279" spans="2:13" ht="13.5" thickBot="1" x14ac:dyDescent="0.25">
      <c r="B279" s="105">
        <v>39261.666666666664</v>
      </c>
      <c r="C279" s="104">
        <v>47.52</v>
      </c>
      <c r="M279" s="89">
        <f t="shared" si="8"/>
        <v>-4.2078687765825069E-4</v>
      </c>
    </row>
    <row r="280" spans="2:13" ht="13.5" thickBot="1" x14ac:dyDescent="0.25">
      <c r="B280" s="105">
        <v>39262.666666666664</v>
      </c>
      <c r="C280" s="104">
        <v>47.6</v>
      </c>
      <c r="M280" s="89">
        <f t="shared" si="8"/>
        <v>1.68208618298488E-3</v>
      </c>
    </row>
    <row r="281" spans="2:13" ht="13.5" thickBot="1" x14ac:dyDescent="0.25">
      <c r="B281" s="105">
        <v>39265.666666666664</v>
      </c>
      <c r="C281" s="104">
        <v>48.01</v>
      </c>
      <c r="M281" s="89">
        <f t="shared" si="8"/>
        <v>8.5765613054746333E-3</v>
      </c>
    </row>
    <row r="282" spans="2:13" ht="13.5" thickBot="1" x14ac:dyDescent="0.25">
      <c r="B282" s="105">
        <v>39266.666666666664</v>
      </c>
      <c r="C282" s="104">
        <v>48.31</v>
      </c>
      <c r="M282" s="89">
        <f t="shared" si="8"/>
        <v>6.2292560234663338E-3</v>
      </c>
    </row>
    <row r="283" spans="2:13" ht="13.5" thickBot="1" x14ac:dyDescent="0.25">
      <c r="B283" s="105">
        <v>39268.666666666664</v>
      </c>
      <c r="C283" s="104">
        <v>48.66</v>
      </c>
      <c r="M283" s="89">
        <f t="shared" si="8"/>
        <v>7.2187587890611129E-3</v>
      </c>
    </row>
    <row r="284" spans="2:13" ht="13.5" thickBot="1" x14ac:dyDescent="0.25">
      <c r="B284" s="105">
        <v>39269.666666666664</v>
      </c>
      <c r="C284" s="104">
        <v>48.86</v>
      </c>
      <c r="M284" s="89">
        <f t="shared" si="8"/>
        <v>4.101728474217874E-3</v>
      </c>
    </row>
    <row r="285" spans="2:13" ht="13.5" thickBot="1" x14ac:dyDescent="0.25">
      <c r="B285" s="105">
        <v>39272.666666666664</v>
      </c>
      <c r="C285" s="104">
        <v>48.89</v>
      </c>
      <c r="M285" s="89">
        <f t="shared" si="8"/>
        <v>6.1381076095988712E-4</v>
      </c>
    </row>
    <row r="286" spans="2:13" ht="13.5" thickBot="1" x14ac:dyDescent="0.25">
      <c r="B286" s="105">
        <v>39273.666666666664</v>
      </c>
      <c r="C286" s="104">
        <v>48.48</v>
      </c>
      <c r="M286" s="89">
        <f t="shared" si="8"/>
        <v>-8.4215348294952863E-3</v>
      </c>
    </row>
    <row r="287" spans="2:13" ht="13.5" thickBot="1" x14ac:dyDescent="0.25">
      <c r="B287" s="105">
        <v>39274.666666666664</v>
      </c>
      <c r="C287" s="104">
        <v>48.81</v>
      </c>
      <c r="M287" s="89">
        <f t="shared" si="8"/>
        <v>6.7838681379971712E-3</v>
      </c>
    </row>
    <row r="288" spans="2:13" ht="13.5" thickBot="1" x14ac:dyDescent="0.25">
      <c r="B288" s="105">
        <v>39275.666666666664</v>
      </c>
      <c r="C288" s="104">
        <v>49.56</v>
      </c>
      <c r="M288" s="89">
        <f t="shared" si="8"/>
        <v>1.5248846861885492E-2</v>
      </c>
    </row>
    <row r="289" spans="2:13" ht="13.5" thickBot="1" x14ac:dyDescent="0.25">
      <c r="B289" s="105">
        <v>39276.666666666664</v>
      </c>
      <c r="C289" s="104">
        <v>49.9</v>
      </c>
      <c r="M289" s="89">
        <f t="shared" si="8"/>
        <v>6.8369459965312443E-3</v>
      </c>
    </row>
    <row r="290" spans="2:13" ht="13.5" thickBot="1" x14ac:dyDescent="0.25">
      <c r="B290" s="105">
        <v>39279.666666666664</v>
      </c>
      <c r="C290" s="104">
        <v>49.85</v>
      </c>
      <c r="M290" s="89">
        <f t="shared" si="8"/>
        <v>-1.00250634962559E-3</v>
      </c>
    </row>
    <row r="291" spans="2:13" ht="13.5" thickBot="1" x14ac:dyDescent="0.25">
      <c r="B291" s="105">
        <v>39280.666666666664</v>
      </c>
      <c r="C291" s="104">
        <v>50.23</v>
      </c>
      <c r="M291" s="89">
        <f t="shared" si="8"/>
        <v>7.5939613541058468E-3</v>
      </c>
    </row>
    <row r="292" spans="2:13" ht="13.5" thickBot="1" x14ac:dyDescent="0.25">
      <c r="B292" s="105">
        <v>39281.666666666664</v>
      </c>
      <c r="C292" s="104">
        <v>50.17</v>
      </c>
      <c r="M292" s="89">
        <f t="shared" si="8"/>
        <v>-1.1952192657916098E-3</v>
      </c>
    </row>
    <row r="293" spans="2:13" ht="13.5" thickBot="1" x14ac:dyDescent="0.25">
      <c r="B293" s="105">
        <v>39282.666666666664</v>
      </c>
      <c r="C293" s="104">
        <v>50.32</v>
      </c>
      <c r="M293" s="89">
        <f t="shared" si="8"/>
        <v>2.9853738960234064E-3</v>
      </c>
    </row>
    <row r="294" spans="2:13" ht="13.5" thickBot="1" x14ac:dyDescent="0.25">
      <c r="B294" s="105">
        <v>39283.666666666664</v>
      </c>
      <c r="C294" s="104">
        <v>50.05</v>
      </c>
      <c r="M294" s="89">
        <f t="shared" si="8"/>
        <v>-5.3801066309555464E-3</v>
      </c>
    </row>
    <row r="295" spans="2:13" ht="13.5" thickBot="1" x14ac:dyDescent="0.25">
      <c r="B295" s="105">
        <v>39286.666666666664</v>
      </c>
      <c r="C295" s="104">
        <v>50.07</v>
      </c>
      <c r="M295" s="89">
        <f t="shared" si="8"/>
        <v>3.9952058062392757E-4</v>
      </c>
    </row>
    <row r="296" spans="2:13" ht="13.5" thickBot="1" x14ac:dyDescent="0.25">
      <c r="B296" s="105">
        <v>39287.666666666664</v>
      </c>
      <c r="C296" s="104">
        <v>49.33</v>
      </c>
      <c r="M296" s="89">
        <f t="shared" si="8"/>
        <v>-1.4889611096206557E-2</v>
      </c>
    </row>
    <row r="297" spans="2:13" ht="13.5" thickBot="1" x14ac:dyDescent="0.25">
      <c r="B297" s="105">
        <v>39288.666666666664</v>
      </c>
      <c r="C297" s="104">
        <v>49.4</v>
      </c>
      <c r="M297" s="89">
        <f t="shared" si="8"/>
        <v>1.4180089482298489E-3</v>
      </c>
    </row>
    <row r="298" spans="2:13" ht="13.5" thickBot="1" x14ac:dyDescent="0.25">
      <c r="B298" s="105">
        <v>39289.666666666664</v>
      </c>
      <c r="C298" s="104">
        <v>48.98</v>
      </c>
      <c r="M298" s="89">
        <f t="shared" si="8"/>
        <v>-8.5383726698552102E-3</v>
      </c>
    </row>
    <row r="299" spans="2:13" ht="13.5" thickBot="1" x14ac:dyDescent="0.25">
      <c r="B299" s="105">
        <v>39290.666666666664</v>
      </c>
      <c r="C299" s="104">
        <v>47.99</v>
      </c>
      <c r="M299" s="89">
        <f t="shared" si="8"/>
        <v>-2.0419395653867453E-2</v>
      </c>
    </row>
    <row r="300" spans="2:13" ht="13.5" thickBot="1" x14ac:dyDescent="0.25">
      <c r="B300" s="105">
        <v>39293.666666666664</v>
      </c>
      <c r="C300" s="104">
        <v>48.55</v>
      </c>
      <c r="M300" s="89">
        <f t="shared" si="8"/>
        <v>1.1601538867179578E-2</v>
      </c>
    </row>
    <row r="301" spans="2:13" ht="13.5" thickBot="1" x14ac:dyDescent="0.25">
      <c r="B301" s="105">
        <v>39294.666666666664</v>
      </c>
      <c r="C301" s="104">
        <v>47.53</v>
      </c>
      <c r="M301" s="89">
        <f t="shared" si="8"/>
        <v>-2.123310411141581E-2</v>
      </c>
    </row>
    <row r="302" spans="2:13" ht="13.5" thickBot="1" x14ac:dyDescent="0.25">
      <c r="B302" s="105">
        <v>39295.666666666664</v>
      </c>
      <c r="C302" s="104">
        <v>47.9</v>
      </c>
      <c r="M302" s="89">
        <f t="shared" si="8"/>
        <v>7.7544137909514909E-3</v>
      </c>
    </row>
    <row r="303" spans="2:13" ht="13.5" thickBot="1" x14ac:dyDescent="0.25">
      <c r="B303" s="105">
        <v>39296.666666666664</v>
      </c>
      <c r="C303" s="104">
        <v>48.34</v>
      </c>
      <c r="M303" s="89">
        <f t="shared" si="8"/>
        <v>9.1438708584675489E-3</v>
      </c>
    </row>
    <row r="304" spans="2:13" ht="13.5" thickBot="1" x14ac:dyDescent="0.25">
      <c r="B304" s="105">
        <v>39297.666666666664</v>
      </c>
      <c r="C304" s="104">
        <v>47.42</v>
      </c>
      <c r="M304" s="89">
        <f t="shared" si="8"/>
        <v>-1.9215294638077588E-2</v>
      </c>
    </row>
    <row r="305" spans="2:13" ht="13.5" thickBot="1" x14ac:dyDescent="0.25">
      <c r="B305" s="105">
        <v>39300.666666666664</v>
      </c>
      <c r="C305" s="104">
        <v>47.97</v>
      </c>
      <c r="M305" s="89">
        <f t="shared" si="8"/>
        <v>1.1531734876713082E-2</v>
      </c>
    </row>
    <row r="306" spans="2:13" ht="13.5" thickBot="1" x14ac:dyDescent="0.25">
      <c r="B306" s="105">
        <v>39301.666666666664</v>
      </c>
      <c r="C306" s="104">
        <v>48.31</v>
      </c>
      <c r="M306" s="89">
        <f t="shared" si="8"/>
        <v>7.0627630523429196E-3</v>
      </c>
    </row>
    <row r="307" spans="2:13" ht="13.5" thickBot="1" x14ac:dyDescent="0.25">
      <c r="B307" s="105">
        <v>39302.666666666664</v>
      </c>
      <c r="C307" s="104">
        <v>48.84</v>
      </c>
      <c r="M307" s="89">
        <f t="shared" si="8"/>
        <v>1.0911070676188638E-2</v>
      </c>
    </row>
    <row r="308" spans="2:13" ht="13.5" thickBot="1" x14ac:dyDescent="0.25">
      <c r="B308" s="105">
        <v>39303.666666666664</v>
      </c>
      <c r="C308" s="104">
        <v>47.71</v>
      </c>
      <c r="M308" s="89">
        <f t="shared" si="8"/>
        <v>-2.3408629714488358E-2</v>
      </c>
    </row>
    <row r="309" spans="2:13" ht="13.5" thickBot="1" x14ac:dyDescent="0.25">
      <c r="B309" s="105">
        <v>39304.666666666664</v>
      </c>
      <c r="C309" s="104">
        <v>47.28</v>
      </c>
      <c r="M309" s="89">
        <f t="shared" si="8"/>
        <v>-9.0536464301729114E-3</v>
      </c>
    </row>
    <row r="310" spans="2:13" ht="13.5" thickBot="1" x14ac:dyDescent="0.25">
      <c r="B310" s="105">
        <v>39307.666666666664</v>
      </c>
      <c r="C310" s="104">
        <v>47.6</v>
      </c>
      <c r="M310" s="89">
        <f t="shared" si="8"/>
        <v>6.7453881395316551E-3</v>
      </c>
    </row>
    <row r="311" spans="2:13" ht="13.5" thickBot="1" x14ac:dyDescent="0.25">
      <c r="B311" s="105">
        <v>39308.666666666664</v>
      </c>
      <c r="C311" s="104">
        <v>46.79</v>
      </c>
      <c r="M311" s="89">
        <f t="shared" si="8"/>
        <v>-1.7163256359249451E-2</v>
      </c>
    </row>
    <row r="312" spans="2:13" ht="13.5" thickBot="1" x14ac:dyDescent="0.25">
      <c r="B312" s="105">
        <v>39309.666666666664</v>
      </c>
      <c r="C312" s="104">
        <v>45.9</v>
      </c>
      <c r="M312" s="89">
        <f t="shared" si="8"/>
        <v>-1.9204387811625416E-2</v>
      </c>
    </row>
    <row r="313" spans="2:13" ht="13.5" thickBot="1" x14ac:dyDescent="0.25">
      <c r="B313" s="105">
        <v>39310.666666666664</v>
      </c>
      <c r="C313" s="104">
        <v>45.45</v>
      </c>
      <c r="M313" s="89">
        <f t="shared" si="8"/>
        <v>-9.8522964430114834E-3</v>
      </c>
    </row>
    <row r="314" spans="2:13" ht="13.5" thickBot="1" x14ac:dyDescent="0.25">
      <c r="B314" s="105">
        <v>39311.666666666664</v>
      </c>
      <c r="C314" s="104">
        <v>46.31</v>
      </c>
      <c r="M314" s="89">
        <f t="shared" si="8"/>
        <v>1.8745099869172745E-2</v>
      </c>
    </row>
    <row r="315" spans="2:13" ht="13.5" thickBot="1" x14ac:dyDescent="0.25">
      <c r="B315" s="105">
        <v>39314.666666666664</v>
      </c>
      <c r="C315" s="104">
        <v>46.53</v>
      </c>
      <c r="M315" s="89">
        <f t="shared" si="8"/>
        <v>4.7393453638965681E-3</v>
      </c>
    </row>
    <row r="316" spans="2:13" ht="13.5" thickBot="1" x14ac:dyDescent="0.25">
      <c r="B316" s="105">
        <v>39315.666666666664</v>
      </c>
      <c r="C316" s="104">
        <v>47.02</v>
      </c>
      <c r="M316" s="89">
        <f t="shared" si="8"/>
        <v>1.0475777255366331E-2</v>
      </c>
    </row>
    <row r="317" spans="2:13" ht="13.5" thickBot="1" x14ac:dyDescent="0.25">
      <c r="B317" s="105">
        <v>39316.666666666664</v>
      </c>
      <c r="C317" s="104">
        <v>47.66</v>
      </c>
      <c r="M317" s="89">
        <f t="shared" si="8"/>
        <v>1.3519428558672516E-2</v>
      </c>
    </row>
    <row r="318" spans="2:13" ht="13.5" thickBot="1" x14ac:dyDescent="0.25">
      <c r="B318" s="105">
        <v>39317.666666666664</v>
      </c>
      <c r="C318" s="104">
        <v>47.53</v>
      </c>
      <c r="M318" s="89">
        <f t="shared" si="8"/>
        <v>-2.7313810446779174E-3</v>
      </c>
    </row>
    <row r="319" spans="2:13" ht="13.5" thickBot="1" x14ac:dyDescent="0.25">
      <c r="B319" s="105">
        <v>39318.666666666664</v>
      </c>
      <c r="C319" s="104">
        <v>48.2</v>
      </c>
      <c r="M319" s="89">
        <f t="shared" si="8"/>
        <v>1.399793043063657E-2</v>
      </c>
    </row>
    <row r="320" spans="2:13" ht="13.5" thickBot="1" x14ac:dyDescent="0.25">
      <c r="B320" s="105">
        <v>39321.666666666664</v>
      </c>
      <c r="C320" s="104">
        <v>47.88</v>
      </c>
      <c r="M320" s="89">
        <f t="shared" si="8"/>
        <v>-6.6611403667821987E-3</v>
      </c>
    </row>
    <row r="321" spans="2:13" ht="13.5" thickBot="1" x14ac:dyDescent="0.25">
      <c r="B321" s="105">
        <v>39322.666666666664</v>
      </c>
      <c r="C321" s="104">
        <v>46.74</v>
      </c>
      <c r="M321" s="89">
        <f t="shared" si="8"/>
        <v>-2.409755157906053E-2</v>
      </c>
    </row>
    <row r="322" spans="2:13" ht="13.5" thickBot="1" x14ac:dyDescent="0.25">
      <c r="B322" s="105">
        <v>39323.666666666664</v>
      </c>
      <c r="C322" s="104">
        <v>48.08</v>
      </c>
      <c r="M322" s="89">
        <f t="shared" si="8"/>
        <v>2.8265961116240083E-2</v>
      </c>
    </row>
    <row r="323" spans="2:13" ht="13.5" thickBot="1" x14ac:dyDescent="0.25">
      <c r="B323" s="105">
        <v>39324.666666666664</v>
      </c>
      <c r="C323" s="104">
        <v>48.33</v>
      </c>
      <c r="M323" s="89">
        <f t="shared" si="8"/>
        <v>5.1861956300406683E-3</v>
      </c>
    </row>
    <row r="324" spans="2:13" ht="13.5" thickBot="1" x14ac:dyDescent="0.25">
      <c r="B324" s="105">
        <v>39325.666666666664</v>
      </c>
      <c r="C324" s="104">
        <v>48.87</v>
      </c>
      <c r="M324" s="89">
        <f t="shared" si="8"/>
        <v>1.1111225425070629E-2</v>
      </c>
    </row>
    <row r="325" spans="2:13" ht="13.5" thickBot="1" x14ac:dyDescent="0.25">
      <c r="B325" s="105">
        <v>39329.666666666664</v>
      </c>
      <c r="C325" s="104">
        <v>49.68</v>
      </c>
      <c r="M325" s="89">
        <f t="shared" ref="M325:M388" si="9">LN(C325/C324)</f>
        <v>1.6438726343159939E-2</v>
      </c>
    </row>
    <row r="326" spans="2:13" ht="13.5" thickBot="1" x14ac:dyDescent="0.25">
      <c r="B326" s="105">
        <v>39330.666666666664</v>
      </c>
      <c r="C326" s="104">
        <v>49.18</v>
      </c>
      <c r="M326" s="89">
        <f t="shared" si="9"/>
        <v>-1.0115400837176863E-2</v>
      </c>
    </row>
    <row r="327" spans="2:13" ht="13.5" thickBot="1" x14ac:dyDescent="0.25">
      <c r="B327" s="105">
        <v>39331.666666666664</v>
      </c>
      <c r="C327" s="104">
        <v>49.14</v>
      </c>
      <c r="M327" s="89">
        <f t="shared" si="9"/>
        <v>-8.1366969501338792E-4</v>
      </c>
    </row>
    <row r="328" spans="2:13" ht="13.5" thickBot="1" x14ac:dyDescent="0.25">
      <c r="B328" s="105">
        <v>39332.666666666664</v>
      </c>
      <c r="C328" s="104">
        <v>48.23</v>
      </c>
      <c r="M328" s="89">
        <f t="shared" si="9"/>
        <v>-1.8692133012152633E-2</v>
      </c>
    </row>
    <row r="329" spans="2:13" ht="13.5" thickBot="1" x14ac:dyDescent="0.25">
      <c r="B329" s="105">
        <v>39336.666666666664</v>
      </c>
      <c r="C329" s="104">
        <v>48.93</v>
      </c>
      <c r="M329" s="89">
        <f t="shared" si="9"/>
        <v>1.4409471220151784E-2</v>
      </c>
    </row>
    <row r="330" spans="2:13" ht="13.5" thickBot="1" x14ac:dyDescent="0.25">
      <c r="B330" s="105">
        <v>39337.666666666664</v>
      </c>
      <c r="C330" s="104">
        <v>48.94</v>
      </c>
      <c r="M330" s="89">
        <f t="shared" si="9"/>
        <v>2.0435271349340372E-4</v>
      </c>
    </row>
    <row r="331" spans="2:13" ht="13.5" thickBot="1" x14ac:dyDescent="0.25">
      <c r="B331" s="105">
        <v>39338.666666666664</v>
      </c>
      <c r="C331" s="104">
        <v>49.18</v>
      </c>
      <c r="M331" s="89">
        <f t="shared" si="9"/>
        <v>4.891978773521031E-3</v>
      </c>
    </row>
    <row r="332" spans="2:13" ht="13.5" thickBot="1" x14ac:dyDescent="0.25">
      <c r="B332" s="105">
        <v>39339.666666666664</v>
      </c>
      <c r="C332" s="104">
        <v>49.22</v>
      </c>
      <c r="M332" s="89">
        <f t="shared" si="9"/>
        <v>8.1300817486334705E-4</v>
      </c>
    </row>
    <row r="333" spans="2:13" ht="13.5" thickBot="1" x14ac:dyDescent="0.25">
      <c r="B333" s="105">
        <v>39342.666666666664</v>
      </c>
      <c r="C333" s="104">
        <v>48.81</v>
      </c>
      <c r="M333" s="89">
        <f t="shared" si="9"/>
        <v>-8.3648350638536526E-3</v>
      </c>
    </row>
    <row r="334" spans="2:13" ht="13.5" thickBot="1" x14ac:dyDescent="0.25">
      <c r="B334" s="105">
        <v>39343.666666666664</v>
      </c>
      <c r="C334" s="104">
        <v>50.04</v>
      </c>
      <c r="M334" s="89">
        <f t="shared" si="9"/>
        <v>2.4887475699654132E-2</v>
      </c>
    </row>
    <row r="335" spans="2:13" ht="13.5" thickBot="1" x14ac:dyDescent="0.25">
      <c r="B335" s="105">
        <v>39344.666666666664</v>
      </c>
      <c r="C335" s="104">
        <v>50.17</v>
      </c>
      <c r="M335" s="89">
        <f t="shared" si="9"/>
        <v>2.594552897451273E-3</v>
      </c>
    </row>
    <row r="336" spans="2:13" ht="13.5" thickBot="1" x14ac:dyDescent="0.25">
      <c r="B336" s="105">
        <v>39345.666666666664</v>
      </c>
      <c r="C336" s="104">
        <v>50.03</v>
      </c>
      <c r="M336" s="89">
        <f t="shared" si="9"/>
        <v>-2.794412996047946E-3</v>
      </c>
    </row>
    <row r="337" spans="2:13" ht="13.5" thickBot="1" x14ac:dyDescent="0.25">
      <c r="B337" s="105">
        <v>39346.666666666664</v>
      </c>
      <c r="C337" s="104">
        <v>50.36</v>
      </c>
      <c r="M337" s="89">
        <f t="shared" si="9"/>
        <v>6.5743836760327164E-3</v>
      </c>
    </row>
    <row r="338" spans="2:13" ht="13.5" thickBot="1" x14ac:dyDescent="0.25">
      <c r="B338" s="105">
        <v>39349.666666666664</v>
      </c>
      <c r="C338" s="104">
        <v>50.59</v>
      </c>
      <c r="M338" s="89">
        <f t="shared" si="9"/>
        <v>4.5567191276983604E-3</v>
      </c>
    </row>
    <row r="339" spans="2:13" ht="13.5" thickBot="1" x14ac:dyDescent="0.25">
      <c r="B339" s="105">
        <v>39350.666666666664</v>
      </c>
      <c r="C339" s="104">
        <v>51.07</v>
      </c>
      <c r="M339" s="89">
        <f t="shared" si="9"/>
        <v>9.4433123557077885E-3</v>
      </c>
    </row>
    <row r="340" spans="2:13" ht="13.5" thickBot="1" x14ac:dyDescent="0.25">
      <c r="B340" s="105">
        <v>39351.666666666664</v>
      </c>
      <c r="C340" s="104">
        <v>51.32</v>
      </c>
      <c r="M340" s="89">
        <f t="shared" si="9"/>
        <v>4.8832990878831459E-3</v>
      </c>
    </row>
    <row r="341" spans="2:13" ht="13.5" thickBot="1" x14ac:dyDescent="0.25">
      <c r="B341" s="105">
        <v>39352.666666666664</v>
      </c>
      <c r="C341" s="104">
        <v>51.58</v>
      </c>
      <c r="M341" s="89">
        <f t="shared" si="9"/>
        <v>5.0534607057629369E-3</v>
      </c>
    </row>
    <row r="342" spans="2:13" ht="13.5" thickBot="1" x14ac:dyDescent="0.25">
      <c r="B342" s="105">
        <v>39353.666666666664</v>
      </c>
      <c r="C342" s="104">
        <v>51.41</v>
      </c>
      <c r="M342" s="89">
        <f t="shared" si="9"/>
        <v>-3.3012943857855153E-3</v>
      </c>
    </row>
    <row r="343" spans="2:13" ht="13.5" thickBot="1" x14ac:dyDescent="0.25">
      <c r="B343" s="105">
        <v>39356.666666666664</v>
      </c>
      <c r="C343" s="104">
        <v>52</v>
      </c>
      <c r="M343" s="89">
        <f t="shared" si="9"/>
        <v>1.1411012514014204E-2</v>
      </c>
    </row>
    <row r="344" spans="2:13" ht="13.5" thickBot="1" x14ac:dyDescent="0.25">
      <c r="B344" s="105">
        <v>39357.666666666664</v>
      </c>
      <c r="C344" s="104">
        <v>52.01</v>
      </c>
      <c r="M344" s="89">
        <f t="shared" si="9"/>
        <v>1.9228920355365755E-4</v>
      </c>
    </row>
    <row r="345" spans="2:13" ht="13.5" thickBot="1" x14ac:dyDescent="0.25">
      <c r="B345" s="105">
        <v>39358.666666666664</v>
      </c>
      <c r="C345" s="104">
        <v>51.65</v>
      </c>
      <c r="M345" s="89">
        <f t="shared" si="9"/>
        <v>-6.9458122193335374E-3</v>
      </c>
    </row>
    <row r="346" spans="2:13" ht="13.5" thickBot="1" x14ac:dyDescent="0.25">
      <c r="B346" s="105">
        <v>39359.666666666664</v>
      </c>
      <c r="C346" s="104">
        <v>51.77</v>
      </c>
      <c r="M346" s="89">
        <f t="shared" si="9"/>
        <v>2.3206353481624678E-3</v>
      </c>
    </row>
    <row r="347" spans="2:13" ht="13.5" thickBot="1" x14ac:dyDescent="0.25">
      <c r="B347" s="105">
        <v>39360.666666666664</v>
      </c>
      <c r="C347" s="104">
        <v>52.82</v>
      </c>
      <c r="M347" s="89">
        <f t="shared" si="9"/>
        <v>2.0079075955176051E-2</v>
      </c>
    </row>
    <row r="348" spans="2:13" ht="13.5" thickBot="1" x14ac:dyDescent="0.25">
      <c r="B348" s="105">
        <v>39363.666666666664</v>
      </c>
      <c r="C348" s="104">
        <v>53.15</v>
      </c>
      <c r="M348" s="89">
        <f t="shared" si="9"/>
        <v>6.2281979189706448E-3</v>
      </c>
    </row>
    <row r="349" spans="2:13" ht="13.5" thickBot="1" x14ac:dyDescent="0.25">
      <c r="B349" s="105">
        <v>39364.666666666664</v>
      </c>
      <c r="C349" s="104">
        <v>53.38</v>
      </c>
      <c r="M349" s="89">
        <f t="shared" si="9"/>
        <v>4.3180391884212544E-3</v>
      </c>
    </row>
    <row r="350" spans="2:13" ht="13.5" thickBot="1" x14ac:dyDescent="0.25">
      <c r="B350" s="105">
        <v>39365.666666666664</v>
      </c>
      <c r="C350" s="104">
        <v>53.51</v>
      </c>
      <c r="M350" s="89">
        <f t="shared" si="9"/>
        <v>2.4324083468350516E-3</v>
      </c>
    </row>
    <row r="351" spans="2:13" ht="13.5" thickBot="1" x14ac:dyDescent="0.25">
      <c r="B351" s="105">
        <v>39366.666666666664</v>
      </c>
      <c r="C351" s="104">
        <v>52.66</v>
      </c>
      <c r="M351" s="89">
        <f t="shared" si="9"/>
        <v>-1.6012398255049902E-2</v>
      </c>
    </row>
    <row r="352" spans="2:13" ht="13.5" thickBot="1" x14ac:dyDescent="0.25">
      <c r="B352" s="105">
        <v>39367.666666666664</v>
      </c>
      <c r="C352" s="104">
        <v>53.53</v>
      </c>
      <c r="M352" s="89">
        <f t="shared" si="9"/>
        <v>1.6386090337126749E-2</v>
      </c>
    </row>
    <row r="353" spans="2:13" ht="13.5" thickBot="1" x14ac:dyDescent="0.25">
      <c r="B353" s="105">
        <v>39370.666666666664</v>
      </c>
      <c r="C353" s="104">
        <v>53.12</v>
      </c>
      <c r="M353" s="89">
        <f t="shared" si="9"/>
        <v>-7.6887392371115734E-3</v>
      </c>
    </row>
    <row r="354" spans="2:13" ht="13.5" thickBot="1" x14ac:dyDescent="0.25">
      <c r="B354" s="105">
        <v>39371.666666666664</v>
      </c>
      <c r="C354" s="104">
        <v>52.87</v>
      </c>
      <c r="M354" s="89">
        <f t="shared" si="9"/>
        <v>-4.7174349208195963E-3</v>
      </c>
    </row>
    <row r="355" spans="2:13" ht="13.5" thickBot="1" x14ac:dyDescent="0.25">
      <c r="B355" s="105">
        <v>39372.666666666664</v>
      </c>
      <c r="C355" s="104">
        <v>53.55</v>
      </c>
      <c r="M355" s="89">
        <f t="shared" si="9"/>
        <v>1.2779726646399021E-2</v>
      </c>
    </row>
    <row r="356" spans="2:13" ht="13.5" thickBot="1" x14ac:dyDescent="0.25">
      <c r="B356" s="105">
        <v>39373.666666666664</v>
      </c>
      <c r="C356" s="104">
        <v>53.78</v>
      </c>
      <c r="M356" s="89">
        <f t="shared" si="9"/>
        <v>4.2858539469608206E-3</v>
      </c>
    </row>
    <row r="357" spans="2:13" ht="13.5" thickBot="1" x14ac:dyDescent="0.25">
      <c r="B357" s="105">
        <v>39374.666666666664</v>
      </c>
      <c r="C357" s="104">
        <v>52.44</v>
      </c>
      <c r="M357" s="89">
        <f t="shared" si="9"/>
        <v>-2.5231991945219554E-2</v>
      </c>
    </row>
    <row r="358" spans="2:13" ht="13.5" thickBot="1" x14ac:dyDescent="0.25">
      <c r="B358" s="105">
        <v>39377.666666666664</v>
      </c>
      <c r="C358" s="104">
        <v>53.07</v>
      </c>
      <c r="M358" s="89">
        <f t="shared" si="9"/>
        <v>1.1942137944304605E-2</v>
      </c>
    </row>
    <row r="359" spans="2:13" ht="13.5" thickBot="1" x14ac:dyDescent="0.25">
      <c r="B359" s="105">
        <v>39378.666666666664</v>
      </c>
      <c r="C359" s="104">
        <v>54.18</v>
      </c>
      <c r="M359" s="89">
        <f t="shared" si="9"/>
        <v>2.0700039817145483E-2</v>
      </c>
    </row>
    <row r="360" spans="2:13" ht="13.5" thickBot="1" x14ac:dyDescent="0.25">
      <c r="B360" s="105">
        <v>39379.666666666664</v>
      </c>
      <c r="C360" s="104">
        <v>53.77</v>
      </c>
      <c r="M360" s="89">
        <f t="shared" si="9"/>
        <v>-7.5961458353622805E-3</v>
      </c>
    </row>
    <row r="361" spans="2:13" ht="13.5" thickBot="1" x14ac:dyDescent="0.25">
      <c r="B361" s="105">
        <v>39380.666666666664</v>
      </c>
      <c r="C361" s="104">
        <v>53.05</v>
      </c>
      <c r="M361" s="89">
        <f t="shared" si="9"/>
        <v>-1.3480825761594695E-2</v>
      </c>
    </row>
    <row r="362" spans="2:13" ht="13.5" thickBot="1" x14ac:dyDescent="0.25">
      <c r="B362" s="105">
        <v>39381.666666666664</v>
      </c>
      <c r="C362" s="104">
        <v>53.93</v>
      </c>
      <c r="M362" s="89">
        <f t="shared" si="9"/>
        <v>1.645204428914358E-2</v>
      </c>
    </row>
    <row r="363" spans="2:13" ht="13.5" thickBot="1" x14ac:dyDescent="0.25">
      <c r="B363" s="105">
        <v>39384.666666666664</v>
      </c>
      <c r="C363" s="104">
        <v>54.16</v>
      </c>
      <c r="M363" s="89">
        <f t="shared" si="9"/>
        <v>4.2557192548838352E-3</v>
      </c>
    </row>
    <row r="364" spans="2:13" ht="13.5" thickBot="1" x14ac:dyDescent="0.25">
      <c r="B364" s="105">
        <v>39385.666666666664</v>
      </c>
      <c r="C364" s="104">
        <v>54.26</v>
      </c>
      <c r="M364" s="89">
        <f t="shared" si="9"/>
        <v>1.844678626766095E-3</v>
      </c>
    </row>
    <row r="365" spans="2:13" ht="13.5" thickBot="1" x14ac:dyDescent="0.25">
      <c r="B365" s="105">
        <v>39386.666666666664</v>
      </c>
      <c r="C365" s="104">
        <v>55.03</v>
      </c>
      <c r="M365" s="89">
        <f t="shared" si="9"/>
        <v>1.4091183840881793E-2</v>
      </c>
    </row>
    <row r="366" spans="2:13" ht="13.5" thickBot="1" x14ac:dyDescent="0.25">
      <c r="B366" s="105">
        <v>39387.666666666664</v>
      </c>
      <c r="C366" s="104">
        <v>54</v>
      </c>
      <c r="M366" s="89">
        <f t="shared" si="9"/>
        <v>-1.8894444507393124E-2</v>
      </c>
    </row>
    <row r="367" spans="2:13" ht="13.5" thickBot="1" x14ac:dyDescent="0.25">
      <c r="B367" s="105">
        <v>39388.666666666664</v>
      </c>
      <c r="C367" s="104">
        <v>54.42</v>
      </c>
      <c r="M367" s="89">
        <f t="shared" si="9"/>
        <v>7.747686790825957E-3</v>
      </c>
    </row>
    <row r="368" spans="2:13" ht="13.5" thickBot="1" x14ac:dyDescent="0.25">
      <c r="B368" s="105">
        <v>39391.666666666664</v>
      </c>
      <c r="C368" s="104">
        <v>54.07</v>
      </c>
      <c r="M368" s="89">
        <f t="shared" si="9"/>
        <v>-6.4522299611867867E-3</v>
      </c>
    </row>
    <row r="369" spans="2:13" ht="13.5" thickBot="1" x14ac:dyDescent="0.25">
      <c r="B369" s="105">
        <v>39392.666666666664</v>
      </c>
      <c r="C369" s="104">
        <v>54.68</v>
      </c>
      <c r="M369" s="89">
        <f t="shared" si="9"/>
        <v>1.1218508461835247E-2</v>
      </c>
    </row>
    <row r="370" spans="2:13" ht="13.5" thickBot="1" x14ac:dyDescent="0.25">
      <c r="B370" s="105">
        <v>39393.666666666664</v>
      </c>
      <c r="C370" s="104">
        <v>53.35</v>
      </c>
      <c r="M370" s="89">
        <f t="shared" si="9"/>
        <v>-2.4624034107986387E-2</v>
      </c>
    </row>
    <row r="371" spans="2:13" ht="13.5" thickBot="1" x14ac:dyDescent="0.25">
      <c r="B371" s="105">
        <v>39394.666666666664</v>
      </c>
      <c r="C371" s="104">
        <v>51.73</v>
      </c>
      <c r="M371" s="89">
        <f t="shared" si="9"/>
        <v>-3.0836093732338716E-2</v>
      </c>
    </row>
    <row r="372" spans="2:13" ht="13.5" thickBot="1" x14ac:dyDescent="0.25">
      <c r="B372" s="105">
        <v>39395.666666666664</v>
      </c>
      <c r="C372" s="104">
        <v>50</v>
      </c>
      <c r="M372" s="89">
        <f t="shared" si="9"/>
        <v>-3.4014878587277607E-2</v>
      </c>
    </row>
    <row r="373" spans="2:13" ht="13.5" thickBot="1" x14ac:dyDescent="0.25">
      <c r="B373" s="105">
        <v>39398.666666666664</v>
      </c>
      <c r="C373" s="104">
        <v>48.73</v>
      </c>
      <c r="M373" s="89">
        <f t="shared" si="9"/>
        <v>-2.5728148572731337E-2</v>
      </c>
    </row>
    <row r="374" spans="2:13" ht="13.5" thickBot="1" x14ac:dyDescent="0.25">
      <c r="B374" s="105">
        <v>39399.666666666664</v>
      </c>
      <c r="C374" s="104">
        <v>50.74</v>
      </c>
      <c r="M374" s="89">
        <f t="shared" si="9"/>
        <v>4.0419697315721204E-2</v>
      </c>
    </row>
    <row r="375" spans="2:13" ht="13.5" thickBot="1" x14ac:dyDescent="0.25">
      <c r="B375" s="105">
        <v>39400.666666666664</v>
      </c>
      <c r="C375" s="104">
        <v>50.09</v>
      </c>
      <c r="M375" s="89">
        <f t="shared" si="9"/>
        <v>-1.2893166801610364E-2</v>
      </c>
    </row>
    <row r="376" spans="2:13" ht="13.5" thickBot="1" x14ac:dyDescent="0.25">
      <c r="B376" s="105">
        <v>39401.666666666664</v>
      </c>
      <c r="C376" s="104">
        <v>49.82</v>
      </c>
      <c r="M376" s="89">
        <f t="shared" si="9"/>
        <v>-5.4048775354911607E-3</v>
      </c>
    </row>
    <row r="377" spans="2:13" ht="13.5" thickBot="1" x14ac:dyDescent="0.25">
      <c r="B377" s="105">
        <v>39402.666666666664</v>
      </c>
      <c r="C377" s="104">
        <v>50.28</v>
      </c>
      <c r="M377" s="89">
        <f t="shared" si="9"/>
        <v>9.190873888012388E-3</v>
      </c>
    </row>
    <row r="378" spans="2:13" ht="13.5" thickBot="1" x14ac:dyDescent="0.25">
      <c r="B378" s="105">
        <v>39405.666666666664</v>
      </c>
      <c r="C378" s="104">
        <v>49.7</v>
      </c>
      <c r="M378" s="89">
        <f t="shared" si="9"/>
        <v>-1.1602450619463592E-2</v>
      </c>
    </row>
    <row r="379" spans="2:13" ht="13.5" thickBot="1" x14ac:dyDescent="0.25">
      <c r="B379" s="105">
        <v>39406.666666666664</v>
      </c>
      <c r="C379" s="104">
        <v>49.9</v>
      </c>
      <c r="M379" s="89">
        <f t="shared" si="9"/>
        <v>4.0160696548897437E-3</v>
      </c>
    </row>
    <row r="380" spans="2:13" ht="13.5" thickBot="1" x14ac:dyDescent="0.25">
      <c r="B380" s="105">
        <v>39407.666666666664</v>
      </c>
      <c r="C380" s="104">
        <v>49.31</v>
      </c>
      <c r="M380" s="89">
        <f t="shared" si="9"/>
        <v>-1.1894102521438127E-2</v>
      </c>
    </row>
    <row r="381" spans="2:13" ht="13.5" thickBot="1" x14ac:dyDescent="0.25">
      <c r="B381" s="105">
        <v>39413.666666666664</v>
      </c>
      <c r="C381" s="104">
        <v>49.96</v>
      </c>
      <c r="M381" s="89">
        <f t="shared" si="9"/>
        <v>1.3095785021342182E-2</v>
      </c>
    </row>
    <row r="382" spans="2:13" ht="13.5" thickBot="1" x14ac:dyDescent="0.25">
      <c r="B382" s="105">
        <v>39414.666666666664</v>
      </c>
      <c r="C382" s="104">
        <v>51.48</v>
      </c>
      <c r="M382" s="89">
        <f t="shared" si="9"/>
        <v>2.9970697470548809E-2</v>
      </c>
    </row>
    <row r="383" spans="2:13" ht="13.5" thickBot="1" x14ac:dyDescent="0.25">
      <c r="B383" s="105">
        <v>39415.666666666664</v>
      </c>
      <c r="C383" s="104">
        <v>51.7</v>
      </c>
      <c r="M383" s="89">
        <f t="shared" si="9"/>
        <v>4.2643987864577392E-3</v>
      </c>
    </row>
    <row r="384" spans="2:13" ht="13.5" thickBot="1" x14ac:dyDescent="0.25">
      <c r="B384" s="105">
        <v>39416.666666666664</v>
      </c>
      <c r="C384" s="104">
        <v>51.31</v>
      </c>
      <c r="M384" s="89">
        <f t="shared" si="9"/>
        <v>-7.572116560510064E-3</v>
      </c>
    </row>
    <row r="385" spans="2:13" ht="13.5" thickBot="1" x14ac:dyDescent="0.25">
      <c r="B385" s="105">
        <v>39419.666666666664</v>
      </c>
      <c r="C385" s="104">
        <v>50.88</v>
      </c>
      <c r="M385" s="89">
        <f t="shared" si="9"/>
        <v>-8.4157459220066799E-3</v>
      </c>
    </row>
    <row r="386" spans="2:13" ht="13.5" thickBot="1" x14ac:dyDescent="0.25">
      <c r="B386" s="105">
        <v>39420.666666666664</v>
      </c>
      <c r="C386" s="104">
        <v>50.67</v>
      </c>
      <c r="M386" s="89">
        <f t="shared" si="9"/>
        <v>-4.1358995440482719E-3</v>
      </c>
    </row>
    <row r="387" spans="2:13" ht="13.5" thickBot="1" x14ac:dyDescent="0.25">
      <c r="B387" s="105">
        <v>39421.666666666664</v>
      </c>
      <c r="C387" s="104">
        <v>51.57</v>
      </c>
      <c r="M387" s="89">
        <f t="shared" si="9"/>
        <v>1.7606088575049052E-2</v>
      </c>
    </row>
    <row r="388" spans="2:13" ht="13.5" thickBot="1" x14ac:dyDescent="0.25">
      <c r="B388" s="105">
        <v>39422.666666666664</v>
      </c>
      <c r="C388" s="104">
        <v>52.32</v>
      </c>
      <c r="M388" s="89">
        <f t="shared" si="9"/>
        <v>1.4438599086075764E-2</v>
      </c>
    </row>
    <row r="389" spans="2:13" ht="13.5" thickBot="1" x14ac:dyDescent="0.25">
      <c r="B389" s="105">
        <v>39423.666666666664</v>
      </c>
      <c r="C389" s="104">
        <v>52.33</v>
      </c>
      <c r="M389" s="89">
        <f t="shared" ref="M389:M452" si="10">LN(C389/C388)</f>
        <v>1.9111323517306795E-4</v>
      </c>
    </row>
    <row r="390" spans="2:13" ht="13.5" thickBot="1" x14ac:dyDescent="0.25">
      <c r="B390" s="105">
        <v>39426.666666666664</v>
      </c>
      <c r="C390" s="104">
        <v>52.54</v>
      </c>
      <c r="M390" s="89">
        <f t="shared" si="10"/>
        <v>4.0049638732772685E-3</v>
      </c>
    </row>
    <row r="391" spans="2:13" ht="13.5" thickBot="1" x14ac:dyDescent="0.25">
      <c r="B391" s="105">
        <v>39427.666666666664</v>
      </c>
      <c r="C391" s="104">
        <v>51.32</v>
      </c>
      <c r="M391" s="89">
        <f t="shared" si="10"/>
        <v>-2.3494244509958132E-2</v>
      </c>
    </row>
    <row r="392" spans="2:13" ht="13.5" thickBot="1" x14ac:dyDescent="0.25">
      <c r="B392" s="105">
        <v>39428.666666666664</v>
      </c>
      <c r="C392" s="104">
        <v>51.78</v>
      </c>
      <c r="M392" s="89">
        <f t="shared" si="10"/>
        <v>8.9234345759558534E-3</v>
      </c>
    </row>
    <row r="393" spans="2:13" ht="13.5" thickBot="1" x14ac:dyDescent="0.25">
      <c r="B393" s="105">
        <v>39429.666666666664</v>
      </c>
      <c r="C393" s="104">
        <v>51.5</v>
      </c>
      <c r="M393" s="89">
        <f t="shared" si="10"/>
        <v>-5.4221666537011661E-3</v>
      </c>
    </row>
    <row r="394" spans="2:13" ht="13.5" thickBot="1" x14ac:dyDescent="0.25">
      <c r="B394" s="105">
        <v>39430.666666666664</v>
      </c>
      <c r="C394" s="104">
        <v>50.97</v>
      </c>
      <c r="M394" s="89">
        <f t="shared" si="10"/>
        <v>-1.0344583317740137E-2</v>
      </c>
    </row>
    <row r="395" spans="2:13" ht="13.5" thickBot="1" x14ac:dyDescent="0.25">
      <c r="B395" s="105">
        <v>39433.666666666664</v>
      </c>
      <c r="C395" s="104">
        <v>49.73</v>
      </c>
      <c r="M395" s="89">
        <f t="shared" si="10"/>
        <v>-2.4628851625303195E-2</v>
      </c>
    </row>
    <row r="396" spans="2:13" ht="13.5" thickBot="1" x14ac:dyDescent="0.25">
      <c r="B396" s="105">
        <v>39435.666666666664</v>
      </c>
      <c r="C396" s="104">
        <v>49.88</v>
      </c>
      <c r="M396" s="89">
        <f t="shared" si="10"/>
        <v>3.0117480851886555E-3</v>
      </c>
    </row>
    <row r="397" spans="2:13" ht="13.5" thickBot="1" x14ac:dyDescent="0.25">
      <c r="B397" s="105">
        <v>39436.666666666664</v>
      </c>
      <c r="C397" s="104">
        <v>50.9</v>
      </c>
      <c r="M397" s="89">
        <f t="shared" si="10"/>
        <v>2.0242802744641228E-2</v>
      </c>
    </row>
    <row r="398" spans="2:13" ht="13.5" thickBot="1" x14ac:dyDescent="0.25">
      <c r="B398" s="105">
        <v>39437.666666666664</v>
      </c>
      <c r="C398" s="104">
        <v>51.85</v>
      </c>
      <c r="M398" s="89">
        <f t="shared" si="10"/>
        <v>1.849201111905938E-2</v>
      </c>
    </row>
    <row r="399" spans="2:13" ht="13.5" thickBot="1" x14ac:dyDescent="0.25">
      <c r="B399" s="105">
        <v>39442.666666666664</v>
      </c>
      <c r="C399" s="104">
        <v>52.5</v>
      </c>
      <c r="M399" s="89">
        <f t="shared" si="10"/>
        <v>1.2458234922041804E-2</v>
      </c>
    </row>
    <row r="400" spans="2:13" ht="13.5" thickBot="1" x14ac:dyDescent="0.25">
      <c r="B400" s="105">
        <v>39443.666666666664</v>
      </c>
      <c r="C400" s="104">
        <v>51.93</v>
      </c>
      <c r="M400" s="89">
        <f t="shared" si="10"/>
        <v>-1.0916511741350528E-2</v>
      </c>
    </row>
    <row r="401" spans="2:13" ht="13.5" thickBot="1" x14ac:dyDescent="0.25">
      <c r="B401" s="105">
        <v>39444.666666666664</v>
      </c>
      <c r="C401" s="104">
        <v>51.86</v>
      </c>
      <c r="M401" s="89">
        <f t="shared" si="10"/>
        <v>-1.3488777457092631E-3</v>
      </c>
    </row>
    <row r="402" spans="2:13" ht="13.5" thickBot="1" x14ac:dyDescent="0.25">
      <c r="B402" s="105">
        <v>39447.666666666664</v>
      </c>
      <c r="C402" s="104">
        <v>51.22</v>
      </c>
      <c r="M402" s="89">
        <f t="shared" si="10"/>
        <v>-1.2417699339139141E-2</v>
      </c>
    </row>
    <row r="403" spans="2:13" ht="13.5" thickBot="1" x14ac:dyDescent="0.25">
      <c r="B403" s="105">
        <v>39449.666666666664</v>
      </c>
      <c r="C403" s="104">
        <v>50.45</v>
      </c>
      <c r="M403" s="89">
        <f t="shared" si="10"/>
        <v>-1.5147333971761141E-2</v>
      </c>
    </row>
    <row r="404" spans="2:13" ht="13.5" thickBot="1" x14ac:dyDescent="0.25">
      <c r="B404" s="105">
        <v>39450.666666666664</v>
      </c>
      <c r="C404" s="104">
        <v>50.62</v>
      </c>
      <c r="M404" s="89">
        <f t="shared" si="10"/>
        <v>3.3640083173598141E-3</v>
      </c>
    </row>
    <row r="405" spans="2:13" ht="13.5" thickBot="1" x14ac:dyDescent="0.25">
      <c r="B405" s="105">
        <v>39451.666666666664</v>
      </c>
      <c r="C405" s="104">
        <v>48.4</v>
      </c>
      <c r="M405" s="89">
        <f t="shared" si="10"/>
        <v>-4.4846941394391993E-2</v>
      </c>
    </row>
    <row r="406" spans="2:13" ht="13.5" thickBot="1" x14ac:dyDescent="0.25">
      <c r="B406" s="105">
        <v>39454.666666666664</v>
      </c>
      <c r="C406" s="104">
        <v>48.17</v>
      </c>
      <c r="M406" s="89">
        <f t="shared" si="10"/>
        <v>-4.7633930804565679E-3</v>
      </c>
    </row>
    <row r="407" spans="2:13" ht="13.5" thickBot="1" x14ac:dyDescent="0.25">
      <c r="B407" s="105">
        <v>39455.666666666664</v>
      </c>
      <c r="C407" s="104">
        <v>46.92</v>
      </c>
      <c r="M407" s="89">
        <f t="shared" si="10"/>
        <v>-2.6292396856854711E-2</v>
      </c>
    </row>
    <row r="408" spans="2:13" ht="13.5" thickBot="1" x14ac:dyDescent="0.25">
      <c r="B408" s="105">
        <v>39456.666666666664</v>
      </c>
      <c r="C408" s="104">
        <v>47.92</v>
      </c>
      <c r="M408" s="89">
        <f t="shared" si="10"/>
        <v>2.1088930021919302E-2</v>
      </c>
    </row>
    <row r="409" spans="2:13" ht="13.5" thickBot="1" x14ac:dyDescent="0.25">
      <c r="B409" s="105">
        <v>39457.666666666664</v>
      </c>
      <c r="C409" s="104">
        <v>47.99</v>
      </c>
      <c r="M409" s="89">
        <f t="shared" si="10"/>
        <v>1.4597020629602945E-3</v>
      </c>
    </row>
    <row r="410" spans="2:13" ht="13.5" thickBot="1" x14ac:dyDescent="0.25">
      <c r="B410" s="105">
        <v>39458.666666666664</v>
      </c>
      <c r="C410" s="104">
        <v>47.05</v>
      </c>
      <c r="M410" s="89">
        <f t="shared" si="10"/>
        <v>-1.9781789838765634E-2</v>
      </c>
    </row>
    <row r="411" spans="2:13" ht="13.5" thickBot="1" x14ac:dyDescent="0.25">
      <c r="B411" s="105">
        <v>39461.666666666664</v>
      </c>
      <c r="C411" s="104">
        <v>47.87</v>
      </c>
      <c r="M411" s="89">
        <f t="shared" si="10"/>
        <v>1.727813737302893E-2</v>
      </c>
    </row>
    <row r="412" spans="2:13" ht="13.5" thickBot="1" x14ac:dyDescent="0.25">
      <c r="B412" s="105">
        <v>39462.666666666664</v>
      </c>
      <c r="C412" s="104">
        <v>46.55</v>
      </c>
      <c r="M412" s="89">
        <f t="shared" si="10"/>
        <v>-2.7961999681341602E-2</v>
      </c>
    </row>
    <row r="413" spans="2:13" ht="13.5" thickBot="1" x14ac:dyDescent="0.25">
      <c r="B413" s="105">
        <v>39463.666666666664</v>
      </c>
      <c r="C413" s="104">
        <v>46.05</v>
      </c>
      <c r="M413" s="89">
        <f t="shared" si="10"/>
        <v>-1.0799241021760273E-2</v>
      </c>
    </row>
    <row r="414" spans="2:13" ht="13.5" thickBot="1" x14ac:dyDescent="0.25">
      <c r="B414" s="105">
        <v>39464.666666666664</v>
      </c>
      <c r="C414" s="104">
        <v>45.41</v>
      </c>
      <c r="M414" s="89">
        <f t="shared" si="10"/>
        <v>-1.3995417591456122E-2</v>
      </c>
    </row>
    <row r="415" spans="2:13" ht="13.5" thickBot="1" x14ac:dyDescent="0.25">
      <c r="B415" s="105">
        <v>39465.666666666664</v>
      </c>
      <c r="C415" s="104">
        <v>45.35</v>
      </c>
      <c r="M415" s="89">
        <f t="shared" si="10"/>
        <v>-1.3221685487140359E-3</v>
      </c>
    </row>
    <row r="416" spans="2:13" ht="13.5" thickBot="1" x14ac:dyDescent="0.25">
      <c r="B416" s="105">
        <v>39469.666666666664</v>
      </c>
      <c r="C416" s="104">
        <v>44.18</v>
      </c>
      <c r="M416" s="89">
        <f t="shared" si="10"/>
        <v>-2.6137978569174523E-2</v>
      </c>
    </row>
    <row r="417" spans="2:13" ht="13.5" thickBot="1" x14ac:dyDescent="0.25">
      <c r="B417" s="105">
        <v>39470.666666666664</v>
      </c>
      <c r="C417" s="104">
        <v>44.02</v>
      </c>
      <c r="M417" s="89">
        <f t="shared" si="10"/>
        <v>-3.6281218936553834E-3</v>
      </c>
    </row>
    <row r="418" spans="2:13" ht="13.5" thickBot="1" x14ac:dyDescent="0.25">
      <c r="B418" s="105">
        <v>39471.666666666664</v>
      </c>
      <c r="C418" s="104">
        <v>44.91</v>
      </c>
      <c r="M418" s="89">
        <f t="shared" si="10"/>
        <v>2.001641100133085E-2</v>
      </c>
    </row>
    <row r="419" spans="2:13" ht="13.5" thickBot="1" x14ac:dyDescent="0.25">
      <c r="B419" s="105">
        <v>39472.666666666664</v>
      </c>
      <c r="C419" s="104">
        <v>43.99</v>
      </c>
      <c r="M419" s="89">
        <f t="shared" si="10"/>
        <v>-2.0698151739018223E-2</v>
      </c>
    </row>
    <row r="420" spans="2:13" ht="13.5" thickBot="1" x14ac:dyDescent="0.25">
      <c r="B420" s="105">
        <v>39475.666666666664</v>
      </c>
      <c r="C420" s="104">
        <v>44.33</v>
      </c>
      <c r="M420" s="89">
        <f t="shared" si="10"/>
        <v>7.6993133963336397E-3</v>
      </c>
    </row>
    <row r="421" spans="2:13" ht="13.5" thickBot="1" x14ac:dyDescent="0.25">
      <c r="B421" s="105">
        <v>39476.666666666664</v>
      </c>
      <c r="C421" s="104">
        <v>44.41</v>
      </c>
      <c r="M421" s="89">
        <f t="shared" si="10"/>
        <v>1.8030205470486403E-3</v>
      </c>
    </row>
    <row r="422" spans="2:13" ht="13.5" thickBot="1" x14ac:dyDescent="0.25">
      <c r="B422" s="105">
        <v>39477.666666666664</v>
      </c>
      <c r="C422" s="104">
        <v>44.37</v>
      </c>
      <c r="M422" s="89">
        <f t="shared" si="10"/>
        <v>-9.0110391319271469E-4</v>
      </c>
    </row>
    <row r="423" spans="2:13" ht="13.5" thickBot="1" x14ac:dyDescent="0.25">
      <c r="B423" s="105">
        <v>39478.666666666664</v>
      </c>
      <c r="C423" s="104">
        <v>45.13</v>
      </c>
      <c r="M423" s="89">
        <f t="shared" si="10"/>
        <v>1.6983648448091786E-2</v>
      </c>
    </row>
    <row r="424" spans="2:13" ht="13.5" thickBot="1" x14ac:dyDescent="0.25">
      <c r="B424" s="105">
        <v>39479.666666666664</v>
      </c>
      <c r="C424" s="104">
        <v>45.59</v>
      </c>
      <c r="M424" s="89">
        <f t="shared" si="10"/>
        <v>1.014118038644015E-2</v>
      </c>
    </row>
    <row r="425" spans="2:13" ht="13.5" thickBot="1" x14ac:dyDescent="0.25">
      <c r="B425" s="105">
        <v>39482.666666666664</v>
      </c>
      <c r="C425" s="104">
        <v>44.95</v>
      </c>
      <c r="M425" s="89">
        <f t="shared" si="10"/>
        <v>-1.4137633307720759E-2</v>
      </c>
    </row>
    <row r="426" spans="2:13" ht="13.5" thickBot="1" x14ac:dyDescent="0.25">
      <c r="B426" s="105">
        <v>39483.666666666664</v>
      </c>
      <c r="C426" s="104">
        <v>43.67</v>
      </c>
      <c r="M426" s="89">
        <f t="shared" si="10"/>
        <v>-2.8889393420159743E-2</v>
      </c>
    </row>
    <row r="427" spans="2:13" ht="13.5" thickBot="1" x14ac:dyDescent="0.25">
      <c r="B427" s="105">
        <v>39484.666666666664</v>
      </c>
      <c r="C427" s="104">
        <v>42.81</v>
      </c>
      <c r="M427" s="89">
        <f t="shared" si="10"/>
        <v>-1.988964734061488E-2</v>
      </c>
    </row>
    <row r="428" spans="2:13" ht="13.5" thickBot="1" x14ac:dyDescent="0.25">
      <c r="B428" s="105">
        <v>39485.666666666664</v>
      </c>
      <c r="C428" s="104">
        <v>43.11</v>
      </c>
      <c r="M428" s="89">
        <f t="shared" si="10"/>
        <v>6.9832686021884405E-3</v>
      </c>
    </row>
    <row r="429" spans="2:13" ht="13.5" thickBot="1" x14ac:dyDescent="0.25">
      <c r="B429" s="105">
        <v>39486.666666666664</v>
      </c>
      <c r="C429" s="104">
        <v>43.6</v>
      </c>
      <c r="M429" s="89">
        <f t="shared" si="10"/>
        <v>1.1302161595945394E-2</v>
      </c>
    </row>
    <row r="430" spans="2:13" ht="13.5" thickBot="1" x14ac:dyDescent="0.25">
      <c r="B430" s="105">
        <v>39489.666666666664</v>
      </c>
      <c r="C430" s="104">
        <v>44.07</v>
      </c>
      <c r="M430" s="89">
        <f t="shared" si="10"/>
        <v>1.0722128498906891E-2</v>
      </c>
    </row>
    <row r="431" spans="2:13" ht="13.5" thickBot="1" x14ac:dyDescent="0.25">
      <c r="B431" s="105">
        <v>39490.666666666664</v>
      </c>
      <c r="C431" s="104">
        <v>43.82</v>
      </c>
      <c r="M431" s="89">
        <f t="shared" si="10"/>
        <v>-5.6889446865751592E-3</v>
      </c>
    </row>
    <row r="432" spans="2:13" ht="13.5" thickBot="1" x14ac:dyDescent="0.25">
      <c r="B432" s="105">
        <v>39491.666666666664</v>
      </c>
      <c r="C432" s="104">
        <v>44.78</v>
      </c>
      <c r="M432" s="89">
        <f t="shared" si="10"/>
        <v>2.1671277003288244E-2</v>
      </c>
    </row>
    <row r="433" spans="2:13" ht="13.5" thickBot="1" x14ac:dyDescent="0.25">
      <c r="B433" s="105">
        <v>39492.666666666664</v>
      </c>
      <c r="C433" s="104">
        <v>43.97</v>
      </c>
      <c r="M433" s="89">
        <f t="shared" si="10"/>
        <v>-1.8254027977890119E-2</v>
      </c>
    </row>
    <row r="434" spans="2:13" ht="13.5" thickBot="1" x14ac:dyDescent="0.25">
      <c r="B434" s="105">
        <v>39493.666666666664</v>
      </c>
      <c r="C434" s="104">
        <v>43.82</v>
      </c>
      <c r="M434" s="89">
        <f t="shared" si="10"/>
        <v>-3.4172490253982718E-3</v>
      </c>
    </row>
    <row r="435" spans="2:13" ht="13.5" thickBot="1" x14ac:dyDescent="0.25">
      <c r="B435" s="105">
        <v>39497.666666666664</v>
      </c>
      <c r="C435" s="104">
        <v>43.74</v>
      </c>
      <c r="M435" s="89">
        <f t="shared" si="10"/>
        <v>-1.827318918698658E-3</v>
      </c>
    </row>
    <row r="436" spans="2:13" ht="13.5" thickBot="1" x14ac:dyDescent="0.25">
      <c r="B436" s="105">
        <v>39498.666666666664</v>
      </c>
      <c r="C436" s="104">
        <v>43.94</v>
      </c>
      <c r="M436" s="89">
        <f t="shared" si="10"/>
        <v>4.5620517078423725E-3</v>
      </c>
    </row>
    <row r="437" spans="2:13" ht="13.5" thickBot="1" x14ac:dyDescent="0.25">
      <c r="B437" s="105">
        <v>39499.666666666664</v>
      </c>
      <c r="C437" s="104">
        <v>43.52</v>
      </c>
      <c r="M437" s="89">
        <f t="shared" si="10"/>
        <v>-9.6044644087768648E-3</v>
      </c>
    </row>
    <row r="438" spans="2:13" ht="13.5" thickBot="1" x14ac:dyDescent="0.25">
      <c r="B438" s="105">
        <v>39500.666666666664</v>
      </c>
      <c r="C438" s="104">
        <v>43.68</v>
      </c>
      <c r="M438" s="89">
        <f t="shared" si="10"/>
        <v>3.6697288889624017E-3</v>
      </c>
    </row>
    <row r="439" spans="2:13" ht="13.5" thickBot="1" x14ac:dyDescent="0.25">
      <c r="B439" s="105">
        <v>39504.666666666664</v>
      </c>
      <c r="C439" s="104">
        <v>44.07</v>
      </c>
      <c r="M439" s="89">
        <f t="shared" si="10"/>
        <v>8.8889474172459942E-3</v>
      </c>
    </row>
    <row r="440" spans="2:13" ht="13.5" thickBot="1" x14ac:dyDescent="0.25">
      <c r="B440" s="105">
        <v>39505.666666666664</v>
      </c>
      <c r="C440" s="104">
        <v>44.29</v>
      </c>
      <c r="M440" s="89">
        <f t="shared" si="10"/>
        <v>4.979639081211149E-3</v>
      </c>
    </row>
    <row r="441" spans="2:13" ht="13.5" thickBot="1" x14ac:dyDescent="0.25">
      <c r="B441" s="105">
        <v>39506.666666666664</v>
      </c>
      <c r="C441" s="104">
        <v>44.12</v>
      </c>
      <c r="M441" s="89">
        <f t="shared" si="10"/>
        <v>-3.8457235498051551E-3</v>
      </c>
    </row>
    <row r="442" spans="2:13" ht="13.5" thickBot="1" x14ac:dyDescent="0.25">
      <c r="B442" s="105">
        <v>39507.666666666664</v>
      </c>
      <c r="C442" s="104">
        <v>42.95</v>
      </c>
      <c r="M442" s="89">
        <f t="shared" si="10"/>
        <v>-2.6876545955037225E-2</v>
      </c>
    </row>
    <row r="443" spans="2:13" ht="13.5" thickBot="1" x14ac:dyDescent="0.25">
      <c r="B443" s="105">
        <v>39510.666666666664</v>
      </c>
      <c r="C443" s="104">
        <v>42.67</v>
      </c>
      <c r="M443" s="89">
        <f t="shared" si="10"/>
        <v>-6.5405512303558233E-3</v>
      </c>
    </row>
    <row r="444" spans="2:13" ht="13.5" thickBot="1" x14ac:dyDescent="0.25">
      <c r="B444" s="105">
        <v>39511.666666666664</v>
      </c>
      <c r="C444" s="104">
        <v>42.91</v>
      </c>
      <c r="M444" s="89">
        <f t="shared" si="10"/>
        <v>5.6088018035245647E-3</v>
      </c>
    </row>
    <row r="445" spans="2:13" ht="13.5" thickBot="1" x14ac:dyDescent="0.25">
      <c r="B445" s="105">
        <v>39512.666666666664</v>
      </c>
      <c r="C445" s="104">
        <v>43.12</v>
      </c>
      <c r="M445" s="89">
        <f t="shared" si="10"/>
        <v>4.8820275973083188E-3</v>
      </c>
    </row>
    <row r="446" spans="2:13" ht="13.5" thickBot="1" x14ac:dyDescent="0.25">
      <c r="B446" s="105">
        <v>39513.666666666664</v>
      </c>
      <c r="C446" s="104">
        <v>42.17</v>
      </c>
      <c r="M446" s="89">
        <f t="shared" si="10"/>
        <v>-2.2277858842273148E-2</v>
      </c>
    </row>
    <row r="447" spans="2:13" ht="13.5" thickBot="1" x14ac:dyDescent="0.25">
      <c r="B447" s="105">
        <v>39514.666666666664</v>
      </c>
      <c r="C447" s="104">
        <v>42.07</v>
      </c>
      <c r="M447" s="89">
        <f t="shared" si="10"/>
        <v>-2.3741701560390234E-3</v>
      </c>
    </row>
    <row r="448" spans="2:13" ht="13.5" thickBot="1" x14ac:dyDescent="0.25">
      <c r="B448" s="105">
        <v>39517.666666666664</v>
      </c>
      <c r="C448" s="104">
        <v>41.26</v>
      </c>
      <c r="M448" s="89">
        <f t="shared" si="10"/>
        <v>-1.9441389959323815E-2</v>
      </c>
    </row>
    <row r="449" spans="2:13" ht="13.5" thickBot="1" x14ac:dyDescent="0.25">
      <c r="B449" s="105">
        <v>39518.666666666664</v>
      </c>
      <c r="C449" s="104">
        <v>42.83</v>
      </c>
      <c r="M449" s="89">
        <f t="shared" si="10"/>
        <v>3.7345283984173867E-2</v>
      </c>
    </row>
    <row r="450" spans="2:13" ht="13.5" thickBot="1" x14ac:dyDescent="0.25">
      <c r="B450" s="105">
        <v>39519.666666666664</v>
      </c>
      <c r="C450" s="104">
        <v>42.71</v>
      </c>
      <c r="M450" s="89">
        <f t="shared" si="10"/>
        <v>-2.8057067739044078E-3</v>
      </c>
    </row>
    <row r="451" spans="2:13" ht="13.5" thickBot="1" x14ac:dyDescent="0.25">
      <c r="B451" s="105">
        <v>39520.666666666664</v>
      </c>
      <c r="C451" s="104">
        <v>43.04</v>
      </c>
      <c r="M451" s="89">
        <f t="shared" si="10"/>
        <v>7.6968310001538521E-3</v>
      </c>
    </row>
    <row r="452" spans="2:13" ht="13.5" thickBot="1" x14ac:dyDescent="0.25">
      <c r="B452" s="105">
        <v>39521.666666666664</v>
      </c>
      <c r="C452" s="104">
        <v>42.25</v>
      </c>
      <c r="M452" s="89">
        <f t="shared" si="10"/>
        <v>-1.8525562050346077E-2</v>
      </c>
    </row>
    <row r="453" spans="2:13" ht="13.5" thickBot="1" x14ac:dyDescent="0.25">
      <c r="B453" s="105">
        <v>39524.666666666664</v>
      </c>
      <c r="C453" s="104">
        <v>41.48</v>
      </c>
      <c r="M453" s="89">
        <f t="shared" ref="M453:M516" si="11">LN(C453/C452)</f>
        <v>-1.8392970441856352E-2</v>
      </c>
    </row>
    <row r="454" spans="2:13" ht="13.5" thickBot="1" x14ac:dyDescent="0.25">
      <c r="B454" s="105">
        <v>39525.666666666664</v>
      </c>
      <c r="C454" s="104">
        <v>43.33</v>
      </c>
      <c r="M454" s="89">
        <f t="shared" si="11"/>
        <v>4.3633852390491543E-2</v>
      </c>
    </row>
    <row r="455" spans="2:13" ht="13.5" thickBot="1" x14ac:dyDescent="0.25">
      <c r="B455" s="105">
        <v>39526.666666666664</v>
      </c>
      <c r="C455" s="104">
        <v>42.26</v>
      </c>
      <c r="M455" s="89">
        <f t="shared" si="11"/>
        <v>-2.5004223563907454E-2</v>
      </c>
    </row>
    <row r="456" spans="2:13" ht="13.5" thickBot="1" x14ac:dyDescent="0.25">
      <c r="B456" s="105">
        <v>39527.666666666664</v>
      </c>
      <c r="C456" s="104">
        <v>43.09</v>
      </c>
      <c r="M456" s="89">
        <f t="shared" si="11"/>
        <v>1.9449939439836205E-2</v>
      </c>
    </row>
    <row r="457" spans="2:13" ht="13.5" thickBot="1" x14ac:dyDescent="0.25">
      <c r="B457" s="105">
        <v>39531.666666666664</v>
      </c>
      <c r="C457" s="104">
        <v>44.58</v>
      </c>
      <c r="M457" s="89">
        <f t="shared" si="11"/>
        <v>3.3994376329976018E-2</v>
      </c>
    </row>
    <row r="458" spans="2:13" ht="13.5" thickBot="1" x14ac:dyDescent="0.25">
      <c r="B458" s="105">
        <v>39532.666666666664</v>
      </c>
      <c r="C458" s="104">
        <v>44.83</v>
      </c>
      <c r="M458" s="89">
        <f t="shared" si="11"/>
        <v>5.5922302096252574E-3</v>
      </c>
    </row>
    <row r="459" spans="2:13" ht="13.5" thickBot="1" x14ac:dyDescent="0.25">
      <c r="B459" s="105">
        <v>39533.666666666664</v>
      </c>
      <c r="C459" s="104">
        <v>44.7</v>
      </c>
      <c r="M459" s="89">
        <f t="shared" si="11"/>
        <v>-2.9040565478248466E-3</v>
      </c>
    </row>
    <row r="460" spans="2:13" ht="13.5" thickBot="1" x14ac:dyDescent="0.25">
      <c r="B460" s="105">
        <v>39534.666666666664</v>
      </c>
      <c r="C460" s="104">
        <v>43.71</v>
      </c>
      <c r="M460" s="89">
        <f t="shared" si="11"/>
        <v>-2.2396592744300038E-2</v>
      </c>
    </row>
    <row r="461" spans="2:13" ht="13.5" thickBot="1" x14ac:dyDescent="0.25">
      <c r="B461" s="105">
        <v>39535.666666666664</v>
      </c>
      <c r="C461" s="104">
        <v>43.49</v>
      </c>
      <c r="M461" s="89">
        <f t="shared" si="11"/>
        <v>-5.045882265676138E-3</v>
      </c>
    </row>
    <row r="462" spans="2:13" ht="13.5" thickBot="1" x14ac:dyDescent="0.25">
      <c r="B462" s="105">
        <v>39538.666666666664</v>
      </c>
      <c r="C462" s="104">
        <v>43.72</v>
      </c>
      <c r="M462" s="89">
        <f t="shared" si="11"/>
        <v>5.2746366987907762E-3</v>
      </c>
    </row>
    <row r="463" spans="2:13" ht="13.5" thickBot="1" x14ac:dyDescent="0.25">
      <c r="B463" s="105">
        <v>39539.666666666664</v>
      </c>
      <c r="C463" s="104">
        <v>45.59</v>
      </c>
      <c r="M463" s="89">
        <f t="shared" si="11"/>
        <v>4.1882730917012251E-2</v>
      </c>
    </row>
    <row r="464" spans="2:13" ht="13.5" thickBot="1" x14ac:dyDescent="0.25">
      <c r="B464" s="105">
        <v>39540.666666666664</v>
      </c>
      <c r="C464" s="104">
        <v>45.49</v>
      </c>
      <c r="M464" s="89">
        <f t="shared" si="11"/>
        <v>-2.1958726434373357E-3</v>
      </c>
    </row>
    <row r="465" spans="2:13" ht="13.5" thickBot="1" x14ac:dyDescent="0.25">
      <c r="B465" s="105">
        <v>39541.666666666664</v>
      </c>
      <c r="C465" s="104">
        <v>45.59</v>
      </c>
      <c r="M465" s="89">
        <f t="shared" si="11"/>
        <v>2.1958726434374563E-3</v>
      </c>
    </row>
    <row r="466" spans="2:13" ht="13.5" thickBot="1" x14ac:dyDescent="0.25">
      <c r="B466" s="105">
        <v>39542.666666666664</v>
      </c>
      <c r="C466" s="104">
        <v>45.86</v>
      </c>
      <c r="M466" s="89">
        <f t="shared" si="11"/>
        <v>5.9048832044082782E-3</v>
      </c>
    </row>
    <row r="467" spans="2:13" ht="13.5" thickBot="1" x14ac:dyDescent="0.25">
      <c r="B467" s="105">
        <v>39545.666666666664</v>
      </c>
      <c r="C467" s="104">
        <v>45.76</v>
      </c>
      <c r="M467" s="89">
        <f t="shared" si="11"/>
        <v>-2.1829303582159903E-3</v>
      </c>
    </row>
    <row r="468" spans="2:13" ht="13.5" thickBot="1" x14ac:dyDescent="0.25">
      <c r="B468" s="105">
        <v>39546.666666666664</v>
      </c>
      <c r="C468" s="104">
        <v>45.41</v>
      </c>
      <c r="M468" s="89">
        <f t="shared" si="11"/>
        <v>-7.6780019616827641E-3</v>
      </c>
    </row>
    <row r="469" spans="2:13" ht="13.5" thickBot="1" x14ac:dyDescent="0.25">
      <c r="B469" s="105">
        <v>39547.666666666664</v>
      </c>
      <c r="C469" s="104">
        <v>44.9</v>
      </c>
      <c r="M469" s="89">
        <f t="shared" si="11"/>
        <v>-1.129455036165113E-2</v>
      </c>
    </row>
    <row r="470" spans="2:13" ht="13.5" thickBot="1" x14ac:dyDescent="0.25">
      <c r="B470" s="105">
        <v>39548.666666666664</v>
      </c>
      <c r="C470" s="104">
        <v>45.54</v>
      </c>
      <c r="M470" s="89">
        <f t="shared" si="11"/>
        <v>1.4153265887385007E-2</v>
      </c>
    </row>
    <row r="471" spans="2:13" ht="13.5" thickBot="1" x14ac:dyDescent="0.25">
      <c r="B471" s="105">
        <v>39549.666666666664</v>
      </c>
      <c r="C471" s="104">
        <v>44.28</v>
      </c>
      <c r="M471" s="89">
        <f t="shared" si="11"/>
        <v>-2.8057952795157381E-2</v>
      </c>
    </row>
    <row r="472" spans="2:13" ht="13.5" thickBot="1" x14ac:dyDescent="0.25">
      <c r="B472" s="105">
        <v>39552.666666666664</v>
      </c>
      <c r="C472" s="104">
        <v>44.08</v>
      </c>
      <c r="M472" s="89">
        <f t="shared" si="11"/>
        <v>-4.5269429957771803E-3</v>
      </c>
    </row>
    <row r="473" spans="2:13" ht="13.5" thickBot="1" x14ac:dyDescent="0.25">
      <c r="B473" s="105">
        <v>39553.666666666664</v>
      </c>
      <c r="C473" s="104">
        <v>44.14</v>
      </c>
      <c r="M473" s="89">
        <f t="shared" si="11"/>
        <v>1.3602359839314396E-3</v>
      </c>
    </row>
    <row r="474" spans="2:13" ht="13.5" thickBot="1" x14ac:dyDescent="0.25">
      <c r="B474" s="105">
        <v>39554.666666666664</v>
      </c>
      <c r="C474" s="104">
        <v>45.37</v>
      </c>
      <c r="M474" s="89">
        <f t="shared" si="11"/>
        <v>2.7484692847282173E-2</v>
      </c>
    </row>
    <row r="475" spans="2:13" ht="13.5" thickBot="1" x14ac:dyDescent="0.25">
      <c r="B475" s="105">
        <v>39555.666666666664</v>
      </c>
      <c r="C475" s="104">
        <v>45.27</v>
      </c>
      <c r="M475" s="89">
        <f t="shared" si="11"/>
        <v>-2.2065322280052373E-3</v>
      </c>
    </row>
    <row r="476" spans="2:13" ht="13.5" thickBot="1" x14ac:dyDescent="0.25">
      <c r="B476" s="105">
        <v>39556.666666666664</v>
      </c>
      <c r="C476" s="104">
        <v>46.71</v>
      </c>
      <c r="M476" s="89">
        <f t="shared" si="11"/>
        <v>3.1313713066149398E-2</v>
      </c>
    </row>
    <row r="477" spans="2:13" ht="13.5" thickBot="1" x14ac:dyDescent="0.25">
      <c r="B477" s="105">
        <v>39559.666666666664</v>
      </c>
      <c r="C477" s="104">
        <v>47.04</v>
      </c>
      <c r="M477" s="89">
        <f t="shared" si="11"/>
        <v>7.040029076354818E-3</v>
      </c>
    </row>
    <row r="478" spans="2:13" ht="13.5" thickBot="1" x14ac:dyDescent="0.25">
      <c r="B478" s="105">
        <v>39560.666666666664</v>
      </c>
      <c r="C478" s="104">
        <v>46.34</v>
      </c>
      <c r="M478" s="89">
        <f t="shared" si="11"/>
        <v>-1.499278458614128E-2</v>
      </c>
    </row>
    <row r="479" spans="2:13" ht="13.5" thickBot="1" x14ac:dyDescent="0.25">
      <c r="B479" s="105">
        <v>39561.666666666664</v>
      </c>
      <c r="C479" s="104">
        <v>46.85</v>
      </c>
      <c r="M479" s="89">
        <f t="shared" si="11"/>
        <v>1.0945489680201074E-2</v>
      </c>
    </row>
    <row r="480" spans="2:13" ht="13.5" thickBot="1" x14ac:dyDescent="0.25">
      <c r="B480" s="105">
        <v>39562.666666666664</v>
      </c>
      <c r="C480" s="104">
        <v>47.27</v>
      </c>
      <c r="M480" s="89">
        <f t="shared" si="11"/>
        <v>8.9248361207138176E-3</v>
      </c>
    </row>
    <row r="481" spans="2:13" ht="13.5" thickBot="1" x14ac:dyDescent="0.25">
      <c r="B481" s="105">
        <v>39563.666666666664</v>
      </c>
      <c r="C481" s="104">
        <v>47.15</v>
      </c>
      <c r="M481" s="89">
        <f t="shared" si="11"/>
        <v>-2.5418357256786193E-3</v>
      </c>
    </row>
    <row r="482" spans="2:13" ht="13.5" thickBot="1" x14ac:dyDescent="0.25">
      <c r="B482" s="105">
        <v>39566.666666666664</v>
      </c>
      <c r="C482" s="104">
        <v>47.24</v>
      </c>
      <c r="M482" s="89">
        <f t="shared" si="11"/>
        <v>1.9069822496950274E-3</v>
      </c>
    </row>
    <row r="483" spans="2:13" ht="13.5" thickBot="1" x14ac:dyDescent="0.25">
      <c r="B483" s="105">
        <v>39567.666666666664</v>
      </c>
      <c r="C483" s="104">
        <v>47.6</v>
      </c>
      <c r="M483" s="89">
        <f t="shared" si="11"/>
        <v>7.591769908212663E-3</v>
      </c>
    </row>
    <row r="484" spans="2:13" ht="13.5" thickBot="1" x14ac:dyDescent="0.25">
      <c r="B484" s="105">
        <v>39568.666666666664</v>
      </c>
      <c r="C484" s="104">
        <v>47.21</v>
      </c>
      <c r="M484" s="89">
        <f t="shared" si="11"/>
        <v>-8.2270266791789164E-3</v>
      </c>
    </row>
    <row r="485" spans="2:13" ht="13.5" thickBot="1" x14ac:dyDescent="0.25">
      <c r="B485" s="105">
        <v>39569.666666666664</v>
      </c>
      <c r="C485" s="104">
        <v>48.7</v>
      </c>
      <c r="M485" s="89">
        <f t="shared" si="11"/>
        <v>3.1073295530348814E-2</v>
      </c>
    </row>
    <row r="486" spans="2:13" ht="13.5" thickBot="1" x14ac:dyDescent="0.25">
      <c r="B486" s="105">
        <v>39570.666666666664</v>
      </c>
      <c r="C486" s="104">
        <v>48.77</v>
      </c>
      <c r="M486" s="89">
        <f t="shared" si="11"/>
        <v>1.4363396334170853E-3</v>
      </c>
    </row>
    <row r="487" spans="2:13" ht="13.5" thickBot="1" x14ac:dyDescent="0.25">
      <c r="B487" s="105">
        <v>39573.666666666664</v>
      </c>
      <c r="C487" s="104">
        <v>48.63</v>
      </c>
      <c r="M487" s="89">
        <f t="shared" si="11"/>
        <v>-2.8747453062668506E-3</v>
      </c>
    </row>
    <row r="488" spans="2:13" ht="13.5" thickBot="1" x14ac:dyDescent="0.25">
      <c r="B488" s="105">
        <v>39574.666666666664</v>
      </c>
      <c r="C488" s="104">
        <v>48.93</v>
      </c>
      <c r="M488" s="89">
        <f t="shared" si="11"/>
        <v>6.1500808853376934E-3</v>
      </c>
    </row>
    <row r="489" spans="2:13" ht="13.5" thickBot="1" x14ac:dyDescent="0.25">
      <c r="B489" s="105">
        <v>39575.666666666664</v>
      </c>
      <c r="C489" s="104">
        <v>48.04</v>
      </c>
      <c r="M489" s="89">
        <f t="shared" si="11"/>
        <v>-1.8356708089249382E-2</v>
      </c>
    </row>
    <row r="490" spans="2:13" ht="13.5" thickBot="1" x14ac:dyDescent="0.25">
      <c r="B490" s="105">
        <v>39576.666666666664</v>
      </c>
      <c r="C490" s="104">
        <v>48.4</v>
      </c>
      <c r="M490" s="89">
        <f t="shared" si="11"/>
        <v>7.4658165108032054E-3</v>
      </c>
    </row>
    <row r="491" spans="2:13" ht="13.5" thickBot="1" x14ac:dyDescent="0.25">
      <c r="B491" s="105">
        <v>39577.666666666664</v>
      </c>
      <c r="C491" s="104">
        <v>48.21</v>
      </c>
      <c r="M491" s="89">
        <f t="shared" si="11"/>
        <v>-3.9333453050551057E-3</v>
      </c>
    </row>
    <row r="492" spans="2:13" ht="13.5" thickBot="1" x14ac:dyDescent="0.25">
      <c r="B492" s="105">
        <v>39580.666666666664</v>
      </c>
      <c r="C492" s="104">
        <v>49.09</v>
      </c>
      <c r="M492" s="89">
        <f t="shared" si="11"/>
        <v>1.8088879652430244E-2</v>
      </c>
    </row>
    <row r="493" spans="2:13" ht="13.5" thickBot="1" x14ac:dyDescent="0.25">
      <c r="B493" s="105">
        <v>39581.666666666664</v>
      </c>
      <c r="C493" s="104">
        <v>49.22</v>
      </c>
      <c r="M493" s="89">
        <f t="shared" si="11"/>
        <v>2.6446968929486497E-3</v>
      </c>
    </row>
    <row r="494" spans="2:13" ht="13.5" thickBot="1" x14ac:dyDescent="0.25">
      <c r="B494" s="105">
        <v>39582.666666666664</v>
      </c>
      <c r="C494" s="104">
        <v>49.11</v>
      </c>
      <c r="M494" s="89">
        <f t="shared" si="11"/>
        <v>-2.2373649117565816E-3</v>
      </c>
    </row>
    <row r="495" spans="2:13" ht="13.5" thickBot="1" x14ac:dyDescent="0.25">
      <c r="B495" s="105">
        <v>39583.666666666664</v>
      </c>
      <c r="C495" s="104">
        <v>49.97</v>
      </c>
      <c r="M495" s="89">
        <f t="shared" si="11"/>
        <v>1.7360145304960408E-2</v>
      </c>
    </row>
    <row r="496" spans="2:13" ht="13.5" thickBot="1" x14ac:dyDescent="0.25">
      <c r="B496" s="105">
        <v>39584.666666666664</v>
      </c>
      <c r="C496" s="104">
        <v>50.01</v>
      </c>
      <c r="M496" s="89">
        <f t="shared" si="11"/>
        <v>8.0016007469870085E-4</v>
      </c>
    </row>
    <row r="497" spans="2:13" ht="13.5" thickBot="1" x14ac:dyDescent="0.25">
      <c r="B497" s="105">
        <v>39587.666666666664</v>
      </c>
      <c r="C497" s="104">
        <v>49.65</v>
      </c>
      <c r="M497" s="89">
        <f t="shared" si="11"/>
        <v>-7.2245949396307274E-3</v>
      </c>
    </row>
    <row r="498" spans="2:13" ht="13.5" thickBot="1" x14ac:dyDescent="0.25">
      <c r="B498" s="105">
        <v>39588.666666666664</v>
      </c>
      <c r="C498" s="104">
        <v>49.27</v>
      </c>
      <c r="M498" s="89">
        <f t="shared" si="11"/>
        <v>-7.6830139353098112E-3</v>
      </c>
    </row>
    <row r="499" spans="2:13" ht="13.5" thickBot="1" x14ac:dyDescent="0.25">
      <c r="B499" s="105">
        <v>39589.666666666664</v>
      </c>
      <c r="C499" s="104">
        <v>48.18</v>
      </c>
      <c r="M499" s="89">
        <f t="shared" si="11"/>
        <v>-2.2371379369146491E-2</v>
      </c>
    </row>
    <row r="500" spans="2:13" ht="13.5" thickBot="1" x14ac:dyDescent="0.25">
      <c r="B500" s="105">
        <v>39590.666666666664</v>
      </c>
      <c r="C500" s="104">
        <v>48.35</v>
      </c>
      <c r="M500" s="89">
        <f t="shared" si="11"/>
        <v>3.5222247125781142E-3</v>
      </c>
    </row>
    <row r="501" spans="2:13" ht="13.5" thickBot="1" x14ac:dyDescent="0.25">
      <c r="B501" s="105">
        <v>39591.666666666664</v>
      </c>
      <c r="C501" s="104">
        <v>48.2</v>
      </c>
      <c r="M501" s="89">
        <f t="shared" si="11"/>
        <v>-3.1072008427487155E-3</v>
      </c>
    </row>
    <row r="502" spans="2:13" ht="13.5" thickBot="1" x14ac:dyDescent="0.25">
      <c r="B502" s="105">
        <v>39595.666666666664</v>
      </c>
      <c r="C502" s="104">
        <v>49.05</v>
      </c>
      <c r="M502" s="89">
        <f t="shared" si="11"/>
        <v>1.7481164954817406E-2</v>
      </c>
    </row>
    <row r="503" spans="2:13" ht="13.5" thickBot="1" x14ac:dyDescent="0.25">
      <c r="B503" s="105">
        <v>39596.666666666664</v>
      </c>
      <c r="C503" s="104">
        <v>49.25</v>
      </c>
      <c r="M503" s="89">
        <f t="shared" si="11"/>
        <v>4.0691816067257493E-3</v>
      </c>
    </row>
    <row r="504" spans="2:13" ht="13.5" thickBot="1" x14ac:dyDescent="0.25">
      <c r="B504" s="105">
        <v>39597.666666666664</v>
      </c>
      <c r="C504" s="104">
        <v>49.69</v>
      </c>
      <c r="M504" s="89">
        <f t="shared" si="11"/>
        <v>8.8943379961311797E-3</v>
      </c>
    </row>
    <row r="505" spans="2:13" ht="13.5" thickBot="1" x14ac:dyDescent="0.25">
      <c r="B505" s="105">
        <v>39598.666666666664</v>
      </c>
      <c r="C505" s="104">
        <v>50.01</v>
      </c>
      <c r="M505" s="89">
        <f t="shared" si="11"/>
        <v>6.4192798165831899E-3</v>
      </c>
    </row>
    <row r="506" spans="2:13" ht="13.5" thickBot="1" x14ac:dyDescent="0.25">
      <c r="B506" s="105">
        <v>39601.666666666664</v>
      </c>
      <c r="C506" s="104">
        <v>49.4</v>
      </c>
      <c r="M506" s="89">
        <f t="shared" si="11"/>
        <v>-1.2272561236935521E-2</v>
      </c>
    </row>
    <row r="507" spans="2:13" ht="13.5" thickBot="1" x14ac:dyDescent="0.25">
      <c r="B507" s="105">
        <v>39602.666666666664</v>
      </c>
      <c r="C507" s="104">
        <v>49.13</v>
      </c>
      <c r="M507" s="89">
        <f t="shared" si="11"/>
        <v>-5.4805780133199058E-3</v>
      </c>
    </row>
    <row r="508" spans="2:13" ht="13.5" thickBot="1" x14ac:dyDescent="0.25">
      <c r="B508" s="105">
        <v>39603.666666666664</v>
      </c>
      <c r="C508" s="104">
        <v>49.76</v>
      </c>
      <c r="M508" s="89">
        <f t="shared" si="11"/>
        <v>1.2741602250366964E-2</v>
      </c>
    </row>
    <row r="509" spans="2:13" ht="13.5" thickBot="1" x14ac:dyDescent="0.25">
      <c r="B509" s="105">
        <v>39604.666666666664</v>
      </c>
      <c r="C509" s="104">
        <v>50.55</v>
      </c>
      <c r="M509" s="89">
        <f t="shared" si="11"/>
        <v>1.5751497035556332E-2</v>
      </c>
    </row>
    <row r="510" spans="2:13" ht="13.5" thickBot="1" x14ac:dyDescent="0.25">
      <c r="B510" s="105">
        <v>39605.666666666664</v>
      </c>
      <c r="C510" s="104">
        <v>49.03</v>
      </c>
      <c r="M510" s="89">
        <f t="shared" si="11"/>
        <v>-3.0530589803338403E-2</v>
      </c>
    </row>
    <row r="511" spans="2:13" ht="13.5" thickBot="1" x14ac:dyDescent="0.25">
      <c r="B511" s="105">
        <v>39608.666666666664</v>
      </c>
      <c r="C511" s="104">
        <v>48.77</v>
      </c>
      <c r="M511" s="89">
        <f t="shared" si="11"/>
        <v>-5.3169859411805968E-3</v>
      </c>
    </row>
    <row r="512" spans="2:13" ht="13.5" thickBot="1" x14ac:dyDescent="0.25">
      <c r="B512" s="105">
        <v>39609.666666666664</v>
      </c>
      <c r="C512" s="104">
        <v>48.54</v>
      </c>
      <c r="M512" s="89">
        <f t="shared" si="11"/>
        <v>-4.7271694235059749E-3</v>
      </c>
    </row>
    <row r="513" spans="2:13" ht="13.5" thickBot="1" x14ac:dyDescent="0.25">
      <c r="B513" s="105">
        <v>39610.666666666664</v>
      </c>
      <c r="C513" s="104">
        <v>47.38</v>
      </c>
      <c r="M513" s="89">
        <f t="shared" si="11"/>
        <v>-2.4188001567815885E-2</v>
      </c>
    </row>
    <row r="514" spans="2:13" ht="13.5" thickBot="1" x14ac:dyDescent="0.25">
      <c r="B514" s="105">
        <v>39611.666666666664</v>
      </c>
      <c r="C514" s="104">
        <v>47.42</v>
      </c>
      <c r="M514" s="89">
        <f t="shared" si="11"/>
        <v>8.438819066200568E-4</v>
      </c>
    </row>
    <row r="515" spans="2:13" ht="13.5" thickBot="1" x14ac:dyDescent="0.25">
      <c r="B515" s="105">
        <v>39612.666666666664</v>
      </c>
      <c r="C515" s="104">
        <v>48.37</v>
      </c>
      <c r="M515" s="89">
        <f t="shared" si="11"/>
        <v>1.9835706197632363E-2</v>
      </c>
    </row>
    <row r="516" spans="2:13" ht="13.5" thickBot="1" x14ac:dyDescent="0.25">
      <c r="B516" s="105">
        <v>39615.666666666664</v>
      </c>
      <c r="C516" s="104">
        <v>48.8</v>
      </c>
      <c r="M516" s="89">
        <f t="shared" si="11"/>
        <v>8.8505260242097098E-3</v>
      </c>
    </row>
    <row r="517" spans="2:13" ht="13.5" thickBot="1" x14ac:dyDescent="0.25">
      <c r="B517" s="105">
        <v>39616.666666666664</v>
      </c>
      <c r="C517" s="104">
        <v>48.54</v>
      </c>
      <c r="M517" s="89">
        <f t="shared" ref="M517:M580" si="12">LN(C517/C516)</f>
        <v>-5.3421125606461037E-3</v>
      </c>
    </row>
    <row r="518" spans="2:13" ht="13.5" thickBot="1" x14ac:dyDescent="0.25">
      <c r="B518" s="105">
        <v>39617.666666666664</v>
      </c>
      <c r="C518" s="104">
        <v>48.02</v>
      </c>
      <c r="M518" s="89">
        <f t="shared" si="12"/>
        <v>-1.0770609505348095E-2</v>
      </c>
    </row>
    <row r="519" spans="2:13" ht="13.5" thickBot="1" x14ac:dyDescent="0.25">
      <c r="B519" s="105">
        <v>39618.666666666664</v>
      </c>
      <c r="C519" s="104">
        <v>48.77</v>
      </c>
      <c r="M519" s="89">
        <f t="shared" si="12"/>
        <v>1.5497778928854152E-2</v>
      </c>
    </row>
    <row r="520" spans="2:13" ht="13.5" thickBot="1" x14ac:dyDescent="0.25">
      <c r="B520" s="105">
        <v>39619.666666666664</v>
      </c>
      <c r="C520" s="104">
        <v>47.42</v>
      </c>
      <c r="M520" s="89">
        <f t="shared" si="12"/>
        <v>-2.8071289084701787E-2</v>
      </c>
    </row>
    <row r="521" spans="2:13" ht="13.5" thickBot="1" x14ac:dyDescent="0.25">
      <c r="B521" s="105">
        <v>39622.666666666664</v>
      </c>
      <c r="C521" s="104">
        <v>47.05</v>
      </c>
      <c r="M521" s="89">
        <f t="shared" si="12"/>
        <v>-7.8332146058709053E-3</v>
      </c>
    </row>
    <row r="522" spans="2:13" ht="13.5" thickBot="1" x14ac:dyDescent="0.25">
      <c r="B522" s="105">
        <v>39623.666666666664</v>
      </c>
      <c r="C522" s="104">
        <v>46.81</v>
      </c>
      <c r="M522" s="89">
        <f t="shared" si="12"/>
        <v>-5.1140107194093294E-3</v>
      </c>
    </row>
    <row r="523" spans="2:13" ht="13.5" thickBot="1" x14ac:dyDescent="0.25">
      <c r="B523" s="105">
        <v>39624.666666666664</v>
      </c>
      <c r="C523" s="104">
        <v>47.57</v>
      </c>
      <c r="M523" s="89">
        <f t="shared" si="12"/>
        <v>1.6105455132210889E-2</v>
      </c>
    </row>
    <row r="524" spans="2:13" ht="13.5" thickBot="1" x14ac:dyDescent="0.25">
      <c r="B524" s="105">
        <v>39625.666666666664</v>
      </c>
      <c r="C524" s="104">
        <v>45.65</v>
      </c>
      <c r="M524" s="89">
        <f t="shared" si="12"/>
        <v>-4.1198703403212723E-2</v>
      </c>
    </row>
    <row r="525" spans="2:13" ht="13.5" thickBot="1" x14ac:dyDescent="0.25">
      <c r="B525" s="105">
        <v>39626.666666666664</v>
      </c>
      <c r="C525" s="104">
        <v>45.65</v>
      </c>
      <c r="M525" s="89">
        <f t="shared" si="12"/>
        <v>0</v>
      </c>
    </row>
    <row r="526" spans="2:13" ht="13.5" thickBot="1" x14ac:dyDescent="0.25">
      <c r="B526" s="105">
        <v>39629.666666666664</v>
      </c>
      <c r="C526" s="104">
        <v>45.17</v>
      </c>
      <c r="M526" s="89">
        <f t="shared" si="12"/>
        <v>-1.057045737446456E-2</v>
      </c>
    </row>
    <row r="527" spans="2:13" ht="13.5" thickBot="1" x14ac:dyDescent="0.25">
      <c r="B527" s="105">
        <v>39630.666666666664</v>
      </c>
      <c r="C527" s="104">
        <v>45.81</v>
      </c>
      <c r="M527" s="89">
        <f t="shared" si="12"/>
        <v>1.4069258232137867E-2</v>
      </c>
    </row>
    <row r="528" spans="2:13" ht="13.5" thickBot="1" x14ac:dyDescent="0.25">
      <c r="B528" s="105">
        <v>39631.666666666664</v>
      </c>
      <c r="C528" s="104">
        <v>44.71</v>
      </c>
      <c r="M528" s="89">
        <f t="shared" si="12"/>
        <v>-2.4305217652761498E-2</v>
      </c>
    </row>
    <row r="529" spans="2:13" ht="13.5" thickBot="1" x14ac:dyDescent="0.25">
      <c r="B529" s="105">
        <v>39636.666666666664</v>
      </c>
      <c r="C529" s="104">
        <v>44.9</v>
      </c>
      <c r="M529" s="89">
        <f t="shared" si="12"/>
        <v>4.2406045023192325E-3</v>
      </c>
    </row>
    <row r="530" spans="2:13" ht="13.5" thickBot="1" x14ac:dyDescent="0.25">
      <c r="B530" s="105">
        <v>39637.666666666664</v>
      </c>
      <c r="C530" s="104">
        <v>45.97</v>
      </c>
      <c r="M530" s="89">
        <f t="shared" si="12"/>
        <v>2.3551215069928078E-2</v>
      </c>
    </row>
    <row r="531" spans="2:13" ht="13.5" thickBot="1" x14ac:dyDescent="0.25">
      <c r="B531" s="105">
        <v>39638.666666666664</v>
      </c>
      <c r="C531" s="104">
        <v>44.75</v>
      </c>
      <c r="M531" s="89">
        <f t="shared" si="12"/>
        <v>-2.6897565097272213E-2</v>
      </c>
    </row>
    <row r="532" spans="2:13" ht="13.5" thickBot="1" x14ac:dyDescent="0.25">
      <c r="B532" s="105">
        <v>39639.666666666664</v>
      </c>
      <c r="C532" s="104">
        <v>45.28</v>
      </c>
      <c r="M532" s="89">
        <f t="shared" si="12"/>
        <v>1.1773989174063203E-2</v>
      </c>
    </row>
    <row r="533" spans="2:13" ht="13.5" thickBot="1" x14ac:dyDescent="0.25">
      <c r="B533" s="105">
        <v>39640.666666666664</v>
      </c>
      <c r="C533" s="104">
        <v>44.56</v>
      </c>
      <c r="M533" s="89">
        <f t="shared" si="12"/>
        <v>-1.6028838275898915E-2</v>
      </c>
    </row>
    <row r="534" spans="2:13" ht="13.5" thickBot="1" x14ac:dyDescent="0.25">
      <c r="B534" s="105">
        <v>39643.666666666664</v>
      </c>
      <c r="C534" s="104">
        <v>44.23</v>
      </c>
      <c r="M534" s="89">
        <f t="shared" si="12"/>
        <v>-7.4333037387933221E-3</v>
      </c>
    </row>
    <row r="535" spans="2:13" ht="13.5" thickBot="1" x14ac:dyDescent="0.25">
      <c r="B535" s="105">
        <v>39644.666666666664</v>
      </c>
      <c r="C535" s="104">
        <v>44.24</v>
      </c>
      <c r="M535" s="89">
        <f t="shared" si="12"/>
        <v>2.2606533384397692E-4</v>
      </c>
    </row>
    <row r="536" spans="2:13" ht="13.5" thickBot="1" x14ac:dyDescent="0.25">
      <c r="B536" s="105">
        <v>39645.666666666664</v>
      </c>
      <c r="C536" s="104">
        <v>45.34</v>
      </c>
      <c r="M536" s="89">
        <f t="shared" si="12"/>
        <v>2.4560287865303645E-2</v>
      </c>
    </row>
    <row r="537" spans="2:13" ht="13.5" thickBot="1" x14ac:dyDescent="0.25">
      <c r="B537" s="105">
        <v>39646.666666666664</v>
      </c>
      <c r="C537" s="104">
        <v>45.64</v>
      </c>
      <c r="M537" s="89">
        <f t="shared" si="12"/>
        <v>6.5948799144919914E-3</v>
      </c>
    </row>
    <row r="538" spans="2:13" ht="13.5" thickBot="1" x14ac:dyDescent="0.25">
      <c r="B538" s="105">
        <v>39647.666666666664</v>
      </c>
      <c r="C538" s="104">
        <v>44.59</v>
      </c>
      <c r="M538" s="89">
        <f t="shared" si="12"/>
        <v>-2.3274906354489585E-2</v>
      </c>
    </row>
    <row r="539" spans="2:13" ht="13.5" thickBot="1" x14ac:dyDescent="0.25">
      <c r="B539" s="105">
        <v>39650.666666666664</v>
      </c>
      <c r="C539" s="104">
        <v>44.78</v>
      </c>
      <c r="M539" s="89">
        <f t="shared" si="12"/>
        <v>4.2519925312233392E-3</v>
      </c>
    </row>
    <row r="540" spans="2:13" ht="13.5" thickBot="1" x14ac:dyDescent="0.25">
      <c r="B540" s="105">
        <v>39651.666666666664</v>
      </c>
      <c r="C540" s="104">
        <v>44.78</v>
      </c>
      <c r="M540" s="89">
        <f t="shared" si="12"/>
        <v>0</v>
      </c>
    </row>
    <row r="541" spans="2:13" ht="13.5" thickBot="1" x14ac:dyDescent="0.25">
      <c r="B541" s="105">
        <v>39652.666666666664</v>
      </c>
      <c r="C541" s="104">
        <v>45.37</v>
      </c>
      <c r="M541" s="89">
        <f t="shared" si="12"/>
        <v>1.3089482505263601E-2</v>
      </c>
    </row>
    <row r="542" spans="2:13" ht="13.5" thickBot="1" x14ac:dyDescent="0.25">
      <c r="B542" s="105">
        <v>39653.666666666664</v>
      </c>
      <c r="C542" s="104">
        <v>44.69</v>
      </c>
      <c r="M542" s="89">
        <f t="shared" si="12"/>
        <v>-1.5101330730512433E-2</v>
      </c>
    </row>
    <row r="543" spans="2:13" ht="13.5" thickBot="1" x14ac:dyDescent="0.25">
      <c r="B543" s="105">
        <v>39654.666666666664</v>
      </c>
      <c r="C543" s="104">
        <v>45.27</v>
      </c>
      <c r="M543" s="89">
        <f t="shared" si="12"/>
        <v>1.2894798502507104E-2</v>
      </c>
    </row>
    <row r="544" spans="2:13" ht="13.5" thickBot="1" x14ac:dyDescent="0.25">
      <c r="B544" s="105">
        <v>39657.666666666664</v>
      </c>
      <c r="C544" s="104">
        <v>44.42</v>
      </c>
      <c r="M544" s="89">
        <f t="shared" si="12"/>
        <v>-1.8954742981585893E-2</v>
      </c>
    </row>
    <row r="545" spans="2:13" ht="13.5" thickBot="1" x14ac:dyDescent="0.25">
      <c r="B545" s="105">
        <v>39658.666666666664</v>
      </c>
      <c r="C545" s="104">
        <v>45.34</v>
      </c>
      <c r="M545" s="89">
        <f t="shared" si="12"/>
        <v>2.0499826613101638E-2</v>
      </c>
    </row>
    <row r="546" spans="2:13" ht="13.5" thickBot="1" x14ac:dyDescent="0.25">
      <c r="B546" s="105">
        <v>39659.666666666664</v>
      </c>
      <c r="C546" s="104">
        <v>45.57</v>
      </c>
      <c r="M546" s="89">
        <f t="shared" si="12"/>
        <v>5.0599601964081472E-3</v>
      </c>
    </row>
    <row r="547" spans="2:13" ht="13.5" thickBot="1" x14ac:dyDescent="0.25">
      <c r="B547" s="105">
        <v>39660.666666666664</v>
      </c>
      <c r="C547" s="104">
        <v>45.46</v>
      </c>
      <c r="M547" s="89">
        <f t="shared" si="12"/>
        <v>-2.416786851393985E-3</v>
      </c>
    </row>
    <row r="548" spans="2:13" ht="13.5" thickBot="1" x14ac:dyDescent="0.25">
      <c r="B548" s="105">
        <v>39661.666666666664</v>
      </c>
      <c r="C548" s="104">
        <v>44.88</v>
      </c>
      <c r="M548" s="89">
        <f t="shared" si="12"/>
        <v>-1.2840557209956222E-2</v>
      </c>
    </row>
    <row r="549" spans="2:13" ht="13.5" thickBot="1" x14ac:dyDescent="0.25">
      <c r="B549" s="105">
        <v>39664.666666666664</v>
      </c>
      <c r="C549" s="104">
        <v>44.43</v>
      </c>
      <c r="M549" s="89">
        <f t="shared" si="12"/>
        <v>-1.0077344266623867E-2</v>
      </c>
    </row>
    <row r="550" spans="2:13" ht="13.5" thickBot="1" x14ac:dyDescent="0.25">
      <c r="B550" s="105">
        <v>39665.666666666664</v>
      </c>
      <c r="C550" s="104">
        <v>45.93</v>
      </c>
      <c r="M550" s="89">
        <f t="shared" si="12"/>
        <v>3.3203581389884884E-2</v>
      </c>
    </row>
    <row r="551" spans="2:13" ht="13.5" thickBot="1" x14ac:dyDescent="0.25">
      <c r="B551" s="105">
        <v>39666.666666666664</v>
      </c>
      <c r="C551" s="104">
        <v>46.63</v>
      </c>
      <c r="M551" s="89">
        <f t="shared" si="12"/>
        <v>1.5125612482527495E-2</v>
      </c>
    </row>
    <row r="552" spans="2:13" ht="13.5" thickBot="1" x14ac:dyDescent="0.25">
      <c r="B552" s="105">
        <v>39667.666666666664</v>
      </c>
      <c r="C552" s="104">
        <v>46.27</v>
      </c>
      <c r="M552" s="89">
        <f t="shared" si="12"/>
        <v>-7.7503079013213003E-3</v>
      </c>
    </row>
    <row r="553" spans="2:13" ht="13.5" thickBot="1" x14ac:dyDescent="0.25">
      <c r="B553" s="105">
        <v>39668.666666666664</v>
      </c>
      <c r="C553" s="104">
        <v>47.32</v>
      </c>
      <c r="M553" s="89">
        <f t="shared" si="12"/>
        <v>2.2439236191277804E-2</v>
      </c>
    </row>
    <row r="554" spans="2:13" ht="13.5" thickBot="1" x14ac:dyDescent="0.25">
      <c r="B554" s="105">
        <v>39671.666666666664</v>
      </c>
      <c r="C554" s="104">
        <v>47.75</v>
      </c>
      <c r="M554" s="89">
        <f t="shared" si="12"/>
        <v>9.0460278165532954E-3</v>
      </c>
    </row>
    <row r="555" spans="2:13" ht="13.5" thickBot="1" x14ac:dyDescent="0.25">
      <c r="B555" s="105">
        <v>39672.666666666664</v>
      </c>
      <c r="C555" s="104">
        <v>47.8</v>
      </c>
      <c r="M555" s="89">
        <f t="shared" si="12"/>
        <v>1.0465725706708953E-3</v>
      </c>
    </row>
    <row r="556" spans="2:13" ht="13.5" thickBot="1" x14ac:dyDescent="0.25">
      <c r="B556" s="105">
        <v>39673.666666666664</v>
      </c>
      <c r="C556" s="104">
        <v>47.7</v>
      </c>
      <c r="M556" s="89">
        <f t="shared" si="12"/>
        <v>-2.0942416031146257E-3</v>
      </c>
    </row>
    <row r="557" spans="2:13" ht="13.5" thickBot="1" x14ac:dyDescent="0.25">
      <c r="B557" s="105">
        <v>39674.666666666664</v>
      </c>
      <c r="C557" s="104">
        <v>48.25</v>
      </c>
      <c r="M557" s="89">
        <f t="shared" si="12"/>
        <v>1.1464429890699434E-2</v>
      </c>
    </row>
    <row r="558" spans="2:13" ht="13.5" thickBot="1" x14ac:dyDescent="0.25">
      <c r="B558" s="105">
        <v>39675.666666666664</v>
      </c>
      <c r="C558" s="104">
        <v>48.16</v>
      </c>
      <c r="M558" s="89">
        <f t="shared" si="12"/>
        <v>-1.8670267844293992E-3</v>
      </c>
    </row>
    <row r="559" spans="2:13" ht="13.5" thickBot="1" x14ac:dyDescent="0.25">
      <c r="B559" s="105">
        <v>39678.666666666664</v>
      </c>
      <c r="C559" s="104">
        <v>47.6</v>
      </c>
      <c r="M559" s="89">
        <f t="shared" si="12"/>
        <v>-1.1696039763191187E-2</v>
      </c>
    </row>
    <row r="560" spans="2:13" ht="13.5" thickBot="1" x14ac:dyDescent="0.25">
      <c r="B560" s="105">
        <v>39679.666666666664</v>
      </c>
      <c r="C560" s="104">
        <v>47.01</v>
      </c>
      <c r="M560" s="89">
        <f t="shared" si="12"/>
        <v>-1.2472416201335237E-2</v>
      </c>
    </row>
    <row r="561" spans="2:13" ht="13.5" thickBot="1" x14ac:dyDescent="0.25">
      <c r="B561" s="105">
        <v>39680.666666666664</v>
      </c>
      <c r="C561" s="104">
        <v>47.09</v>
      </c>
      <c r="M561" s="89">
        <f t="shared" si="12"/>
        <v>1.7003192194242002E-3</v>
      </c>
    </row>
    <row r="562" spans="2:13" ht="13.5" thickBot="1" x14ac:dyDescent="0.25">
      <c r="B562" s="105">
        <v>39681.666666666664</v>
      </c>
      <c r="C562" s="104">
        <v>46.87</v>
      </c>
      <c r="M562" s="89">
        <f t="shared" si="12"/>
        <v>-4.6828523208485885E-3</v>
      </c>
    </row>
    <row r="563" spans="2:13" ht="13.5" thickBot="1" x14ac:dyDescent="0.25">
      <c r="B563" s="105">
        <v>39685.666666666664</v>
      </c>
      <c r="C563" s="104">
        <v>46.49</v>
      </c>
      <c r="M563" s="89">
        <f t="shared" si="12"/>
        <v>-8.1405762321213257E-3</v>
      </c>
    </row>
    <row r="564" spans="2:13" ht="13.5" thickBot="1" x14ac:dyDescent="0.25">
      <c r="B564" s="105">
        <v>39686.666666666664</v>
      </c>
      <c r="C564" s="104">
        <v>46.43</v>
      </c>
      <c r="M564" s="89">
        <f t="shared" si="12"/>
        <v>-1.2914336706630332E-3</v>
      </c>
    </row>
    <row r="565" spans="2:13" ht="13.5" thickBot="1" x14ac:dyDescent="0.25">
      <c r="B565" s="105">
        <v>39687.666666666664</v>
      </c>
      <c r="C565" s="104">
        <v>46.73</v>
      </c>
      <c r="M565" s="89">
        <f t="shared" si="12"/>
        <v>6.4405546805043328E-3</v>
      </c>
    </row>
    <row r="566" spans="2:13" ht="13.5" thickBot="1" x14ac:dyDescent="0.25">
      <c r="B566" s="105">
        <v>39688.666666666664</v>
      </c>
      <c r="C566" s="104">
        <v>47.11</v>
      </c>
      <c r="M566" s="89">
        <f t="shared" si="12"/>
        <v>8.0989359996150694E-3</v>
      </c>
    </row>
    <row r="567" spans="2:13" ht="13.5" thickBot="1" x14ac:dyDescent="0.25">
      <c r="B567" s="105">
        <v>39689.666666666664</v>
      </c>
      <c r="C567" s="104">
        <v>46.12</v>
      </c>
      <c r="M567" s="89">
        <f t="shared" si="12"/>
        <v>-2.1238597311091501E-2</v>
      </c>
    </row>
    <row r="568" spans="2:13" ht="13.5" thickBot="1" x14ac:dyDescent="0.25">
      <c r="B568" s="105">
        <v>39693.666666666664</v>
      </c>
      <c r="C568" s="104">
        <v>45.55</v>
      </c>
      <c r="M568" s="89">
        <f t="shared" si="12"/>
        <v>-1.2436071694891009E-2</v>
      </c>
    </row>
    <row r="569" spans="2:13" ht="13.5" thickBot="1" x14ac:dyDescent="0.25">
      <c r="B569" s="105">
        <v>39694.666666666664</v>
      </c>
      <c r="C569" s="104">
        <v>45.12</v>
      </c>
      <c r="M569" s="89">
        <f t="shared" si="12"/>
        <v>-9.4850165161638328E-3</v>
      </c>
    </row>
    <row r="570" spans="2:13" ht="13.5" thickBot="1" x14ac:dyDescent="0.25">
      <c r="B570" s="105">
        <v>39695.666666666664</v>
      </c>
      <c r="C570" s="104">
        <v>43.66</v>
      </c>
      <c r="M570" s="89">
        <f t="shared" si="12"/>
        <v>-3.2893256068005604E-2</v>
      </c>
    </row>
    <row r="571" spans="2:13" ht="13.5" thickBot="1" x14ac:dyDescent="0.25">
      <c r="B571" s="105">
        <v>39696.666666666664</v>
      </c>
      <c r="C571" s="104">
        <v>43.45</v>
      </c>
      <c r="M571" s="89">
        <f t="shared" si="12"/>
        <v>-4.8214994103966098E-3</v>
      </c>
    </row>
    <row r="572" spans="2:13" ht="13.5" thickBot="1" x14ac:dyDescent="0.25">
      <c r="B572" s="105">
        <v>39699.666666666664</v>
      </c>
      <c r="C572" s="104">
        <v>43.31</v>
      </c>
      <c r="M572" s="89">
        <f t="shared" si="12"/>
        <v>-3.2272964848657905E-3</v>
      </c>
    </row>
    <row r="573" spans="2:13" ht="13.5" thickBot="1" x14ac:dyDescent="0.25">
      <c r="B573" s="105">
        <v>39700.666666666664</v>
      </c>
      <c r="C573" s="104">
        <v>42.45</v>
      </c>
      <c r="M573" s="89">
        <f t="shared" si="12"/>
        <v>-2.0056642469178942E-2</v>
      </c>
    </row>
    <row r="574" spans="2:13" ht="13.5" thickBot="1" x14ac:dyDescent="0.25">
      <c r="B574" s="105">
        <v>39701.666666666664</v>
      </c>
      <c r="C574" s="104">
        <v>42.8</v>
      </c>
      <c r="M574" s="89">
        <f t="shared" si="12"/>
        <v>8.2111898303946235E-3</v>
      </c>
    </row>
    <row r="575" spans="2:13" ht="13.5" thickBot="1" x14ac:dyDescent="0.25">
      <c r="B575" s="105">
        <v>39702.666666666664</v>
      </c>
      <c r="C575" s="104">
        <v>43.6</v>
      </c>
      <c r="M575" s="89">
        <f t="shared" si="12"/>
        <v>1.8519047767237531E-2</v>
      </c>
    </row>
    <row r="576" spans="2:13" ht="13.5" thickBot="1" x14ac:dyDescent="0.25">
      <c r="B576" s="105">
        <v>39703.666666666664</v>
      </c>
      <c r="C576" s="104">
        <v>43.43</v>
      </c>
      <c r="M576" s="89">
        <f t="shared" si="12"/>
        <v>-3.906703808258122E-3</v>
      </c>
    </row>
    <row r="577" spans="2:13" ht="13.5" thickBot="1" x14ac:dyDescent="0.25">
      <c r="B577" s="105">
        <v>39706.666666666664</v>
      </c>
      <c r="C577" s="104">
        <v>42.08</v>
      </c>
      <c r="M577" s="89">
        <f t="shared" si="12"/>
        <v>-3.1577878117276074E-2</v>
      </c>
    </row>
    <row r="578" spans="2:13" ht="13.5" thickBot="1" x14ac:dyDescent="0.25">
      <c r="B578" s="105">
        <v>39707.666666666664</v>
      </c>
      <c r="C578" s="104">
        <v>42.41</v>
      </c>
      <c r="M578" s="89">
        <f t="shared" si="12"/>
        <v>7.8116150570449157E-3</v>
      </c>
    </row>
    <row r="579" spans="2:13" ht="13.5" thickBot="1" x14ac:dyDescent="0.25">
      <c r="B579" s="105">
        <v>39708.666666666664</v>
      </c>
      <c r="C579" s="104">
        <v>40.21</v>
      </c>
      <c r="M579" s="89">
        <f t="shared" si="12"/>
        <v>-5.3268462577316628E-2</v>
      </c>
    </row>
    <row r="580" spans="2:13" ht="13.5" thickBot="1" x14ac:dyDescent="0.25">
      <c r="B580" s="105">
        <v>39709.666666666664</v>
      </c>
      <c r="C580" s="104">
        <v>41.57</v>
      </c>
      <c r="M580" s="89">
        <f t="shared" si="12"/>
        <v>3.3263032355363355E-2</v>
      </c>
    </row>
    <row r="581" spans="2:13" ht="13.5" thickBot="1" x14ac:dyDescent="0.25">
      <c r="B581" s="105">
        <v>39710.666666666664</v>
      </c>
      <c r="C581" s="104">
        <v>42.9</v>
      </c>
      <c r="M581" s="89">
        <f t="shared" ref="M581:M644" si="13">LN(C581/C580)</f>
        <v>3.1493072669425089E-2</v>
      </c>
    </row>
    <row r="582" spans="2:13" ht="13.5" thickBot="1" x14ac:dyDescent="0.25">
      <c r="B582" s="105">
        <v>39713.666666666664</v>
      </c>
      <c r="C582" s="104">
        <v>40.880000000000003</v>
      </c>
      <c r="M582" s="89">
        <f t="shared" si="13"/>
        <v>-4.8230880038522182E-2</v>
      </c>
    </row>
    <row r="583" spans="2:13" ht="13.5" thickBot="1" x14ac:dyDescent="0.25">
      <c r="B583" s="105">
        <v>39714.666666666664</v>
      </c>
      <c r="C583" s="104">
        <v>40.57</v>
      </c>
      <c r="M583" s="89">
        <f t="shared" si="13"/>
        <v>-7.6120686770931355E-3</v>
      </c>
    </row>
    <row r="584" spans="2:13" ht="13.5" thickBot="1" x14ac:dyDescent="0.25">
      <c r="B584" s="105">
        <v>39715.666666666664</v>
      </c>
      <c r="C584" s="104">
        <v>40.85</v>
      </c>
      <c r="M584" s="89">
        <f t="shared" si="13"/>
        <v>6.8779440876560209E-3</v>
      </c>
    </row>
    <row r="585" spans="2:13" ht="13.5" thickBot="1" x14ac:dyDescent="0.25">
      <c r="B585" s="105">
        <v>39716.666666666664</v>
      </c>
      <c r="C585" s="104">
        <v>41.5</v>
      </c>
      <c r="M585" s="89">
        <f t="shared" si="13"/>
        <v>1.5786605930640626E-2</v>
      </c>
    </row>
    <row r="586" spans="2:13" ht="13.5" thickBot="1" x14ac:dyDescent="0.25">
      <c r="B586" s="105">
        <v>39717.666666666664</v>
      </c>
      <c r="C586" s="104">
        <v>41.08</v>
      </c>
      <c r="M586" s="89">
        <f t="shared" si="13"/>
        <v>-1.0172042176295156E-2</v>
      </c>
    </row>
    <row r="587" spans="2:13" ht="13.5" thickBot="1" x14ac:dyDescent="0.25">
      <c r="B587" s="105">
        <v>39720.666666666664</v>
      </c>
      <c r="C587" s="104">
        <v>37.82</v>
      </c>
      <c r="M587" s="89">
        <f t="shared" si="13"/>
        <v>-8.2683321830045953E-2</v>
      </c>
    </row>
    <row r="588" spans="2:13" ht="13.5" thickBot="1" x14ac:dyDescent="0.25">
      <c r="B588" s="105">
        <v>39721.666666666664</v>
      </c>
      <c r="C588" s="104">
        <v>38.909999999999997</v>
      </c>
      <c r="M588" s="89">
        <f t="shared" si="13"/>
        <v>2.8413223766150762E-2</v>
      </c>
    </row>
    <row r="589" spans="2:13" ht="13.5" thickBot="1" x14ac:dyDescent="0.25">
      <c r="B589" s="105">
        <v>39722.666666666664</v>
      </c>
      <c r="C589" s="104">
        <v>38.5</v>
      </c>
      <c r="M589" s="89">
        <f t="shared" si="13"/>
        <v>-1.0593045702723581E-2</v>
      </c>
    </row>
    <row r="590" spans="2:13" ht="13.5" thickBot="1" x14ac:dyDescent="0.25">
      <c r="B590" s="105">
        <v>39723.666666666664</v>
      </c>
      <c r="C590" s="104">
        <v>36.75</v>
      </c>
      <c r="M590" s="89">
        <f t="shared" si="13"/>
        <v>-4.6520015634892817E-2</v>
      </c>
    </row>
    <row r="591" spans="2:13" ht="13.5" thickBot="1" x14ac:dyDescent="0.25">
      <c r="B591" s="105">
        <v>39724.666666666664</v>
      </c>
      <c r="C591" s="104">
        <v>36.18</v>
      </c>
      <c r="M591" s="89">
        <f t="shared" si="13"/>
        <v>-1.5631745691696571E-2</v>
      </c>
    </row>
    <row r="592" spans="2:13" ht="13.5" thickBot="1" x14ac:dyDescent="0.25">
      <c r="B592" s="105">
        <v>39727.666666666664</v>
      </c>
      <c r="C592" s="104">
        <v>34.86</v>
      </c>
      <c r="M592" s="89">
        <f t="shared" si="13"/>
        <v>-3.7166439875274272E-2</v>
      </c>
    </row>
    <row r="593" spans="2:13" ht="13.5" thickBot="1" x14ac:dyDescent="0.25">
      <c r="B593" s="105">
        <v>39728.666666666664</v>
      </c>
      <c r="C593" s="104">
        <v>32.65</v>
      </c>
      <c r="M593" s="89">
        <f t="shared" si="13"/>
        <v>-6.5495184369434772E-2</v>
      </c>
    </row>
    <row r="594" spans="2:13" ht="13.5" thickBot="1" x14ac:dyDescent="0.25">
      <c r="B594" s="105">
        <v>39729.666666666664</v>
      </c>
      <c r="C594" s="104">
        <v>32.39</v>
      </c>
      <c r="M594" s="89">
        <f t="shared" si="13"/>
        <v>-7.9951225392020878E-3</v>
      </c>
    </row>
    <row r="595" spans="2:13" ht="13.5" thickBot="1" x14ac:dyDescent="0.25">
      <c r="B595" s="105">
        <v>39730.666666666664</v>
      </c>
      <c r="C595" s="104">
        <v>31.52</v>
      </c>
      <c r="M595" s="89">
        <f t="shared" si="13"/>
        <v>-2.7227468193559621E-2</v>
      </c>
    </row>
    <row r="596" spans="2:13" ht="13.5" thickBot="1" x14ac:dyDescent="0.25">
      <c r="B596" s="105">
        <v>39731.666666666664</v>
      </c>
      <c r="C596" s="104">
        <v>31.32</v>
      </c>
      <c r="M596" s="89">
        <f t="shared" si="13"/>
        <v>-6.3653938670759592E-3</v>
      </c>
    </row>
    <row r="597" spans="2:13" ht="13.5" thickBot="1" x14ac:dyDescent="0.25">
      <c r="B597" s="105">
        <v>39734.666666666664</v>
      </c>
      <c r="C597" s="104">
        <v>35.130000000000003</v>
      </c>
      <c r="M597" s="89">
        <f t="shared" si="13"/>
        <v>0.11479859515513334</v>
      </c>
    </row>
    <row r="598" spans="2:13" ht="13.5" thickBot="1" x14ac:dyDescent="0.25">
      <c r="B598" s="105">
        <v>39735.666666666664</v>
      </c>
      <c r="C598" s="104">
        <v>33.61</v>
      </c>
      <c r="M598" s="89">
        <f t="shared" si="13"/>
        <v>-4.4231824540721477E-2</v>
      </c>
    </row>
    <row r="599" spans="2:13" ht="13.5" thickBot="1" x14ac:dyDescent="0.25">
      <c r="B599" s="105">
        <v>39736.666666666664</v>
      </c>
      <c r="C599" s="104">
        <v>30.6</v>
      </c>
      <c r="M599" s="89">
        <f t="shared" si="13"/>
        <v>-9.3823632778679195E-2</v>
      </c>
    </row>
    <row r="600" spans="2:13" ht="13.5" thickBot="1" x14ac:dyDescent="0.25">
      <c r="B600" s="105">
        <v>39737.666666666664</v>
      </c>
      <c r="C600" s="104">
        <v>32.26</v>
      </c>
      <c r="M600" s="89">
        <f t="shared" si="13"/>
        <v>5.2828063738727532E-2</v>
      </c>
    </row>
    <row r="601" spans="2:13" ht="13.5" thickBot="1" x14ac:dyDescent="0.25">
      <c r="B601" s="105">
        <v>39738.666666666664</v>
      </c>
      <c r="C601" s="104">
        <v>32.299999999999997</v>
      </c>
      <c r="M601" s="89">
        <f t="shared" si="13"/>
        <v>1.239157531548053E-3</v>
      </c>
    </row>
    <row r="602" spans="2:13" ht="13.5" thickBot="1" x14ac:dyDescent="0.25">
      <c r="B602" s="105">
        <v>39741.666666666664</v>
      </c>
      <c r="C602" s="104">
        <v>33.200000000000003</v>
      </c>
      <c r="M602" s="89">
        <f t="shared" si="13"/>
        <v>2.7482645693832099E-2</v>
      </c>
    </row>
    <row r="603" spans="2:13" ht="13.5" thickBot="1" x14ac:dyDescent="0.25">
      <c r="B603" s="105">
        <v>39742.666666666664</v>
      </c>
      <c r="C603" s="104">
        <v>31.48</v>
      </c>
      <c r="M603" s="89">
        <f t="shared" si="13"/>
        <v>-5.3197452373240431E-2</v>
      </c>
    </row>
    <row r="604" spans="2:13" ht="13.5" thickBot="1" x14ac:dyDescent="0.25">
      <c r="B604" s="105">
        <v>39743.666666666664</v>
      </c>
      <c r="C604" s="104">
        <v>30.61</v>
      </c>
      <c r="M604" s="89">
        <f t="shared" si="13"/>
        <v>-2.8025670591881349E-2</v>
      </c>
    </row>
    <row r="605" spans="2:13" ht="13.5" thickBot="1" x14ac:dyDescent="0.25">
      <c r="B605" s="105">
        <v>39744.666666666664</v>
      </c>
      <c r="C605" s="104">
        <v>30.49</v>
      </c>
      <c r="M605" s="89">
        <f t="shared" si="13"/>
        <v>-3.9279919571577086E-3</v>
      </c>
    </row>
    <row r="606" spans="2:13" ht="13.5" thickBot="1" x14ac:dyDescent="0.25">
      <c r="B606" s="105">
        <v>39745.666666666664</v>
      </c>
      <c r="C606" s="104">
        <v>29.51</v>
      </c>
      <c r="M606" s="89">
        <f t="shared" si="13"/>
        <v>-3.2669572045315287E-2</v>
      </c>
    </row>
    <row r="607" spans="2:13" ht="13.5" thickBot="1" x14ac:dyDescent="0.25">
      <c r="B607" s="105">
        <v>39748.666666666664</v>
      </c>
      <c r="C607" s="104">
        <v>28.69</v>
      </c>
      <c r="M607" s="89">
        <f t="shared" si="13"/>
        <v>-2.8180558961574589E-2</v>
      </c>
    </row>
    <row r="608" spans="2:13" ht="13.5" thickBot="1" x14ac:dyDescent="0.25">
      <c r="B608" s="105">
        <v>39749.666666666664</v>
      </c>
      <c r="C608" s="104">
        <v>31.86</v>
      </c>
      <c r="M608" s="89">
        <f t="shared" si="13"/>
        <v>0.10480267448862898</v>
      </c>
    </row>
    <row r="609" spans="2:13" ht="13.5" thickBot="1" x14ac:dyDescent="0.25">
      <c r="B609" s="105">
        <v>39750.666666666664</v>
      </c>
      <c r="C609" s="104">
        <v>31.78</v>
      </c>
      <c r="M609" s="89">
        <f t="shared" si="13"/>
        <v>-2.5141433733324595E-3</v>
      </c>
    </row>
    <row r="610" spans="2:13" ht="13.5" thickBot="1" x14ac:dyDescent="0.25">
      <c r="B610" s="105">
        <v>39751.666666666664</v>
      </c>
      <c r="C610" s="104">
        <v>32.840000000000003</v>
      </c>
      <c r="M610" s="89">
        <f t="shared" si="13"/>
        <v>3.2810123475657649E-2</v>
      </c>
    </row>
    <row r="611" spans="2:13" ht="13.5" thickBot="1" x14ac:dyDescent="0.25">
      <c r="B611" s="105">
        <v>39752.666666666664</v>
      </c>
      <c r="C611" s="104">
        <v>32.89</v>
      </c>
      <c r="M611" s="89">
        <f t="shared" si="13"/>
        <v>1.5213756167379467E-3</v>
      </c>
    </row>
    <row r="612" spans="2:13" ht="13.5" thickBot="1" x14ac:dyDescent="0.25">
      <c r="B612" s="105">
        <v>39755.666666666664</v>
      </c>
      <c r="C612" s="104">
        <v>32.82</v>
      </c>
      <c r="M612" s="89">
        <f t="shared" si="13"/>
        <v>-2.1305745390208033E-3</v>
      </c>
    </row>
    <row r="613" spans="2:13" ht="13.5" thickBot="1" x14ac:dyDescent="0.25">
      <c r="B613" s="105">
        <v>39756.666666666664</v>
      </c>
      <c r="C613" s="104">
        <v>33.75</v>
      </c>
      <c r="M613" s="89">
        <f t="shared" si="13"/>
        <v>2.794233165659403E-2</v>
      </c>
    </row>
    <row r="614" spans="2:13" ht="13.5" thickBot="1" x14ac:dyDescent="0.25">
      <c r="B614" s="105">
        <v>39757.666666666664</v>
      </c>
      <c r="C614" s="104">
        <v>31.99</v>
      </c>
      <c r="M614" s="89">
        <f t="shared" si="13"/>
        <v>-5.355706335711221E-2</v>
      </c>
    </row>
    <row r="615" spans="2:13" ht="13.5" thickBot="1" x14ac:dyDescent="0.25">
      <c r="B615" s="105">
        <v>39758.666666666664</v>
      </c>
      <c r="C615" s="104">
        <v>30.56</v>
      </c>
      <c r="M615" s="89">
        <f t="shared" si="13"/>
        <v>-4.5731389663106921E-2</v>
      </c>
    </row>
    <row r="616" spans="2:13" ht="13.5" thickBot="1" x14ac:dyDescent="0.25">
      <c r="B616" s="105">
        <v>39759.666666666664</v>
      </c>
      <c r="C616" s="104">
        <v>31.19</v>
      </c>
      <c r="M616" s="89">
        <f t="shared" si="13"/>
        <v>2.0405566321392322E-2</v>
      </c>
    </row>
    <row r="617" spans="2:13" ht="13.5" thickBot="1" x14ac:dyDescent="0.25">
      <c r="B617" s="105">
        <v>39762.666666666664</v>
      </c>
      <c r="C617" s="104">
        <v>30.77</v>
      </c>
      <c r="M617" s="89">
        <f t="shared" si="13"/>
        <v>-1.3557341285761462E-2</v>
      </c>
    </row>
    <row r="618" spans="2:13" ht="13.5" thickBot="1" x14ac:dyDescent="0.25">
      <c r="B618" s="105">
        <v>39763.666666666664</v>
      </c>
      <c r="C618" s="104">
        <v>30.1</v>
      </c>
      <c r="M618" s="89">
        <f t="shared" si="13"/>
        <v>-2.2015017579120406E-2</v>
      </c>
    </row>
    <row r="619" spans="2:13" ht="13.5" thickBot="1" x14ac:dyDescent="0.25">
      <c r="B619" s="105">
        <v>39764.666666666664</v>
      </c>
      <c r="C619" s="104">
        <v>28.71</v>
      </c>
      <c r="M619" s="89">
        <f t="shared" si="13"/>
        <v>-4.727967762185744E-2</v>
      </c>
    </row>
    <row r="620" spans="2:13" ht="13.5" thickBot="1" x14ac:dyDescent="0.25">
      <c r="B620" s="105">
        <v>39765.666666666664</v>
      </c>
      <c r="C620" s="104">
        <v>30.46</v>
      </c>
      <c r="M620" s="89">
        <f t="shared" si="13"/>
        <v>5.9168853334043175E-2</v>
      </c>
    </row>
    <row r="621" spans="2:13" ht="13.5" thickBot="1" x14ac:dyDescent="0.25">
      <c r="B621" s="105">
        <v>39766.666666666664</v>
      </c>
      <c r="C621" s="104">
        <v>28.98</v>
      </c>
      <c r="M621" s="89">
        <f t="shared" si="13"/>
        <v>-4.9808410574479468E-2</v>
      </c>
    </row>
    <row r="622" spans="2:13" ht="13.5" thickBot="1" x14ac:dyDescent="0.25">
      <c r="B622" s="105">
        <v>39769.666666666664</v>
      </c>
      <c r="C622" s="104">
        <v>28.37</v>
      </c>
      <c r="M622" s="89">
        <f t="shared" si="13"/>
        <v>-2.1273688071776275E-2</v>
      </c>
    </row>
    <row r="623" spans="2:13" ht="13.5" thickBot="1" x14ac:dyDescent="0.25">
      <c r="B623" s="105">
        <v>39770.666666666664</v>
      </c>
      <c r="C623" s="104">
        <v>28.34</v>
      </c>
      <c r="M623" s="89">
        <f t="shared" si="13"/>
        <v>-1.0580145582255918E-3</v>
      </c>
    </row>
    <row r="624" spans="2:13" ht="13.5" thickBot="1" x14ac:dyDescent="0.25">
      <c r="B624" s="105">
        <v>39771.666666666664</v>
      </c>
      <c r="C624" s="104">
        <v>26.86</v>
      </c>
      <c r="M624" s="89">
        <f t="shared" si="13"/>
        <v>-5.3636043167442866E-2</v>
      </c>
    </row>
    <row r="625" spans="2:13" ht="13.5" thickBot="1" x14ac:dyDescent="0.25">
      <c r="B625" s="105">
        <v>39772.666666666664</v>
      </c>
      <c r="C625" s="104">
        <v>25.56</v>
      </c>
      <c r="M625" s="89">
        <f t="shared" si="13"/>
        <v>-4.960956158575746E-2</v>
      </c>
    </row>
    <row r="626" spans="2:13" ht="13.5" thickBot="1" x14ac:dyDescent="0.25">
      <c r="B626" s="105">
        <v>39773.666666666664</v>
      </c>
      <c r="C626" s="104">
        <v>26.67</v>
      </c>
      <c r="M626" s="89">
        <f t="shared" si="13"/>
        <v>4.251070868458897E-2</v>
      </c>
    </row>
    <row r="627" spans="2:13" ht="13.5" thickBot="1" x14ac:dyDescent="0.25">
      <c r="B627" s="105">
        <v>39776.666666666664</v>
      </c>
      <c r="C627" s="104">
        <v>28.3</v>
      </c>
      <c r="M627" s="89">
        <f t="shared" si="13"/>
        <v>5.9322466455268917E-2</v>
      </c>
    </row>
    <row r="628" spans="2:13" ht="13.5" thickBot="1" x14ac:dyDescent="0.25">
      <c r="B628" s="105">
        <v>39777.666666666664</v>
      </c>
      <c r="C628" s="104">
        <v>28.17</v>
      </c>
      <c r="M628" s="89">
        <f t="shared" si="13"/>
        <v>-4.6042227609106754E-3</v>
      </c>
    </row>
    <row r="629" spans="2:13" ht="13.5" thickBot="1" x14ac:dyDescent="0.25">
      <c r="B629" s="105">
        <v>39778.666666666664</v>
      </c>
      <c r="C629" s="104">
        <v>29.35</v>
      </c>
      <c r="M629" s="89">
        <f t="shared" si="13"/>
        <v>4.1034964385824296E-2</v>
      </c>
    </row>
    <row r="630" spans="2:13" ht="13.5" thickBot="1" x14ac:dyDescent="0.25">
      <c r="B630" s="105">
        <v>39783.666666666664</v>
      </c>
      <c r="C630" s="104">
        <v>26.93</v>
      </c>
      <c r="M630" s="89">
        <f t="shared" si="13"/>
        <v>-8.6051639450598003E-2</v>
      </c>
    </row>
    <row r="631" spans="2:13" ht="13.5" thickBot="1" x14ac:dyDescent="0.25">
      <c r="B631" s="105">
        <v>39784.666666666664</v>
      </c>
      <c r="C631" s="104">
        <v>27.83</v>
      </c>
      <c r="M631" s="89">
        <f t="shared" si="13"/>
        <v>3.2873668714291836E-2</v>
      </c>
    </row>
    <row r="632" spans="2:13" ht="13.5" thickBot="1" x14ac:dyDescent="0.25">
      <c r="B632" s="105">
        <v>39785.666666666664</v>
      </c>
      <c r="C632" s="104">
        <v>28.62</v>
      </c>
      <c r="M632" s="89">
        <f t="shared" si="13"/>
        <v>2.7991198590505535E-2</v>
      </c>
    </row>
    <row r="633" spans="2:13" ht="13.5" thickBot="1" x14ac:dyDescent="0.25">
      <c r="B633" s="105">
        <v>39786.666666666664</v>
      </c>
      <c r="C633" s="104">
        <v>27.81</v>
      </c>
      <c r="M633" s="89">
        <f t="shared" si="13"/>
        <v>-2.8710105882431482E-2</v>
      </c>
    </row>
    <row r="634" spans="2:13" ht="13.5" thickBot="1" x14ac:dyDescent="0.25">
      <c r="B634" s="105">
        <v>39787.666666666664</v>
      </c>
      <c r="C634" s="104">
        <v>28.94</v>
      </c>
      <c r="M634" s="89">
        <f t="shared" si="13"/>
        <v>3.9829052957464348E-2</v>
      </c>
    </row>
    <row r="635" spans="2:13" ht="13.5" thickBot="1" x14ac:dyDescent="0.25">
      <c r="B635" s="105">
        <v>39790.666666666664</v>
      </c>
      <c r="C635" s="104">
        <v>30.08</v>
      </c>
      <c r="M635" s="89">
        <f t="shared" si="13"/>
        <v>3.8635777878301095E-2</v>
      </c>
    </row>
    <row r="636" spans="2:13" ht="13.5" thickBot="1" x14ac:dyDescent="0.25">
      <c r="B636" s="105">
        <v>39791.666666666664</v>
      </c>
      <c r="C636" s="104">
        <v>30.01</v>
      </c>
      <c r="M636" s="89">
        <f t="shared" si="13"/>
        <v>-2.3298396293631842E-3</v>
      </c>
    </row>
    <row r="637" spans="2:13" ht="13.5" thickBot="1" x14ac:dyDescent="0.25">
      <c r="B637" s="105">
        <v>39792.666666666664</v>
      </c>
      <c r="C637" s="104">
        <v>29.91</v>
      </c>
      <c r="M637" s="89">
        <f t="shared" si="13"/>
        <v>-3.3377868104191525E-3</v>
      </c>
    </row>
    <row r="638" spans="2:13" ht="13.5" thickBot="1" x14ac:dyDescent="0.25">
      <c r="B638" s="105">
        <v>39793.666666666664</v>
      </c>
      <c r="C638" s="104">
        <v>29.09</v>
      </c>
      <c r="M638" s="89">
        <f t="shared" si="13"/>
        <v>-2.7798400134746441E-2</v>
      </c>
    </row>
    <row r="639" spans="2:13" ht="13.5" thickBot="1" x14ac:dyDescent="0.25">
      <c r="B639" s="105">
        <v>39794.666666666664</v>
      </c>
      <c r="C639" s="104">
        <v>29.68</v>
      </c>
      <c r="M639" s="89">
        <f t="shared" si="13"/>
        <v>2.0078945792069383E-2</v>
      </c>
    </row>
    <row r="640" spans="2:13" ht="13.5" thickBot="1" x14ac:dyDescent="0.25">
      <c r="B640" s="105">
        <v>39797.666666666664</v>
      </c>
      <c r="C640" s="104">
        <v>29.16</v>
      </c>
      <c r="M640" s="89">
        <f t="shared" si="13"/>
        <v>-1.7675511158722328E-2</v>
      </c>
    </row>
    <row r="641" spans="2:13" ht="13.5" thickBot="1" x14ac:dyDescent="0.25">
      <c r="B641" s="105">
        <v>39798.666666666664</v>
      </c>
      <c r="C641" s="104">
        <v>30.56</v>
      </c>
      <c r="M641" s="89">
        <f t="shared" si="13"/>
        <v>4.6894057157862379E-2</v>
      </c>
    </row>
    <row r="642" spans="2:13" ht="13.5" thickBot="1" x14ac:dyDescent="0.25">
      <c r="B642" s="105">
        <v>39799.666666666664</v>
      </c>
      <c r="C642" s="104">
        <v>30.19</v>
      </c>
      <c r="M642" s="89">
        <f t="shared" si="13"/>
        <v>-1.2181220579572206E-2</v>
      </c>
    </row>
    <row r="643" spans="2:13" ht="13.5" thickBot="1" x14ac:dyDescent="0.25">
      <c r="B643" s="105">
        <v>39800.666666666664</v>
      </c>
      <c r="C643" s="104">
        <v>29.66</v>
      </c>
      <c r="M643" s="89">
        <f t="shared" si="13"/>
        <v>-1.7711407008961483E-2</v>
      </c>
    </row>
    <row r="644" spans="2:13" ht="13.5" thickBot="1" x14ac:dyDescent="0.25">
      <c r="B644" s="105">
        <v>39801.666666666664</v>
      </c>
      <c r="C644" s="104">
        <v>29.86</v>
      </c>
      <c r="M644" s="89">
        <f t="shared" si="13"/>
        <v>6.7204554012583566E-3</v>
      </c>
    </row>
    <row r="645" spans="2:13" ht="13.5" thickBot="1" x14ac:dyDescent="0.25">
      <c r="B645" s="105">
        <v>39804.666666666664</v>
      </c>
      <c r="C645" s="104">
        <v>29.21</v>
      </c>
      <c r="M645" s="89">
        <f t="shared" ref="M645:M708" si="14">LN(C645/C644)</f>
        <v>-2.2008675711394716E-2</v>
      </c>
    </row>
    <row r="646" spans="2:13" ht="13.5" thickBot="1" x14ac:dyDescent="0.25">
      <c r="B646" s="105">
        <v>39805.666666666664</v>
      </c>
      <c r="C646" s="104">
        <v>29.06</v>
      </c>
      <c r="M646" s="89">
        <f t="shared" si="14"/>
        <v>-5.1484582575128581E-3</v>
      </c>
    </row>
    <row r="647" spans="2:13" ht="13.5" thickBot="1" x14ac:dyDescent="0.25">
      <c r="B647" s="105">
        <v>39806.666666666664</v>
      </c>
      <c r="C647" s="104">
        <v>29.14</v>
      </c>
      <c r="M647" s="89">
        <f t="shared" si="14"/>
        <v>2.7491426249219349E-3</v>
      </c>
    </row>
    <row r="648" spans="2:13" ht="13.5" thickBot="1" x14ac:dyDescent="0.25">
      <c r="B648" s="105">
        <v>39808.666666666664</v>
      </c>
      <c r="C648" s="104">
        <v>29.13</v>
      </c>
      <c r="M648" s="89">
        <f t="shared" si="14"/>
        <v>-3.4322979571563137E-4</v>
      </c>
    </row>
    <row r="649" spans="2:13" ht="13.5" thickBot="1" x14ac:dyDescent="0.25">
      <c r="B649" s="105">
        <v>39811.666666666664</v>
      </c>
      <c r="C649" s="104">
        <v>28.89</v>
      </c>
      <c r="M649" s="89">
        <f t="shared" si="14"/>
        <v>-8.2730564931992878E-3</v>
      </c>
    </row>
    <row r="650" spans="2:13" ht="13.5" thickBot="1" x14ac:dyDescent="0.25">
      <c r="B650" s="105">
        <v>39812.666666666664</v>
      </c>
      <c r="C650" s="104">
        <v>29.49</v>
      </c>
      <c r="M650" s="89">
        <f t="shared" si="14"/>
        <v>2.0555708349040927E-2</v>
      </c>
    </row>
    <row r="651" spans="2:13" ht="13.5" thickBot="1" x14ac:dyDescent="0.25">
      <c r="B651" s="105">
        <v>39813.666666666664</v>
      </c>
      <c r="C651" s="104">
        <v>29.74</v>
      </c>
      <c r="M651" s="89">
        <f t="shared" si="14"/>
        <v>8.441718204824155E-3</v>
      </c>
    </row>
    <row r="652" spans="2:13" ht="13.5" thickBot="1" x14ac:dyDescent="0.25">
      <c r="B652" s="105">
        <v>39815.666666666664</v>
      </c>
      <c r="C652" s="104">
        <v>31.03</v>
      </c>
      <c r="M652" s="89">
        <f t="shared" si="14"/>
        <v>4.246153742827987E-2</v>
      </c>
    </row>
    <row r="653" spans="2:13" ht="13.5" thickBot="1" x14ac:dyDescent="0.25">
      <c r="B653" s="105">
        <v>39818.666666666664</v>
      </c>
      <c r="C653" s="104">
        <v>31.02</v>
      </c>
      <c r="M653" s="89">
        <f t="shared" si="14"/>
        <v>-3.2232071189611098E-4</v>
      </c>
    </row>
    <row r="654" spans="2:13" ht="13.5" thickBot="1" x14ac:dyDescent="0.25">
      <c r="B654" s="105">
        <v>39819.666666666664</v>
      </c>
      <c r="C654" s="104">
        <v>31.33</v>
      </c>
      <c r="M654" s="89">
        <f t="shared" si="14"/>
        <v>9.9439472157076183E-3</v>
      </c>
    </row>
    <row r="655" spans="2:13" ht="13.5" thickBot="1" x14ac:dyDescent="0.25">
      <c r="B655" s="105">
        <v>39820.666666666664</v>
      </c>
      <c r="C655" s="104">
        <v>30.44</v>
      </c>
      <c r="M655" s="89">
        <f t="shared" si="14"/>
        <v>-2.8818571970615173E-2</v>
      </c>
    </row>
    <row r="656" spans="2:13" ht="13.5" thickBot="1" x14ac:dyDescent="0.25">
      <c r="B656" s="105">
        <v>39821.666666666664</v>
      </c>
      <c r="C656" s="104">
        <v>30.76</v>
      </c>
      <c r="M656" s="89">
        <f t="shared" si="14"/>
        <v>1.0457611643958224E-2</v>
      </c>
    </row>
    <row r="657" spans="2:13" ht="13.5" thickBot="1" x14ac:dyDescent="0.25">
      <c r="B657" s="105">
        <v>39822.666666666664</v>
      </c>
      <c r="C657" s="104">
        <v>30.07</v>
      </c>
      <c r="M657" s="89">
        <f t="shared" si="14"/>
        <v>-2.268714763700562E-2</v>
      </c>
    </row>
    <row r="658" spans="2:13" ht="13.5" thickBot="1" x14ac:dyDescent="0.25">
      <c r="B658" s="105">
        <v>39825.666666666664</v>
      </c>
      <c r="C658" s="104">
        <v>29.52</v>
      </c>
      <c r="M658" s="89">
        <f t="shared" si="14"/>
        <v>-1.845999726816596E-2</v>
      </c>
    </row>
    <row r="659" spans="2:13" ht="13.5" thickBot="1" x14ac:dyDescent="0.25">
      <c r="B659" s="105">
        <v>39826.666666666664</v>
      </c>
      <c r="C659" s="104">
        <v>29.53</v>
      </c>
      <c r="M659" s="89">
        <f t="shared" si="14"/>
        <v>3.3869602355954189E-4</v>
      </c>
    </row>
    <row r="660" spans="2:13" ht="13.5" thickBot="1" x14ac:dyDescent="0.25">
      <c r="B660" s="105">
        <v>39827.666666666664</v>
      </c>
      <c r="C660" s="104">
        <v>28.63</v>
      </c>
      <c r="M660" s="89">
        <f t="shared" si="14"/>
        <v>-3.0951576645807659E-2</v>
      </c>
    </row>
    <row r="661" spans="2:13" ht="13.5" thickBot="1" x14ac:dyDescent="0.25">
      <c r="B661" s="105">
        <v>39828.666666666664</v>
      </c>
      <c r="C661" s="104">
        <v>29.1</v>
      </c>
      <c r="M661" s="89">
        <f t="shared" si="14"/>
        <v>1.6283055067423276E-2</v>
      </c>
    </row>
    <row r="662" spans="2:13" ht="13.5" thickBot="1" x14ac:dyDescent="0.25">
      <c r="B662" s="105">
        <v>39829.666666666664</v>
      </c>
      <c r="C662" s="104">
        <v>29.42</v>
      </c>
      <c r="M662" s="89">
        <f t="shared" si="14"/>
        <v>1.0936540995844591E-2</v>
      </c>
    </row>
    <row r="663" spans="2:13" ht="13.5" thickBot="1" x14ac:dyDescent="0.25">
      <c r="B663" s="105">
        <v>39833.666666666664</v>
      </c>
      <c r="C663" s="104">
        <v>27.96</v>
      </c>
      <c r="M663" s="89">
        <f t="shared" si="14"/>
        <v>-5.0899797807681967E-2</v>
      </c>
    </row>
    <row r="664" spans="2:13" ht="13.5" thickBot="1" x14ac:dyDescent="0.25">
      <c r="B664" s="105">
        <v>39834.666666666664</v>
      </c>
      <c r="C664" s="104">
        <v>29.15</v>
      </c>
      <c r="M664" s="89">
        <f t="shared" si="14"/>
        <v>4.1679995430891764E-2</v>
      </c>
    </row>
    <row r="665" spans="2:13" ht="13.5" thickBot="1" x14ac:dyDescent="0.25">
      <c r="B665" s="105">
        <v>39835.666666666664</v>
      </c>
      <c r="C665" s="104">
        <v>28.76</v>
      </c>
      <c r="M665" s="89">
        <f t="shared" si="14"/>
        <v>-1.34693799436553E-2</v>
      </c>
    </row>
    <row r="666" spans="2:13" ht="13.5" thickBot="1" x14ac:dyDescent="0.25">
      <c r="B666" s="105">
        <v>39836.666666666664</v>
      </c>
      <c r="C666" s="104">
        <v>28.9</v>
      </c>
      <c r="M666" s="89">
        <f t="shared" si="14"/>
        <v>4.8560622655403956E-3</v>
      </c>
    </row>
    <row r="667" spans="2:13" ht="13.5" thickBot="1" x14ac:dyDescent="0.25">
      <c r="B667" s="105">
        <v>39839.666666666664</v>
      </c>
      <c r="C667" s="104">
        <v>29.11</v>
      </c>
      <c r="M667" s="89">
        <f t="shared" si="14"/>
        <v>7.2401626391453812E-3</v>
      </c>
    </row>
    <row r="668" spans="2:13" ht="13.5" thickBot="1" x14ac:dyDescent="0.25">
      <c r="B668" s="105">
        <v>39840.666666666664</v>
      </c>
      <c r="C668" s="104">
        <v>29.32</v>
      </c>
      <c r="M668" s="89">
        <f t="shared" si="14"/>
        <v>7.1881192609189138E-3</v>
      </c>
    </row>
    <row r="669" spans="2:13" ht="13.5" thickBot="1" x14ac:dyDescent="0.25">
      <c r="B669" s="105">
        <v>39841.666666666664</v>
      </c>
      <c r="C669" s="104">
        <v>30.35</v>
      </c>
      <c r="M669" s="89">
        <f t="shared" si="14"/>
        <v>3.4526640487056635E-2</v>
      </c>
    </row>
    <row r="670" spans="2:13" ht="13.5" thickBot="1" x14ac:dyDescent="0.25">
      <c r="B670" s="105">
        <v>39842.666666666664</v>
      </c>
      <c r="C670" s="104">
        <v>29.58</v>
      </c>
      <c r="M670" s="89">
        <f t="shared" si="14"/>
        <v>-2.5698060222853585E-2</v>
      </c>
    </row>
    <row r="671" spans="2:13" ht="13.5" thickBot="1" x14ac:dyDescent="0.25">
      <c r="B671" s="105">
        <v>39843.666666666664</v>
      </c>
      <c r="C671" s="104">
        <v>29.06</v>
      </c>
      <c r="M671" s="89">
        <f t="shared" si="14"/>
        <v>-1.7735799140516866E-2</v>
      </c>
    </row>
    <row r="672" spans="2:13" ht="13.5" thickBot="1" x14ac:dyDescent="0.25">
      <c r="B672" s="105">
        <v>39846.666666666664</v>
      </c>
      <c r="C672" s="104">
        <v>29.41</v>
      </c>
      <c r="M672" s="89">
        <f t="shared" si="14"/>
        <v>1.1972094423766812E-2</v>
      </c>
    </row>
    <row r="673" spans="2:13" ht="13.5" thickBot="1" x14ac:dyDescent="0.25">
      <c r="B673" s="105">
        <v>39847.666666666664</v>
      </c>
      <c r="C673" s="104">
        <v>29.87</v>
      </c>
      <c r="M673" s="89">
        <f t="shared" si="14"/>
        <v>1.5519879662114822E-2</v>
      </c>
    </row>
    <row r="674" spans="2:13" ht="13.5" thickBot="1" x14ac:dyDescent="0.25">
      <c r="B674" s="105">
        <v>39848.666666666664</v>
      </c>
      <c r="C674" s="104">
        <v>29.91</v>
      </c>
      <c r="M674" s="89">
        <f t="shared" si="14"/>
        <v>1.3382404138382997E-3</v>
      </c>
    </row>
    <row r="675" spans="2:13" ht="13.5" thickBot="1" x14ac:dyDescent="0.25">
      <c r="B675" s="105">
        <v>39849.666666666664</v>
      </c>
      <c r="C675" s="104">
        <v>30.57</v>
      </c>
      <c r="M675" s="89">
        <f t="shared" si="14"/>
        <v>2.1826263260886412E-2</v>
      </c>
    </row>
    <row r="676" spans="2:13" ht="13.5" thickBot="1" x14ac:dyDescent="0.25">
      <c r="B676" s="105">
        <v>39850.666666666664</v>
      </c>
      <c r="C676" s="104">
        <v>31.37</v>
      </c>
      <c r="M676" s="89">
        <f t="shared" si="14"/>
        <v>2.5832886299843691E-2</v>
      </c>
    </row>
    <row r="677" spans="2:13" ht="13.5" thickBot="1" x14ac:dyDescent="0.25">
      <c r="B677" s="105">
        <v>39853.666666666664</v>
      </c>
      <c r="C677" s="104">
        <v>31.5</v>
      </c>
      <c r="M677" s="89">
        <f t="shared" si="14"/>
        <v>4.1355236290006748E-3</v>
      </c>
    </row>
    <row r="678" spans="2:13" ht="13.5" thickBot="1" x14ac:dyDescent="0.25">
      <c r="B678" s="105">
        <v>39854.666666666664</v>
      </c>
      <c r="C678" s="104">
        <v>30.34</v>
      </c>
      <c r="M678" s="89">
        <f t="shared" si="14"/>
        <v>-3.7520571911201235E-2</v>
      </c>
    </row>
    <row r="679" spans="2:13" ht="13.5" thickBot="1" x14ac:dyDescent="0.25">
      <c r="B679" s="105">
        <v>39855.666666666664</v>
      </c>
      <c r="C679" s="104">
        <v>30.2</v>
      </c>
      <c r="M679" s="89">
        <f t="shared" si="14"/>
        <v>-4.6250495395622699E-3</v>
      </c>
    </row>
    <row r="680" spans="2:13" ht="13.5" thickBot="1" x14ac:dyDescent="0.25">
      <c r="B680" s="105">
        <v>39856.666666666664</v>
      </c>
      <c r="C680" s="104">
        <v>30.57</v>
      </c>
      <c r="M680" s="89">
        <f t="shared" si="14"/>
        <v>1.2177211521919321E-2</v>
      </c>
    </row>
    <row r="681" spans="2:13" ht="13.5" thickBot="1" x14ac:dyDescent="0.25">
      <c r="B681" s="105">
        <v>39857.666666666664</v>
      </c>
      <c r="C681" s="104">
        <v>30.43</v>
      </c>
      <c r="M681" s="89">
        <f t="shared" si="14"/>
        <v>-4.5901719938634478E-3</v>
      </c>
    </row>
    <row r="682" spans="2:13" ht="13.5" thickBot="1" x14ac:dyDescent="0.25">
      <c r="B682" s="105">
        <v>39861.666666666664</v>
      </c>
      <c r="C682" s="104">
        <v>29.22</v>
      </c>
      <c r="M682" s="89">
        <f t="shared" si="14"/>
        <v>-4.0575557586326264E-2</v>
      </c>
    </row>
    <row r="683" spans="2:13" ht="13.5" thickBot="1" x14ac:dyDescent="0.25">
      <c r="B683" s="105">
        <v>39862.666666666664</v>
      </c>
      <c r="C683" s="104">
        <v>29.24</v>
      </c>
      <c r="M683" s="89">
        <f t="shared" si="14"/>
        <v>6.8422855902432265E-4</v>
      </c>
    </row>
    <row r="684" spans="2:13" ht="13.5" thickBot="1" x14ac:dyDescent="0.25">
      <c r="B684" s="105">
        <v>39863.666666666664</v>
      </c>
      <c r="C684" s="104">
        <v>28.79</v>
      </c>
      <c r="M684" s="89">
        <f t="shared" si="14"/>
        <v>-1.5509530257493218E-2</v>
      </c>
    </row>
    <row r="685" spans="2:13" ht="13.5" thickBot="1" x14ac:dyDescent="0.25">
      <c r="B685" s="105">
        <v>39864.666666666664</v>
      </c>
      <c r="C685" s="104">
        <v>28.87</v>
      </c>
      <c r="M685" s="89">
        <f t="shared" si="14"/>
        <v>2.7748890507592393E-3</v>
      </c>
    </row>
    <row r="686" spans="2:13" ht="13.5" thickBot="1" x14ac:dyDescent="0.25">
      <c r="B686" s="105">
        <v>39867.666666666664</v>
      </c>
      <c r="C686" s="104">
        <v>27.86</v>
      </c>
      <c r="M686" s="89">
        <f t="shared" si="14"/>
        <v>-3.5611025323184123E-2</v>
      </c>
    </row>
    <row r="687" spans="2:13" ht="13.5" thickBot="1" x14ac:dyDescent="0.25">
      <c r="B687" s="105">
        <v>39868.666666666664</v>
      </c>
      <c r="C687" s="104">
        <v>28.78</v>
      </c>
      <c r="M687" s="89">
        <f t="shared" si="14"/>
        <v>3.2488733107562159E-2</v>
      </c>
    </row>
    <row r="688" spans="2:13" ht="13.5" thickBot="1" x14ac:dyDescent="0.25">
      <c r="B688" s="105">
        <v>39869.666666666664</v>
      </c>
      <c r="C688" s="104">
        <v>28.59</v>
      </c>
      <c r="M688" s="89">
        <f t="shared" si="14"/>
        <v>-6.623695125001397E-3</v>
      </c>
    </row>
    <row r="689" spans="2:13" ht="13.5" thickBot="1" x14ac:dyDescent="0.25">
      <c r="B689" s="105">
        <v>39870.666666666664</v>
      </c>
      <c r="C689" s="104">
        <v>27.79</v>
      </c>
      <c r="M689" s="89">
        <f t="shared" si="14"/>
        <v>-2.8380762579808108E-2</v>
      </c>
    </row>
    <row r="690" spans="2:13" ht="13.5" thickBot="1" x14ac:dyDescent="0.25">
      <c r="B690" s="105">
        <v>39871.666666666664</v>
      </c>
      <c r="C690" s="104">
        <v>27.53</v>
      </c>
      <c r="M690" s="89">
        <f t="shared" si="14"/>
        <v>-9.3999245998963796E-3</v>
      </c>
    </row>
    <row r="691" spans="2:13" ht="13.5" thickBot="1" x14ac:dyDescent="0.25">
      <c r="B691" s="105">
        <v>39874.666666666664</v>
      </c>
      <c r="C691" s="104">
        <v>26.64</v>
      </c>
      <c r="M691" s="89">
        <f t="shared" si="14"/>
        <v>-3.2862473482327584E-2</v>
      </c>
    </row>
    <row r="692" spans="2:13" ht="13.5" thickBot="1" x14ac:dyDescent="0.25">
      <c r="B692" s="105">
        <v>39875.666666666664</v>
      </c>
      <c r="C692" s="104">
        <v>26.62</v>
      </c>
      <c r="M692" s="89">
        <f t="shared" si="14"/>
        <v>-7.5103270522276907E-4</v>
      </c>
    </row>
    <row r="693" spans="2:13" ht="13.5" thickBot="1" x14ac:dyDescent="0.25">
      <c r="B693" s="105">
        <v>39876.666666666664</v>
      </c>
      <c r="C693" s="104">
        <v>27.33</v>
      </c>
      <c r="M693" s="89">
        <f t="shared" si="14"/>
        <v>2.6322186973011055E-2</v>
      </c>
    </row>
    <row r="694" spans="2:13" ht="13.5" thickBot="1" x14ac:dyDescent="0.25">
      <c r="B694" s="105">
        <v>39877.666666666664</v>
      </c>
      <c r="C694" s="104">
        <v>26.51</v>
      </c>
      <c r="M694" s="89">
        <f t="shared" si="14"/>
        <v>-3.0462979639042348E-2</v>
      </c>
    </row>
    <row r="695" spans="2:13" ht="13.5" thickBot="1" x14ac:dyDescent="0.25">
      <c r="B695" s="105">
        <v>39878.666666666664</v>
      </c>
      <c r="C695" s="104">
        <v>26.3</v>
      </c>
      <c r="M695" s="89">
        <f t="shared" si="14"/>
        <v>-7.9530811172152972E-3</v>
      </c>
    </row>
    <row r="696" spans="2:13" ht="13.5" thickBot="1" x14ac:dyDescent="0.25">
      <c r="B696" s="105">
        <v>39881.666666666664</v>
      </c>
      <c r="C696" s="104">
        <v>25.74</v>
      </c>
      <c r="M696" s="89">
        <f t="shared" si="14"/>
        <v>-2.1522737015738359E-2</v>
      </c>
    </row>
    <row r="697" spans="2:13" ht="13.5" thickBot="1" x14ac:dyDescent="0.25">
      <c r="B697" s="105">
        <v>39882.666666666664</v>
      </c>
      <c r="C697" s="104">
        <v>27.33</v>
      </c>
      <c r="M697" s="89">
        <f t="shared" si="14"/>
        <v>5.9938797771996004E-2</v>
      </c>
    </row>
    <row r="698" spans="2:13" ht="13.5" thickBot="1" x14ac:dyDescent="0.25">
      <c r="B698" s="105">
        <v>39883.666666666664</v>
      </c>
      <c r="C698" s="104">
        <v>27.75</v>
      </c>
      <c r="M698" s="89">
        <f t="shared" si="14"/>
        <v>1.5250840252466894E-2</v>
      </c>
    </row>
    <row r="699" spans="2:13" ht="13.5" thickBot="1" x14ac:dyDescent="0.25">
      <c r="B699" s="105">
        <v>39884.666666666664</v>
      </c>
      <c r="C699" s="104">
        <v>28.67</v>
      </c>
      <c r="M699" s="89">
        <f t="shared" si="14"/>
        <v>3.261543970283505E-2</v>
      </c>
    </row>
    <row r="700" spans="2:13" ht="13.5" thickBot="1" x14ac:dyDescent="0.25">
      <c r="B700" s="105">
        <v>39885.666666666664</v>
      </c>
      <c r="C700" s="104">
        <v>28.74</v>
      </c>
      <c r="M700" s="89">
        <f t="shared" si="14"/>
        <v>2.4386007556003514E-3</v>
      </c>
    </row>
    <row r="701" spans="2:13" ht="13.5" thickBot="1" x14ac:dyDescent="0.25">
      <c r="B701" s="105">
        <v>39888.666666666664</v>
      </c>
      <c r="C701" s="104">
        <v>28.26</v>
      </c>
      <c r="M701" s="89">
        <f t="shared" si="14"/>
        <v>-1.684250339449735E-2</v>
      </c>
    </row>
    <row r="702" spans="2:13" ht="13.5" thickBot="1" x14ac:dyDescent="0.25">
      <c r="B702" s="105">
        <v>39889.666666666664</v>
      </c>
      <c r="C702" s="104">
        <v>29.33</v>
      </c>
      <c r="M702" s="89">
        <f t="shared" si="14"/>
        <v>3.716350573297824E-2</v>
      </c>
    </row>
    <row r="703" spans="2:13" ht="13.5" thickBot="1" x14ac:dyDescent="0.25">
      <c r="B703" s="105">
        <v>39890.666666666664</v>
      </c>
      <c r="C703" s="104">
        <v>29.7</v>
      </c>
      <c r="M703" s="89">
        <f t="shared" si="14"/>
        <v>1.2536162819294259E-2</v>
      </c>
    </row>
    <row r="704" spans="2:13" ht="13.5" thickBot="1" x14ac:dyDescent="0.25">
      <c r="B704" s="105">
        <v>39891.666666666664</v>
      </c>
      <c r="C704" s="104">
        <v>29.68</v>
      </c>
      <c r="M704" s="89">
        <f t="shared" si="14"/>
        <v>-6.73627509474165E-4</v>
      </c>
    </row>
    <row r="705" spans="2:13" ht="13.5" thickBot="1" x14ac:dyDescent="0.25">
      <c r="B705" s="105">
        <v>39892.666666666664</v>
      </c>
      <c r="C705" s="104">
        <v>29.18</v>
      </c>
      <c r="M705" s="89">
        <f t="shared" si="14"/>
        <v>-1.6989875204540102E-2</v>
      </c>
    </row>
    <row r="706" spans="2:13" ht="13.5" thickBot="1" x14ac:dyDescent="0.25">
      <c r="B706" s="105">
        <v>39895.666666666664</v>
      </c>
      <c r="C706" s="104">
        <v>30.9</v>
      </c>
      <c r="M706" s="89">
        <f t="shared" si="14"/>
        <v>5.7272640809060235E-2</v>
      </c>
    </row>
    <row r="707" spans="2:13" ht="13.5" thickBot="1" x14ac:dyDescent="0.25">
      <c r="B707" s="105">
        <v>39896.666666666664</v>
      </c>
      <c r="C707" s="104">
        <v>30.33</v>
      </c>
      <c r="M707" s="89">
        <f t="shared" si="14"/>
        <v>-1.8618862203210098E-2</v>
      </c>
    </row>
    <row r="708" spans="2:13" ht="13.5" thickBot="1" x14ac:dyDescent="0.25">
      <c r="B708" s="105">
        <v>39897.666666666664</v>
      </c>
      <c r="C708" s="104">
        <v>30.47</v>
      </c>
      <c r="M708" s="89">
        <f t="shared" si="14"/>
        <v>4.6052712971279969E-3</v>
      </c>
    </row>
    <row r="709" spans="2:13" ht="13.5" thickBot="1" x14ac:dyDescent="0.25">
      <c r="B709" s="105">
        <v>39898.666666666664</v>
      </c>
      <c r="C709" s="104">
        <v>31.41</v>
      </c>
      <c r="M709" s="89">
        <f t="shared" ref="M709:M772" si="15">LN(C709/C708)</f>
        <v>3.0383720552937594E-2</v>
      </c>
    </row>
    <row r="710" spans="2:13" ht="13.5" thickBot="1" x14ac:dyDescent="0.25">
      <c r="B710" s="105">
        <v>39899.666666666664</v>
      </c>
      <c r="C710" s="104">
        <v>30.82</v>
      </c>
      <c r="M710" s="89">
        <f t="shared" si="15"/>
        <v>-1.8962483658585435E-2</v>
      </c>
    </row>
    <row r="711" spans="2:13" ht="13.5" thickBot="1" x14ac:dyDescent="0.25">
      <c r="B711" s="105">
        <v>39902.666666666664</v>
      </c>
      <c r="C711" s="104">
        <v>30.06</v>
      </c>
      <c r="M711" s="89">
        <f t="shared" si="15"/>
        <v>-2.496844556714127E-2</v>
      </c>
    </row>
    <row r="712" spans="2:13" ht="13.5" thickBot="1" x14ac:dyDescent="0.25">
      <c r="B712" s="105">
        <v>39903.666666666664</v>
      </c>
      <c r="C712" s="104">
        <v>30.32</v>
      </c>
      <c r="M712" s="89">
        <f t="shared" si="15"/>
        <v>8.6121764493424825E-3</v>
      </c>
    </row>
    <row r="713" spans="2:13" ht="13.5" thickBot="1" x14ac:dyDescent="0.25">
      <c r="B713" s="105">
        <v>39904.666666666664</v>
      </c>
      <c r="C713" s="104">
        <v>30.77</v>
      </c>
      <c r="M713" s="89">
        <f t="shared" si="15"/>
        <v>1.4732628559779633E-2</v>
      </c>
    </row>
    <row r="714" spans="2:13" ht="13.5" thickBot="1" x14ac:dyDescent="0.25">
      <c r="B714" s="105">
        <v>39905.666666666664</v>
      </c>
      <c r="C714" s="104">
        <v>31.76</v>
      </c>
      <c r="M714" s="89">
        <f t="shared" si="15"/>
        <v>3.1667447044984566E-2</v>
      </c>
    </row>
    <row r="715" spans="2:13" ht="13.5" thickBot="1" x14ac:dyDescent="0.25">
      <c r="B715" s="105">
        <v>39906.666666666664</v>
      </c>
      <c r="C715" s="104">
        <v>32.35</v>
      </c>
      <c r="M715" s="89">
        <f t="shared" si="15"/>
        <v>1.8406384567974651E-2</v>
      </c>
    </row>
    <row r="716" spans="2:13" ht="13.5" thickBot="1" x14ac:dyDescent="0.25">
      <c r="B716" s="105">
        <v>39909.666666666664</v>
      </c>
      <c r="C716" s="104">
        <v>32.270000000000003</v>
      </c>
      <c r="M716" s="89">
        <f t="shared" si="15"/>
        <v>-2.4760148830390853E-3</v>
      </c>
    </row>
    <row r="717" spans="2:13" ht="13.5" thickBot="1" x14ac:dyDescent="0.25">
      <c r="B717" s="105">
        <v>39910.666666666664</v>
      </c>
      <c r="C717" s="104">
        <v>31.42</v>
      </c>
      <c r="M717" s="89">
        <f t="shared" si="15"/>
        <v>-2.6693373236395413E-2</v>
      </c>
    </row>
    <row r="718" spans="2:13" ht="13.5" thickBot="1" x14ac:dyDescent="0.25">
      <c r="B718" s="105">
        <v>39911.666666666664</v>
      </c>
      <c r="C718" s="104">
        <v>31.95</v>
      </c>
      <c r="M718" s="89">
        <f t="shared" si="15"/>
        <v>1.6727547996068622E-2</v>
      </c>
    </row>
    <row r="719" spans="2:13" ht="13.5" thickBot="1" x14ac:dyDescent="0.25">
      <c r="B719" s="105">
        <v>39912.666666666664</v>
      </c>
      <c r="C719" s="104">
        <v>32.94</v>
      </c>
      <c r="M719" s="89">
        <f t="shared" si="15"/>
        <v>3.0515543925950413E-2</v>
      </c>
    </row>
    <row r="720" spans="2:13" ht="13.5" thickBot="1" x14ac:dyDescent="0.25">
      <c r="B720" s="105">
        <v>39916.666666666664</v>
      </c>
      <c r="C720" s="104">
        <v>32.89</v>
      </c>
      <c r="M720" s="89">
        <f t="shared" si="15"/>
        <v>-1.5190645485285642E-3</v>
      </c>
    </row>
    <row r="721" spans="2:13" ht="13.5" thickBot="1" x14ac:dyDescent="0.25">
      <c r="B721" s="105">
        <v>39917.666666666664</v>
      </c>
      <c r="C721" s="104">
        <v>32.49</v>
      </c>
      <c r="M721" s="89">
        <f t="shared" si="15"/>
        <v>-1.2236310519956588E-2</v>
      </c>
    </row>
    <row r="722" spans="2:13" ht="13.5" thickBot="1" x14ac:dyDescent="0.25">
      <c r="B722" s="105">
        <v>39918.666666666664</v>
      </c>
      <c r="C722" s="104">
        <v>32.4</v>
      </c>
      <c r="M722" s="89">
        <f t="shared" si="15"/>
        <v>-2.7739268827253194E-3</v>
      </c>
    </row>
    <row r="723" spans="2:13" ht="13.5" thickBot="1" x14ac:dyDescent="0.25">
      <c r="B723" s="105">
        <v>39919.666666666664</v>
      </c>
      <c r="C723" s="104">
        <v>33.24</v>
      </c>
      <c r="M723" s="89">
        <f t="shared" si="15"/>
        <v>2.5595547188963941E-2</v>
      </c>
    </row>
    <row r="724" spans="2:13" ht="13.5" thickBot="1" x14ac:dyDescent="0.25">
      <c r="B724" s="105">
        <v>39920.666666666664</v>
      </c>
      <c r="C724" s="104">
        <v>33.31</v>
      </c>
      <c r="M724" s="89">
        <f t="shared" si="15"/>
        <v>2.1036822183409464E-3</v>
      </c>
    </row>
    <row r="725" spans="2:13" ht="13.5" thickBot="1" x14ac:dyDescent="0.25">
      <c r="B725" s="105">
        <v>39923.666666666664</v>
      </c>
      <c r="C725" s="104">
        <v>32.24</v>
      </c>
      <c r="M725" s="89">
        <f t="shared" si="15"/>
        <v>-3.26497345671607E-2</v>
      </c>
    </row>
    <row r="726" spans="2:13" ht="13.5" thickBot="1" x14ac:dyDescent="0.25">
      <c r="B726" s="105">
        <v>39924.666666666664</v>
      </c>
      <c r="C726" s="104">
        <v>32.69</v>
      </c>
      <c r="M726" s="89">
        <f t="shared" si="15"/>
        <v>1.3861303097691466E-2</v>
      </c>
    </row>
    <row r="727" spans="2:13" ht="13.5" thickBot="1" x14ac:dyDescent="0.25">
      <c r="B727" s="105">
        <v>39925.666666666664</v>
      </c>
      <c r="C727" s="104">
        <v>32.79</v>
      </c>
      <c r="M727" s="89">
        <f t="shared" si="15"/>
        <v>3.0543701204375951E-3</v>
      </c>
    </row>
    <row r="728" spans="2:13" ht="13.5" thickBot="1" x14ac:dyDescent="0.25">
      <c r="B728" s="105">
        <v>39926.666666666664</v>
      </c>
      <c r="C728" s="104">
        <v>33.11</v>
      </c>
      <c r="M728" s="89">
        <f t="shared" si="15"/>
        <v>9.7117607025980351E-3</v>
      </c>
    </row>
    <row r="729" spans="2:13" ht="13.5" thickBot="1" x14ac:dyDescent="0.25">
      <c r="B729" s="105">
        <v>39927.666666666664</v>
      </c>
      <c r="C729" s="104">
        <v>33.69</v>
      </c>
      <c r="M729" s="89">
        <f t="shared" si="15"/>
        <v>1.7365705859306513E-2</v>
      </c>
    </row>
    <row r="730" spans="2:13" ht="13.5" thickBot="1" x14ac:dyDescent="0.25">
      <c r="B730" s="105">
        <v>39930.666666666664</v>
      </c>
      <c r="C730" s="104">
        <v>33.729999999999997</v>
      </c>
      <c r="M730" s="89">
        <f t="shared" si="15"/>
        <v>1.1865916550972454E-3</v>
      </c>
    </row>
    <row r="731" spans="2:13" ht="13.5" thickBot="1" x14ac:dyDescent="0.25">
      <c r="B731" s="105">
        <v>39931.666666666664</v>
      </c>
      <c r="C731" s="104">
        <v>33.479999999999997</v>
      </c>
      <c r="M731" s="89">
        <f t="shared" si="15"/>
        <v>-7.4394034522842862E-3</v>
      </c>
    </row>
    <row r="732" spans="2:13" ht="13.5" thickBot="1" x14ac:dyDescent="0.25">
      <c r="B732" s="105">
        <v>39932.666666666664</v>
      </c>
      <c r="C732" s="104">
        <v>33.94</v>
      </c>
      <c r="M732" s="89">
        <f t="shared" si="15"/>
        <v>1.3646014184805795E-2</v>
      </c>
    </row>
    <row r="733" spans="2:13" ht="13.5" thickBot="1" x14ac:dyDescent="0.25">
      <c r="B733" s="105">
        <v>39933.666666666664</v>
      </c>
      <c r="C733" s="104">
        <v>34.28</v>
      </c>
      <c r="M733" s="89">
        <f t="shared" si="15"/>
        <v>9.9678339234988596E-3</v>
      </c>
    </row>
    <row r="734" spans="2:13" ht="13.5" thickBot="1" x14ac:dyDescent="0.25">
      <c r="B734" s="105">
        <v>39934.666666666664</v>
      </c>
      <c r="C734" s="104">
        <v>34.369999999999997</v>
      </c>
      <c r="M734" s="89">
        <f t="shared" si="15"/>
        <v>2.6219971321633116E-3</v>
      </c>
    </row>
    <row r="735" spans="2:13" ht="13.5" thickBot="1" x14ac:dyDescent="0.25">
      <c r="B735" s="105">
        <v>39937.666666666664</v>
      </c>
      <c r="C735" s="104">
        <v>35.049999999999997</v>
      </c>
      <c r="M735" s="89">
        <f t="shared" si="15"/>
        <v>1.9591522618856671E-2</v>
      </c>
    </row>
    <row r="736" spans="2:13" ht="13.5" thickBot="1" x14ac:dyDescent="0.25">
      <c r="B736" s="105">
        <v>39938.666666666664</v>
      </c>
      <c r="C736" s="104">
        <v>35.020000000000003</v>
      </c>
      <c r="M736" s="89">
        <f t="shared" si="15"/>
        <v>-8.562866228931219E-4</v>
      </c>
    </row>
    <row r="737" spans="2:13" ht="13.5" thickBot="1" x14ac:dyDescent="0.25">
      <c r="B737" s="105">
        <v>39939.666666666664</v>
      </c>
      <c r="C737" s="104">
        <v>35.03</v>
      </c>
      <c r="M737" s="89">
        <f t="shared" si="15"/>
        <v>2.8551035168956256E-4</v>
      </c>
    </row>
    <row r="738" spans="2:13" ht="13.5" thickBot="1" x14ac:dyDescent="0.25">
      <c r="B738" s="105">
        <v>39940.666666666664</v>
      </c>
      <c r="C738" s="104">
        <v>34.21</v>
      </c>
      <c r="M738" s="89">
        <f t="shared" si="15"/>
        <v>-2.3686838219882093E-2</v>
      </c>
    </row>
    <row r="739" spans="2:13" ht="13.5" thickBot="1" x14ac:dyDescent="0.25">
      <c r="B739" s="105">
        <v>39941.666666666664</v>
      </c>
      <c r="C739" s="104">
        <v>34.229999999999997</v>
      </c>
      <c r="M739" s="89">
        <f t="shared" si="15"/>
        <v>5.8445355258060613E-4</v>
      </c>
    </row>
    <row r="740" spans="2:13" ht="13.5" thickBot="1" x14ac:dyDescent="0.25">
      <c r="B740" s="105">
        <v>39944.666666666664</v>
      </c>
      <c r="C740" s="104">
        <v>34.35</v>
      </c>
      <c r="M740" s="89">
        <f t="shared" si="15"/>
        <v>3.4995661262645535E-3</v>
      </c>
    </row>
    <row r="741" spans="2:13" ht="13.5" thickBot="1" x14ac:dyDescent="0.25">
      <c r="B741" s="105">
        <v>39945.666666666664</v>
      </c>
      <c r="C741" s="104">
        <v>33.93</v>
      </c>
      <c r="M741" s="89">
        <f t="shared" si="15"/>
        <v>-1.2302439872219642E-2</v>
      </c>
    </row>
    <row r="742" spans="2:13" ht="13.5" thickBot="1" x14ac:dyDescent="0.25">
      <c r="B742" s="105">
        <v>39946.666666666664</v>
      </c>
      <c r="C742" s="104">
        <v>33.020000000000003</v>
      </c>
      <c r="M742" s="89">
        <f t="shared" si="15"/>
        <v>-2.7186140304156718E-2</v>
      </c>
    </row>
    <row r="743" spans="2:13" ht="13.5" thickBot="1" x14ac:dyDescent="0.25">
      <c r="B743" s="105">
        <v>39947.666666666664</v>
      </c>
      <c r="C743" s="104">
        <v>33.39</v>
      </c>
      <c r="M743" s="89">
        <f t="shared" si="15"/>
        <v>1.1143015463581065E-2</v>
      </c>
    </row>
    <row r="744" spans="2:13" ht="13.5" thickBot="1" x14ac:dyDescent="0.25">
      <c r="B744" s="105">
        <v>39948.666666666664</v>
      </c>
      <c r="C744" s="104">
        <v>33.369999999999997</v>
      </c>
      <c r="M744" s="89">
        <f t="shared" si="15"/>
        <v>-5.9916119228063539E-4</v>
      </c>
    </row>
    <row r="745" spans="2:13" ht="13.5" thickBot="1" x14ac:dyDescent="0.25">
      <c r="B745" s="105">
        <v>39951.666666666664</v>
      </c>
      <c r="C745" s="104">
        <v>34.24</v>
      </c>
      <c r="M745" s="89">
        <f t="shared" si="15"/>
        <v>2.5737258510258956E-2</v>
      </c>
    </row>
    <row r="746" spans="2:13" ht="13.5" thickBot="1" x14ac:dyDescent="0.25">
      <c r="B746" s="105">
        <v>39952.666666666664</v>
      </c>
      <c r="C746" s="104">
        <v>34.4</v>
      </c>
      <c r="M746" s="89">
        <f t="shared" si="15"/>
        <v>4.6620131058111502E-3</v>
      </c>
    </row>
    <row r="747" spans="2:13" ht="13.5" thickBot="1" x14ac:dyDescent="0.25">
      <c r="B747" s="105">
        <v>39953.666666666664</v>
      </c>
      <c r="C747" s="104">
        <v>34.28</v>
      </c>
      <c r="M747" s="89">
        <f t="shared" si="15"/>
        <v>-3.4944706497735891E-3</v>
      </c>
    </row>
    <row r="748" spans="2:13" ht="13.5" thickBot="1" x14ac:dyDescent="0.25">
      <c r="B748" s="105">
        <v>39954.666666666664</v>
      </c>
      <c r="C748" s="104">
        <v>33.65</v>
      </c>
      <c r="M748" s="89">
        <f t="shared" si="15"/>
        <v>-1.8549037638842303E-2</v>
      </c>
    </row>
    <row r="749" spans="2:13" ht="13.5" thickBot="1" x14ac:dyDescent="0.25">
      <c r="B749" s="105">
        <v>39955.666666666664</v>
      </c>
      <c r="C749" s="104">
        <v>33.54</v>
      </c>
      <c r="M749" s="89">
        <f t="shared" si="15"/>
        <v>-3.2742996956740072E-3</v>
      </c>
    </row>
    <row r="750" spans="2:13" ht="13.5" thickBot="1" x14ac:dyDescent="0.25">
      <c r="B750" s="105">
        <v>39959.666666666664</v>
      </c>
      <c r="C750" s="104">
        <v>34.79</v>
      </c>
      <c r="M750" s="89">
        <f t="shared" si="15"/>
        <v>3.6591232768787806E-2</v>
      </c>
    </row>
    <row r="751" spans="2:13" ht="13.5" thickBot="1" x14ac:dyDescent="0.25">
      <c r="B751" s="105">
        <v>39960.666666666664</v>
      </c>
      <c r="C751" s="104">
        <v>34.549999999999997</v>
      </c>
      <c r="M751" s="89">
        <f t="shared" si="15"/>
        <v>-6.9224389501718062E-3</v>
      </c>
    </row>
    <row r="752" spans="2:13" ht="13.5" thickBot="1" x14ac:dyDescent="0.25">
      <c r="B752" s="105">
        <v>39961.666666666664</v>
      </c>
      <c r="C752" s="104">
        <v>34.950000000000003</v>
      </c>
      <c r="M752" s="89">
        <f t="shared" si="15"/>
        <v>1.1510918466140491E-2</v>
      </c>
    </row>
    <row r="753" spans="2:13" ht="13.5" thickBot="1" x14ac:dyDescent="0.25">
      <c r="B753" s="105">
        <v>39962.666666666664</v>
      </c>
      <c r="C753" s="104">
        <v>35.380000000000003</v>
      </c>
      <c r="M753" s="89">
        <f t="shared" si="15"/>
        <v>1.2228220051819878E-2</v>
      </c>
    </row>
    <row r="754" spans="2:13" ht="13.5" thickBot="1" x14ac:dyDescent="0.25">
      <c r="B754" s="105">
        <v>39965.666666666664</v>
      </c>
      <c r="C754" s="104">
        <v>36.39</v>
      </c>
      <c r="M754" s="89">
        <f t="shared" si="15"/>
        <v>2.8147322892429084E-2</v>
      </c>
    </row>
    <row r="755" spans="2:13" ht="13.5" thickBot="1" x14ac:dyDescent="0.25">
      <c r="B755" s="105">
        <v>39966.666666666664</v>
      </c>
      <c r="C755" s="104">
        <v>36.44</v>
      </c>
      <c r="M755" s="89">
        <f t="shared" si="15"/>
        <v>1.3730607676891041E-3</v>
      </c>
    </row>
    <row r="756" spans="2:13" ht="13.5" thickBot="1" x14ac:dyDescent="0.25">
      <c r="B756" s="105">
        <v>39967.666666666664</v>
      </c>
      <c r="C756" s="104">
        <v>36.33</v>
      </c>
      <c r="M756" s="89">
        <f t="shared" si="15"/>
        <v>-3.023226158646997E-3</v>
      </c>
    </row>
    <row r="757" spans="2:13" ht="13.5" thickBot="1" x14ac:dyDescent="0.25">
      <c r="B757" s="105">
        <v>39968.666666666664</v>
      </c>
      <c r="C757" s="104">
        <v>36.74</v>
      </c>
      <c r="M757" s="89">
        <f t="shared" si="15"/>
        <v>1.122223355386915E-2</v>
      </c>
    </row>
    <row r="758" spans="2:13" ht="13.5" thickBot="1" x14ac:dyDescent="0.25">
      <c r="B758" s="105">
        <v>39969.666666666664</v>
      </c>
      <c r="C758" s="104">
        <v>36.78</v>
      </c>
      <c r="M758" s="89">
        <f t="shared" si="15"/>
        <v>1.088139389195428E-3</v>
      </c>
    </row>
    <row r="759" spans="2:13" ht="13.5" thickBot="1" x14ac:dyDescent="0.25">
      <c r="B759" s="105">
        <v>39972.666666666664</v>
      </c>
      <c r="C759" s="104">
        <v>36.67</v>
      </c>
      <c r="M759" s="89">
        <f t="shared" si="15"/>
        <v>-2.9952370929403273E-3</v>
      </c>
    </row>
    <row r="760" spans="2:13" ht="13.5" thickBot="1" x14ac:dyDescent="0.25">
      <c r="B760" s="105">
        <v>39973.666666666664</v>
      </c>
      <c r="C760" s="104">
        <v>36.950000000000003</v>
      </c>
      <c r="M760" s="89">
        <f t="shared" si="15"/>
        <v>7.6066653109760941E-3</v>
      </c>
    </row>
    <row r="761" spans="2:13" ht="13.5" thickBot="1" x14ac:dyDescent="0.25">
      <c r="B761" s="105">
        <v>39974.666666666664</v>
      </c>
      <c r="C761" s="104">
        <v>36.82</v>
      </c>
      <c r="M761" s="89">
        <f t="shared" si="15"/>
        <v>-3.5244715892790639E-3</v>
      </c>
    </row>
    <row r="762" spans="2:13" ht="13.5" thickBot="1" x14ac:dyDescent="0.25">
      <c r="B762" s="105">
        <v>39975.666666666664</v>
      </c>
      <c r="C762" s="104">
        <v>36.82</v>
      </c>
      <c r="M762" s="89">
        <f t="shared" si="15"/>
        <v>0</v>
      </c>
    </row>
    <row r="763" spans="2:13" ht="13.5" thickBot="1" x14ac:dyDescent="0.25">
      <c r="B763" s="105">
        <v>39976.666666666664</v>
      </c>
      <c r="C763" s="104">
        <v>36.65</v>
      </c>
      <c r="M763" s="89">
        <f t="shared" si="15"/>
        <v>-4.6277474722713147E-3</v>
      </c>
    </row>
    <row r="764" spans="2:13" ht="13.5" thickBot="1" x14ac:dyDescent="0.25">
      <c r="B764" s="105">
        <v>39979.666666666664</v>
      </c>
      <c r="C764" s="104">
        <v>35.9</v>
      </c>
      <c r="M764" s="89">
        <f t="shared" si="15"/>
        <v>-2.0676132838427303E-2</v>
      </c>
    </row>
    <row r="765" spans="2:13" ht="13.5" thickBot="1" x14ac:dyDescent="0.25">
      <c r="B765" s="105">
        <v>39980.666666666664</v>
      </c>
      <c r="C765" s="104">
        <v>35.549999999999997</v>
      </c>
      <c r="M765" s="89">
        <f t="shared" si="15"/>
        <v>-9.7971392449833807E-3</v>
      </c>
    </row>
    <row r="766" spans="2:13" ht="13.5" thickBot="1" x14ac:dyDescent="0.25">
      <c r="B766" s="105">
        <v>39981.666666666664</v>
      </c>
      <c r="C766" s="104">
        <v>35.89</v>
      </c>
      <c r="M766" s="89">
        <f t="shared" si="15"/>
        <v>9.5185489102660899E-3</v>
      </c>
    </row>
    <row r="767" spans="2:13" ht="13.5" thickBot="1" x14ac:dyDescent="0.25">
      <c r="B767" s="105">
        <v>39982.666666666664</v>
      </c>
      <c r="C767" s="104">
        <v>35.82</v>
      </c>
      <c r="M767" s="89">
        <f t="shared" si="15"/>
        <v>-1.9523085269501509E-3</v>
      </c>
    </row>
    <row r="768" spans="2:13" ht="13.5" thickBot="1" x14ac:dyDescent="0.25">
      <c r="B768" s="105">
        <v>39983.666666666664</v>
      </c>
      <c r="C768" s="104">
        <v>36.159999999999997</v>
      </c>
      <c r="M768" s="89">
        <f t="shared" si="15"/>
        <v>9.4471388914098373E-3</v>
      </c>
    </row>
    <row r="769" spans="2:13" ht="13.5" thickBot="1" x14ac:dyDescent="0.25">
      <c r="B769" s="105">
        <v>39986.666666666664</v>
      </c>
      <c r="C769" s="104">
        <v>35.08</v>
      </c>
      <c r="M769" s="89">
        <f t="shared" si="15"/>
        <v>-3.032236801999336E-2</v>
      </c>
    </row>
    <row r="770" spans="2:13" ht="13.5" thickBot="1" x14ac:dyDescent="0.25">
      <c r="B770" s="105">
        <v>39987.666666666664</v>
      </c>
      <c r="C770" s="104">
        <v>35</v>
      </c>
      <c r="M770" s="89">
        <f t="shared" si="15"/>
        <v>-2.2831060145685209E-3</v>
      </c>
    </row>
    <row r="771" spans="2:13" ht="13.5" thickBot="1" x14ac:dyDescent="0.25">
      <c r="B771" s="105">
        <v>39988.666666666664</v>
      </c>
      <c r="C771" s="104">
        <v>35.590000000000003</v>
      </c>
      <c r="M771" s="89">
        <f t="shared" si="15"/>
        <v>1.6716638032687674E-2</v>
      </c>
    </row>
    <row r="772" spans="2:13" ht="13.5" thickBot="1" x14ac:dyDescent="0.25">
      <c r="B772" s="105">
        <v>39989.666666666664</v>
      </c>
      <c r="C772" s="104">
        <v>36.29</v>
      </c>
      <c r="M772" s="89">
        <f t="shared" si="15"/>
        <v>1.9477521702877434E-2</v>
      </c>
    </row>
    <row r="773" spans="2:13" ht="13.5" thickBot="1" x14ac:dyDescent="0.25">
      <c r="B773" s="105">
        <v>39990.666666666664</v>
      </c>
      <c r="C773" s="104">
        <v>36.369999999999997</v>
      </c>
      <c r="M773" s="89">
        <f t="shared" ref="M773:M836" si="16">LN(C773/C772)</f>
        <v>2.2020377739186809E-3</v>
      </c>
    </row>
    <row r="774" spans="2:13" ht="13.5" thickBot="1" x14ac:dyDescent="0.25">
      <c r="B774" s="105">
        <v>39993.666666666664</v>
      </c>
      <c r="C774" s="104">
        <v>36.450000000000003</v>
      </c>
      <c r="M774" s="89">
        <f t="shared" si="16"/>
        <v>2.1971994557696017E-3</v>
      </c>
    </row>
    <row r="775" spans="2:13" ht="13.5" thickBot="1" x14ac:dyDescent="0.25">
      <c r="B775" s="105">
        <v>39994.666666666664</v>
      </c>
      <c r="C775" s="104">
        <v>36.380000000000003</v>
      </c>
      <c r="M775" s="89">
        <f t="shared" si="16"/>
        <v>-1.9222853646909215E-3</v>
      </c>
    </row>
    <row r="776" spans="2:13" ht="13.5" thickBot="1" x14ac:dyDescent="0.25">
      <c r="B776" s="105">
        <v>39995.666666666664</v>
      </c>
      <c r="C776" s="104">
        <v>36.4</v>
      </c>
      <c r="M776" s="89">
        <f t="shared" si="16"/>
        <v>5.4960155271860486E-4</v>
      </c>
    </row>
    <row r="777" spans="2:13" ht="13.5" thickBot="1" x14ac:dyDescent="0.25">
      <c r="B777" s="105">
        <v>39996.666666666664</v>
      </c>
      <c r="C777" s="104">
        <v>35.6</v>
      </c>
      <c r="M777" s="89">
        <f t="shared" si="16"/>
        <v>-2.2223136784710124E-2</v>
      </c>
    </row>
    <row r="778" spans="2:13" ht="13.5" thickBot="1" x14ac:dyDescent="0.25">
      <c r="B778" s="105">
        <v>40000.666666666664</v>
      </c>
      <c r="C778" s="104">
        <v>35.409999999999997</v>
      </c>
      <c r="M778" s="89">
        <f t="shared" si="16"/>
        <v>-5.3513717341725497E-3</v>
      </c>
    </row>
    <row r="779" spans="2:13" ht="13.5" thickBot="1" x14ac:dyDescent="0.25">
      <c r="B779" s="105">
        <v>40001.666666666664</v>
      </c>
      <c r="C779" s="104">
        <v>34.53</v>
      </c>
      <c r="M779" s="89">
        <f t="shared" si="16"/>
        <v>-2.5165754721911304E-2</v>
      </c>
    </row>
    <row r="780" spans="2:13" ht="13.5" thickBot="1" x14ac:dyDescent="0.25">
      <c r="B780" s="105">
        <v>40002.666666666664</v>
      </c>
      <c r="C780" s="104">
        <v>34.71</v>
      </c>
      <c r="M780" s="89">
        <f t="shared" si="16"/>
        <v>5.1993184717938927E-3</v>
      </c>
    </row>
    <row r="781" spans="2:13" ht="13.5" thickBot="1" x14ac:dyDescent="0.25">
      <c r="B781" s="105">
        <v>40003.666666666664</v>
      </c>
      <c r="C781" s="104">
        <v>34.770000000000003</v>
      </c>
      <c r="M781" s="89">
        <f t="shared" si="16"/>
        <v>1.7271161460751556E-3</v>
      </c>
    </row>
    <row r="782" spans="2:13" ht="13.5" thickBot="1" x14ac:dyDescent="0.25">
      <c r="B782" s="105">
        <v>40004.666666666664</v>
      </c>
      <c r="C782" s="104">
        <v>34.92</v>
      </c>
      <c r="M782" s="89">
        <f t="shared" si="16"/>
        <v>4.3047849516313933E-3</v>
      </c>
    </row>
    <row r="783" spans="2:13" ht="13.5" thickBot="1" x14ac:dyDescent="0.25">
      <c r="B783" s="105">
        <v>40007.666666666664</v>
      </c>
      <c r="C783" s="104">
        <v>35.590000000000003</v>
      </c>
      <c r="M783" s="89">
        <f t="shared" si="16"/>
        <v>1.9004968550700004E-2</v>
      </c>
    </row>
    <row r="784" spans="2:13" ht="13.5" thickBot="1" x14ac:dyDescent="0.25">
      <c r="B784" s="105">
        <v>40008.666666666664</v>
      </c>
      <c r="C784" s="104">
        <v>35.72</v>
      </c>
      <c r="M784" s="89">
        <f t="shared" si="16"/>
        <v>3.6460564861969034E-3</v>
      </c>
    </row>
    <row r="785" spans="2:13" ht="13.5" thickBot="1" x14ac:dyDescent="0.25">
      <c r="B785" s="105">
        <v>40009.666666666664</v>
      </c>
      <c r="C785" s="104">
        <v>36.92</v>
      </c>
      <c r="M785" s="89">
        <f t="shared" si="16"/>
        <v>3.3042653626353224E-2</v>
      </c>
    </row>
    <row r="786" spans="2:13" ht="13.5" thickBot="1" x14ac:dyDescent="0.25">
      <c r="B786" s="105">
        <v>40010.666666666664</v>
      </c>
      <c r="C786" s="104">
        <v>37.01</v>
      </c>
      <c r="M786" s="89">
        <f t="shared" si="16"/>
        <v>2.4347367634131875E-3</v>
      </c>
    </row>
    <row r="787" spans="2:13" ht="13.5" thickBot="1" x14ac:dyDescent="0.25">
      <c r="B787" s="105">
        <v>40011.666666666664</v>
      </c>
      <c r="C787" s="104">
        <v>37.56</v>
      </c>
      <c r="M787" s="89">
        <f t="shared" si="16"/>
        <v>1.4751507941997633E-2</v>
      </c>
    </row>
    <row r="788" spans="2:13" ht="13.5" thickBot="1" x14ac:dyDescent="0.25">
      <c r="B788" s="105">
        <v>40014.666666666664</v>
      </c>
      <c r="C788" s="104">
        <v>37.92</v>
      </c>
      <c r="M788" s="89">
        <f t="shared" si="16"/>
        <v>9.5390230467589099E-3</v>
      </c>
    </row>
    <row r="789" spans="2:13" ht="13.5" thickBot="1" x14ac:dyDescent="0.25">
      <c r="B789" s="105">
        <v>40015.666666666664</v>
      </c>
      <c r="C789" s="104">
        <v>38.18</v>
      </c>
      <c r="M789" s="89">
        <f t="shared" si="16"/>
        <v>6.83314091078039E-3</v>
      </c>
    </row>
    <row r="790" spans="2:13" ht="13.5" thickBot="1" x14ac:dyDescent="0.25">
      <c r="B790" s="105">
        <v>40016.666666666664</v>
      </c>
      <c r="C790" s="104">
        <v>38.5</v>
      </c>
      <c r="M790" s="89">
        <f t="shared" si="16"/>
        <v>8.3464229961370401E-3</v>
      </c>
    </row>
    <row r="791" spans="2:13" ht="13.5" thickBot="1" x14ac:dyDescent="0.25">
      <c r="B791" s="105">
        <v>40017.666666666664</v>
      </c>
      <c r="C791" s="104">
        <v>39.35</v>
      </c>
      <c r="M791" s="89">
        <f t="shared" si="16"/>
        <v>2.1837733569673754E-2</v>
      </c>
    </row>
    <row r="792" spans="2:13" ht="13.5" thickBot="1" x14ac:dyDescent="0.25">
      <c r="B792" s="105">
        <v>40018.666666666664</v>
      </c>
      <c r="C792" s="104">
        <v>39.049999999999997</v>
      </c>
      <c r="M792" s="89">
        <f t="shared" si="16"/>
        <v>-7.6530985777173832E-3</v>
      </c>
    </row>
    <row r="793" spans="2:13" ht="13.5" thickBot="1" x14ac:dyDescent="0.25">
      <c r="B793" s="105">
        <v>40021.666666666664</v>
      </c>
      <c r="C793" s="104">
        <v>39.35</v>
      </c>
      <c r="M793" s="89">
        <f t="shared" si="16"/>
        <v>7.6530985777174317E-3</v>
      </c>
    </row>
    <row r="794" spans="2:13" ht="13.5" thickBot="1" x14ac:dyDescent="0.25">
      <c r="B794" s="105">
        <v>40022.666666666664</v>
      </c>
      <c r="C794" s="104">
        <v>39.08</v>
      </c>
      <c r="M794" s="89">
        <f t="shared" si="16"/>
        <v>-6.8851476888303186E-3</v>
      </c>
    </row>
    <row r="795" spans="2:13" ht="13.5" thickBot="1" x14ac:dyDescent="0.25">
      <c r="B795" s="105">
        <v>40023.666666666664</v>
      </c>
      <c r="C795" s="104">
        <v>39.340000000000003</v>
      </c>
      <c r="M795" s="89">
        <f t="shared" si="16"/>
        <v>6.630985786331204E-3</v>
      </c>
    </row>
    <row r="796" spans="2:13" ht="13.5" thickBot="1" x14ac:dyDescent="0.25">
      <c r="B796" s="105">
        <v>40024.666666666664</v>
      </c>
      <c r="C796" s="104">
        <v>39.57</v>
      </c>
      <c r="M796" s="89">
        <f t="shared" si="16"/>
        <v>5.829442436419789E-3</v>
      </c>
    </row>
    <row r="797" spans="2:13" ht="13.5" thickBot="1" x14ac:dyDescent="0.25">
      <c r="B797" s="105">
        <v>40025.666666666664</v>
      </c>
      <c r="C797" s="104">
        <v>39.450000000000003</v>
      </c>
      <c r="M797" s="89">
        <f t="shared" si="16"/>
        <v>-3.0372081054495597E-3</v>
      </c>
    </row>
    <row r="798" spans="2:13" ht="13.5" thickBot="1" x14ac:dyDescent="0.25">
      <c r="B798" s="105">
        <v>40028.666666666664</v>
      </c>
      <c r="C798" s="104">
        <v>40.04</v>
      </c>
      <c r="M798" s="89">
        <f t="shared" si="16"/>
        <v>1.4844907155136443E-2</v>
      </c>
    </row>
    <row r="799" spans="2:13" ht="13.5" thickBot="1" x14ac:dyDescent="0.25">
      <c r="B799" s="105">
        <v>40029.666666666664</v>
      </c>
      <c r="C799" s="104">
        <v>40.04</v>
      </c>
      <c r="M799" s="89">
        <f t="shared" si="16"/>
        <v>0</v>
      </c>
    </row>
    <row r="800" spans="2:13" ht="13.5" thickBot="1" x14ac:dyDescent="0.25">
      <c r="B800" s="105">
        <v>40030.666666666664</v>
      </c>
      <c r="C800" s="104">
        <v>39.729999999999997</v>
      </c>
      <c r="M800" s="89">
        <f t="shared" si="16"/>
        <v>-7.772384620512305E-3</v>
      </c>
    </row>
    <row r="801" spans="2:13" ht="13.5" thickBot="1" x14ac:dyDescent="0.25">
      <c r="B801" s="105">
        <v>40031.666666666664</v>
      </c>
      <c r="C801" s="104">
        <v>39.380000000000003</v>
      </c>
      <c r="M801" s="89">
        <f t="shared" si="16"/>
        <v>-8.8484966155279697E-3</v>
      </c>
    </row>
    <row r="802" spans="2:13" ht="13.5" thickBot="1" x14ac:dyDescent="0.25">
      <c r="B802" s="105">
        <v>40032.666666666664</v>
      </c>
      <c r="C802" s="104">
        <v>39.880000000000003</v>
      </c>
      <c r="M802" s="89">
        <f t="shared" si="16"/>
        <v>1.2616871882657992E-2</v>
      </c>
    </row>
    <row r="803" spans="2:13" ht="13.5" thickBot="1" x14ac:dyDescent="0.25">
      <c r="B803" s="105">
        <v>40035.666666666664</v>
      </c>
      <c r="C803" s="104">
        <v>39.6</v>
      </c>
      <c r="M803" s="89">
        <f t="shared" si="16"/>
        <v>-7.0458268332027575E-3</v>
      </c>
    </row>
    <row r="804" spans="2:13" ht="13.5" thickBot="1" x14ac:dyDescent="0.25">
      <c r="B804" s="105">
        <v>40036.666666666664</v>
      </c>
      <c r="C804" s="104">
        <v>39.26</v>
      </c>
      <c r="M804" s="89">
        <f t="shared" si="16"/>
        <v>-8.622929412119968E-3</v>
      </c>
    </row>
    <row r="805" spans="2:13" ht="13.5" thickBot="1" x14ac:dyDescent="0.25">
      <c r="B805" s="105">
        <v>40037.666666666664</v>
      </c>
      <c r="C805" s="104">
        <v>39.869999999999997</v>
      </c>
      <c r="M805" s="89">
        <f t="shared" si="16"/>
        <v>1.5417972544948616E-2</v>
      </c>
    </row>
    <row r="806" spans="2:13" ht="13.5" thickBot="1" x14ac:dyDescent="0.25">
      <c r="B806" s="105">
        <v>40038.666666666664</v>
      </c>
      <c r="C806" s="104">
        <v>40.090000000000003</v>
      </c>
      <c r="M806" s="89">
        <f t="shared" si="16"/>
        <v>5.5027652611521474E-3</v>
      </c>
    </row>
    <row r="807" spans="2:13" ht="13.5" thickBot="1" x14ac:dyDescent="0.25">
      <c r="B807" s="105">
        <v>40039.666666666664</v>
      </c>
      <c r="C807" s="104">
        <v>39.630000000000003</v>
      </c>
      <c r="M807" s="89">
        <f t="shared" si="16"/>
        <v>-1.1540519452071988E-2</v>
      </c>
    </row>
    <row r="808" spans="2:13" ht="13.5" thickBot="1" x14ac:dyDescent="0.25">
      <c r="B808" s="105">
        <v>40042.666666666664</v>
      </c>
      <c r="C808" s="104">
        <v>38.479999999999997</v>
      </c>
      <c r="M808" s="89">
        <f t="shared" si="16"/>
        <v>-2.9447781404837996E-2</v>
      </c>
    </row>
    <row r="809" spans="2:13" ht="13.5" thickBot="1" x14ac:dyDescent="0.25">
      <c r="B809" s="105">
        <v>40043.666666666664</v>
      </c>
      <c r="C809" s="104">
        <v>39.03</v>
      </c>
      <c r="M809" s="89">
        <f t="shared" si="16"/>
        <v>1.419195539501792E-2</v>
      </c>
    </row>
    <row r="810" spans="2:13" ht="13.5" thickBot="1" x14ac:dyDescent="0.25">
      <c r="B810" s="105">
        <v>40044.666666666664</v>
      </c>
      <c r="C810" s="104">
        <v>39.299999999999997</v>
      </c>
      <c r="M810" s="89">
        <f t="shared" si="16"/>
        <v>6.8939376826918182E-3</v>
      </c>
    </row>
    <row r="811" spans="2:13" ht="13.5" thickBot="1" x14ac:dyDescent="0.25">
      <c r="B811" s="105">
        <v>40045.666666666664</v>
      </c>
      <c r="C811" s="104">
        <v>39.76</v>
      </c>
      <c r="M811" s="89">
        <f t="shared" si="16"/>
        <v>1.1636862913157674E-2</v>
      </c>
    </row>
    <row r="812" spans="2:13" ht="13.5" thickBot="1" x14ac:dyDescent="0.25">
      <c r="B812" s="105">
        <v>40046.666666666664</v>
      </c>
      <c r="C812" s="104">
        <v>40.29</v>
      </c>
      <c r="M812" s="89">
        <f t="shared" si="16"/>
        <v>1.3241917414882601E-2</v>
      </c>
    </row>
    <row r="813" spans="2:13" ht="13.5" thickBot="1" x14ac:dyDescent="0.25">
      <c r="B813" s="105">
        <v>40049.666666666664</v>
      </c>
      <c r="C813" s="104">
        <v>40.25</v>
      </c>
      <c r="M813" s="89">
        <f t="shared" si="16"/>
        <v>-9.9329533868346945E-4</v>
      </c>
    </row>
    <row r="814" spans="2:13" ht="13.5" thickBot="1" x14ac:dyDescent="0.25">
      <c r="B814" s="105">
        <v>40050.666666666664</v>
      </c>
      <c r="C814" s="104">
        <v>40.369999999999997</v>
      </c>
      <c r="M814" s="89">
        <f t="shared" si="16"/>
        <v>2.976931000276952E-3</v>
      </c>
    </row>
    <row r="815" spans="2:13" ht="13.5" thickBot="1" x14ac:dyDescent="0.25">
      <c r="B815" s="105">
        <v>40051.666666666664</v>
      </c>
      <c r="C815" s="104">
        <v>40.299999999999997</v>
      </c>
      <c r="M815" s="89">
        <f t="shared" si="16"/>
        <v>-1.735465912212155E-3</v>
      </c>
    </row>
    <row r="816" spans="2:13" ht="13.5" thickBot="1" x14ac:dyDescent="0.25">
      <c r="B816" s="105">
        <v>40052.666666666664</v>
      </c>
      <c r="C816" s="104">
        <v>40.4</v>
      </c>
      <c r="M816" s="89">
        <f t="shared" si="16"/>
        <v>2.4783160144672216E-3</v>
      </c>
    </row>
    <row r="817" spans="2:13" ht="13.5" thickBot="1" x14ac:dyDescent="0.25">
      <c r="B817" s="105">
        <v>40053.666666666664</v>
      </c>
      <c r="C817" s="104">
        <v>40.44</v>
      </c>
      <c r="M817" s="89">
        <f t="shared" si="16"/>
        <v>9.8960918516628185E-4</v>
      </c>
    </row>
    <row r="818" spans="2:13" ht="13.5" thickBot="1" x14ac:dyDescent="0.25">
      <c r="B818" s="105">
        <v>40056.666666666664</v>
      </c>
      <c r="C818" s="104">
        <v>40.03</v>
      </c>
      <c r="M818" s="89">
        <f t="shared" si="16"/>
        <v>-1.0190221147788333E-2</v>
      </c>
    </row>
    <row r="819" spans="2:13" ht="13.5" thickBot="1" x14ac:dyDescent="0.25">
      <c r="B819" s="105">
        <v>40057.666666666664</v>
      </c>
      <c r="C819" s="104">
        <v>39.28</v>
      </c>
      <c r="M819" s="89">
        <f t="shared" si="16"/>
        <v>-1.8913689518217053E-2</v>
      </c>
    </row>
    <row r="820" spans="2:13" ht="13.5" thickBot="1" x14ac:dyDescent="0.25">
      <c r="B820" s="105">
        <v>40058.666666666664</v>
      </c>
      <c r="C820" s="104">
        <v>39.25</v>
      </c>
      <c r="M820" s="89">
        <f t="shared" si="16"/>
        <v>-7.6403925784772635E-4</v>
      </c>
    </row>
    <row r="821" spans="2:13" ht="13.5" thickBot="1" x14ac:dyDescent="0.25">
      <c r="B821" s="105">
        <v>40059.666666666664</v>
      </c>
      <c r="C821" s="104">
        <v>39.51</v>
      </c>
      <c r="M821" s="89">
        <f t="shared" si="16"/>
        <v>6.6023601948818362E-3</v>
      </c>
    </row>
    <row r="822" spans="2:13" ht="13.5" thickBot="1" x14ac:dyDescent="0.25">
      <c r="B822" s="105">
        <v>40060.666666666664</v>
      </c>
      <c r="C822" s="104">
        <v>40.36</v>
      </c>
      <c r="M822" s="89">
        <f t="shared" si="16"/>
        <v>2.1285391062108833E-2</v>
      </c>
    </row>
    <row r="823" spans="2:13" ht="13.5" thickBot="1" x14ac:dyDescent="0.25">
      <c r="B823" s="105">
        <v>40064.666666666664</v>
      </c>
      <c r="C823" s="104">
        <v>40.74</v>
      </c>
      <c r="M823" s="89">
        <f t="shared" si="16"/>
        <v>9.3712153132515831E-3</v>
      </c>
    </row>
    <row r="824" spans="2:13" ht="13.5" thickBot="1" x14ac:dyDescent="0.25">
      <c r="B824" s="105">
        <v>40065.666666666664</v>
      </c>
      <c r="C824" s="104">
        <v>41.09</v>
      </c>
      <c r="M824" s="89">
        <f t="shared" si="16"/>
        <v>8.5543720966585954E-3</v>
      </c>
    </row>
    <row r="825" spans="2:13" ht="13.5" thickBot="1" x14ac:dyDescent="0.25">
      <c r="B825" s="105">
        <v>40066.666666666664</v>
      </c>
      <c r="C825" s="104">
        <v>41.48</v>
      </c>
      <c r="M825" s="89">
        <f t="shared" si="16"/>
        <v>9.4466004660081239E-3</v>
      </c>
    </row>
    <row r="826" spans="2:13" ht="13.5" thickBot="1" x14ac:dyDescent="0.25">
      <c r="B826" s="105">
        <v>40067.666666666664</v>
      </c>
      <c r="C826" s="104">
        <v>41.52</v>
      </c>
      <c r="M826" s="89">
        <f t="shared" si="16"/>
        <v>9.6385549630665897E-4</v>
      </c>
    </row>
    <row r="827" spans="2:13" ht="13.5" thickBot="1" x14ac:dyDescent="0.25">
      <c r="B827" s="105">
        <v>40070.666666666664</v>
      </c>
      <c r="C827" s="104">
        <v>41.68</v>
      </c>
      <c r="M827" s="89">
        <f t="shared" si="16"/>
        <v>3.8461585874780936E-3</v>
      </c>
    </row>
    <row r="828" spans="2:13" ht="13.5" thickBot="1" x14ac:dyDescent="0.25">
      <c r="B828" s="105">
        <v>40071.666666666664</v>
      </c>
      <c r="C828" s="104">
        <v>41.81</v>
      </c>
      <c r="M828" s="89">
        <f t="shared" si="16"/>
        <v>3.1141479233622251E-3</v>
      </c>
    </row>
    <row r="829" spans="2:13" ht="13.5" thickBot="1" x14ac:dyDescent="0.25">
      <c r="B829" s="105">
        <v>40072.666666666664</v>
      </c>
      <c r="C829" s="104">
        <v>42.42</v>
      </c>
      <c r="M829" s="89">
        <f t="shared" si="16"/>
        <v>1.4484403768062724E-2</v>
      </c>
    </row>
    <row r="830" spans="2:13" ht="13.5" thickBot="1" x14ac:dyDescent="0.25">
      <c r="B830" s="105">
        <v>40073.666666666664</v>
      </c>
      <c r="C830" s="104">
        <v>42.41</v>
      </c>
      <c r="M830" s="89">
        <f t="shared" si="16"/>
        <v>-2.3576565003718123E-4</v>
      </c>
    </row>
    <row r="831" spans="2:13" ht="13.5" thickBot="1" x14ac:dyDescent="0.25">
      <c r="B831" s="105">
        <v>40074.666666666664</v>
      </c>
      <c r="C831" s="104">
        <v>42.44</v>
      </c>
      <c r="M831" s="89">
        <f t="shared" si="16"/>
        <v>7.0713025928310588E-4</v>
      </c>
    </row>
    <row r="832" spans="2:13" ht="13.5" thickBot="1" x14ac:dyDescent="0.25">
      <c r="B832" s="105">
        <v>40077.666666666664</v>
      </c>
      <c r="C832" s="104">
        <v>42.57</v>
      </c>
      <c r="M832" s="89">
        <f t="shared" si="16"/>
        <v>3.0584660942786419E-3</v>
      </c>
    </row>
    <row r="833" spans="2:13" ht="13.5" thickBot="1" x14ac:dyDescent="0.25">
      <c r="B833" s="105">
        <v>40078.666666666664</v>
      </c>
      <c r="C833" s="104">
        <v>42.65</v>
      </c>
      <c r="M833" s="89">
        <f t="shared" si="16"/>
        <v>1.8774940976271387E-3</v>
      </c>
    </row>
    <row r="834" spans="2:13" ht="13.5" thickBot="1" x14ac:dyDescent="0.25">
      <c r="B834" s="105">
        <v>40079.666666666664</v>
      </c>
      <c r="C834" s="104">
        <v>42.45</v>
      </c>
      <c r="M834" s="89">
        <f t="shared" si="16"/>
        <v>-4.700361180331741E-3</v>
      </c>
    </row>
    <row r="835" spans="2:13" ht="13.5" thickBot="1" x14ac:dyDescent="0.25">
      <c r="B835" s="105">
        <v>40080.666666666664</v>
      </c>
      <c r="C835" s="104">
        <v>42.07</v>
      </c>
      <c r="M835" s="89">
        <f t="shared" si="16"/>
        <v>-8.9920151549268256E-3</v>
      </c>
    </row>
    <row r="836" spans="2:13" ht="13.5" thickBot="1" x14ac:dyDescent="0.25">
      <c r="B836" s="105">
        <v>40081.666666666664</v>
      </c>
      <c r="C836" s="104">
        <v>41.7</v>
      </c>
      <c r="M836" s="89">
        <f t="shared" si="16"/>
        <v>-8.8337687976737279E-3</v>
      </c>
    </row>
    <row r="837" spans="2:13" ht="13.5" thickBot="1" x14ac:dyDescent="0.25">
      <c r="B837" s="105">
        <v>40084.666666666664</v>
      </c>
      <c r="C837" s="104">
        <v>42.41</v>
      </c>
      <c r="M837" s="89">
        <f t="shared" ref="M837:M900" si="17">LN(C837/C836)</f>
        <v>1.6883054681743389E-2</v>
      </c>
    </row>
    <row r="838" spans="2:13" ht="13.5" thickBot="1" x14ac:dyDescent="0.25">
      <c r="B838" s="105">
        <v>40085.666666666664</v>
      </c>
      <c r="C838" s="104">
        <v>42.22</v>
      </c>
      <c r="M838" s="89">
        <f t="shared" si="17"/>
        <v>-4.4901410663246892E-3</v>
      </c>
    </row>
    <row r="839" spans="2:13" ht="13.5" thickBot="1" x14ac:dyDescent="0.25">
      <c r="B839" s="105">
        <v>40086.666666666664</v>
      </c>
      <c r="C839" s="104">
        <v>42.25</v>
      </c>
      <c r="M839" s="89">
        <f t="shared" si="17"/>
        <v>7.1031138300841018E-4</v>
      </c>
    </row>
    <row r="840" spans="2:13" ht="13.5" thickBot="1" x14ac:dyDescent="0.25">
      <c r="B840" s="105">
        <v>40087.666666666664</v>
      </c>
      <c r="C840" s="104">
        <v>41</v>
      </c>
      <c r="M840" s="89">
        <f t="shared" si="17"/>
        <v>-3.003228709887509E-2</v>
      </c>
    </row>
    <row r="841" spans="2:13" ht="13.5" thickBot="1" x14ac:dyDescent="0.25">
      <c r="B841" s="105">
        <v>40088.666666666664</v>
      </c>
      <c r="C841" s="104">
        <v>40.880000000000003</v>
      </c>
      <c r="M841" s="89">
        <f t="shared" si="17"/>
        <v>-2.9311208088587007E-3</v>
      </c>
    </row>
    <row r="842" spans="2:13" ht="13.5" thickBot="1" x14ac:dyDescent="0.25">
      <c r="B842" s="105">
        <v>40091.666666666664</v>
      </c>
      <c r="C842" s="104">
        <v>41.21</v>
      </c>
      <c r="M842" s="89">
        <f t="shared" si="17"/>
        <v>8.0399994552769801E-3</v>
      </c>
    </row>
    <row r="843" spans="2:13" ht="13.5" thickBot="1" x14ac:dyDescent="0.25">
      <c r="B843" s="105">
        <v>40092.666666666664</v>
      </c>
      <c r="C843" s="104">
        <v>41.94</v>
      </c>
      <c r="M843" s="89">
        <f t="shared" si="17"/>
        <v>1.7559080123047816E-2</v>
      </c>
    </row>
    <row r="844" spans="2:13" ht="13.5" thickBot="1" x14ac:dyDescent="0.25">
      <c r="B844" s="105">
        <v>40093.666666666664</v>
      </c>
      <c r="C844" s="104">
        <v>42.06</v>
      </c>
      <c r="M844" s="89">
        <f t="shared" si="17"/>
        <v>2.8571448007799652E-3</v>
      </c>
    </row>
    <row r="845" spans="2:13" ht="13.5" thickBot="1" x14ac:dyDescent="0.25">
      <c r="B845" s="105">
        <v>40094.666666666664</v>
      </c>
      <c r="C845" s="104">
        <v>42.24</v>
      </c>
      <c r="M845" s="89">
        <f t="shared" si="17"/>
        <v>4.2704691234522855E-3</v>
      </c>
    </row>
    <row r="846" spans="2:13" ht="13.5" thickBot="1" x14ac:dyDescent="0.25">
      <c r="B846" s="105">
        <v>40095.666666666664</v>
      </c>
      <c r="C846" s="104">
        <v>42.48</v>
      </c>
      <c r="M846" s="89">
        <f t="shared" si="17"/>
        <v>5.6657375356772999E-3</v>
      </c>
    </row>
    <row r="847" spans="2:13" ht="13.5" thickBot="1" x14ac:dyDescent="0.25">
      <c r="B847" s="105">
        <v>40098.666666666664</v>
      </c>
      <c r="C847" s="104">
        <v>42.57</v>
      </c>
      <c r="M847" s="89">
        <f t="shared" si="17"/>
        <v>2.1164029063776937E-3</v>
      </c>
    </row>
    <row r="848" spans="2:13" ht="13.5" thickBot="1" x14ac:dyDescent="0.25">
      <c r="B848" s="105">
        <v>40099.666666666664</v>
      </c>
      <c r="C848" s="104">
        <v>42.58</v>
      </c>
      <c r="M848" s="89">
        <f t="shared" si="17"/>
        <v>2.3487962527245711E-4</v>
      </c>
    </row>
    <row r="849" spans="2:13" ht="13.5" thickBot="1" x14ac:dyDescent="0.25">
      <c r="B849" s="105">
        <v>40100.666666666664</v>
      </c>
      <c r="C849" s="104">
        <v>43.16</v>
      </c>
      <c r="M849" s="89">
        <f t="shared" si="17"/>
        <v>1.3529480924600514E-2</v>
      </c>
    </row>
    <row r="850" spans="2:13" ht="13.5" thickBot="1" x14ac:dyDescent="0.25">
      <c r="B850" s="105">
        <v>40101.666666666664</v>
      </c>
      <c r="C850" s="104">
        <v>43.06</v>
      </c>
      <c r="M850" s="89">
        <f t="shared" si="17"/>
        <v>-2.319648453716796E-3</v>
      </c>
    </row>
    <row r="851" spans="2:13" ht="13.5" thickBot="1" x14ac:dyDescent="0.25">
      <c r="B851" s="105">
        <v>40102.666666666664</v>
      </c>
      <c r="C851" s="104">
        <v>42.78</v>
      </c>
      <c r="M851" s="89">
        <f t="shared" si="17"/>
        <v>-6.5237882819573784E-3</v>
      </c>
    </row>
    <row r="852" spans="2:13" ht="13.5" thickBot="1" x14ac:dyDescent="0.25">
      <c r="B852" s="105">
        <v>40105.666666666664</v>
      </c>
      <c r="C852" s="104">
        <v>43.21</v>
      </c>
      <c r="M852" s="89">
        <f t="shared" si="17"/>
        <v>1.0001246289582317E-2</v>
      </c>
    </row>
    <row r="853" spans="2:13" ht="13.5" thickBot="1" x14ac:dyDescent="0.25">
      <c r="B853" s="105">
        <v>40106.666666666664</v>
      </c>
      <c r="C853" s="104">
        <v>43.22</v>
      </c>
      <c r="M853" s="89">
        <f t="shared" si="17"/>
        <v>2.3140113489817279E-4</v>
      </c>
    </row>
    <row r="854" spans="2:13" ht="13.5" thickBot="1" x14ac:dyDescent="0.25">
      <c r="B854" s="105">
        <v>40107.666666666664</v>
      </c>
      <c r="C854" s="104">
        <v>43.14</v>
      </c>
      <c r="M854" s="89">
        <f t="shared" si="17"/>
        <v>-1.8527101177295219E-3</v>
      </c>
    </row>
    <row r="855" spans="2:13" ht="13.5" thickBot="1" x14ac:dyDescent="0.25">
      <c r="B855" s="105">
        <v>40108.666666666664</v>
      </c>
      <c r="C855" s="104">
        <v>43.31</v>
      </c>
      <c r="M855" s="89">
        <f t="shared" si="17"/>
        <v>3.9329142655249926E-3</v>
      </c>
    </row>
    <row r="856" spans="2:13" ht="13.5" thickBot="1" x14ac:dyDescent="0.25">
      <c r="B856" s="105">
        <v>40109.666666666664</v>
      </c>
      <c r="C856" s="104">
        <v>43.13</v>
      </c>
      <c r="M856" s="89">
        <f t="shared" si="17"/>
        <v>-4.1647445667835348E-3</v>
      </c>
    </row>
    <row r="857" spans="2:13" ht="13.5" thickBot="1" x14ac:dyDescent="0.25">
      <c r="B857" s="105">
        <v>40112.666666666664</v>
      </c>
      <c r="C857" s="104">
        <v>42.99</v>
      </c>
      <c r="M857" s="89">
        <f t="shared" si="17"/>
        <v>-3.2512801515616131E-3</v>
      </c>
    </row>
    <row r="858" spans="2:13" ht="13.5" thickBot="1" x14ac:dyDescent="0.25">
      <c r="B858" s="105">
        <v>40113.666666666664</v>
      </c>
      <c r="C858" s="104">
        <v>42.34</v>
      </c>
      <c r="M858" s="89">
        <f t="shared" si="17"/>
        <v>-1.5235264801471094E-2</v>
      </c>
    </row>
    <row r="859" spans="2:13" ht="13.5" thickBot="1" x14ac:dyDescent="0.25">
      <c r="B859" s="105">
        <v>40114.666666666664</v>
      </c>
      <c r="C859" s="104">
        <v>41.39</v>
      </c>
      <c r="M859" s="89">
        <f t="shared" si="17"/>
        <v>-2.2692959946078155E-2</v>
      </c>
    </row>
    <row r="860" spans="2:13" ht="13.5" thickBot="1" x14ac:dyDescent="0.25">
      <c r="B860" s="105">
        <v>40115.666666666664</v>
      </c>
      <c r="C860" s="104">
        <v>42.09</v>
      </c>
      <c r="M860" s="89">
        <f t="shared" si="17"/>
        <v>1.677087702183834E-2</v>
      </c>
    </row>
    <row r="861" spans="2:13" ht="13.5" thickBot="1" x14ac:dyDescent="0.25">
      <c r="B861" s="105">
        <v>40116.666666666664</v>
      </c>
      <c r="C861" s="104">
        <v>40.96</v>
      </c>
      <c r="M861" s="89">
        <f t="shared" si="17"/>
        <v>-2.7214202051227019E-2</v>
      </c>
    </row>
    <row r="862" spans="2:13" ht="13.5" thickBot="1" x14ac:dyDescent="0.25">
      <c r="B862" s="105">
        <v>40119.666666666664</v>
      </c>
      <c r="C862" s="104">
        <v>41.13</v>
      </c>
      <c r="M862" s="89">
        <f t="shared" si="17"/>
        <v>4.1418015110803686E-3</v>
      </c>
    </row>
    <row r="863" spans="2:13" ht="13.5" thickBot="1" x14ac:dyDescent="0.25">
      <c r="B863" s="105">
        <v>40120.666666666664</v>
      </c>
      <c r="C863" s="104">
        <v>41.26</v>
      </c>
      <c r="M863" s="89">
        <f t="shared" si="17"/>
        <v>3.15572540077288E-3</v>
      </c>
    </row>
    <row r="864" spans="2:13" ht="13.5" thickBot="1" x14ac:dyDescent="0.25">
      <c r="B864" s="105">
        <v>40121.666666666664</v>
      </c>
      <c r="C864" s="104">
        <v>41.33</v>
      </c>
      <c r="M864" s="89">
        <f t="shared" si="17"/>
        <v>1.695120880535139E-3</v>
      </c>
    </row>
    <row r="865" spans="2:13" ht="13.5" thickBot="1" x14ac:dyDescent="0.25">
      <c r="B865" s="105">
        <v>40122.666666666664</v>
      </c>
      <c r="C865" s="104">
        <v>42.35</v>
      </c>
      <c r="M865" s="89">
        <f t="shared" si="17"/>
        <v>2.437979257442241E-2</v>
      </c>
    </row>
    <row r="866" spans="2:13" ht="13.5" thickBot="1" x14ac:dyDescent="0.25">
      <c r="B866" s="105">
        <v>40123.666666666664</v>
      </c>
      <c r="C866" s="104">
        <v>42.6</v>
      </c>
      <c r="M866" s="89">
        <f t="shared" si="17"/>
        <v>5.8858321772613503E-3</v>
      </c>
    </row>
    <row r="867" spans="2:13" ht="13.5" thickBot="1" x14ac:dyDescent="0.25">
      <c r="B867" s="105">
        <v>40126.666666666664</v>
      </c>
      <c r="C867" s="104">
        <v>43.51</v>
      </c>
      <c r="M867" s="89">
        <f t="shared" si="17"/>
        <v>2.1136543457264012E-2</v>
      </c>
    </row>
    <row r="868" spans="2:13" ht="13.5" thickBot="1" x14ac:dyDescent="0.25">
      <c r="B868" s="105">
        <v>40127.666666666664</v>
      </c>
      <c r="C868" s="104">
        <v>43.62</v>
      </c>
      <c r="M868" s="89">
        <f t="shared" si="17"/>
        <v>2.5249640408942699E-3</v>
      </c>
    </row>
    <row r="869" spans="2:13" ht="13.5" thickBot="1" x14ac:dyDescent="0.25">
      <c r="B869" s="105">
        <v>40128.666666666664</v>
      </c>
      <c r="C869" s="104">
        <v>43.9</v>
      </c>
      <c r="M869" s="89">
        <f t="shared" si="17"/>
        <v>6.3985593076427748E-3</v>
      </c>
    </row>
    <row r="870" spans="2:13" ht="13.5" thickBot="1" x14ac:dyDescent="0.25">
      <c r="B870" s="105">
        <v>40129.666666666664</v>
      </c>
      <c r="C870" s="104">
        <v>43.65</v>
      </c>
      <c r="M870" s="89">
        <f t="shared" si="17"/>
        <v>-5.7110377955145045E-3</v>
      </c>
    </row>
    <row r="871" spans="2:13" ht="13.5" thickBot="1" x14ac:dyDescent="0.25">
      <c r="B871" s="105">
        <v>40130.666666666664</v>
      </c>
      <c r="C871" s="104">
        <v>44.01</v>
      </c>
      <c r="M871" s="89">
        <f t="shared" si="17"/>
        <v>8.2135985373887992E-3</v>
      </c>
    </row>
    <row r="872" spans="2:13" ht="13.5" thickBot="1" x14ac:dyDescent="0.25">
      <c r="B872" s="105">
        <v>40133.666666666664</v>
      </c>
      <c r="C872" s="104">
        <v>44.46</v>
      </c>
      <c r="M872" s="89">
        <f t="shared" si="17"/>
        <v>1.0173027713050568E-2</v>
      </c>
    </row>
    <row r="873" spans="2:13" ht="13.5" thickBot="1" x14ac:dyDescent="0.25">
      <c r="B873" s="105">
        <v>40134.666666666664</v>
      </c>
      <c r="C873" s="104">
        <v>44.6</v>
      </c>
      <c r="M873" s="89">
        <f t="shared" si="17"/>
        <v>3.1439504899677829E-3</v>
      </c>
    </row>
    <row r="874" spans="2:13" ht="13.5" thickBot="1" x14ac:dyDescent="0.25">
      <c r="B874" s="105">
        <v>40135.666666666664</v>
      </c>
      <c r="C874" s="104">
        <v>44.35</v>
      </c>
      <c r="M874" s="89">
        <f t="shared" si="17"/>
        <v>-5.6211502704298479E-3</v>
      </c>
    </row>
    <row r="875" spans="2:13" ht="13.5" thickBot="1" x14ac:dyDescent="0.25">
      <c r="B875" s="105">
        <v>40136.666666666664</v>
      </c>
      <c r="C875" s="104">
        <v>43.66</v>
      </c>
      <c r="M875" s="89">
        <f t="shared" si="17"/>
        <v>-1.5680357633790734E-2</v>
      </c>
    </row>
    <row r="876" spans="2:13" ht="13.5" thickBot="1" x14ac:dyDescent="0.25">
      <c r="B876" s="105">
        <v>40137.666666666664</v>
      </c>
      <c r="C876" s="104">
        <v>43.44</v>
      </c>
      <c r="M876" s="89">
        <f t="shared" si="17"/>
        <v>-5.0516754961178337E-3</v>
      </c>
    </row>
    <row r="877" spans="2:13" ht="13.5" thickBot="1" x14ac:dyDescent="0.25">
      <c r="B877" s="105">
        <v>40140.666666666664</v>
      </c>
      <c r="C877" s="104">
        <v>44.14</v>
      </c>
      <c r="M877" s="89">
        <f t="shared" si="17"/>
        <v>1.5985725202910386E-2</v>
      </c>
    </row>
    <row r="878" spans="2:13" ht="13.5" thickBot="1" x14ac:dyDescent="0.25">
      <c r="B878" s="105">
        <v>40141.666666666664</v>
      </c>
      <c r="C878" s="104">
        <v>43.99</v>
      </c>
      <c r="M878" s="89">
        <f t="shared" si="17"/>
        <v>-3.4040654679618819E-3</v>
      </c>
    </row>
    <row r="879" spans="2:13" ht="13.5" thickBot="1" x14ac:dyDescent="0.25">
      <c r="B879" s="105">
        <v>40142.666666666664</v>
      </c>
      <c r="C879" s="104">
        <v>44.18</v>
      </c>
      <c r="M879" s="89">
        <f t="shared" si="17"/>
        <v>4.309862631342783E-3</v>
      </c>
    </row>
    <row r="880" spans="2:13" ht="13.5" thickBot="1" x14ac:dyDescent="0.25">
      <c r="B880" s="105">
        <v>40144.666666666664</v>
      </c>
      <c r="C880" s="104">
        <v>43.51</v>
      </c>
      <c r="M880" s="89">
        <f t="shared" si="17"/>
        <v>-1.528140125938246E-2</v>
      </c>
    </row>
    <row r="881" spans="2:13" ht="13.5" thickBot="1" x14ac:dyDescent="0.25">
      <c r="B881" s="105">
        <v>40147.666666666664</v>
      </c>
      <c r="C881" s="104">
        <v>43.56</v>
      </c>
      <c r="M881" s="89">
        <f t="shared" si="17"/>
        <v>1.1485013321711882E-3</v>
      </c>
    </row>
    <row r="882" spans="2:13" ht="13.5" thickBot="1" x14ac:dyDescent="0.25">
      <c r="B882" s="105">
        <v>40148.666666666664</v>
      </c>
      <c r="C882" s="104">
        <v>44.01</v>
      </c>
      <c r="M882" s="89">
        <f t="shared" si="17"/>
        <v>1.027758275824023E-2</v>
      </c>
    </row>
    <row r="883" spans="2:13" ht="13.5" thickBot="1" x14ac:dyDescent="0.25">
      <c r="B883" s="105">
        <v>40149.666666666664</v>
      </c>
      <c r="C883" s="104">
        <v>44.07</v>
      </c>
      <c r="M883" s="89">
        <f t="shared" si="17"/>
        <v>1.3623980308956293E-3</v>
      </c>
    </row>
    <row r="884" spans="2:13" ht="13.5" thickBot="1" x14ac:dyDescent="0.25">
      <c r="B884" s="105">
        <v>40150.666666666664</v>
      </c>
      <c r="C884" s="104">
        <v>43.89</v>
      </c>
      <c r="M884" s="89">
        <f t="shared" si="17"/>
        <v>-4.0927751537530362E-3</v>
      </c>
    </row>
    <row r="885" spans="2:13" ht="13.5" thickBot="1" x14ac:dyDescent="0.25">
      <c r="B885" s="105">
        <v>40151.666666666664</v>
      </c>
      <c r="C885" s="104">
        <v>44.12</v>
      </c>
      <c r="M885" s="89">
        <f t="shared" si="17"/>
        <v>5.226690685158953E-3</v>
      </c>
    </row>
    <row r="886" spans="2:13" ht="13.5" thickBot="1" x14ac:dyDescent="0.25">
      <c r="B886" s="105">
        <v>40154.666666666664</v>
      </c>
      <c r="C886" s="104">
        <v>43.91</v>
      </c>
      <c r="M886" s="89">
        <f t="shared" si="17"/>
        <v>-4.7711098116756121E-3</v>
      </c>
    </row>
    <row r="887" spans="2:13" ht="13.5" thickBot="1" x14ac:dyDescent="0.25">
      <c r="B887" s="105">
        <v>40155.666666666664</v>
      </c>
      <c r="C887" s="104">
        <v>43.64</v>
      </c>
      <c r="M887" s="89">
        <f t="shared" si="17"/>
        <v>-6.1679236087558847E-3</v>
      </c>
    </row>
    <row r="888" spans="2:13" ht="13.5" thickBot="1" x14ac:dyDescent="0.25">
      <c r="B888" s="105">
        <v>40156.666666666664</v>
      </c>
      <c r="C888" s="104">
        <v>44.08</v>
      </c>
      <c r="M888" s="89">
        <f t="shared" si="17"/>
        <v>1.0032003879788856E-2</v>
      </c>
    </row>
    <row r="889" spans="2:13" ht="13.5" thickBot="1" x14ac:dyDescent="0.25">
      <c r="B889" s="105">
        <v>40157.666666666664</v>
      </c>
      <c r="C889" s="104">
        <v>44.3</v>
      </c>
      <c r="M889" s="89">
        <f t="shared" si="17"/>
        <v>4.9785122064308499E-3</v>
      </c>
    </row>
    <row r="890" spans="2:13" ht="13.5" thickBot="1" x14ac:dyDescent="0.25">
      <c r="B890" s="105">
        <v>40158.666666666664</v>
      </c>
      <c r="C890" s="104">
        <v>44.13</v>
      </c>
      <c r="M890" s="89">
        <f t="shared" si="17"/>
        <v>-3.8448537696340332E-3</v>
      </c>
    </row>
    <row r="891" spans="2:13" ht="13.5" thickBot="1" x14ac:dyDescent="0.25">
      <c r="B891" s="105">
        <v>40161.666666666664</v>
      </c>
      <c r="C891" s="104">
        <v>44.55</v>
      </c>
      <c r="M891" s="89">
        <f t="shared" si="17"/>
        <v>9.4723306353624442E-3</v>
      </c>
    </row>
    <row r="892" spans="2:13" ht="13.5" thickBot="1" x14ac:dyDescent="0.25">
      <c r="B892" s="105">
        <v>40162.666666666664</v>
      </c>
      <c r="C892" s="104">
        <v>44.3</v>
      </c>
      <c r="M892" s="89">
        <f t="shared" si="17"/>
        <v>-5.6274768657283364E-3</v>
      </c>
    </row>
    <row r="893" spans="2:13" ht="13.5" thickBot="1" x14ac:dyDescent="0.25">
      <c r="B893" s="105">
        <v>40163.666666666664</v>
      </c>
      <c r="C893" s="104">
        <v>44.36</v>
      </c>
      <c r="M893" s="89">
        <f t="shared" si="17"/>
        <v>1.3534854310763558E-3</v>
      </c>
    </row>
    <row r="894" spans="2:13" ht="13.5" thickBot="1" x14ac:dyDescent="0.25">
      <c r="B894" s="105">
        <v>40164.666666666664</v>
      </c>
      <c r="C894" s="104">
        <v>43.82</v>
      </c>
      <c r="M894" s="89">
        <f t="shared" si="17"/>
        <v>-1.2247828314845778E-2</v>
      </c>
    </row>
    <row r="895" spans="2:13" ht="13.5" thickBot="1" x14ac:dyDescent="0.25">
      <c r="B895" s="105">
        <v>40165.666666666664</v>
      </c>
      <c r="C895" s="104">
        <v>44.46</v>
      </c>
      <c r="M895" s="89">
        <f t="shared" si="17"/>
        <v>1.4499574368730088E-2</v>
      </c>
    </row>
    <row r="896" spans="2:13" ht="13.5" thickBot="1" x14ac:dyDescent="0.25">
      <c r="B896" s="105">
        <v>40168.666666666664</v>
      </c>
      <c r="C896" s="104">
        <v>44.96</v>
      </c>
      <c r="M896" s="89">
        <f t="shared" si="17"/>
        <v>1.1183297049385109E-2</v>
      </c>
    </row>
    <row r="897" spans="2:13" ht="13.5" thickBot="1" x14ac:dyDescent="0.25">
      <c r="B897" s="105">
        <v>40169.666666666664</v>
      </c>
      <c r="C897" s="104">
        <v>45.23</v>
      </c>
      <c r="M897" s="89">
        <f t="shared" si="17"/>
        <v>5.9873779043159601E-3</v>
      </c>
    </row>
    <row r="898" spans="2:13" ht="13.5" thickBot="1" x14ac:dyDescent="0.25">
      <c r="B898" s="105">
        <v>40170.666666666664</v>
      </c>
      <c r="C898" s="104">
        <v>45.56</v>
      </c>
      <c r="M898" s="89">
        <f t="shared" si="17"/>
        <v>7.2695550892297994E-3</v>
      </c>
    </row>
    <row r="899" spans="2:13" ht="13.5" thickBot="1" x14ac:dyDescent="0.25">
      <c r="B899" s="105">
        <v>40171.666666666664</v>
      </c>
      <c r="C899" s="104">
        <v>45.98</v>
      </c>
      <c r="M899" s="89">
        <f t="shared" si="17"/>
        <v>9.1763807560538858E-3</v>
      </c>
    </row>
    <row r="900" spans="2:13" ht="13.5" thickBot="1" x14ac:dyDescent="0.25">
      <c r="B900" s="105">
        <v>40175.666666666664</v>
      </c>
      <c r="C900" s="104">
        <v>46.22</v>
      </c>
      <c r="M900" s="89">
        <f t="shared" si="17"/>
        <v>5.2060855111992661E-3</v>
      </c>
    </row>
    <row r="901" spans="2:13" ht="13.5" thickBot="1" x14ac:dyDescent="0.25">
      <c r="B901" s="105">
        <v>40176.666666666664</v>
      </c>
      <c r="C901" s="104">
        <v>46.03</v>
      </c>
      <c r="M901" s="89">
        <f t="shared" ref="M901:M964" si="18">LN(C901/C900)</f>
        <v>-4.1192470170845598E-3</v>
      </c>
    </row>
    <row r="902" spans="2:13" ht="13.5" thickBot="1" x14ac:dyDescent="0.25">
      <c r="B902" s="105">
        <v>40177.666666666664</v>
      </c>
      <c r="C902" s="104">
        <v>46.17</v>
      </c>
      <c r="M902" s="89">
        <f t="shared" si="18"/>
        <v>3.036878689747404E-3</v>
      </c>
    </row>
    <row r="903" spans="2:13" ht="13.5" thickBot="1" x14ac:dyDescent="0.25">
      <c r="B903" s="105">
        <v>40178.666666666664</v>
      </c>
      <c r="C903" s="104">
        <v>45.75</v>
      </c>
      <c r="M903" s="89">
        <f t="shared" si="18"/>
        <v>-9.1384447973672268E-3</v>
      </c>
    </row>
    <row r="904" spans="2:13" ht="13.5" thickBot="1" x14ac:dyDescent="0.25">
      <c r="B904" s="105">
        <v>40182.666666666664</v>
      </c>
      <c r="C904" s="104">
        <v>46.42</v>
      </c>
      <c r="M904" s="89">
        <f t="shared" si="18"/>
        <v>1.4538609124760685E-2</v>
      </c>
    </row>
    <row r="905" spans="2:13" ht="13.5" thickBot="1" x14ac:dyDescent="0.25">
      <c r="B905" s="105">
        <v>40183.666666666664</v>
      </c>
      <c r="C905" s="104">
        <v>46.42</v>
      </c>
      <c r="M905" s="89">
        <f t="shared" si="18"/>
        <v>0</v>
      </c>
    </row>
    <row r="906" spans="2:13" ht="13.5" thickBot="1" x14ac:dyDescent="0.25">
      <c r="B906" s="105">
        <v>40184.666666666664</v>
      </c>
      <c r="C906" s="104">
        <v>46.14</v>
      </c>
      <c r="M906" s="89">
        <f t="shared" si="18"/>
        <v>-6.050148100683406E-3</v>
      </c>
    </row>
    <row r="907" spans="2:13" ht="13.5" thickBot="1" x14ac:dyDescent="0.25">
      <c r="B907" s="105">
        <v>40185.666666666664</v>
      </c>
      <c r="C907" s="104">
        <v>46.17</v>
      </c>
      <c r="M907" s="89">
        <f t="shared" si="18"/>
        <v>6.4998377328998611E-4</v>
      </c>
    </row>
    <row r="908" spans="2:13" ht="13.5" thickBot="1" x14ac:dyDescent="0.25">
      <c r="B908" s="105">
        <v>40186.666666666664</v>
      </c>
      <c r="C908" s="104">
        <v>46.55</v>
      </c>
      <c r="M908" s="89">
        <f t="shared" si="18"/>
        <v>8.1967672041784907E-3</v>
      </c>
    </row>
    <row r="909" spans="2:13" ht="13.5" thickBot="1" x14ac:dyDescent="0.25">
      <c r="B909" s="105">
        <v>40189.666666666664</v>
      </c>
      <c r="C909" s="104">
        <v>46.36</v>
      </c>
      <c r="M909" s="89">
        <f t="shared" si="18"/>
        <v>-4.0899852515250551E-3</v>
      </c>
    </row>
    <row r="910" spans="2:13" ht="13.5" thickBot="1" x14ac:dyDescent="0.25">
      <c r="B910" s="105">
        <v>40190.666666666664</v>
      </c>
      <c r="C910" s="104">
        <v>45.78</v>
      </c>
      <c r="M910" s="89">
        <f t="shared" si="18"/>
        <v>-1.25897039471303E-2</v>
      </c>
    </row>
    <row r="911" spans="2:13" ht="13.5" thickBot="1" x14ac:dyDescent="0.25">
      <c r="B911" s="105">
        <v>40191.666666666664</v>
      </c>
      <c r="C911" s="104">
        <v>46.35</v>
      </c>
      <c r="M911" s="89">
        <f t="shared" si="18"/>
        <v>1.2373977487443526E-2</v>
      </c>
    </row>
    <row r="912" spans="2:13" ht="13.5" thickBot="1" x14ac:dyDescent="0.25">
      <c r="B912" s="105">
        <v>40192.666666666664</v>
      </c>
      <c r="C912" s="104">
        <v>46.39</v>
      </c>
      <c r="M912" s="89">
        <f t="shared" si="18"/>
        <v>8.6262675178821004E-4</v>
      </c>
    </row>
    <row r="913" spans="2:13" ht="13.5" thickBot="1" x14ac:dyDescent="0.25">
      <c r="B913" s="105">
        <v>40193.666666666664</v>
      </c>
      <c r="C913" s="104">
        <v>45.85</v>
      </c>
      <c r="M913" s="89">
        <f t="shared" si="18"/>
        <v>-1.170872006117845E-2</v>
      </c>
    </row>
    <row r="914" spans="2:13" ht="13.5" thickBot="1" x14ac:dyDescent="0.25">
      <c r="B914" s="105">
        <v>40197.666666666664</v>
      </c>
      <c r="C914" s="104">
        <v>46.59</v>
      </c>
      <c r="M914" s="89">
        <f t="shared" si="18"/>
        <v>1.6010727126231507E-2</v>
      </c>
    </row>
    <row r="915" spans="2:13" ht="13.5" thickBot="1" x14ac:dyDescent="0.25">
      <c r="B915" s="105">
        <v>40198.666666666664</v>
      </c>
      <c r="C915" s="104">
        <v>45.92</v>
      </c>
      <c r="M915" s="89">
        <f t="shared" si="18"/>
        <v>-1.4485173817394404E-2</v>
      </c>
    </row>
    <row r="916" spans="2:13" ht="13.5" thickBot="1" x14ac:dyDescent="0.25">
      <c r="B916" s="105">
        <v>40199.666666666664</v>
      </c>
      <c r="C916" s="104">
        <v>45.49</v>
      </c>
      <c r="M916" s="89">
        <f t="shared" si="18"/>
        <v>-9.4082304293983086E-3</v>
      </c>
    </row>
    <row r="917" spans="2:13" ht="13.5" thickBot="1" x14ac:dyDescent="0.25">
      <c r="B917" s="105">
        <v>40200.666666666664</v>
      </c>
      <c r="C917" s="104">
        <v>44.16</v>
      </c>
      <c r="M917" s="89">
        <f t="shared" si="18"/>
        <v>-2.9673119613072976E-2</v>
      </c>
    </row>
    <row r="918" spans="2:13" ht="13.5" thickBot="1" x14ac:dyDescent="0.25">
      <c r="B918" s="105">
        <v>40203.666666666664</v>
      </c>
      <c r="C918" s="104">
        <v>44.31</v>
      </c>
      <c r="M918" s="89">
        <f t="shared" si="18"/>
        <v>3.3909832425582822E-3</v>
      </c>
    </row>
    <row r="919" spans="2:13" ht="13.5" thickBot="1" x14ac:dyDescent="0.25">
      <c r="B919" s="105">
        <v>40204.666666666664</v>
      </c>
      <c r="C919" s="104">
        <v>44.35</v>
      </c>
      <c r="M919" s="89">
        <f t="shared" si="18"/>
        <v>9.0232354419040315E-4</v>
      </c>
    </row>
    <row r="920" spans="2:13" ht="13.5" thickBot="1" x14ac:dyDescent="0.25">
      <c r="B920" s="105">
        <v>40205.666666666664</v>
      </c>
      <c r="C920" s="104">
        <v>44.7</v>
      </c>
      <c r="M920" s="89">
        <f t="shared" si="18"/>
        <v>7.860792863934641E-3</v>
      </c>
    </row>
    <row r="921" spans="2:13" ht="13.5" thickBot="1" x14ac:dyDescent="0.25">
      <c r="B921" s="105">
        <v>40206.666666666664</v>
      </c>
      <c r="C921" s="104">
        <v>43.55</v>
      </c>
      <c r="M921" s="89">
        <f t="shared" si="18"/>
        <v>-2.6063798321011519E-2</v>
      </c>
    </row>
    <row r="922" spans="2:13" ht="13.5" thickBot="1" x14ac:dyDescent="0.25">
      <c r="B922" s="105">
        <v>40207.666666666664</v>
      </c>
      <c r="C922" s="104">
        <v>42.79</v>
      </c>
      <c r="M922" s="89">
        <f t="shared" si="18"/>
        <v>-1.7605272869786283E-2</v>
      </c>
    </row>
    <row r="923" spans="2:13" ht="13.5" thickBot="1" x14ac:dyDescent="0.25">
      <c r="B923" s="105">
        <v>40210.666666666664</v>
      </c>
      <c r="C923" s="104">
        <v>43.26</v>
      </c>
      <c r="M923" s="89">
        <f t="shared" si="18"/>
        <v>1.0923990096187197E-2</v>
      </c>
    </row>
    <row r="924" spans="2:13" ht="13.5" thickBot="1" x14ac:dyDescent="0.25">
      <c r="B924" s="105">
        <v>40211.666666666664</v>
      </c>
      <c r="C924" s="104">
        <v>43.65</v>
      </c>
      <c r="M924" s="89">
        <f t="shared" si="18"/>
        <v>8.9748617606984996E-3</v>
      </c>
    </row>
    <row r="925" spans="2:13" ht="13.5" thickBot="1" x14ac:dyDescent="0.25">
      <c r="B925" s="105">
        <v>40212.666666666664</v>
      </c>
      <c r="C925" s="104">
        <v>43.89</v>
      </c>
      <c r="M925" s="89">
        <f t="shared" si="18"/>
        <v>5.4832214145314013E-3</v>
      </c>
    </row>
    <row r="926" spans="2:13" ht="13.5" thickBot="1" x14ac:dyDescent="0.25">
      <c r="B926" s="105">
        <v>40213.666666666664</v>
      </c>
      <c r="C926" s="104">
        <v>42.62</v>
      </c>
      <c r="M926" s="89">
        <f t="shared" si="18"/>
        <v>-2.9362877029671681E-2</v>
      </c>
    </row>
    <row r="927" spans="2:13" ht="13.5" thickBot="1" x14ac:dyDescent="0.25">
      <c r="B927" s="105">
        <v>40214.666666666664</v>
      </c>
      <c r="C927" s="104">
        <v>42.98</v>
      </c>
      <c r="M927" s="89">
        <f t="shared" si="18"/>
        <v>8.411264543893229E-3</v>
      </c>
    </row>
    <row r="928" spans="2:13" ht="13.5" thickBot="1" x14ac:dyDescent="0.25">
      <c r="B928" s="105">
        <v>40217.666666666664</v>
      </c>
      <c r="C928" s="104">
        <v>42.67</v>
      </c>
      <c r="M928" s="89">
        <f t="shared" si="18"/>
        <v>-7.2387940144556613E-3</v>
      </c>
    </row>
    <row r="929" spans="2:13" ht="13.5" thickBot="1" x14ac:dyDescent="0.25">
      <c r="B929" s="105">
        <v>40218.666666666664</v>
      </c>
      <c r="C929" s="104">
        <v>43.11</v>
      </c>
      <c r="M929" s="89">
        <f t="shared" si="18"/>
        <v>1.025889155913459E-2</v>
      </c>
    </row>
    <row r="930" spans="2:13" ht="13.5" thickBot="1" x14ac:dyDescent="0.25">
      <c r="B930" s="105">
        <v>40219.666666666664</v>
      </c>
      <c r="C930" s="104">
        <v>43.02</v>
      </c>
      <c r="M930" s="89">
        <f t="shared" si="18"/>
        <v>-2.0898649194591307E-3</v>
      </c>
    </row>
    <row r="931" spans="2:13" ht="13.5" thickBot="1" x14ac:dyDescent="0.25">
      <c r="B931" s="105">
        <v>40220.666666666664</v>
      </c>
      <c r="C931" s="104">
        <v>43.67</v>
      </c>
      <c r="M931" s="89">
        <f t="shared" si="18"/>
        <v>1.4996243657885464E-2</v>
      </c>
    </row>
    <row r="932" spans="2:13" ht="13.5" thickBot="1" x14ac:dyDescent="0.25">
      <c r="B932" s="105">
        <v>40221.666666666664</v>
      </c>
      <c r="C932" s="104">
        <v>43.76</v>
      </c>
      <c r="M932" s="89">
        <f t="shared" si="18"/>
        <v>2.0587906162561E-3</v>
      </c>
    </row>
    <row r="933" spans="2:13" ht="13.5" thickBot="1" x14ac:dyDescent="0.25">
      <c r="B933" s="105">
        <v>40225.666666666664</v>
      </c>
      <c r="C933" s="104">
        <v>44.32</v>
      </c>
      <c r="M933" s="89">
        <f t="shared" si="18"/>
        <v>1.2715884325302714E-2</v>
      </c>
    </row>
    <row r="934" spans="2:13" ht="13.5" thickBot="1" x14ac:dyDescent="0.25">
      <c r="B934" s="105">
        <v>40226.666666666664</v>
      </c>
      <c r="C934" s="104">
        <v>44.57</v>
      </c>
      <c r="M934" s="89">
        <f t="shared" si="18"/>
        <v>5.6249445194361623E-3</v>
      </c>
    </row>
    <row r="935" spans="2:13" ht="13.5" thickBot="1" x14ac:dyDescent="0.25">
      <c r="B935" s="105">
        <v>40227.666666666664</v>
      </c>
      <c r="C935" s="104">
        <v>44.85</v>
      </c>
      <c r="M935" s="89">
        <f t="shared" si="18"/>
        <v>6.2626015463406702E-3</v>
      </c>
    </row>
    <row r="936" spans="2:13" ht="13.5" thickBot="1" x14ac:dyDescent="0.25">
      <c r="B936" s="105">
        <v>40228.666666666664</v>
      </c>
      <c r="C936" s="104">
        <v>44.83</v>
      </c>
      <c r="M936" s="89">
        <f t="shared" si="18"/>
        <v>-4.4603033745704905E-4</v>
      </c>
    </row>
    <row r="937" spans="2:13" ht="13.5" thickBot="1" x14ac:dyDescent="0.25">
      <c r="B937" s="105">
        <v>40231.666666666664</v>
      </c>
      <c r="C937" s="104">
        <v>44.74</v>
      </c>
      <c r="M937" s="89">
        <f t="shared" si="18"/>
        <v>-2.0096021053645379E-3</v>
      </c>
    </row>
    <row r="938" spans="2:13" ht="13.5" thickBot="1" x14ac:dyDescent="0.25">
      <c r="B938" s="105">
        <v>40232.666666666664</v>
      </c>
      <c r="C938" s="104">
        <v>44.16</v>
      </c>
      <c r="M938" s="89">
        <f t="shared" si="18"/>
        <v>-1.3048554093143854E-2</v>
      </c>
    </row>
    <row r="939" spans="2:13" ht="13.5" thickBot="1" x14ac:dyDescent="0.25">
      <c r="B939" s="105">
        <v>40233.666666666664</v>
      </c>
      <c r="C939" s="104">
        <v>44.61</v>
      </c>
      <c r="M939" s="89">
        <f t="shared" si="18"/>
        <v>1.0138647171333613E-2</v>
      </c>
    </row>
    <row r="940" spans="2:13" ht="13.5" thickBot="1" x14ac:dyDescent="0.25">
      <c r="B940" s="105">
        <v>40234.666666666664</v>
      </c>
      <c r="C940" s="104">
        <v>44.6</v>
      </c>
      <c r="M940" s="89">
        <f t="shared" si="18"/>
        <v>-2.2419011415494605E-4</v>
      </c>
    </row>
    <row r="941" spans="2:13" ht="13.5" thickBot="1" x14ac:dyDescent="0.25">
      <c r="B941" s="105">
        <v>40235.666666666664</v>
      </c>
      <c r="C941" s="104">
        <v>44.76</v>
      </c>
      <c r="M941" s="89">
        <f t="shared" si="18"/>
        <v>3.5810244177060212E-3</v>
      </c>
    </row>
    <row r="942" spans="2:13" ht="13.5" thickBot="1" x14ac:dyDescent="0.25">
      <c r="B942" s="105">
        <v>40238.666666666664</v>
      </c>
      <c r="C942" s="104">
        <v>45.41</v>
      </c>
      <c r="M942" s="89">
        <f t="shared" si="18"/>
        <v>1.4417461666135303E-2</v>
      </c>
    </row>
    <row r="943" spans="2:13" ht="13.5" thickBot="1" x14ac:dyDescent="0.25">
      <c r="B943" s="105">
        <v>40239.666666666664</v>
      </c>
      <c r="C943" s="104">
        <v>45.55</v>
      </c>
      <c r="M943" s="89">
        <f t="shared" si="18"/>
        <v>3.0782785961074892E-3</v>
      </c>
    </row>
    <row r="944" spans="2:13" ht="13.5" thickBot="1" x14ac:dyDescent="0.25">
      <c r="B944" s="105">
        <v>40240.666666666664</v>
      </c>
      <c r="C944" s="104">
        <v>45.6</v>
      </c>
      <c r="M944" s="89">
        <f t="shared" si="18"/>
        <v>1.097092814373149E-3</v>
      </c>
    </row>
    <row r="945" spans="2:13" ht="13.5" thickBot="1" x14ac:dyDescent="0.25">
      <c r="B945" s="105">
        <v>40241.666666666664</v>
      </c>
      <c r="C945" s="104">
        <v>45.75</v>
      </c>
      <c r="M945" s="89">
        <f t="shared" si="18"/>
        <v>3.2840752011897975E-3</v>
      </c>
    </row>
    <row r="946" spans="2:13" ht="13.5" thickBot="1" x14ac:dyDescent="0.25">
      <c r="B946" s="105">
        <v>40242.666666666664</v>
      </c>
      <c r="C946" s="104">
        <v>46.44</v>
      </c>
      <c r="M946" s="89">
        <f t="shared" si="18"/>
        <v>1.4969365108160286E-2</v>
      </c>
    </row>
    <row r="947" spans="2:13" ht="13.5" thickBot="1" x14ac:dyDescent="0.25">
      <c r="B947" s="105">
        <v>40245.666666666664</v>
      </c>
      <c r="C947" s="104">
        <v>46.53</v>
      </c>
      <c r="M947" s="89">
        <f t="shared" si="18"/>
        <v>1.9361090268664007E-3</v>
      </c>
    </row>
    <row r="948" spans="2:13" ht="13.5" thickBot="1" x14ac:dyDescent="0.25">
      <c r="B948" s="105">
        <v>40246.666666666664</v>
      </c>
      <c r="C948" s="104">
        <v>46.79</v>
      </c>
      <c r="M948" s="89">
        <f t="shared" si="18"/>
        <v>5.5722390215677013E-3</v>
      </c>
    </row>
    <row r="949" spans="2:13" ht="13.5" thickBot="1" x14ac:dyDescent="0.25">
      <c r="B949" s="105">
        <v>40247.666666666664</v>
      </c>
      <c r="C949" s="104">
        <v>47.17</v>
      </c>
      <c r="M949" s="89">
        <f t="shared" si="18"/>
        <v>8.0885924180455083E-3</v>
      </c>
    </row>
    <row r="950" spans="2:13" ht="13.5" thickBot="1" x14ac:dyDescent="0.25">
      <c r="B950" s="105">
        <v>40248.666666666664</v>
      </c>
      <c r="C950" s="104">
        <v>47.35</v>
      </c>
      <c r="M950" s="89">
        <f t="shared" si="18"/>
        <v>3.8087223359169302E-3</v>
      </c>
    </row>
    <row r="951" spans="2:13" ht="13.5" thickBot="1" x14ac:dyDescent="0.25">
      <c r="B951" s="105">
        <v>40249.666666666664</v>
      </c>
      <c r="C951" s="104">
        <v>47.36</v>
      </c>
      <c r="M951" s="89">
        <f t="shared" si="18"/>
        <v>2.1117094366301746E-4</v>
      </c>
    </row>
    <row r="952" spans="2:13" ht="13.5" thickBot="1" x14ac:dyDescent="0.25">
      <c r="B952" s="105">
        <v>40252.666666666664</v>
      </c>
      <c r="C952" s="104">
        <v>47.24</v>
      </c>
      <c r="M952" s="89">
        <f t="shared" si="18"/>
        <v>-2.5369992465886742E-3</v>
      </c>
    </row>
    <row r="953" spans="2:13" ht="13.5" thickBot="1" x14ac:dyDescent="0.25">
      <c r="B953" s="105">
        <v>40253.666666666664</v>
      </c>
      <c r="C953" s="104">
        <v>47.54</v>
      </c>
      <c r="M953" s="89">
        <f t="shared" si="18"/>
        <v>6.330470602886335E-3</v>
      </c>
    </row>
    <row r="954" spans="2:13" ht="13.5" thickBot="1" x14ac:dyDescent="0.25">
      <c r="B954" s="105">
        <v>40254.666666666664</v>
      </c>
      <c r="C954" s="104">
        <v>47.67</v>
      </c>
      <c r="M954" s="89">
        <f t="shared" si="18"/>
        <v>2.7308072846865057E-3</v>
      </c>
    </row>
    <row r="955" spans="2:13" ht="13.5" thickBot="1" x14ac:dyDescent="0.25">
      <c r="B955" s="105">
        <v>40255.666666666664</v>
      </c>
      <c r="C955" s="104">
        <v>47.83</v>
      </c>
      <c r="M955" s="89">
        <f t="shared" si="18"/>
        <v>3.3507884754711828E-3</v>
      </c>
    </row>
    <row r="956" spans="2:13" ht="13.5" thickBot="1" x14ac:dyDescent="0.25">
      <c r="B956" s="105">
        <v>40256.666666666664</v>
      </c>
      <c r="C956" s="104">
        <v>47.49</v>
      </c>
      <c r="M956" s="89">
        <f t="shared" si="18"/>
        <v>-7.1338951311749645E-3</v>
      </c>
    </row>
    <row r="957" spans="2:13" ht="13.5" thickBot="1" x14ac:dyDescent="0.25">
      <c r="B957" s="105">
        <v>40259.666666666664</v>
      </c>
      <c r="C957" s="104">
        <v>47.92</v>
      </c>
      <c r="M957" s="89">
        <f t="shared" si="18"/>
        <v>9.0137912461633277E-3</v>
      </c>
    </row>
    <row r="958" spans="2:13" ht="13.5" thickBot="1" x14ac:dyDescent="0.25">
      <c r="B958" s="105">
        <v>40260.666666666664</v>
      </c>
      <c r="C958" s="104">
        <v>48.25</v>
      </c>
      <c r="M958" s="89">
        <f t="shared" si="18"/>
        <v>6.8628739778009411E-3</v>
      </c>
    </row>
    <row r="959" spans="2:13" ht="13.5" thickBot="1" x14ac:dyDescent="0.25">
      <c r="B959" s="105">
        <v>40261.666666666664</v>
      </c>
      <c r="C959" s="104">
        <v>48.02</v>
      </c>
      <c r="M959" s="89">
        <f t="shared" si="18"/>
        <v>-4.7782369918877255E-3</v>
      </c>
    </row>
    <row r="960" spans="2:13" ht="13.5" thickBot="1" x14ac:dyDescent="0.25">
      <c r="B960" s="105">
        <v>40262.666666666664</v>
      </c>
      <c r="C960" s="104">
        <v>47.95</v>
      </c>
      <c r="M960" s="89">
        <f t="shared" si="18"/>
        <v>-1.4587894636599842E-3</v>
      </c>
    </row>
    <row r="961" spans="2:13" ht="13.5" thickBot="1" x14ac:dyDescent="0.25">
      <c r="B961" s="105">
        <v>40263.666666666664</v>
      </c>
      <c r="C961" s="104">
        <v>48</v>
      </c>
      <c r="M961" s="89">
        <f t="shared" si="18"/>
        <v>1.04220957844359E-3</v>
      </c>
    </row>
    <row r="962" spans="2:13" ht="13.5" thickBot="1" x14ac:dyDescent="0.25">
      <c r="B962" s="105">
        <v>40266.666666666664</v>
      </c>
      <c r="C962" s="104">
        <v>48.23</v>
      </c>
      <c r="M962" s="89">
        <f t="shared" si="18"/>
        <v>4.7802231729894397E-3</v>
      </c>
    </row>
    <row r="963" spans="2:13" ht="13.5" thickBot="1" x14ac:dyDescent="0.25">
      <c r="B963" s="105">
        <v>40267.666666666664</v>
      </c>
      <c r="C963" s="104">
        <v>48.39</v>
      </c>
      <c r="M963" s="89">
        <f t="shared" si="18"/>
        <v>3.3119467243468204E-3</v>
      </c>
    </row>
    <row r="964" spans="2:13" ht="13.5" thickBot="1" x14ac:dyDescent="0.25">
      <c r="B964" s="105">
        <v>40268.666666666664</v>
      </c>
      <c r="C964" s="104">
        <v>48.16</v>
      </c>
      <c r="M964" s="89">
        <f t="shared" si="18"/>
        <v>-4.7643798046616975E-3</v>
      </c>
    </row>
    <row r="965" spans="2:13" ht="13.5" thickBot="1" x14ac:dyDescent="0.25">
      <c r="B965" s="105">
        <v>40269.666666666664</v>
      </c>
      <c r="C965" s="104">
        <v>48.16</v>
      </c>
      <c r="M965" s="89">
        <f t="shared" ref="M965:M1028" si="19">LN(C965/C964)</f>
        <v>0</v>
      </c>
    </row>
    <row r="966" spans="2:13" ht="13.5" thickBot="1" x14ac:dyDescent="0.25">
      <c r="B966" s="105">
        <v>40273.666666666664</v>
      </c>
      <c r="C966" s="104">
        <v>48.61</v>
      </c>
      <c r="M966" s="89">
        <f t="shared" si="19"/>
        <v>9.3004700567986195E-3</v>
      </c>
    </row>
    <row r="967" spans="2:13" ht="13.5" thickBot="1" x14ac:dyDescent="0.25">
      <c r="B967" s="105">
        <v>40274.666666666664</v>
      </c>
      <c r="C967" s="104">
        <v>48.75</v>
      </c>
      <c r="M967" s="89">
        <f t="shared" si="19"/>
        <v>2.8759263864919947E-3</v>
      </c>
    </row>
    <row r="968" spans="2:13" ht="13.5" thickBot="1" x14ac:dyDescent="0.25">
      <c r="B968" s="105">
        <v>40275.666666666664</v>
      </c>
      <c r="C968" s="104">
        <v>48.63</v>
      </c>
      <c r="M968" s="89">
        <f t="shared" si="19"/>
        <v>-2.4645730281616994E-3</v>
      </c>
    </row>
    <row r="969" spans="2:13" ht="13.5" thickBot="1" x14ac:dyDescent="0.25">
      <c r="B969" s="105">
        <v>40276.666666666664</v>
      </c>
      <c r="C969" s="104">
        <v>48.74</v>
      </c>
      <c r="M969" s="89">
        <f t="shared" si="19"/>
        <v>2.259423781365772E-3</v>
      </c>
    </row>
    <row r="970" spans="2:13" ht="13.5" thickBot="1" x14ac:dyDescent="0.25">
      <c r="B970" s="105">
        <v>40277.666666666664</v>
      </c>
      <c r="C970" s="104">
        <v>49.03</v>
      </c>
      <c r="M970" s="89">
        <f t="shared" si="19"/>
        <v>5.9323074660816814E-3</v>
      </c>
    </row>
    <row r="971" spans="2:13" ht="13.5" thickBot="1" x14ac:dyDescent="0.25">
      <c r="B971" s="105">
        <v>40280.666666666664</v>
      </c>
      <c r="C971" s="104">
        <v>49.07</v>
      </c>
      <c r="M971" s="89">
        <f t="shared" si="19"/>
        <v>8.1549443867015299E-4</v>
      </c>
    </row>
    <row r="972" spans="2:13" ht="13.5" thickBot="1" x14ac:dyDescent="0.25">
      <c r="B972" s="105">
        <v>40281.666666666664</v>
      </c>
      <c r="C972" s="104">
        <v>49.32</v>
      </c>
      <c r="M972" s="89">
        <f t="shared" si="19"/>
        <v>5.081828194331544E-3</v>
      </c>
    </row>
    <row r="973" spans="2:13" ht="13.5" thickBot="1" x14ac:dyDescent="0.25">
      <c r="B973" s="105">
        <v>40282.666666666664</v>
      </c>
      <c r="C973" s="104">
        <v>49.91</v>
      </c>
      <c r="M973" s="89">
        <f t="shared" si="19"/>
        <v>1.1891705185374192E-2</v>
      </c>
    </row>
    <row r="974" spans="2:13" ht="13.5" thickBot="1" x14ac:dyDescent="0.25">
      <c r="B974" s="105">
        <v>40283.666666666664</v>
      </c>
      <c r="C974" s="104">
        <v>50.13</v>
      </c>
      <c r="M974" s="89">
        <f t="shared" si="19"/>
        <v>4.3982477938942499E-3</v>
      </c>
    </row>
    <row r="975" spans="2:13" ht="13.5" thickBot="1" x14ac:dyDescent="0.25">
      <c r="B975" s="105">
        <v>40284.666666666664</v>
      </c>
      <c r="C975" s="104">
        <v>49.53</v>
      </c>
      <c r="M975" s="89">
        <f t="shared" si="19"/>
        <v>-1.2041084675265748E-2</v>
      </c>
    </row>
    <row r="976" spans="2:13" ht="13.5" thickBot="1" x14ac:dyDescent="0.25">
      <c r="B976" s="105">
        <v>40287.666666666664</v>
      </c>
      <c r="C976" s="104">
        <v>49.5</v>
      </c>
      <c r="M976" s="89">
        <f t="shared" si="19"/>
        <v>-6.0587702550172248E-4</v>
      </c>
    </row>
    <row r="977" spans="2:13" ht="13.5" thickBot="1" x14ac:dyDescent="0.25">
      <c r="B977" s="105">
        <v>40288.666666666664</v>
      </c>
      <c r="C977" s="104">
        <v>49.75</v>
      </c>
      <c r="M977" s="89">
        <f t="shared" si="19"/>
        <v>5.037794029957081E-3</v>
      </c>
    </row>
    <row r="978" spans="2:13" ht="13.5" thickBot="1" x14ac:dyDescent="0.25">
      <c r="B978" s="105">
        <v>40289.666666666664</v>
      </c>
      <c r="C978" s="104">
        <v>50.03</v>
      </c>
      <c r="M978" s="89">
        <f t="shared" si="19"/>
        <v>5.6123618955120011E-3</v>
      </c>
    </row>
    <row r="979" spans="2:13" ht="13.5" thickBot="1" x14ac:dyDescent="0.25">
      <c r="B979" s="105">
        <v>40290.666666666664</v>
      </c>
      <c r="C979" s="104">
        <v>50.31</v>
      </c>
      <c r="M979" s="89">
        <f t="shared" si="19"/>
        <v>5.5810390031134178E-3</v>
      </c>
    </row>
    <row r="980" spans="2:13" ht="13.5" thickBot="1" x14ac:dyDescent="0.25">
      <c r="B980" s="105">
        <v>40291.666666666664</v>
      </c>
      <c r="C980" s="104">
        <v>50.52</v>
      </c>
      <c r="M980" s="89">
        <f t="shared" si="19"/>
        <v>4.1654329790631762E-3</v>
      </c>
    </row>
    <row r="981" spans="2:13" ht="13.5" thickBot="1" x14ac:dyDescent="0.25">
      <c r="B981" s="105">
        <v>40294.666666666664</v>
      </c>
      <c r="C981" s="104">
        <v>50.41</v>
      </c>
      <c r="M981" s="89">
        <f t="shared" si="19"/>
        <v>-2.1797293877510223E-3</v>
      </c>
    </row>
    <row r="982" spans="2:13" ht="13.5" thickBot="1" x14ac:dyDescent="0.25">
      <c r="B982" s="105">
        <v>40295.666666666664</v>
      </c>
      <c r="C982" s="104">
        <v>49.34</v>
      </c>
      <c r="M982" s="89">
        <f t="shared" si="19"/>
        <v>-2.1454456993328683E-2</v>
      </c>
    </row>
    <row r="983" spans="2:13" ht="13.5" thickBot="1" x14ac:dyDescent="0.25">
      <c r="B983" s="105">
        <v>40296.666666666664</v>
      </c>
      <c r="C983" s="104">
        <v>49.37</v>
      </c>
      <c r="M983" s="89">
        <f t="shared" si="19"/>
        <v>6.0784116956080683E-4</v>
      </c>
    </row>
    <row r="984" spans="2:13" ht="13.5" thickBot="1" x14ac:dyDescent="0.25">
      <c r="B984" s="105">
        <v>40297.666666666664</v>
      </c>
      <c r="C984" s="104">
        <v>50.23</v>
      </c>
      <c r="M984" s="89">
        <f t="shared" si="19"/>
        <v>1.726950549118177E-2</v>
      </c>
    </row>
    <row r="985" spans="2:13" ht="13.5" thickBot="1" x14ac:dyDescent="0.25">
      <c r="B985" s="105">
        <v>40298.666666666664</v>
      </c>
      <c r="C985" s="104">
        <v>49.24</v>
      </c>
      <c r="M985" s="89">
        <f t="shared" si="19"/>
        <v>-1.9906156445700509E-2</v>
      </c>
    </row>
    <row r="986" spans="2:13" ht="13.5" thickBot="1" x14ac:dyDescent="0.25">
      <c r="B986" s="105">
        <v>40301.666666666664</v>
      </c>
      <c r="C986" s="104">
        <v>49.93</v>
      </c>
      <c r="M986" s="89">
        <f t="shared" si="19"/>
        <v>1.391572319626503E-2</v>
      </c>
    </row>
    <row r="987" spans="2:13" ht="13.5" thickBot="1" x14ac:dyDescent="0.25">
      <c r="B987" s="105">
        <v>40302.666666666664</v>
      </c>
      <c r="C987" s="104">
        <v>48.43</v>
      </c>
      <c r="M987" s="89">
        <f t="shared" si="19"/>
        <v>-3.0502568097380122E-2</v>
      </c>
    </row>
    <row r="988" spans="2:13" ht="13.5" thickBot="1" x14ac:dyDescent="0.25">
      <c r="B988" s="105">
        <v>40303.666666666664</v>
      </c>
      <c r="C988" s="104">
        <v>48.18</v>
      </c>
      <c r="M988" s="89">
        <f t="shared" si="19"/>
        <v>-5.1754592284124169E-3</v>
      </c>
    </row>
    <row r="989" spans="2:13" ht="13.5" thickBot="1" x14ac:dyDescent="0.25">
      <c r="B989" s="105">
        <v>40304.666666666664</v>
      </c>
      <c r="C989" s="104">
        <v>46.57</v>
      </c>
      <c r="M989" s="89">
        <f t="shared" si="19"/>
        <v>-3.3987440192439447E-2</v>
      </c>
    </row>
    <row r="990" spans="2:13" ht="13.5" thickBot="1" x14ac:dyDescent="0.25">
      <c r="B990" s="105">
        <v>40305.666666666664</v>
      </c>
      <c r="C990" s="104">
        <v>45.41</v>
      </c>
      <c r="M990" s="89">
        <f t="shared" si="19"/>
        <v>-2.522421188442615E-2</v>
      </c>
    </row>
    <row r="991" spans="2:13" ht="13.5" thickBot="1" x14ac:dyDescent="0.25">
      <c r="B991" s="105">
        <v>40308.666666666664</v>
      </c>
      <c r="C991" s="104">
        <v>47.77</v>
      </c>
      <c r="M991" s="89">
        <f t="shared" si="19"/>
        <v>5.0665482292010768E-2</v>
      </c>
    </row>
    <row r="992" spans="2:13" ht="13.5" thickBot="1" x14ac:dyDescent="0.25">
      <c r="B992" s="105">
        <v>40309.666666666664</v>
      </c>
      <c r="C992" s="104">
        <v>47.72</v>
      </c>
      <c r="M992" s="89">
        <f t="shared" si="19"/>
        <v>-1.0472301721552472E-3</v>
      </c>
    </row>
    <row r="993" spans="2:13" ht="13.5" thickBot="1" x14ac:dyDescent="0.25">
      <c r="B993" s="105">
        <v>40310.666666666664</v>
      </c>
      <c r="C993" s="104">
        <v>48.62</v>
      </c>
      <c r="M993" s="89">
        <f t="shared" si="19"/>
        <v>1.8684371658261846E-2</v>
      </c>
    </row>
    <row r="994" spans="2:13" ht="13.5" thickBot="1" x14ac:dyDescent="0.25">
      <c r="B994" s="105">
        <v>40311.666666666664</v>
      </c>
      <c r="C994" s="104">
        <v>47.85</v>
      </c>
      <c r="M994" s="89">
        <f t="shared" si="19"/>
        <v>-1.5963850989013977E-2</v>
      </c>
    </row>
    <row r="995" spans="2:13" ht="13.5" thickBot="1" x14ac:dyDescent="0.25">
      <c r="B995" s="105">
        <v>40312.666666666664</v>
      </c>
      <c r="C995" s="104">
        <v>46.93</v>
      </c>
      <c r="M995" s="89">
        <f t="shared" si="19"/>
        <v>-1.9413988092637068E-2</v>
      </c>
    </row>
    <row r="996" spans="2:13" ht="13.5" thickBot="1" x14ac:dyDescent="0.25">
      <c r="B996" s="105">
        <v>40315.666666666664</v>
      </c>
      <c r="C996" s="104">
        <v>47.08</v>
      </c>
      <c r="M996" s="89">
        <f t="shared" si="19"/>
        <v>3.1911525857495648E-3</v>
      </c>
    </row>
    <row r="997" spans="2:13" ht="13.5" thickBot="1" x14ac:dyDescent="0.25">
      <c r="B997" s="105">
        <v>40316.666666666664</v>
      </c>
      <c r="C997" s="104">
        <v>46.43</v>
      </c>
      <c r="M997" s="89">
        <f t="shared" si="19"/>
        <v>-1.3902480360245622E-2</v>
      </c>
    </row>
    <row r="998" spans="2:13" ht="13.5" thickBot="1" x14ac:dyDescent="0.25">
      <c r="B998" s="105">
        <v>40317.666666666664</v>
      </c>
      <c r="C998" s="104">
        <v>46.06</v>
      </c>
      <c r="M998" s="89">
        <f t="shared" si="19"/>
        <v>-8.000907639291158E-3</v>
      </c>
    </row>
    <row r="999" spans="2:13" ht="13.5" thickBot="1" x14ac:dyDescent="0.25">
      <c r="B999" s="105">
        <v>40318.666666666664</v>
      </c>
      <c r="C999" s="104">
        <v>44.35</v>
      </c>
      <c r="M999" s="89">
        <f t="shared" si="19"/>
        <v>-3.7832185636950684E-2</v>
      </c>
    </row>
    <row r="1000" spans="2:13" ht="13.5" thickBot="1" x14ac:dyDescent="0.25">
      <c r="B1000" s="105">
        <v>40319.666666666664</v>
      </c>
      <c r="C1000" s="104">
        <v>44.84</v>
      </c>
      <c r="M1000" s="89">
        <f t="shared" si="19"/>
        <v>1.0987889448370694E-2</v>
      </c>
    </row>
    <row r="1001" spans="2:13" ht="13.5" thickBot="1" x14ac:dyDescent="0.25">
      <c r="B1001" s="105">
        <v>40322.666666666664</v>
      </c>
      <c r="C1001" s="104">
        <v>44.66</v>
      </c>
      <c r="M1001" s="89">
        <f t="shared" si="19"/>
        <v>-4.022351791947462E-3</v>
      </c>
    </row>
    <row r="1002" spans="2:13" ht="13.5" thickBot="1" x14ac:dyDescent="0.25">
      <c r="B1002" s="105">
        <v>40323.666666666664</v>
      </c>
      <c r="C1002" s="104">
        <v>44.7</v>
      </c>
      <c r="M1002" s="89">
        <f t="shared" si="19"/>
        <v>8.9525520751143042E-4</v>
      </c>
    </row>
    <row r="1003" spans="2:13" ht="13.5" thickBot="1" x14ac:dyDescent="0.25">
      <c r="B1003" s="105">
        <v>40324.666666666664</v>
      </c>
      <c r="C1003" s="104">
        <v>44.2</v>
      </c>
      <c r="M1003" s="89">
        <f t="shared" si="19"/>
        <v>-1.1248712535870653E-2</v>
      </c>
    </row>
    <row r="1004" spans="2:13" ht="13.5" thickBot="1" x14ac:dyDescent="0.25">
      <c r="B1004" s="105">
        <v>40325.666666666664</v>
      </c>
      <c r="C1004" s="104">
        <v>45.87</v>
      </c>
      <c r="M1004" s="89">
        <f t="shared" si="19"/>
        <v>3.7086519525428054E-2</v>
      </c>
    </row>
    <row r="1005" spans="2:13" ht="13.5" thickBot="1" x14ac:dyDescent="0.25">
      <c r="B1005" s="105">
        <v>40326.666666666664</v>
      </c>
      <c r="C1005" s="104">
        <v>45.6</v>
      </c>
      <c r="M1005" s="89">
        <f t="shared" si="19"/>
        <v>-5.9035920887401004E-3</v>
      </c>
    </row>
    <row r="1006" spans="2:13" ht="13.5" thickBot="1" x14ac:dyDescent="0.25">
      <c r="B1006" s="105">
        <v>40330.666666666664</v>
      </c>
      <c r="C1006" s="104">
        <v>45.18</v>
      </c>
      <c r="M1006" s="89">
        <f t="shared" si="19"/>
        <v>-9.2532054804832699E-3</v>
      </c>
    </row>
    <row r="1007" spans="2:13" ht="13.5" thickBot="1" x14ac:dyDescent="0.25">
      <c r="B1007" s="105">
        <v>40331.666666666664</v>
      </c>
      <c r="C1007" s="104">
        <v>46.25</v>
      </c>
      <c r="M1007" s="89">
        <f t="shared" si="19"/>
        <v>2.3406952918577043E-2</v>
      </c>
    </row>
    <row r="1008" spans="2:13" ht="13.5" thickBot="1" x14ac:dyDescent="0.25">
      <c r="B1008" s="105">
        <v>40332.666666666664</v>
      </c>
      <c r="C1008" s="104">
        <v>46.69</v>
      </c>
      <c r="M1008" s="89">
        <f t="shared" si="19"/>
        <v>9.4685450244113151E-3</v>
      </c>
    </row>
    <row r="1009" spans="2:13" ht="13.5" thickBot="1" x14ac:dyDescent="0.25">
      <c r="B1009" s="105">
        <v>40333.666666666664</v>
      </c>
      <c r="C1009" s="104">
        <v>45.09</v>
      </c>
      <c r="M1009" s="89">
        <f t="shared" si="19"/>
        <v>-3.4869516549852715E-2</v>
      </c>
    </row>
    <row r="1010" spans="2:13" ht="13.5" thickBot="1" x14ac:dyDescent="0.25">
      <c r="B1010" s="105">
        <v>40336.666666666664</v>
      </c>
      <c r="C1010" s="104">
        <v>44.27</v>
      </c>
      <c r="M1010" s="89">
        <f t="shared" si="19"/>
        <v>-1.8353245688943119E-2</v>
      </c>
    </row>
    <row r="1011" spans="2:13" ht="13.5" thickBot="1" x14ac:dyDescent="0.25">
      <c r="B1011" s="105">
        <v>40337.666666666664</v>
      </c>
      <c r="C1011" s="104">
        <v>44.19</v>
      </c>
      <c r="M1011" s="89">
        <f t="shared" si="19"/>
        <v>-1.8087276014011706E-3</v>
      </c>
    </row>
    <row r="1012" spans="2:13" ht="13.5" thickBot="1" x14ac:dyDescent="0.25">
      <c r="B1012" s="105">
        <v>40338.666666666664</v>
      </c>
      <c r="C1012" s="104">
        <v>43.82</v>
      </c>
      <c r="M1012" s="89">
        <f t="shared" si="19"/>
        <v>-8.4081849753280535E-3</v>
      </c>
    </row>
    <row r="1013" spans="2:13" ht="13.5" thickBot="1" x14ac:dyDescent="0.25">
      <c r="B1013" s="105">
        <v>40339.666666666664</v>
      </c>
      <c r="C1013" s="104">
        <v>45.07</v>
      </c>
      <c r="M1013" s="89">
        <f t="shared" si="19"/>
        <v>2.8126502535236363E-2</v>
      </c>
    </row>
    <row r="1014" spans="2:13" ht="13.5" thickBot="1" x14ac:dyDescent="0.25">
      <c r="B1014" s="105">
        <v>40340.666666666664</v>
      </c>
      <c r="C1014" s="104">
        <v>45.5</v>
      </c>
      <c r="M1014" s="89">
        <f t="shared" si="19"/>
        <v>9.4954892543478164E-3</v>
      </c>
    </row>
    <row r="1015" spans="2:13" ht="13.5" thickBot="1" x14ac:dyDescent="0.25">
      <c r="B1015" s="105">
        <v>40343.666666666664</v>
      </c>
      <c r="C1015" s="104">
        <v>45.49</v>
      </c>
      <c r="M1015" s="89">
        <f t="shared" si="19"/>
        <v>-2.1980437499199011E-4</v>
      </c>
    </row>
    <row r="1016" spans="2:13" ht="13.5" thickBot="1" x14ac:dyDescent="0.25">
      <c r="B1016" s="105">
        <v>40344.666666666664</v>
      </c>
      <c r="C1016" s="104">
        <v>46.71</v>
      </c>
      <c r="M1016" s="89">
        <f t="shared" si="19"/>
        <v>2.6465752932103803E-2</v>
      </c>
    </row>
    <row r="1017" spans="2:13" ht="13.5" thickBot="1" x14ac:dyDescent="0.25">
      <c r="B1017" s="105">
        <v>40345.666666666664</v>
      </c>
      <c r="C1017" s="104">
        <v>46.9</v>
      </c>
      <c r="M1017" s="89">
        <f t="shared" si="19"/>
        <v>4.0594009382170894E-3</v>
      </c>
    </row>
    <row r="1018" spans="2:13" ht="13.5" thickBot="1" x14ac:dyDescent="0.25">
      <c r="B1018" s="105">
        <v>40346.666666666664</v>
      </c>
      <c r="C1018" s="104">
        <v>47.05</v>
      </c>
      <c r="M1018" s="89">
        <f t="shared" si="19"/>
        <v>3.1931905791549855E-3</v>
      </c>
    </row>
    <row r="1019" spans="2:13" ht="13.5" thickBot="1" x14ac:dyDescent="0.25">
      <c r="B1019" s="105">
        <v>40347.666666666664</v>
      </c>
      <c r="C1019" s="104">
        <v>47</v>
      </c>
      <c r="M1019" s="89">
        <f t="shared" si="19"/>
        <v>-1.0632643213300003E-3</v>
      </c>
    </row>
    <row r="1020" spans="2:13" ht="13.5" thickBot="1" x14ac:dyDescent="0.25">
      <c r="B1020" s="105">
        <v>40350.666666666664</v>
      </c>
      <c r="C1020" s="104">
        <v>46.6</v>
      </c>
      <c r="M1020" s="89">
        <f t="shared" si="19"/>
        <v>-8.5470605784584083E-3</v>
      </c>
    </row>
    <row r="1021" spans="2:13" ht="13.5" thickBot="1" x14ac:dyDescent="0.25">
      <c r="B1021" s="105">
        <v>40351.666666666664</v>
      </c>
      <c r="C1021" s="104">
        <v>46.24</v>
      </c>
      <c r="M1021" s="89">
        <f t="shared" si="19"/>
        <v>-7.7553167674781608E-3</v>
      </c>
    </row>
    <row r="1022" spans="2:13" ht="13.5" thickBot="1" x14ac:dyDescent="0.25">
      <c r="B1022" s="105">
        <v>40352.666666666664</v>
      </c>
      <c r="C1022" s="104">
        <v>46.05</v>
      </c>
      <c r="M1022" s="89">
        <f t="shared" si="19"/>
        <v>-4.1174616628062554E-3</v>
      </c>
    </row>
    <row r="1023" spans="2:13" ht="13.5" thickBot="1" x14ac:dyDescent="0.25">
      <c r="B1023" s="105">
        <v>40353.666666666664</v>
      </c>
      <c r="C1023" s="104">
        <v>45.35</v>
      </c>
      <c r="M1023" s="89">
        <f t="shared" si="19"/>
        <v>-1.5317586140170137E-2</v>
      </c>
    </row>
    <row r="1024" spans="2:13" ht="13.5" thickBot="1" x14ac:dyDescent="0.25">
      <c r="B1024" s="105">
        <v>40354.666666666664</v>
      </c>
      <c r="C1024" s="104">
        <v>45.27</v>
      </c>
      <c r="M1024" s="89">
        <f t="shared" si="19"/>
        <v>-1.7656151132783473E-3</v>
      </c>
    </row>
    <row r="1025" spans="2:13" ht="13.5" thickBot="1" x14ac:dyDescent="0.25">
      <c r="B1025" s="105">
        <v>40357.666666666664</v>
      </c>
      <c r="C1025" s="104">
        <v>45.11</v>
      </c>
      <c r="M1025" s="89">
        <f t="shared" si="19"/>
        <v>-3.5406100275627433E-3</v>
      </c>
    </row>
    <row r="1026" spans="2:13" ht="13.5" thickBot="1" x14ac:dyDescent="0.25">
      <c r="B1026" s="105">
        <v>40358.666666666664</v>
      </c>
      <c r="C1026" s="104">
        <v>43.37</v>
      </c>
      <c r="M1026" s="89">
        <f t="shared" si="19"/>
        <v>-3.933599357302979E-2</v>
      </c>
    </row>
    <row r="1027" spans="2:13" ht="13.5" thickBot="1" x14ac:dyDescent="0.25">
      <c r="B1027" s="105">
        <v>40359.666666666664</v>
      </c>
      <c r="C1027" s="104">
        <v>42.71</v>
      </c>
      <c r="M1027" s="89">
        <f t="shared" si="19"/>
        <v>-1.533487299389966E-2</v>
      </c>
    </row>
    <row r="1028" spans="2:13" ht="13.5" thickBot="1" x14ac:dyDescent="0.25">
      <c r="B1028" s="105">
        <v>40360.666666666664</v>
      </c>
      <c r="C1028" s="104">
        <v>42.59</v>
      </c>
      <c r="M1028" s="89">
        <f t="shared" si="19"/>
        <v>-2.8136009182529904E-3</v>
      </c>
    </row>
    <row r="1029" spans="2:13" ht="13.5" thickBot="1" x14ac:dyDescent="0.25">
      <c r="B1029" s="105">
        <v>40361.666666666664</v>
      </c>
      <c r="C1029" s="104">
        <v>42.47</v>
      </c>
      <c r="M1029" s="89">
        <f t="shared" ref="M1029:M1092" si="20">LN(C1029/C1028)</f>
        <v>-2.8215396099424204E-3</v>
      </c>
    </row>
    <row r="1030" spans="2:13" ht="13.5" thickBot="1" x14ac:dyDescent="0.25">
      <c r="B1030" s="105">
        <v>40365.666666666664</v>
      </c>
      <c r="C1030" s="104">
        <v>42.6</v>
      </c>
      <c r="M1030" s="89">
        <f t="shared" si="20"/>
        <v>3.0563089501449521E-3</v>
      </c>
    </row>
    <row r="1031" spans="2:13" ht="13.5" thickBot="1" x14ac:dyDescent="0.25">
      <c r="B1031" s="105">
        <v>40366.666666666664</v>
      </c>
      <c r="C1031" s="104">
        <v>43.96</v>
      </c>
      <c r="M1031" s="89">
        <f t="shared" si="20"/>
        <v>3.1425876260095763E-2</v>
      </c>
    </row>
    <row r="1032" spans="2:13" ht="13.5" thickBot="1" x14ac:dyDescent="0.25">
      <c r="B1032" s="105">
        <v>40367.666666666664</v>
      </c>
      <c r="C1032" s="104">
        <v>44.2</v>
      </c>
      <c r="M1032" s="89">
        <f t="shared" si="20"/>
        <v>5.4446595482317639E-3</v>
      </c>
    </row>
    <row r="1033" spans="2:13" ht="13.5" thickBot="1" x14ac:dyDescent="0.25">
      <c r="B1033" s="105">
        <v>40368.666666666664</v>
      </c>
      <c r="C1033" s="104">
        <v>44.62</v>
      </c>
      <c r="M1033" s="89">
        <f t="shared" si="20"/>
        <v>9.4573999207339787E-3</v>
      </c>
    </row>
    <row r="1034" spans="2:13" ht="13.5" thickBot="1" x14ac:dyDescent="0.25">
      <c r="B1034" s="105">
        <v>40371.666666666664</v>
      </c>
      <c r="C1034" s="104">
        <v>44.75</v>
      </c>
      <c r="M1034" s="89">
        <f t="shared" si="20"/>
        <v>2.9092557164780088E-3</v>
      </c>
    </row>
    <row r="1035" spans="2:13" ht="13.5" thickBot="1" x14ac:dyDescent="0.25">
      <c r="B1035" s="105">
        <v>40372.666666666664</v>
      </c>
      <c r="C1035" s="104">
        <v>45.33</v>
      </c>
      <c r="M1035" s="89">
        <f t="shared" si="20"/>
        <v>1.2877620231893436E-2</v>
      </c>
    </row>
    <row r="1036" spans="2:13" ht="13.5" thickBot="1" x14ac:dyDescent="0.25">
      <c r="B1036" s="105">
        <v>40373.666666666664</v>
      </c>
      <c r="C1036" s="104">
        <v>45.56</v>
      </c>
      <c r="M1036" s="89">
        <f t="shared" si="20"/>
        <v>5.0610736262234942E-3</v>
      </c>
    </row>
    <row r="1037" spans="2:13" ht="13.5" thickBot="1" x14ac:dyDescent="0.25">
      <c r="B1037" s="105">
        <v>40374.666666666664</v>
      </c>
      <c r="C1037" s="104">
        <v>45.6</v>
      </c>
      <c r="M1037" s="89">
        <f t="shared" si="20"/>
        <v>8.7757794135894223E-4</v>
      </c>
    </row>
    <row r="1038" spans="2:13" ht="13.5" thickBot="1" x14ac:dyDescent="0.25">
      <c r="B1038" s="105">
        <v>40375.666666666664</v>
      </c>
      <c r="C1038" s="104">
        <v>44.34</v>
      </c>
      <c r="M1038" s="89">
        <f t="shared" si="20"/>
        <v>-2.8020512332174907E-2</v>
      </c>
    </row>
    <row r="1039" spans="2:13" ht="13.5" thickBot="1" x14ac:dyDescent="0.25">
      <c r="B1039" s="105">
        <v>40378.666666666664</v>
      </c>
      <c r="C1039" s="104">
        <v>44.72</v>
      </c>
      <c r="M1039" s="89">
        <f t="shared" si="20"/>
        <v>8.5336246586782214E-3</v>
      </c>
    </row>
    <row r="1040" spans="2:13" ht="13.5" thickBot="1" x14ac:dyDescent="0.25">
      <c r="B1040" s="105">
        <v>40379.666666666664</v>
      </c>
      <c r="C1040" s="104">
        <v>45.26</v>
      </c>
      <c r="M1040" s="89">
        <f t="shared" si="20"/>
        <v>1.2002811358547482E-2</v>
      </c>
    </row>
    <row r="1041" spans="2:13" ht="13.5" thickBot="1" x14ac:dyDescent="0.25">
      <c r="B1041" s="105">
        <v>40380.666666666664</v>
      </c>
      <c r="C1041" s="104">
        <v>44.64</v>
      </c>
      <c r="M1041" s="89">
        <f t="shared" si="20"/>
        <v>-1.3793322132335761E-2</v>
      </c>
    </row>
    <row r="1042" spans="2:13" ht="13.5" thickBot="1" x14ac:dyDescent="0.25">
      <c r="B1042" s="105">
        <v>40381.666666666664</v>
      </c>
      <c r="C1042" s="104">
        <v>45.77</v>
      </c>
      <c r="M1042" s="89">
        <f t="shared" si="20"/>
        <v>2.4998536592495214E-2</v>
      </c>
    </row>
    <row r="1043" spans="2:13" ht="13.5" thickBot="1" x14ac:dyDescent="0.25">
      <c r="B1043" s="105">
        <v>40382.666666666664</v>
      </c>
      <c r="C1043" s="104">
        <v>46.06</v>
      </c>
      <c r="M1043" s="89">
        <f t="shared" si="20"/>
        <v>6.3160397269884719E-3</v>
      </c>
    </row>
    <row r="1044" spans="2:13" ht="13.5" thickBot="1" x14ac:dyDescent="0.25">
      <c r="B1044" s="105">
        <v>40385.666666666664</v>
      </c>
      <c r="C1044" s="104">
        <v>46.44</v>
      </c>
      <c r="M1044" s="89">
        <f t="shared" si="20"/>
        <v>8.2162624371515201E-3</v>
      </c>
    </row>
    <row r="1045" spans="2:13" ht="13.5" thickBot="1" x14ac:dyDescent="0.25">
      <c r="B1045" s="105">
        <v>40386.666666666664</v>
      </c>
      <c r="C1045" s="104">
        <v>46.42</v>
      </c>
      <c r="M1045" s="89">
        <f t="shared" si="20"/>
        <v>-4.3075598339963229E-4</v>
      </c>
    </row>
    <row r="1046" spans="2:13" ht="13.5" thickBot="1" x14ac:dyDescent="0.25">
      <c r="B1046" s="105">
        <v>40387.666666666664</v>
      </c>
      <c r="C1046" s="104">
        <v>46.05</v>
      </c>
      <c r="M1046" s="89">
        <f t="shared" si="20"/>
        <v>-8.0026381449752482E-3</v>
      </c>
    </row>
    <row r="1047" spans="2:13" ht="13.5" thickBot="1" x14ac:dyDescent="0.25">
      <c r="B1047" s="105">
        <v>40388.666666666664</v>
      </c>
      <c r="C1047" s="104">
        <v>45.71</v>
      </c>
      <c r="M1047" s="89">
        <f t="shared" si="20"/>
        <v>-7.4106703576627669E-3</v>
      </c>
    </row>
    <row r="1048" spans="2:13" ht="13.5" thickBot="1" x14ac:dyDescent="0.25">
      <c r="B1048" s="105">
        <v>40389.666666666664</v>
      </c>
      <c r="C1048" s="104">
        <v>45.81</v>
      </c>
      <c r="M1048" s="89">
        <f t="shared" si="20"/>
        <v>2.1853155549977701E-3</v>
      </c>
    </row>
    <row r="1049" spans="2:13" ht="13.5" thickBot="1" x14ac:dyDescent="0.25">
      <c r="B1049" s="105">
        <v>40392.666666666664</v>
      </c>
      <c r="C1049" s="104">
        <v>46.67</v>
      </c>
      <c r="M1049" s="89">
        <f t="shared" si="20"/>
        <v>1.8599152063073551E-2</v>
      </c>
    </row>
    <row r="1050" spans="2:13" ht="13.5" thickBot="1" x14ac:dyDescent="0.25">
      <c r="B1050" s="105">
        <v>40393.666666666664</v>
      </c>
      <c r="C1050" s="104">
        <v>46.47</v>
      </c>
      <c r="M1050" s="89">
        <f t="shared" si="20"/>
        <v>-4.2946168648373331E-3</v>
      </c>
    </row>
    <row r="1051" spans="2:13" ht="13.5" thickBot="1" x14ac:dyDescent="0.25">
      <c r="B1051" s="105">
        <v>40394.666666666664</v>
      </c>
      <c r="C1051" s="104">
        <v>46.94</v>
      </c>
      <c r="M1051" s="89">
        <f t="shared" si="20"/>
        <v>1.0063247325990473E-2</v>
      </c>
    </row>
    <row r="1052" spans="2:13" ht="13.5" thickBot="1" x14ac:dyDescent="0.25">
      <c r="B1052" s="105">
        <v>40395.666666666664</v>
      </c>
      <c r="C1052" s="104">
        <v>46.83</v>
      </c>
      <c r="M1052" s="89">
        <f t="shared" si="20"/>
        <v>-2.3461672274270543E-3</v>
      </c>
    </row>
    <row r="1053" spans="2:13" ht="13.5" thickBot="1" x14ac:dyDescent="0.25">
      <c r="B1053" s="105">
        <v>40396.666666666664</v>
      </c>
      <c r="C1053" s="104">
        <v>46.76</v>
      </c>
      <c r="M1053" s="89">
        <f t="shared" si="20"/>
        <v>-1.4958865915826911E-3</v>
      </c>
    </row>
    <row r="1054" spans="2:13" ht="13.5" thickBot="1" x14ac:dyDescent="0.25">
      <c r="B1054" s="105">
        <v>40399.666666666664</v>
      </c>
      <c r="C1054" s="104">
        <v>47.08</v>
      </c>
      <c r="M1054" s="89">
        <f t="shared" si="20"/>
        <v>6.8201457882083273E-3</v>
      </c>
    </row>
    <row r="1055" spans="2:13" ht="13.5" thickBot="1" x14ac:dyDescent="0.25">
      <c r="B1055" s="105">
        <v>40400.666666666664</v>
      </c>
      <c r="C1055" s="104">
        <v>46.67</v>
      </c>
      <c r="M1055" s="89">
        <f t="shared" si="20"/>
        <v>-8.7467224303516486E-3</v>
      </c>
    </row>
    <row r="1056" spans="2:13" ht="13.5" thickBot="1" x14ac:dyDescent="0.25">
      <c r="B1056" s="105">
        <v>40401.666666666664</v>
      </c>
      <c r="C1056" s="104">
        <v>45.4</v>
      </c>
      <c r="M1056" s="89">
        <f t="shared" si="20"/>
        <v>-2.7589454914421975E-2</v>
      </c>
    </row>
    <row r="1057" spans="2:13" ht="13.5" thickBot="1" x14ac:dyDescent="0.25">
      <c r="B1057" s="105">
        <v>40402.666666666664</v>
      </c>
      <c r="C1057" s="104">
        <v>45.04</v>
      </c>
      <c r="M1057" s="89">
        <f t="shared" si="20"/>
        <v>-7.9611212158673308E-3</v>
      </c>
    </row>
    <row r="1058" spans="2:13" ht="13.5" thickBot="1" x14ac:dyDescent="0.25">
      <c r="B1058" s="105">
        <v>40403.666666666664</v>
      </c>
      <c r="C1058" s="104">
        <v>44.72</v>
      </c>
      <c r="M1058" s="89">
        <f t="shared" si="20"/>
        <v>-7.1301549845911912E-3</v>
      </c>
    </row>
    <row r="1059" spans="2:13" ht="13.5" thickBot="1" x14ac:dyDescent="0.25">
      <c r="B1059" s="105">
        <v>40406.666666666664</v>
      </c>
      <c r="C1059" s="104">
        <v>44.8</v>
      </c>
      <c r="M1059" s="89">
        <f t="shared" si="20"/>
        <v>1.7873105740956587E-3</v>
      </c>
    </row>
    <row r="1060" spans="2:13" ht="13.5" thickBot="1" x14ac:dyDescent="0.25">
      <c r="B1060" s="105">
        <v>40407.666666666664</v>
      </c>
      <c r="C1060" s="104">
        <v>45.37</v>
      </c>
      <c r="M1060" s="89">
        <f t="shared" si="20"/>
        <v>1.2642954254933092E-2</v>
      </c>
    </row>
    <row r="1061" spans="2:13" ht="13.5" thickBot="1" x14ac:dyDescent="0.25">
      <c r="B1061" s="105">
        <v>40408.666666666664</v>
      </c>
      <c r="C1061" s="104">
        <v>45.55</v>
      </c>
      <c r="M1061" s="89">
        <f t="shared" si="20"/>
        <v>3.9595300300947541E-3</v>
      </c>
    </row>
    <row r="1062" spans="2:13" ht="13.5" thickBot="1" x14ac:dyDescent="0.25">
      <c r="B1062" s="105">
        <v>40409.666666666664</v>
      </c>
      <c r="C1062" s="104">
        <v>44.86</v>
      </c>
      <c r="M1062" s="89">
        <f t="shared" si="20"/>
        <v>-1.5264094613904985E-2</v>
      </c>
    </row>
    <row r="1063" spans="2:13" ht="13.5" thickBot="1" x14ac:dyDescent="0.25">
      <c r="B1063" s="105">
        <v>40410.666666666664</v>
      </c>
      <c r="C1063" s="104">
        <v>44.92</v>
      </c>
      <c r="M1063" s="89">
        <f t="shared" si="20"/>
        <v>1.33660077818013E-3</v>
      </c>
    </row>
    <row r="1064" spans="2:13" ht="13.5" thickBot="1" x14ac:dyDescent="0.25">
      <c r="B1064" s="105">
        <v>40413.666666666664</v>
      </c>
      <c r="C1064" s="104">
        <v>44.48</v>
      </c>
      <c r="M1064" s="89">
        <f t="shared" si="20"/>
        <v>-9.8434799279155591E-3</v>
      </c>
    </row>
    <row r="1065" spans="2:13" ht="13.5" thickBot="1" x14ac:dyDescent="0.25">
      <c r="B1065" s="105">
        <v>40414.666666666664</v>
      </c>
      <c r="C1065" s="104">
        <v>43.65</v>
      </c>
      <c r="M1065" s="89">
        <f t="shared" si="20"/>
        <v>-1.8836367656715692E-2</v>
      </c>
    </row>
    <row r="1066" spans="2:13" ht="13.5" thickBot="1" x14ac:dyDescent="0.25">
      <c r="B1066" s="105">
        <v>40415.666666666664</v>
      </c>
      <c r="C1066" s="104">
        <v>44.07</v>
      </c>
      <c r="M1066" s="89">
        <f t="shared" si="20"/>
        <v>9.5759965682843829E-3</v>
      </c>
    </row>
    <row r="1067" spans="2:13" ht="13.5" thickBot="1" x14ac:dyDescent="0.25">
      <c r="B1067" s="105">
        <v>40416.666666666664</v>
      </c>
      <c r="C1067" s="104">
        <v>43.54</v>
      </c>
      <c r="M1067" s="89">
        <f t="shared" si="20"/>
        <v>-1.209922304749428E-2</v>
      </c>
    </row>
    <row r="1068" spans="2:13" ht="13.5" thickBot="1" x14ac:dyDescent="0.25">
      <c r="B1068" s="105">
        <v>40417.666666666664</v>
      </c>
      <c r="C1068" s="104">
        <v>44.07</v>
      </c>
      <c r="M1068" s="89">
        <f t="shared" si="20"/>
        <v>1.2099223047494331E-2</v>
      </c>
    </row>
    <row r="1069" spans="2:13" ht="13.5" thickBot="1" x14ac:dyDescent="0.25">
      <c r="B1069" s="105">
        <v>40420.666666666664</v>
      </c>
      <c r="C1069" s="104">
        <v>43.61</v>
      </c>
      <c r="M1069" s="89">
        <f t="shared" si="20"/>
        <v>-1.0492796999220516E-2</v>
      </c>
    </row>
    <row r="1070" spans="2:13" ht="13.5" thickBot="1" x14ac:dyDescent="0.25">
      <c r="B1070" s="105">
        <v>40421.666666666664</v>
      </c>
      <c r="C1070" s="104">
        <v>43.46</v>
      </c>
      <c r="M1070" s="89">
        <f t="shared" si="20"/>
        <v>-3.4455070263914437E-3</v>
      </c>
    </row>
    <row r="1071" spans="2:13" ht="13.5" thickBot="1" x14ac:dyDescent="0.25">
      <c r="B1071" s="105">
        <v>40422.666666666664</v>
      </c>
      <c r="C1071" s="104">
        <v>44.76</v>
      </c>
      <c r="M1071" s="89">
        <f t="shared" si="20"/>
        <v>2.9473908615440733E-2</v>
      </c>
    </row>
    <row r="1072" spans="2:13" ht="13.5" thickBot="1" x14ac:dyDescent="0.25">
      <c r="B1072" s="105">
        <v>40423.666666666664</v>
      </c>
      <c r="C1072" s="104">
        <v>45.26</v>
      </c>
      <c r="M1072" s="89">
        <f t="shared" si="20"/>
        <v>1.1108756761666803E-2</v>
      </c>
    </row>
    <row r="1073" spans="2:13" ht="13.5" thickBot="1" x14ac:dyDescent="0.25">
      <c r="B1073" s="105">
        <v>40424.666666666664</v>
      </c>
      <c r="C1073" s="104">
        <v>46.01</v>
      </c>
      <c r="M1073" s="89">
        <f t="shared" si="20"/>
        <v>1.6435123961985886E-2</v>
      </c>
    </row>
    <row r="1074" spans="2:13" ht="13.5" thickBot="1" x14ac:dyDescent="0.25">
      <c r="B1074" s="105">
        <v>40428.666666666664</v>
      </c>
      <c r="C1074" s="104">
        <v>45.7</v>
      </c>
      <c r="M1074" s="89">
        <f t="shared" si="20"/>
        <v>-6.760466267218144E-3</v>
      </c>
    </row>
    <row r="1075" spans="2:13" ht="13.5" thickBot="1" x14ac:dyDescent="0.25">
      <c r="B1075" s="105">
        <v>40429.666666666664</v>
      </c>
      <c r="C1075" s="104">
        <v>46.25</v>
      </c>
      <c r="M1075" s="89">
        <f t="shared" si="20"/>
        <v>1.1963166058275224E-2</v>
      </c>
    </row>
    <row r="1076" spans="2:13" ht="13.5" thickBot="1" x14ac:dyDescent="0.25">
      <c r="B1076" s="105">
        <v>40430.666666666664</v>
      </c>
      <c r="C1076" s="104">
        <v>46.43</v>
      </c>
      <c r="M1076" s="89">
        <f t="shared" si="20"/>
        <v>3.8843380733962329E-3</v>
      </c>
    </row>
    <row r="1077" spans="2:13" ht="13.5" thickBot="1" x14ac:dyDescent="0.25">
      <c r="B1077" s="105">
        <v>40431.666666666664</v>
      </c>
      <c r="C1077" s="104">
        <v>46.6</v>
      </c>
      <c r="M1077" s="89">
        <f t="shared" si="20"/>
        <v>3.6547390997699685E-3</v>
      </c>
    </row>
    <row r="1078" spans="2:13" ht="13.5" thickBot="1" x14ac:dyDescent="0.25">
      <c r="B1078" s="105">
        <v>40434.666666666664</v>
      </c>
      <c r="C1078" s="104">
        <v>47.25</v>
      </c>
      <c r="M1078" s="89">
        <f t="shared" si="20"/>
        <v>1.3852112808151464E-2</v>
      </c>
    </row>
    <row r="1079" spans="2:13" ht="13.5" thickBot="1" x14ac:dyDescent="0.25">
      <c r="B1079" s="105">
        <v>40435.666666666664</v>
      </c>
      <c r="C1079" s="104">
        <v>47.45</v>
      </c>
      <c r="M1079" s="89">
        <f t="shared" si="20"/>
        <v>4.2238711161852434E-3</v>
      </c>
    </row>
    <row r="1080" spans="2:13" ht="13.5" thickBot="1" x14ac:dyDescent="0.25">
      <c r="B1080" s="105">
        <v>40436.666666666664</v>
      </c>
      <c r="C1080" s="104">
        <v>47.75</v>
      </c>
      <c r="M1080" s="89">
        <f t="shared" si="20"/>
        <v>6.3025418708023053E-3</v>
      </c>
    </row>
    <row r="1081" spans="2:13" ht="13.5" thickBot="1" x14ac:dyDescent="0.25">
      <c r="B1081" s="105">
        <v>40437.666666666664</v>
      </c>
      <c r="C1081" s="104">
        <v>47.94</v>
      </c>
      <c r="M1081" s="89">
        <f t="shared" si="20"/>
        <v>3.9711620794989902E-3</v>
      </c>
    </row>
    <row r="1082" spans="2:13" ht="13.5" thickBot="1" x14ac:dyDescent="0.25">
      <c r="B1082" s="105">
        <v>40438.666666666664</v>
      </c>
      <c r="C1082" s="104">
        <v>48</v>
      </c>
      <c r="M1082" s="89">
        <f t="shared" si="20"/>
        <v>1.2507819016526766E-3</v>
      </c>
    </row>
    <row r="1083" spans="2:13" ht="13.5" thickBot="1" x14ac:dyDescent="0.25">
      <c r="B1083" s="105">
        <v>40441.666666666664</v>
      </c>
      <c r="C1083" s="104">
        <v>48.83</v>
      </c>
      <c r="M1083" s="89">
        <f t="shared" si="20"/>
        <v>1.7143867165677999E-2</v>
      </c>
    </row>
    <row r="1084" spans="2:13" ht="13.5" thickBot="1" x14ac:dyDescent="0.25">
      <c r="B1084" s="105">
        <v>40442.666666666664</v>
      </c>
      <c r="C1084" s="104">
        <v>48.82</v>
      </c>
      <c r="M1084" s="89">
        <f t="shared" si="20"/>
        <v>-2.0481310875480313E-4</v>
      </c>
    </row>
    <row r="1085" spans="2:13" ht="13.5" thickBot="1" x14ac:dyDescent="0.25">
      <c r="B1085" s="105">
        <v>40443.666666666664</v>
      </c>
      <c r="C1085" s="104">
        <v>48.69</v>
      </c>
      <c r="M1085" s="89">
        <f t="shared" si="20"/>
        <v>-2.6663947702045346E-3</v>
      </c>
    </row>
    <row r="1086" spans="2:13" ht="13.5" thickBot="1" x14ac:dyDescent="0.25">
      <c r="B1086" s="105">
        <v>40444.666666666664</v>
      </c>
      <c r="C1086" s="104">
        <v>48.67</v>
      </c>
      <c r="M1086" s="89">
        <f t="shared" si="20"/>
        <v>-4.1084634924655683E-4</v>
      </c>
    </row>
    <row r="1087" spans="2:13" ht="13.5" thickBot="1" x14ac:dyDescent="0.25">
      <c r="B1087" s="105">
        <v>40445.666666666664</v>
      </c>
      <c r="C1087" s="104">
        <v>49.66</v>
      </c>
      <c r="M1087" s="89">
        <f t="shared" si="20"/>
        <v>2.0136956234657548E-2</v>
      </c>
    </row>
    <row r="1088" spans="2:13" ht="13.5" thickBot="1" x14ac:dyDescent="0.25">
      <c r="B1088" s="105">
        <v>40448.666666666664</v>
      </c>
      <c r="C1088" s="104">
        <v>49.39</v>
      </c>
      <c r="M1088" s="89">
        <f t="shared" si="20"/>
        <v>-5.4518055274870546E-3</v>
      </c>
    </row>
    <row r="1089" spans="2:13" ht="13.5" thickBot="1" x14ac:dyDescent="0.25">
      <c r="B1089" s="105">
        <v>40449.666666666664</v>
      </c>
      <c r="C1089" s="104">
        <v>49.37</v>
      </c>
      <c r="M1089" s="89">
        <f t="shared" si="20"/>
        <v>-4.0502228176196277E-4</v>
      </c>
    </row>
    <row r="1090" spans="2:13" ht="13.5" thickBot="1" x14ac:dyDescent="0.25">
      <c r="B1090" s="105">
        <v>40450.666666666664</v>
      </c>
      <c r="C1090" s="104">
        <v>49.29</v>
      </c>
      <c r="M1090" s="89">
        <f t="shared" si="20"/>
        <v>-1.621731553485098E-3</v>
      </c>
    </row>
    <row r="1091" spans="2:13" ht="13.5" thickBot="1" x14ac:dyDescent="0.25">
      <c r="B1091" s="105">
        <v>40451.666666666664</v>
      </c>
      <c r="C1091" s="104">
        <v>49.07</v>
      </c>
      <c r="M1091" s="89">
        <f t="shared" si="20"/>
        <v>-4.4733706154743676E-3</v>
      </c>
    </row>
    <row r="1092" spans="2:13" ht="13.5" thickBot="1" x14ac:dyDescent="0.25">
      <c r="B1092" s="105">
        <v>40452.666666666664</v>
      </c>
      <c r="C1092" s="104">
        <v>49.01</v>
      </c>
      <c r="M1092" s="89">
        <f t="shared" si="20"/>
        <v>-1.2234911803559686E-3</v>
      </c>
    </row>
    <row r="1093" spans="2:13" ht="13.5" thickBot="1" x14ac:dyDescent="0.25">
      <c r="B1093" s="105">
        <v>40455.666666666664</v>
      </c>
      <c r="C1093" s="104">
        <v>48.48</v>
      </c>
      <c r="M1093" s="89">
        <f t="shared" ref="M1093:M1156" si="21">LN(C1093/C1092)</f>
        <v>-1.0873017160397179E-2</v>
      </c>
    </row>
    <row r="1094" spans="2:13" ht="13.5" thickBot="1" x14ac:dyDescent="0.25">
      <c r="B1094" s="105">
        <v>40456.666666666664</v>
      </c>
      <c r="C1094" s="104">
        <v>49.66</v>
      </c>
      <c r="M1094" s="89">
        <f t="shared" si="21"/>
        <v>2.4048438318961595E-2</v>
      </c>
    </row>
    <row r="1095" spans="2:13" ht="13.5" thickBot="1" x14ac:dyDescent="0.25">
      <c r="B1095" s="105">
        <v>40457.666666666664</v>
      </c>
      <c r="C1095" s="104">
        <v>49.12</v>
      </c>
      <c r="M1095" s="89">
        <f t="shared" si="21"/>
        <v>-1.0933496241133473E-2</v>
      </c>
    </row>
    <row r="1096" spans="2:13" ht="13.5" thickBot="1" x14ac:dyDescent="0.25">
      <c r="B1096" s="105">
        <v>40458.666666666664</v>
      </c>
      <c r="C1096" s="104">
        <v>49.41</v>
      </c>
      <c r="M1096" s="89">
        <f t="shared" si="21"/>
        <v>5.8865490187716531E-3</v>
      </c>
    </row>
    <row r="1097" spans="2:13" ht="13.5" thickBot="1" x14ac:dyDescent="0.25">
      <c r="B1097" s="105">
        <v>40459.666666666664</v>
      </c>
      <c r="C1097" s="104">
        <v>49.75</v>
      </c>
      <c r="M1097" s="89">
        <f t="shared" si="21"/>
        <v>6.8576307469431783E-3</v>
      </c>
    </row>
    <row r="1098" spans="2:13" ht="13.5" thickBot="1" x14ac:dyDescent="0.25">
      <c r="B1098" s="105">
        <v>40462.666666666664</v>
      </c>
      <c r="C1098" s="104">
        <v>49.77</v>
      </c>
      <c r="M1098" s="89">
        <f t="shared" si="21"/>
        <v>4.0192926586109245E-4</v>
      </c>
    </row>
    <row r="1099" spans="2:13" ht="13.5" thickBot="1" x14ac:dyDescent="0.25">
      <c r="B1099" s="105">
        <v>40463.666666666664</v>
      </c>
      <c r="C1099" s="104">
        <v>50.11</v>
      </c>
      <c r="M1099" s="89">
        <f t="shared" si="21"/>
        <v>6.8081961011704252E-3</v>
      </c>
    </row>
    <row r="1100" spans="2:13" ht="13.5" thickBot="1" x14ac:dyDescent="0.25">
      <c r="B1100" s="105">
        <v>40464.666666666664</v>
      </c>
      <c r="C1100" s="104">
        <v>50.52</v>
      </c>
      <c r="M1100" s="89">
        <f t="shared" si="21"/>
        <v>8.1487085106570767E-3</v>
      </c>
    </row>
    <row r="1101" spans="2:13" ht="13.5" thickBot="1" x14ac:dyDescent="0.25">
      <c r="B1101" s="105">
        <v>40465.666666666664</v>
      </c>
      <c r="C1101" s="104">
        <v>50.42</v>
      </c>
      <c r="M1101" s="89">
        <f t="shared" si="21"/>
        <v>-1.9813757225166373E-3</v>
      </c>
    </row>
    <row r="1102" spans="2:13" ht="13.5" thickBot="1" x14ac:dyDescent="0.25">
      <c r="B1102" s="105">
        <v>40466.666666666664</v>
      </c>
      <c r="C1102" s="104">
        <v>51.49</v>
      </c>
      <c r="M1102" s="89">
        <f t="shared" si="21"/>
        <v>2.0999692298276126E-2</v>
      </c>
    </row>
    <row r="1103" spans="2:13" ht="13.5" thickBot="1" x14ac:dyDescent="0.25">
      <c r="B1103" s="105">
        <v>40469.666666666664</v>
      </c>
      <c r="C1103" s="104">
        <v>51.3</v>
      </c>
      <c r="M1103" s="89">
        <f t="shared" si="21"/>
        <v>-3.6968618813262031E-3</v>
      </c>
    </row>
    <row r="1104" spans="2:13" ht="13.5" thickBot="1" x14ac:dyDescent="0.25">
      <c r="B1104" s="105">
        <v>40470.666666666664</v>
      </c>
      <c r="C1104" s="104">
        <v>50.82</v>
      </c>
      <c r="M1104" s="89">
        <f t="shared" si="21"/>
        <v>-9.4007742847057787E-3</v>
      </c>
    </row>
    <row r="1105" spans="2:13" ht="13.5" thickBot="1" x14ac:dyDescent="0.25">
      <c r="B1105" s="105">
        <v>40471.666666666664</v>
      </c>
      <c r="C1105" s="104">
        <v>51.19</v>
      </c>
      <c r="M1105" s="89">
        <f t="shared" si="21"/>
        <v>7.2542225774738268E-3</v>
      </c>
    </row>
    <row r="1106" spans="2:13" ht="13.5" thickBot="1" x14ac:dyDescent="0.25">
      <c r="B1106" s="105">
        <v>40472.666666666664</v>
      </c>
      <c r="C1106" s="104">
        <v>51.29</v>
      </c>
      <c r="M1106" s="89">
        <f t="shared" si="21"/>
        <v>1.95160093168514E-3</v>
      </c>
    </row>
    <row r="1107" spans="2:13" ht="13.5" thickBot="1" x14ac:dyDescent="0.25">
      <c r="B1107" s="105">
        <v>40473.666666666664</v>
      </c>
      <c r="C1107" s="104">
        <v>51.64</v>
      </c>
      <c r="M1107" s="89">
        <f t="shared" si="21"/>
        <v>6.8007645772647941E-3</v>
      </c>
    </row>
    <row r="1108" spans="2:13" ht="13.5" thickBot="1" x14ac:dyDescent="0.25">
      <c r="B1108" s="105">
        <v>40476.666666666664</v>
      </c>
      <c r="C1108" s="104">
        <v>51.89</v>
      </c>
      <c r="M1108" s="89">
        <f t="shared" si="21"/>
        <v>4.8295274012064337E-3</v>
      </c>
    </row>
    <row r="1109" spans="2:13" ht="13.5" thickBot="1" x14ac:dyDescent="0.25">
      <c r="B1109" s="105">
        <v>40477.666666666664</v>
      </c>
      <c r="C1109" s="104">
        <v>52.03</v>
      </c>
      <c r="M1109" s="89">
        <f t="shared" si="21"/>
        <v>2.6943819225639615E-3</v>
      </c>
    </row>
    <row r="1110" spans="2:13" ht="13.5" thickBot="1" x14ac:dyDescent="0.25">
      <c r="B1110" s="105">
        <v>40478.666666666664</v>
      </c>
      <c r="C1110" s="104">
        <v>52.19</v>
      </c>
      <c r="M1110" s="89">
        <f t="shared" si="21"/>
        <v>3.0704303531096967E-3</v>
      </c>
    </row>
    <row r="1111" spans="2:13" ht="13.5" thickBot="1" x14ac:dyDescent="0.25">
      <c r="B1111" s="105">
        <v>40479.666666666664</v>
      </c>
      <c r="C1111" s="104">
        <v>52.3</v>
      </c>
      <c r="M1111" s="89">
        <f t="shared" si="21"/>
        <v>2.1054654155554303E-3</v>
      </c>
    </row>
    <row r="1112" spans="2:13" ht="13.5" thickBot="1" x14ac:dyDescent="0.25">
      <c r="B1112" s="105">
        <v>40480.666666666664</v>
      </c>
      <c r="C1112" s="104">
        <v>52.18</v>
      </c>
      <c r="M1112" s="89">
        <f t="shared" si="21"/>
        <v>-2.2970913622948454E-3</v>
      </c>
    </row>
    <row r="1113" spans="2:13" ht="13.5" thickBot="1" x14ac:dyDescent="0.25">
      <c r="B1113" s="105">
        <v>40483.666666666664</v>
      </c>
      <c r="C1113" s="104">
        <v>52.22</v>
      </c>
      <c r="M1113" s="89">
        <f t="shared" si="21"/>
        <v>7.6628356240038709E-4</v>
      </c>
    </row>
    <row r="1114" spans="2:13" ht="13.5" thickBot="1" x14ac:dyDescent="0.25">
      <c r="B1114" s="105">
        <v>40484.666666666664</v>
      </c>
      <c r="C1114" s="104">
        <v>52.78</v>
      </c>
      <c r="M1114" s="89">
        <f t="shared" si="21"/>
        <v>1.0666767804195228E-2</v>
      </c>
    </row>
    <row r="1115" spans="2:13" ht="13.5" thickBot="1" x14ac:dyDescent="0.25">
      <c r="B1115" s="105">
        <v>40485.666666666664</v>
      </c>
      <c r="C1115" s="104">
        <v>53.02</v>
      </c>
      <c r="M1115" s="89">
        <f t="shared" si="21"/>
        <v>4.5368697857015843E-3</v>
      </c>
    </row>
    <row r="1116" spans="2:13" ht="13.5" thickBot="1" x14ac:dyDescent="0.25">
      <c r="B1116" s="105">
        <v>40486.666666666664</v>
      </c>
      <c r="C1116" s="104">
        <v>53.67</v>
      </c>
      <c r="M1116" s="89">
        <f t="shared" si="21"/>
        <v>1.2184985327858078E-2</v>
      </c>
    </row>
    <row r="1117" spans="2:13" ht="13.5" thickBot="1" x14ac:dyDescent="0.25">
      <c r="B1117" s="105">
        <v>40487.666666666664</v>
      </c>
      <c r="C1117" s="104">
        <v>53.67</v>
      </c>
      <c r="M1117" s="89">
        <f t="shared" si="21"/>
        <v>0</v>
      </c>
    </row>
    <row r="1118" spans="2:13" ht="13.5" thickBot="1" x14ac:dyDescent="0.25">
      <c r="B1118" s="105">
        <v>40490.666666666664</v>
      </c>
      <c r="C1118" s="104">
        <v>53.74</v>
      </c>
      <c r="M1118" s="89">
        <f t="shared" si="21"/>
        <v>1.3034169986076598E-3</v>
      </c>
    </row>
    <row r="1119" spans="2:13" ht="13.5" thickBot="1" x14ac:dyDescent="0.25">
      <c r="B1119" s="105">
        <v>40491.666666666664</v>
      </c>
      <c r="C1119" s="104">
        <v>53.45</v>
      </c>
      <c r="M1119" s="89">
        <f t="shared" si="21"/>
        <v>-5.41096571629094E-3</v>
      </c>
    </row>
    <row r="1120" spans="2:13" ht="13.5" thickBot="1" x14ac:dyDescent="0.25">
      <c r="B1120" s="105">
        <v>40492.666666666664</v>
      </c>
      <c r="C1120" s="104">
        <v>53.72</v>
      </c>
      <c r="M1120" s="89">
        <f t="shared" si="21"/>
        <v>5.0387341839825388E-3</v>
      </c>
    </row>
    <row r="1121" spans="2:13" ht="13.5" thickBot="1" x14ac:dyDescent="0.25">
      <c r="B1121" s="105">
        <v>40493.666666666664</v>
      </c>
      <c r="C1121" s="104">
        <v>53.38</v>
      </c>
      <c r="M1121" s="89">
        <f t="shared" si="21"/>
        <v>-6.3492276786586681E-3</v>
      </c>
    </row>
    <row r="1122" spans="2:13" ht="13.5" thickBot="1" x14ac:dyDescent="0.25">
      <c r="B1122" s="105">
        <v>40494.666666666664</v>
      </c>
      <c r="C1122" s="104">
        <v>52.51</v>
      </c>
      <c r="M1122" s="89">
        <f t="shared" si="21"/>
        <v>-1.6432516326610275E-2</v>
      </c>
    </row>
    <row r="1123" spans="2:13" ht="13.5" thickBot="1" x14ac:dyDescent="0.25">
      <c r="B1123" s="105">
        <v>40497.666666666664</v>
      </c>
      <c r="C1123" s="104">
        <v>52.32</v>
      </c>
      <c r="M1123" s="89">
        <f t="shared" si="21"/>
        <v>-3.6249205008245986E-3</v>
      </c>
    </row>
    <row r="1124" spans="2:13" ht="13.5" thickBot="1" x14ac:dyDescent="0.25">
      <c r="B1124" s="105">
        <v>40498.666666666664</v>
      </c>
      <c r="C1124" s="104">
        <v>51.45</v>
      </c>
      <c r="M1124" s="89">
        <f t="shared" si="21"/>
        <v>-1.6768244868884587E-2</v>
      </c>
    </row>
    <row r="1125" spans="2:13" ht="13.5" thickBot="1" x14ac:dyDescent="0.25">
      <c r="B1125" s="105">
        <v>40499.666666666664</v>
      </c>
      <c r="C1125" s="104">
        <v>51.6</v>
      </c>
      <c r="M1125" s="89">
        <f t="shared" si="21"/>
        <v>2.9112102074583131E-3</v>
      </c>
    </row>
    <row r="1126" spans="2:13" ht="13.5" thickBot="1" x14ac:dyDescent="0.25">
      <c r="B1126" s="105">
        <v>40500.666666666664</v>
      </c>
      <c r="C1126" s="104">
        <v>52.43</v>
      </c>
      <c r="M1126" s="89">
        <f t="shared" si="21"/>
        <v>1.5957274096924351E-2</v>
      </c>
    </row>
    <row r="1127" spans="2:13" ht="13.5" thickBot="1" x14ac:dyDescent="0.25">
      <c r="B1127" s="105">
        <v>40501.666666666664</v>
      </c>
      <c r="C1127" s="104">
        <v>52.47</v>
      </c>
      <c r="M1127" s="89">
        <f t="shared" si="21"/>
        <v>7.6263111417898663E-4</v>
      </c>
    </row>
    <row r="1128" spans="2:13" ht="13.5" thickBot="1" x14ac:dyDescent="0.25">
      <c r="B1128" s="105">
        <v>40504.666666666664</v>
      </c>
      <c r="C1128" s="104">
        <v>52.91</v>
      </c>
      <c r="M1128" s="89">
        <f t="shared" si="21"/>
        <v>8.3507792174198885E-3</v>
      </c>
    </row>
    <row r="1129" spans="2:13" ht="13.5" thickBot="1" x14ac:dyDescent="0.25">
      <c r="B1129" s="105">
        <v>40505.666666666664</v>
      </c>
      <c r="C1129" s="104">
        <v>52.07</v>
      </c>
      <c r="M1129" s="89">
        <f t="shared" si="21"/>
        <v>-1.6003389741232606E-2</v>
      </c>
    </row>
    <row r="1130" spans="2:13" ht="13.5" thickBot="1" x14ac:dyDescent="0.25">
      <c r="B1130" s="105">
        <v>40506.666666666664</v>
      </c>
      <c r="C1130" s="104">
        <v>53.12</v>
      </c>
      <c r="M1130" s="89">
        <f t="shared" si="21"/>
        <v>1.9964537993370599E-2</v>
      </c>
    </row>
    <row r="1131" spans="2:13" ht="13.5" thickBot="1" x14ac:dyDescent="0.25">
      <c r="B1131" s="105">
        <v>40508.666666666664</v>
      </c>
      <c r="C1131" s="104">
        <v>52.77</v>
      </c>
      <c r="M1131" s="89">
        <f t="shared" si="21"/>
        <v>-6.6106577506018062E-3</v>
      </c>
    </row>
    <row r="1132" spans="2:13" ht="13.5" thickBot="1" x14ac:dyDescent="0.25">
      <c r="B1132" s="105">
        <v>40511.666666666664</v>
      </c>
      <c r="C1132" s="104">
        <v>52.73</v>
      </c>
      <c r="M1132" s="89">
        <f t="shared" si="21"/>
        <v>-7.5829387519821669E-4</v>
      </c>
    </row>
    <row r="1133" spans="2:13" ht="13.5" thickBot="1" x14ac:dyDescent="0.25">
      <c r="B1133" s="105">
        <v>40512.666666666664</v>
      </c>
      <c r="C1133" s="104">
        <v>52.09</v>
      </c>
      <c r="M1133" s="89">
        <f t="shared" si="21"/>
        <v>-1.2211561785278135E-2</v>
      </c>
    </row>
    <row r="1134" spans="2:13" ht="13.5" thickBot="1" x14ac:dyDescent="0.25">
      <c r="B1134" s="105">
        <v>40513.666666666664</v>
      </c>
      <c r="C1134" s="104">
        <v>53.19</v>
      </c>
      <c r="M1134" s="89">
        <f t="shared" si="21"/>
        <v>2.0897416997125884E-2</v>
      </c>
    </row>
    <row r="1135" spans="2:13" ht="13.5" thickBot="1" x14ac:dyDescent="0.25">
      <c r="B1135" s="105">
        <v>40514.666666666664</v>
      </c>
      <c r="C1135" s="104">
        <v>53.73</v>
      </c>
      <c r="M1135" s="89">
        <f t="shared" si="21"/>
        <v>1.0101095986503919E-2</v>
      </c>
    </row>
    <row r="1136" spans="2:13" ht="13.5" thickBot="1" x14ac:dyDescent="0.25">
      <c r="B1136" s="105">
        <v>40515.666666666664</v>
      </c>
      <c r="C1136" s="104">
        <v>53.87</v>
      </c>
      <c r="M1136" s="89">
        <f t="shared" si="21"/>
        <v>2.6022319517122802E-3</v>
      </c>
    </row>
    <row r="1137" spans="2:13" ht="13.5" thickBot="1" x14ac:dyDescent="0.25">
      <c r="B1137" s="105">
        <v>40518.666666666664</v>
      </c>
      <c r="C1137" s="104">
        <v>53.85</v>
      </c>
      <c r="M1137" s="89">
        <f t="shared" si="21"/>
        <v>-3.7133309004469913E-4</v>
      </c>
    </row>
    <row r="1138" spans="2:13" ht="13.5" thickBot="1" x14ac:dyDescent="0.25">
      <c r="B1138" s="105">
        <v>40519.666666666664</v>
      </c>
      <c r="C1138" s="104">
        <v>53.88</v>
      </c>
      <c r="M1138" s="89">
        <f t="shared" si="21"/>
        <v>5.5694793976578919E-4</v>
      </c>
    </row>
    <row r="1139" spans="2:13" ht="13.5" thickBot="1" x14ac:dyDescent="0.25">
      <c r="B1139" s="105">
        <v>40520.666666666664</v>
      </c>
      <c r="C1139" s="104">
        <v>54.08</v>
      </c>
      <c r="M1139" s="89">
        <f t="shared" si="21"/>
        <v>3.705080192545424E-3</v>
      </c>
    </row>
    <row r="1140" spans="2:13" ht="13.5" thickBot="1" x14ac:dyDescent="0.25">
      <c r="B1140" s="105">
        <v>40521.666666666664</v>
      </c>
      <c r="C1140" s="104">
        <v>54.13</v>
      </c>
      <c r="M1140" s="89">
        <f t="shared" si="21"/>
        <v>9.2412907417791369E-4</v>
      </c>
    </row>
    <row r="1141" spans="2:13" ht="13.5" thickBot="1" x14ac:dyDescent="0.25">
      <c r="B1141" s="105">
        <v>40522.666666666664</v>
      </c>
      <c r="C1141" s="104">
        <v>54.5</v>
      </c>
      <c r="M1141" s="89">
        <f t="shared" si="21"/>
        <v>6.8121408603117805E-3</v>
      </c>
    </row>
    <row r="1142" spans="2:13" ht="13.5" thickBot="1" x14ac:dyDescent="0.25">
      <c r="B1142" s="105">
        <v>40525.666666666664</v>
      </c>
      <c r="C1142" s="104">
        <v>54.3</v>
      </c>
      <c r="M1142" s="89">
        <f t="shared" si="21"/>
        <v>-3.6764747293086368E-3</v>
      </c>
    </row>
    <row r="1143" spans="2:13" ht="13.5" thickBot="1" x14ac:dyDescent="0.25">
      <c r="B1143" s="105">
        <v>40526.666666666664</v>
      </c>
      <c r="C1143" s="104">
        <v>54.4</v>
      </c>
      <c r="M1143" s="89">
        <f t="shared" si="21"/>
        <v>1.8399269220072951E-3</v>
      </c>
    </row>
    <row r="1144" spans="2:13" ht="13.5" thickBot="1" x14ac:dyDescent="0.25">
      <c r="B1144" s="105">
        <v>40527.666666666664</v>
      </c>
      <c r="C1144" s="104">
        <v>54.16</v>
      </c>
      <c r="M1144" s="89">
        <f t="shared" si="21"/>
        <v>-4.4215252578773739E-3</v>
      </c>
    </row>
    <row r="1145" spans="2:13" ht="13.5" thickBot="1" x14ac:dyDescent="0.25">
      <c r="B1145" s="105">
        <v>40528.666666666664</v>
      </c>
      <c r="C1145" s="104">
        <v>54.58</v>
      </c>
      <c r="M1145" s="89">
        <f t="shared" si="21"/>
        <v>7.7248866761727916E-3</v>
      </c>
    </row>
    <row r="1146" spans="2:13" ht="13.5" thickBot="1" x14ac:dyDescent="0.25">
      <c r="B1146" s="105">
        <v>40529.666666666664</v>
      </c>
      <c r="C1146" s="104">
        <v>54.52</v>
      </c>
      <c r="M1146" s="89">
        <f t="shared" si="21"/>
        <v>-1.0999084518605064E-3</v>
      </c>
    </row>
    <row r="1147" spans="2:13" ht="13.5" thickBot="1" x14ac:dyDescent="0.25">
      <c r="B1147" s="105">
        <v>40532.666666666664</v>
      </c>
      <c r="C1147" s="104">
        <v>54.56</v>
      </c>
      <c r="M1147" s="89">
        <f t="shared" si="21"/>
        <v>7.3340670687475375E-4</v>
      </c>
    </row>
    <row r="1148" spans="2:13" ht="13.5" thickBot="1" x14ac:dyDescent="0.25">
      <c r="B1148" s="105">
        <v>40533.666666666664</v>
      </c>
      <c r="C1148" s="104">
        <v>54.89</v>
      </c>
      <c r="M1148" s="89">
        <f t="shared" si="21"/>
        <v>6.0301690265912311E-3</v>
      </c>
    </row>
    <row r="1149" spans="2:13" ht="13.5" thickBot="1" x14ac:dyDescent="0.25">
      <c r="B1149" s="105">
        <v>40534.666666666664</v>
      </c>
      <c r="C1149" s="104">
        <v>54.88</v>
      </c>
      <c r="M1149" s="89">
        <f t="shared" si="21"/>
        <v>-1.8219914416798589E-4</v>
      </c>
    </row>
    <row r="1150" spans="2:13" ht="13.5" thickBot="1" x14ac:dyDescent="0.25">
      <c r="B1150" s="105">
        <v>40535.666666666664</v>
      </c>
      <c r="C1150" s="104">
        <v>54.74</v>
      </c>
      <c r="M1150" s="89">
        <f t="shared" si="21"/>
        <v>-2.5542798050967423E-3</v>
      </c>
    </row>
    <row r="1151" spans="2:13" ht="13.5" thickBot="1" x14ac:dyDescent="0.25">
      <c r="B1151" s="105">
        <v>40539.666666666664</v>
      </c>
      <c r="C1151" s="104">
        <v>54.77</v>
      </c>
      <c r="M1151" s="89">
        <f t="shared" si="21"/>
        <v>5.4789518309695509E-4</v>
      </c>
    </row>
    <row r="1152" spans="2:13" ht="13.5" thickBot="1" x14ac:dyDescent="0.25">
      <c r="B1152" s="105">
        <v>40540.666666666664</v>
      </c>
      <c r="C1152" s="104">
        <v>54.67</v>
      </c>
      <c r="M1152" s="89">
        <f t="shared" si="21"/>
        <v>-1.8274858887221167E-3</v>
      </c>
    </row>
    <row r="1153" spans="2:13" ht="13.5" thickBot="1" x14ac:dyDescent="0.25">
      <c r="B1153" s="105">
        <v>40541.666666666664</v>
      </c>
      <c r="C1153" s="104">
        <v>54.79</v>
      </c>
      <c r="M1153" s="89">
        <f t="shared" si="21"/>
        <v>2.1925826434164098E-3</v>
      </c>
    </row>
    <row r="1154" spans="2:13" ht="13.5" thickBot="1" x14ac:dyDescent="0.25">
      <c r="B1154" s="105">
        <v>40542.666666666664</v>
      </c>
      <c r="C1154" s="104">
        <v>54.66</v>
      </c>
      <c r="M1154" s="89">
        <f t="shared" si="21"/>
        <v>-2.3755150504024226E-3</v>
      </c>
    </row>
    <row r="1155" spans="2:13" ht="13.5" thickBot="1" x14ac:dyDescent="0.25">
      <c r="B1155" s="105">
        <v>40543.666666666664</v>
      </c>
      <c r="C1155" s="104">
        <v>54.46</v>
      </c>
      <c r="M1155" s="89">
        <f t="shared" si="21"/>
        <v>-3.6656932543083507E-3</v>
      </c>
    </row>
    <row r="1156" spans="2:13" ht="13.5" thickBot="1" x14ac:dyDescent="0.25">
      <c r="B1156" s="105">
        <v>40546.666666666664</v>
      </c>
      <c r="C1156" s="104">
        <v>55.31</v>
      </c>
      <c r="M1156" s="89">
        <f t="shared" si="21"/>
        <v>1.5487236760973067E-2</v>
      </c>
    </row>
    <row r="1157" spans="2:13" ht="13.5" thickBot="1" x14ac:dyDescent="0.25">
      <c r="B1157" s="105">
        <v>40547.666666666664</v>
      </c>
      <c r="C1157" s="104">
        <v>55.27</v>
      </c>
      <c r="M1157" s="89">
        <f t="shared" ref="M1157:M1220" si="22">LN(C1157/C1156)</f>
        <v>-7.2345816141500393E-4</v>
      </c>
    </row>
    <row r="1158" spans="2:13" ht="13.5" thickBot="1" x14ac:dyDescent="0.25">
      <c r="B1158" s="105">
        <v>40548.666666666664</v>
      </c>
      <c r="C1158" s="104">
        <v>55.74</v>
      </c>
      <c r="M1158" s="89">
        <f t="shared" si="22"/>
        <v>8.4677562086306422E-3</v>
      </c>
    </row>
    <row r="1159" spans="2:13" ht="13.5" thickBot="1" x14ac:dyDescent="0.25">
      <c r="B1159" s="105">
        <v>40549.666666666664</v>
      </c>
      <c r="C1159" s="104">
        <v>55.92</v>
      </c>
      <c r="M1159" s="89">
        <f t="shared" si="22"/>
        <v>3.2240758717526847E-3</v>
      </c>
    </row>
    <row r="1160" spans="2:13" ht="13.5" thickBot="1" x14ac:dyDescent="0.25">
      <c r="B1160" s="105">
        <v>40550.666666666664</v>
      </c>
      <c r="C1160" s="104">
        <v>55.87</v>
      </c>
      <c r="M1160" s="89">
        <f t="shared" si="22"/>
        <v>-8.9453445449743914E-4</v>
      </c>
    </row>
    <row r="1161" spans="2:13" ht="13.5" thickBot="1" x14ac:dyDescent="0.25">
      <c r="B1161" s="105">
        <v>40553.666666666664</v>
      </c>
      <c r="C1161" s="104">
        <v>56.08</v>
      </c>
      <c r="M1161" s="89">
        <f t="shared" si="22"/>
        <v>3.7516792552772528E-3</v>
      </c>
    </row>
    <row r="1162" spans="2:13" ht="13.5" thickBot="1" x14ac:dyDescent="0.25">
      <c r="B1162" s="105">
        <v>40554.666666666664</v>
      </c>
      <c r="C1162" s="104">
        <v>56.16</v>
      </c>
      <c r="M1162" s="89">
        <f t="shared" si="22"/>
        <v>1.4255169912209468E-3</v>
      </c>
    </row>
    <row r="1163" spans="2:13" ht="13.5" thickBot="1" x14ac:dyDescent="0.25">
      <c r="B1163" s="105">
        <v>40555.666666666664</v>
      </c>
      <c r="C1163" s="104">
        <v>56.56</v>
      </c>
      <c r="M1163" s="89">
        <f t="shared" si="22"/>
        <v>7.0972618707616847E-3</v>
      </c>
    </row>
    <row r="1164" spans="2:13" ht="13.5" thickBot="1" x14ac:dyDescent="0.25">
      <c r="B1164" s="105">
        <v>40556.666666666664</v>
      </c>
      <c r="C1164" s="104">
        <v>56.58</v>
      </c>
      <c r="M1164" s="89">
        <f t="shared" si="22"/>
        <v>3.5354428510368471E-4</v>
      </c>
    </row>
    <row r="1165" spans="2:13" ht="13.5" thickBot="1" x14ac:dyDescent="0.25">
      <c r="B1165" s="105">
        <v>40557.666666666664</v>
      </c>
      <c r="C1165" s="104">
        <v>57</v>
      </c>
      <c r="M1165" s="89">
        <f t="shared" si="22"/>
        <v>7.3957019611289926E-3</v>
      </c>
    </row>
    <row r="1166" spans="2:13" ht="13.5" thickBot="1" x14ac:dyDescent="0.25">
      <c r="B1166" s="105">
        <v>40561.666666666664</v>
      </c>
      <c r="C1166" s="104">
        <v>57.16</v>
      </c>
      <c r="M1166" s="89">
        <f t="shared" si="22"/>
        <v>2.8030852271163373E-3</v>
      </c>
    </row>
    <row r="1167" spans="2:13" ht="13.5" thickBot="1" x14ac:dyDescent="0.25">
      <c r="B1167" s="105">
        <v>40562.666666666664</v>
      </c>
      <c r="C1167" s="104">
        <v>56.51</v>
      </c>
      <c r="M1167" s="89">
        <f t="shared" si="22"/>
        <v>-1.143673941991462E-2</v>
      </c>
    </row>
    <row r="1168" spans="2:13" ht="13.5" thickBot="1" x14ac:dyDescent="0.25">
      <c r="B1168" s="105">
        <v>40563.666666666664</v>
      </c>
      <c r="C1168" s="104">
        <v>56.11</v>
      </c>
      <c r="M1168" s="89">
        <f t="shared" si="22"/>
        <v>-7.1035638788712711E-3</v>
      </c>
    </row>
    <row r="1169" spans="2:13" ht="13.5" thickBot="1" x14ac:dyDescent="0.25">
      <c r="B1169" s="105">
        <v>40564.666666666664</v>
      </c>
      <c r="C1169" s="104">
        <v>55.68</v>
      </c>
      <c r="M1169" s="89">
        <f t="shared" si="22"/>
        <v>-7.6930337367163799E-3</v>
      </c>
    </row>
    <row r="1170" spans="2:13" ht="13.5" thickBot="1" x14ac:dyDescent="0.25">
      <c r="B1170" s="105">
        <v>40567.666666666664</v>
      </c>
      <c r="C1170" s="104">
        <v>56.45</v>
      </c>
      <c r="M1170" s="89">
        <f t="shared" si="22"/>
        <v>1.3734274569506925E-2</v>
      </c>
    </row>
    <row r="1171" spans="2:13" ht="13.5" thickBot="1" x14ac:dyDescent="0.25">
      <c r="B1171" s="105">
        <v>40568.666666666664</v>
      </c>
      <c r="C1171" s="104">
        <v>56.53</v>
      </c>
      <c r="M1171" s="89">
        <f t="shared" si="22"/>
        <v>1.4161800915283469E-3</v>
      </c>
    </row>
    <row r="1172" spans="2:13" ht="13.5" thickBot="1" x14ac:dyDescent="0.25">
      <c r="B1172" s="105">
        <v>40569.666666666664</v>
      </c>
      <c r="C1172" s="104">
        <v>56.83</v>
      </c>
      <c r="M1172" s="89">
        <f t="shared" si="22"/>
        <v>5.2928846218307348E-3</v>
      </c>
    </row>
    <row r="1173" spans="2:13" ht="13.5" thickBot="1" x14ac:dyDescent="0.25">
      <c r="B1173" s="105">
        <v>40570.666666666664</v>
      </c>
      <c r="C1173" s="104">
        <v>57.18</v>
      </c>
      <c r="M1173" s="89">
        <f t="shared" si="22"/>
        <v>6.1398315851357308E-3</v>
      </c>
    </row>
    <row r="1174" spans="2:13" ht="13.5" thickBot="1" x14ac:dyDescent="0.25">
      <c r="B1174" s="105">
        <v>40571.666666666664</v>
      </c>
      <c r="C1174" s="104">
        <v>55.73</v>
      </c>
      <c r="M1174" s="89">
        <f t="shared" si="22"/>
        <v>-2.5685585312720853E-2</v>
      </c>
    </row>
    <row r="1175" spans="2:13" ht="13.5" thickBot="1" x14ac:dyDescent="0.25">
      <c r="B1175" s="105">
        <v>40574.666666666664</v>
      </c>
      <c r="C1175" s="104">
        <v>56</v>
      </c>
      <c r="M1175" s="89">
        <f t="shared" si="22"/>
        <v>4.8330891537042963E-3</v>
      </c>
    </row>
    <row r="1176" spans="2:13" ht="13.5" thickBot="1" x14ac:dyDescent="0.25">
      <c r="B1176" s="105">
        <v>40575.666666666664</v>
      </c>
      <c r="C1176" s="104">
        <v>57.05</v>
      </c>
      <c r="M1176" s="89">
        <f t="shared" si="22"/>
        <v>1.8576385572935457E-2</v>
      </c>
    </row>
    <row r="1177" spans="2:13" ht="13.5" thickBot="1" x14ac:dyDescent="0.25">
      <c r="B1177" s="105">
        <v>40576.666666666664</v>
      </c>
      <c r="C1177" s="104">
        <v>56.96</v>
      </c>
      <c r="M1177" s="89">
        <f t="shared" si="22"/>
        <v>-1.5788092043642621E-3</v>
      </c>
    </row>
    <row r="1178" spans="2:13" ht="13.5" thickBot="1" x14ac:dyDescent="0.25">
      <c r="B1178" s="105">
        <v>40577.666666666664</v>
      </c>
      <c r="C1178" s="104">
        <v>57.06</v>
      </c>
      <c r="M1178" s="89">
        <f t="shared" si="22"/>
        <v>1.7540786816337337E-3</v>
      </c>
    </row>
    <row r="1179" spans="2:13" ht="13.5" thickBot="1" x14ac:dyDescent="0.25">
      <c r="B1179" s="105">
        <v>40578.666666666664</v>
      </c>
      <c r="C1179" s="104">
        <v>57.38</v>
      </c>
      <c r="M1179" s="89">
        <f t="shared" si="22"/>
        <v>5.5924647678649046E-3</v>
      </c>
    </row>
    <row r="1180" spans="2:13" ht="13.5" thickBot="1" x14ac:dyDescent="0.25">
      <c r="B1180" s="105">
        <v>40581.666666666664</v>
      </c>
      <c r="C1180" s="104">
        <v>57.65</v>
      </c>
      <c r="M1180" s="89">
        <f t="shared" si="22"/>
        <v>4.6944361618491926E-3</v>
      </c>
    </row>
    <row r="1181" spans="2:13" ht="13.5" thickBot="1" x14ac:dyDescent="0.25">
      <c r="B1181" s="105">
        <v>40582.666666666664</v>
      </c>
      <c r="C1181" s="104">
        <v>58.03</v>
      </c>
      <c r="M1181" s="89">
        <f t="shared" si="22"/>
        <v>6.569871487448955E-3</v>
      </c>
    </row>
    <row r="1182" spans="2:13" ht="13.5" thickBot="1" x14ac:dyDescent="0.25">
      <c r="B1182" s="105">
        <v>40583.666666666664</v>
      </c>
      <c r="C1182" s="104">
        <v>57.93</v>
      </c>
      <c r="M1182" s="89">
        <f t="shared" si="22"/>
        <v>-1.7247330939841321E-3</v>
      </c>
    </row>
    <row r="1183" spans="2:13" ht="13.5" thickBot="1" x14ac:dyDescent="0.25">
      <c r="B1183" s="105">
        <v>40584.666666666664</v>
      </c>
      <c r="C1183" s="104">
        <v>58.02</v>
      </c>
      <c r="M1183" s="89">
        <f t="shared" si="22"/>
        <v>1.5523935847251513E-3</v>
      </c>
    </row>
    <row r="1184" spans="2:13" ht="13.5" thickBot="1" x14ac:dyDescent="0.25">
      <c r="B1184" s="105">
        <v>40585.666666666664</v>
      </c>
      <c r="C1184" s="104">
        <v>58.44</v>
      </c>
      <c r="M1184" s="89">
        <f t="shared" si="22"/>
        <v>7.2128081892407839E-3</v>
      </c>
    </row>
    <row r="1185" spans="2:13" ht="13.5" thickBot="1" x14ac:dyDescent="0.25">
      <c r="B1185" s="105">
        <v>40588.666666666664</v>
      </c>
      <c r="C1185" s="104">
        <v>58.58</v>
      </c>
      <c r="M1185" s="89">
        <f t="shared" si="22"/>
        <v>2.392754517088768E-3</v>
      </c>
    </row>
    <row r="1186" spans="2:13" ht="13.5" thickBot="1" x14ac:dyDescent="0.25">
      <c r="B1186" s="105">
        <v>40589.666666666664</v>
      </c>
      <c r="C1186" s="104">
        <v>58.5</v>
      </c>
      <c r="M1186" s="89">
        <f t="shared" si="22"/>
        <v>-1.3665871617765269E-3</v>
      </c>
    </row>
    <row r="1187" spans="2:13" ht="13.5" thickBot="1" x14ac:dyDescent="0.25">
      <c r="B1187" s="105">
        <v>40590.666666666664</v>
      </c>
      <c r="C1187" s="104">
        <v>58.88</v>
      </c>
      <c r="M1187" s="89">
        <f t="shared" si="22"/>
        <v>6.4747201828100984E-3</v>
      </c>
    </row>
    <row r="1188" spans="2:13" ht="13.5" thickBot="1" x14ac:dyDescent="0.25">
      <c r="B1188" s="105">
        <v>40591.666666666664</v>
      </c>
      <c r="C1188" s="104">
        <v>58.86</v>
      </c>
      <c r="M1188" s="89">
        <f t="shared" si="22"/>
        <v>-3.3973161529417392E-4</v>
      </c>
    </row>
    <row r="1189" spans="2:13" ht="13.5" thickBot="1" x14ac:dyDescent="0.25">
      <c r="B1189" s="105">
        <v>40592.666666666664</v>
      </c>
      <c r="C1189" s="104">
        <v>58.73</v>
      </c>
      <c r="M1189" s="89">
        <f t="shared" si="22"/>
        <v>-2.2110732708986586E-3</v>
      </c>
    </row>
    <row r="1190" spans="2:13" ht="13.5" thickBot="1" x14ac:dyDescent="0.25">
      <c r="B1190" s="105">
        <v>40596.666666666664</v>
      </c>
      <c r="C1190" s="104">
        <v>57.03</v>
      </c>
      <c r="M1190" s="89">
        <f t="shared" si="22"/>
        <v>-2.937322436598051E-2</v>
      </c>
    </row>
    <row r="1191" spans="2:13" ht="13.5" thickBot="1" x14ac:dyDescent="0.25">
      <c r="B1191" s="105">
        <v>40597.666666666664</v>
      </c>
      <c r="C1191" s="104">
        <v>56.56</v>
      </c>
      <c r="M1191" s="89">
        <f t="shared" si="22"/>
        <v>-8.2754235801300972E-3</v>
      </c>
    </row>
    <row r="1192" spans="2:13" ht="13.5" thickBot="1" x14ac:dyDescent="0.25">
      <c r="B1192" s="105">
        <v>40598.666666666664</v>
      </c>
      <c r="C1192" s="104">
        <v>56.86</v>
      </c>
      <c r="M1192" s="89">
        <f t="shared" si="22"/>
        <v>5.2900846345362868E-3</v>
      </c>
    </row>
    <row r="1193" spans="2:13" ht="13.5" thickBot="1" x14ac:dyDescent="0.25">
      <c r="B1193" s="105">
        <v>40599.666666666664</v>
      </c>
      <c r="C1193" s="104">
        <v>57.65</v>
      </c>
      <c r="M1193" s="89">
        <f t="shared" si="22"/>
        <v>1.3798140492214244E-2</v>
      </c>
    </row>
    <row r="1194" spans="2:13" ht="13.5" thickBot="1" x14ac:dyDescent="0.25">
      <c r="B1194" s="105">
        <v>40602.666666666664</v>
      </c>
      <c r="C1194" s="104">
        <v>57.77</v>
      </c>
      <c r="M1194" s="89">
        <f t="shared" si="22"/>
        <v>2.0793630781062045E-3</v>
      </c>
    </row>
    <row r="1195" spans="2:13" ht="13.5" thickBot="1" x14ac:dyDescent="0.25">
      <c r="B1195" s="105">
        <v>40603.666666666664</v>
      </c>
      <c r="C1195" s="104">
        <v>56.84</v>
      </c>
      <c r="M1195" s="89">
        <f t="shared" si="22"/>
        <v>-1.6229306564274227E-2</v>
      </c>
    </row>
    <row r="1196" spans="2:13" ht="13.5" thickBot="1" x14ac:dyDescent="0.25">
      <c r="B1196" s="105">
        <v>40604.666666666664</v>
      </c>
      <c r="C1196" s="104">
        <v>57.14</v>
      </c>
      <c r="M1196" s="89">
        <f t="shared" si="22"/>
        <v>5.2640935737271423E-3</v>
      </c>
    </row>
    <row r="1197" spans="2:13" ht="13.5" thickBot="1" x14ac:dyDescent="0.25">
      <c r="B1197" s="105">
        <v>40605.666666666664</v>
      </c>
      <c r="C1197" s="104">
        <v>58.27</v>
      </c>
      <c r="M1197" s="89">
        <f t="shared" si="22"/>
        <v>1.9582984352355819E-2</v>
      </c>
    </row>
    <row r="1198" spans="2:13" ht="13.5" thickBot="1" x14ac:dyDescent="0.25">
      <c r="B1198" s="105">
        <v>40606.666666666664</v>
      </c>
      <c r="C1198" s="104">
        <v>57.97</v>
      </c>
      <c r="M1198" s="89">
        <f t="shared" si="22"/>
        <v>-5.161745803341361E-3</v>
      </c>
    </row>
    <row r="1199" spans="2:13" ht="13.5" thickBot="1" x14ac:dyDescent="0.25">
      <c r="B1199" s="105">
        <v>40609.666666666664</v>
      </c>
      <c r="C1199" s="104">
        <v>57.19</v>
      </c>
      <c r="M1199" s="89">
        <f t="shared" si="22"/>
        <v>-1.3546577424416657E-2</v>
      </c>
    </row>
    <row r="1200" spans="2:13" ht="13.5" thickBot="1" x14ac:dyDescent="0.25">
      <c r="B1200" s="105">
        <v>40610.666666666664</v>
      </c>
      <c r="C1200" s="104">
        <v>57.42</v>
      </c>
      <c r="M1200" s="89">
        <f t="shared" si="22"/>
        <v>4.0136167656930838E-3</v>
      </c>
    </row>
    <row r="1201" spans="2:13" ht="13.5" thickBot="1" x14ac:dyDescent="0.25">
      <c r="B1201" s="105">
        <v>40611.666666666664</v>
      </c>
      <c r="C1201" s="104">
        <v>57.03</v>
      </c>
      <c r="M1201" s="89">
        <f t="shared" si="22"/>
        <v>-6.8152295244704279E-3</v>
      </c>
    </row>
    <row r="1202" spans="2:13" ht="13.5" thickBot="1" x14ac:dyDescent="0.25">
      <c r="B1202" s="105">
        <v>40612.666666666664</v>
      </c>
      <c r="C1202" s="104">
        <v>56.14</v>
      </c>
      <c r="M1202" s="89">
        <f t="shared" si="22"/>
        <v>-1.5728874234711056E-2</v>
      </c>
    </row>
    <row r="1203" spans="2:13" ht="13.5" thickBot="1" x14ac:dyDescent="0.25">
      <c r="B1203" s="105">
        <v>40613.666666666664</v>
      </c>
      <c r="C1203" s="104">
        <v>56.49</v>
      </c>
      <c r="M1203" s="89">
        <f t="shared" si="22"/>
        <v>6.2150604034344132E-3</v>
      </c>
    </row>
    <row r="1204" spans="2:13" ht="13.5" thickBot="1" x14ac:dyDescent="0.25">
      <c r="B1204" s="105">
        <v>40616.666666666664</v>
      </c>
      <c r="C1204" s="104">
        <v>56.29</v>
      </c>
      <c r="M1204" s="89">
        <f t="shared" si="22"/>
        <v>-3.5467318612355898E-3</v>
      </c>
    </row>
    <row r="1205" spans="2:13" ht="13.5" thickBot="1" x14ac:dyDescent="0.25">
      <c r="B1205" s="105">
        <v>40617.666666666664</v>
      </c>
      <c r="C1205" s="104">
        <v>55.49</v>
      </c>
      <c r="M1205" s="89">
        <f t="shared" si="22"/>
        <v>-1.4314075138125267E-2</v>
      </c>
    </row>
    <row r="1206" spans="2:13" ht="13.5" thickBot="1" x14ac:dyDescent="0.25">
      <c r="B1206" s="105">
        <v>40618.666666666664</v>
      </c>
      <c r="C1206" s="104">
        <v>54.15</v>
      </c>
      <c r="M1206" s="89">
        <f t="shared" si="22"/>
        <v>-2.4444850890810305E-2</v>
      </c>
    </row>
    <row r="1207" spans="2:13" ht="13.5" thickBot="1" x14ac:dyDescent="0.25">
      <c r="B1207" s="105">
        <v>40619.666666666664</v>
      </c>
      <c r="C1207" s="104">
        <v>54.65</v>
      </c>
      <c r="M1207" s="89">
        <f t="shared" si="22"/>
        <v>9.191241175547862E-3</v>
      </c>
    </row>
    <row r="1208" spans="2:13" ht="13.5" thickBot="1" x14ac:dyDescent="0.25">
      <c r="B1208" s="105">
        <v>40620.666666666664</v>
      </c>
      <c r="C1208" s="104">
        <v>54.45</v>
      </c>
      <c r="M1208" s="89">
        <f t="shared" si="22"/>
        <v>-3.6663652435779564E-3</v>
      </c>
    </row>
    <row r="1209" spans="2:13" ht="13.5" thickBot="1" x14ac:dyDescent="0.25">
      <c r="B1209" s="105">
        <v>40623.666666666664</v>
      </c>
      <c r="C1209" s="104">
        <v>55.5</v>
      </c>
      <c r="M1209" s="89">
        <f t="shared" si="22"/>
        <v>1.9100171373419215E-2</v>
      </c>
    </row>
    <row r="1210" spans="2:13" ht="13.5" thickBot="1" x14ac:dyDescent="0.25">
      <c r="B1210" s="105">
        <v>40624.666666666664</v>
      </c>
      <c r="C1210" s="104">
        <v>55.4</v>
      </c>
      <c r="M1210" s="89">
        <f t="shared" si="22"/>
        <v>-1.8034269991506827E-3</v>
      </c>
    </row>
    <row r="1211" spans="2:13" ht="13.5" thickBot="1" x14ac:dyDescent="0.25">
      <c r="B1211" s="105">
        <v>40625.666666666664</v>
      </c>
      <c r="C1211" s="104">
        <v>55.71</v>
      </c>
      <c r="M1211" s="89">
        <f t="shared" si="22"/>
        <v>5.5800702794860709E-3</v>
      </c>
    </row>
    <row r="1212" spans="2:13" ht="13.5" thickBot="1" x14ac:dyDescent="0.25">
      <c r="B1212" s="105">
        <v>40626.666666666664</v>
      </c>
      <c r="C1212" s="104">
        <v>56.7</v>
      </c>
      <c r="M1212" s="89">
        <f t="shared" si="22"/>
        <v>1.7614546700982305E-2</v>
      </c>
    </row>
    <row r="1213" spans="2:13" ht="13.5" thickBot="1" x14ac:dyDescent="0.25">
      <c r="B1213" s="105">
        <v>40627.666666666664</v>
      </c>
      <c r="C1213" s="104">
        <v>56.84</v>
      </c>
      <c r="M1213" s="89">
        <f t="shared" si="22"/>
        <v>2.4660924951934683E-3</v>
      </c>
    </row>
    <row r="1214" spans="2:13" ht="13.5" thickBot="1" x14ac:dyDescent="0.25">
      <c r="B1214" s="105">
        <v>40630.666666666664</v>
      </c>
      <c r="C1214" s="104">
        <v>56.53</v>
      </c>
      <c r="M1214" s="89">
        <f t="shared" si="22"/>
        <v>-5.4688325417005393E-3</v>
      </c>
    </row>
    <row r="1215" spans="2:13" ht="13.5" thickBot="1" x14ac:dyDescent="0.25">
      <c r="B1215" s="105">
        <v>40631.666666666664</v>
      </c>
      <c r="C1215" s="104">
        <v>57.08</v>
      </c>
      <c r="M1215" s="89">
        <f t="shared" si="22"/>
        <v>9.6823219214361694E-3</v>
      </c>
    </row>
    <row r="1216" spans="2:13" ht="13.5" thickBot="1" x14ac:dyDescent="0.25">
      <c r="B1216" s="105">
        <v>40632.666666666664</v>
      </c>
      <c r="C1216" s="104">
        <v>57.35</v>
      </c>
      <c r="M1216" s="89">
        <f t="shared" si="22"/>
        <v>4.7190509667440214E-3</v>
      </c>
    </row>
    <row r="1217" spans="2:13" ht="13.5" thickBot="1" x14ac:dyDescent="0.25">
      <c r="B1217" s="105">
        <v>40633.666666666664</v>
      </c>
      <c r="C1217" s="104">
        <v>57.43</v>
      </c>
      <c r="M1217" s="89">
        <f t="shared" si="22"/>
        <v>1.393971300825476E-3</v>
      </c>
    </row>
    <row r="1218" spans="2:13" ht="13.5" thickBot="1" x14ac:dyDescent="0.25">
      <c r="B1218" s="105">
        <v>40634.666666666664</v>
      </c>
      <c r="C1218" s="104">
        <v>57.46</v>
      </c>
      <c r="M1218" s="89">
        <f t="shared" si="22"/>
        <v>5.2223867493841306E-4</v>
      </c>
    </row>
    <row r="1219" spans="2:13" ht="13.5" thickBot="1" x14ac:dyDescent="0.25">
      <c r="B1219" s="105">
        <v>40637.666666666664</v>
      </c>
      <c r="C1219" s="104">
        <v>57.27</v>
      </c>
      <c r="M1219" s="89">
        <f t="shared" si="22"/>
        <v>-3.3121271453775271E-3</v>
      </c>
    </row>
    <row r="1220" spans="2:13" ht="13.5" thickBot="1" x14ac:dyDescent="0.25">
      <c r="B1220" s="105">
        <v>40638.666666666664</v>
      </c>
      <c r="C1220" s="104">
        <v>57.12</v>
      </c>
      <c r="M1220" s="89">
        <f t="shared" si="22"/>
        <v>-2.6226083744371061E-3</v>
      </c>
    </row>
    <row r="1221" spans="2:13" ht="13.5" thickBot="1" x14ac:dyDescent="0.25">
      <c r="B1221" s="105">
        <v>40639.666666666664</v>
      </c>
      <c r="C1221" s="104">
        <v>57.26</v>
      </c>
      <c r="M1221" s="89">
        <f t="shared" ref="M1221:M1284" si="23">LN(C1221/C1220)</f>
        <v>2.4479816386400372E-3</v>
      </c>
    </row>
    <row r="1222" spans="2:13" ht="13.5" thickBot="1" x14ac:dyDescent="0.25">
      <c r="B1222" s="105">
        <v>40640.666666666664</v>
      </c>
      <c r="C1222" s="104">
        <v>57.22</v>
      </c>
      <c r="M1222" s="89">
        <f t="shared" si="23"/>
        <v>-6.9881204800479441E-4</v>
      </c>
    </row>
    <row r="1223" spans="2:13" ht="13.5" thickBot="1" x14ac:dyDescent="0.25">
      <c r="B1223" s="105">
        <v>40641.666666666664</v>
      </c>
      <c r="C1223" s="104">
        <v>56.95</v>
      </c>
      <c r="M1223" s="89">
        <f t="shared" si="23"/>
        <v>-4.7297977287729907E-3</v>
      </c>
    </row>
    <row r="1224" spans="2:13" ht="13.5" thickBot="1" x14ac:dyDescent="0.25">
      <c r="B1224" s="105">
        <v>40644.666666666664</v>
      </c>
      <c r="C1224" s="104">
        <v>56.76</v>
      </c>
      <c r="M1224" s="89">
        <f t="shared" si="23"/>
        <v>-3.341837601349376E-3</v>
      </c>
    </row>
    <row r="1225" spans="2:13" ht="13.5" thickBot="1" x14ac:dyDescent="0.25">
      <c r="B1225" s="105">
        <v>40645.666666666664</v>
      </c>
      <c r="C1225" s="104">
        <v>56.37</v>
      </c>
      <c r="M1225" s="89">
        <f t="shared" si="23"/>
        <v>-6.894750198358294E-3</v>
      </c>
    </row>
    <row r="1226" spans="2:13" ht="13.5" thickBot="1" x14ac:dyDescent="0.25">
      <c r="B1226" s="105">
        <v>40646.666666666664</v>
      </c>
      <c r="C1226" s="104">
        <v>56.85</v>
      </c>
      <c r="M1226" s="89">
        <f t="shared" si="23"/>
        <v>8.4791181030613796E-3</v>
      </c>
    </row>
    <row r="1227" spans="2:13" ht="13.5" thickBot="1" x14ac:dyDescent="0.25">
      <c r="B1227" s="105">
        <v>40647.666666666664</v>
      </c>
      <c r="C1227" s="104">
        <v>56.75</v>
      </c>
      <c r="M1227" s="89">
        <f t="shared" si="23"/>
        <v>-1.7605638350330145E-3</v>
      </c>
    </row>
    <row r="1228" spans="2:13" ht="13.5" thickBot="1" x14ac:dyDescent="0.25">
      <c r="B1228" s="105">
        <v>40648.666666666664</v>
      </c>
      <c r="C1228" s="104">
        <v>56.65</v>
      </c>
      <c r="M1228" s="89">
        <f t="shared" si="23"/>
        <v>-1.7636688874968153E-3</v>
      </c>
    </row>
    <row r="1229" spans="2:13" ht="13.5" thickBot="1" x14ac:dyDescent="0.25">
      <c r="B1229" s="105">
        <v>40651.666666666664</v>
      </c>
      <c r="C1229" s="104">
        <v>56.25</v>
      </c>
      <c r="M1229" s="89">
        <f t="shared" si="23"/>
        <v>-7.0859463894858352E-3</v>
      </c>
    </row>
    <row r="1230" spans="2:13" ht="13.5" thickBot="1" x14ac:dyDescent="0.25">
      <c r="B1230" s="105">
        <v>40652.666666666664</v>
      </c>
      <c r="C1230" s="104">
        <v>56.6</v>
      </c>
      <c r="M1230" s="89">
        <f t="shared" si="23"/>
        <v>6.202944124607865E-3</v>
      </c>
    </row>
    <row r="1231" spans="2:13" ht="13.5" thickBot="1" x14ac:dyDescent="0.25">
      <c r="B1231" s="105">
        <v>40653.666666666664</v>
      </c>
      <c r="C1231" s="104">
        <v>57.88</v>
      </c>
      <c r="M1231" s="89">
        <f t="shared" si="23"/>
        <v>2.2362916554145931E-2</v>
      </c>
    </row>
    <row r="1232" spans="2:13" ht="13.5" thickBot="1" x14ac:dyDescent="0.25">
      <c r="B1232" s="105">
        <v>40654.666666666664</v>
      </c>
      <c r="C1232" s="104">
        <v>58.34</v>
      </c>
      <c r="M1232" s="89">
        <f t="shared" si="23"/>
        <v>7.916062676292317E-3</v>
      </c>
    </row>
    <row r="1233" spans="2:13" ht="13.5" thickBot="1" x14ac:dyDescent="0.25">
      <c r="B1233" s="105">
        <v>40658.666666666664</v>
      </c>
      <c r="C1233" s="104">
        <v>58.49</v>
      </c>
      <c r="M1233" s="89">
        <f t="shared" si="23"/>
        <v>2.5678350153590713E-3</v>
      </c>
    </row>
    <row r="1234" spans="2:13" ht="13.5" thickBot="1" x14ac:dyDescent="0.25">
      <c r="B1234" s="105">
        <v>40659.666666666664</v>
      </c>
      <c r="C1234" s="104">
        <v>58.82</v>
      </c>
      <c r="M1234" s="89">
        <f t="shared" si="23"/>
        <v>5.6261336709145203E-3</v>
      </c>
    </row>
    <row r="1235" spans="2:13" ht="13.5" thickBot="1" x14ac:dyDescent="0.25">
      <c r="B1235" s="105">
        <v>40660.666666666664</v>
      </c>
      <c r="C1235" s="104">
        <v>59.22</v>
      </c>
      <c r="M1235" s="89">
        <f t="shared" si="23"/>
        <v>6.7773895475962314E-3</v>
      </c>
    </row>
    <row r="1236" spans="2:13" ht="13.5" thickBot="1" x14ac:dyDescent="0.25">
      <c r="B1236" s="105">
        <v>40661.666666666664</v>
      </c>
      <c r="C1236" s="104">
        <v>59.13</v>
      </c>
      <c r="M1236" s="89">
        <f t="shared" si="23"/>
        <v>-1.5209128407066201E-3</v>
      </c>
    </row>
    <row r="1237" spans="2:13" ht="13.5" thickBot="1" x14ac:dyDescent="0.25">
      <c r="B1237" s="105">
        <v>40662.666666666664</v>
      </c>
      <c r="C1237" s="104">
        <v>59.08</v>
      </c>
      <c r="M1237" s="89">
        <f t="shared" si="23"/>
        <v>-8.4595216955953055E-4</v>
      </c>
    </row>
    <row r="1238" spans="2:13" ht="13.5" thickBot="1" x14ac:dyDescent="0.25">
      <c r="B1238" s="105">
        <v>40665.666666666664</v>
      </c>
      <c r="C1238" s="104">
        <v>58.97</v>
      </c>
      <c r="M1238" s="89">
        <f t="shared" si="23"/>
        <v>-1.8636176507662375E-3</v>
      </c>
    </row>
    <row r="1239" spans="2:13" ht="13.5" thickBot="1" x14ac:dyDescent="0.25">
      <c r="B1239" s="105">
        <v>40666.666666666664</v>
      </c>
      <c r="C1239" s="104">
        <v>58.69</v>
      </c>
      <c r="M1239" s="89">
        <f t="shared" si="23"/>
        <v>-4.7594854421696914E-3</v>
      </c>
    </row>
    <row r="1240" spans="2:13" ht="13.5" thickBot="1" x14ac:dyDescent="0.25">
      <c r="B1240" s="105">
        <v>40667.666666666664</v>
      </c>
      <c r="C1240" s="104">
        <v>58.6</v>
      </c>
      <c r="M1240" s="89">
        <f t="shared" si="23"/>
        <v>-1.5346579872761732E-3</v>
      </c>
    </row>
    <row r="1241" spans="2:13" ht="13.5" thickBot="1" x14ac:dyDescent="0.25">
      <c r="B1241" s="105">
        <v>40668.666666666664</v>
      </c>
      <c r="C1241" s="104">
        <v>58.28</v>
      </c>
      <c r="M1241" s="89">
        <f t="shared" si="23"/>
        <v>-5.475715255962907E-3</v>
      </c>
    </row>
    <row r="1242" spans="2:13" ht="13.5" thickBot="1" x14ac:dyDescent="0.25">
      <c r="B1242" s="105">
        <v>40669.666666666664</v>
      </c>
      <c r="C1242" s="104">
        <v>58.47</v>
      </c>
      <c r="M1242" s="89">
        <f t="shared" si="23"/>
        <v>3.2548208605750902E-3</v>
      </c>
    </row>
    <row r="1243" spans="2:13" ht="13.5" thickBot="1" x14ac:dyDescent="0.25">
      <c r="B1243" s="105">
        <v>40672.666666666664</v>
      </c>
      <c r="C1243" s="104">
        <v>58.69</v>
      </c>
      <c r="M1243" s="89">
        <f t="shared" si="23"/>
        <v>3.7555523826640681E-3</v>
      </c>
    </row>
    <row r="1244" spans="2:13" ht="13.5" thickBot="1" x14ac:dyDescent="0.25">
      <c r="B1244" s="105">
        <v>40673.666666666664</v>
      </c>
      <c r="C1244" s="104">
        <v>59.19</v>
      </c>
      <c r="M1244" s="89">
        <f t="shared" si="23"/>
        <v>8.4832541323905768E-3</v>
      </c>
    </row>
    <row r="1245" spans="2:13" ht="13.5" thickBot="1" x14ac:dyDescent="0.25">
      <c r="B1245" s="105">
        <v>40674.666666666664</v>
      </c>
      <c r="C1245" s="104">
        <v>58.76</v>
      </c>
      <c r="M1245" s="89">
        <f t="shared" si="23"/>
        <v>-7.2912573969571006E-3</v>
      </c>
    </row>
    <row r="1246" spans="2:13" ht="13.5" thickBot="1" x14ac:dyDescent="0.25">
      <c r="B1246" s="105">
        <v>40675.666666666664</v>
      </c>
      <c r="C1246" s="104">
        <v>59.11</v>
      </c>
      <c r="M1246" s="89">
        <f t="shared" si="23"/>
        <v>5.9387635306015875E-3</v>
      </c>
    </row>
    <row r="1247" spans="2:13" ht="13.5" thickBot="1" x14ac:dyDescent="0.25">
      <c r="B1247" s="105">
        <v>40676.666666666664</v>
      </c>
      <c r="C1247" s="104">
        <v>58.41</v>
      </c>
      <c r="M1247" s="89">
        <f t="shared" si="23"/>
        <v>-1.1913006784060157E-2</v>
      </c>
    </row>
    <row r="1248" spans="2:13" ht="13.5" thickBot="1" x14ac:dyDescent="0.25">
      <c r="B1248" s="105">
        <v>40679.666666666664</v>
      </c>
      <c r="C1248" s="104">
        <v>57.4</v>
      </c>
      <c r="M1248" s="89">
        <f t="shared" si="23"/>
        <v>-1.7442804726697212E-2</v>
      </c>
    </row>
    <row r="1249" spans="2:13" ht="13.5" thickBot="1" x14ac:dyDescent="0.25">
      <c r="B1249" s="105">
        <v>40680.666666666664</v>
      </c>
      <c r="C1249" s="104">
        <v>57.56</v>
      </c>
      <c r="M1249" s="89">
        <f t="shared" si="23"/>
        <v>2.7835786936463991E-3</v>
      </c>
    </row>
    <row r="1250" spans="2:13" ht="13.5" thickBot="1" x14ac:dyDescent="0.25">
      <c r="B1250" s="105">
        <v>40681.666666666664</v>
      </c>
      <c r="C1250" s="104">
        <v>58.04</v>
      </c>
      <c r="M1250" s="89">
        <f t="shared" si="23"/>
        <v>8.3045459968200293E-3</v>
      </c>
    </row>
    <row r="1251" spans="2:13" ht="13.5" thickBot="1" x14ac:dyDescent="0.25">
      <c r="B1251" s="105">
        <v>40682.666666666664</v>
      </c>
      <c r="C1251" s="104">
        <v>58.21</v>
      </c>
      <c r="M1251" s="89">
        <f t="shared" si="23"/>
        <v>2.9247332676570312E-3</v>
      </c>
    </row>
    <row r="1252" spans="2:13" ht="13.5" thickBot="1" x14ac:dyDescent="0.25">
      <c r="B1252" s="105">
        <v>40683.666666666664</v>
      </c>
      <c r="C1252" s="104">
        <v>57.77</v>
      </c>
      <c r="M1252" s="89">
        <f t="shared" si="23"/>
        <v>-7.5875514904699664E-3</v>
      </c>
    </row>
    <row r="1253" spans="2:13" ht="13.5" thickBot="1" x14ac:dyDescent="0.25">
      <c r="B1253" s="105">
        <v>40686.666666666664</v>
      </c>
      <c r="C1253" s="104">
        <v>56.92</v>
      </c>
      <c r="M1253" s="89">
        <f t="shared" si="23"/>
        <v>-1.4822836571522585E-2</v>
      </c>
    </row>
    <row r="1254" spans="2:13" ht="13.5" thickBot="1" x14ac:dyDescent="0.25">
      <c r="B1254" s="105">
        <v>40687.666666666664</v>
      </c>
      <c r="C1254" s="104">
        <v>56.57</v>
      </c>
      <c r="M1254" s="89">
        <f t="shared" si="23"/>
        <v>-6.1679638665873594E-3</v>
      </c>
    </row>
    <row r="1255" spans="2:13" ht="13.5" thickBot="1" x14ac:dyDescent="0.25">
      <c r="B1255" s="105">
        <v>40688.666666666664</v>
      </c>
      <c r="C1255" s="104">
        <v>56.79</v>
      </c>
      <c r="M1255" s="89">
        <f t="shared" si="23"/>
        <v>3.8814445342769013E-3</v>
      </c>
    </row>
    <row r="1256" spans="2:13" ht="13.5" thickBot="1" x14ac:dyDescent="0.25">
      <c r="B1256" s="105">
        <v>40689.666666666664</v>
      </c>
      <c r="C1256" s="104">
        <v>57.14</v>
      </c>
      <c r="M1256" s="89">
        <f t="shared" si="23"/>
        <v>6.1441429132857899E-3</v>
      </c>
    </row>
    <row r="1257" spans="2:13" ht="13.5" thickBot="1" x14ac:dyDescent="0.25">
      <c r="B1257" s="105">
        <v>40690.666666666664</v>
      </c>
      <c r="C1257" s="104">
        <v>57.43</v>
      </c>
      <c r="M1257" s="89">
        <f t="shared" si="23"/>
        <v>5.0624180735781401E-3</v>
      </c>
    </row>
    <row r="1258" spans="2:13" ht="13.5" thickBot="1" x14ac:dyDescent="0.25">
      <c r="B1258" s="105">
        <v>40694.666666666664</v>
      </c>
      <c r="C1258" s="104">
        <v>58.36</v>
      </c>
      <c r="M1258" s="89">
        <f t="shared" si="23"/>
        <v>1.6063908778379717E-2</v>
      </c>
    </row>
    <row r="1259" spans="2:13" ht="13.5" thickBot="1" x14ac:dyDescent="0.25">
      <c r="B1259" s="105">
        <v>40695.666666666664</v>
      </c>
      <c r="C1259" s="104">
        <v>57.09</v>
      </c>
      <c r="M1259" s="89">
        <f t="shared" si="23"/>
        <v>-2.2001753678417054E-2</v>
      </c>
    </row>
    <row r="1260" spans="2:13" ht="13.5" thickBot="1" x14ac:dyDescent="0.25">
      <c r="B1260" s="105">
        <v>40696.666666666664</v>
      </c>
      <c r="C1260" s="104">
        <v>57.21</v>
      </c>
      <c r="M1260" s="89">
        <f t="shared" si="23"/>
        <v>2.0997383042694736E-3</v>
      </c>
    </row>
    <row r="1261" spans="2:13" ht="13.5" thickBot="1" x14ac:dyDescent="0.25">
      <c r="B1261" s="105">
        <v>40697.666666666664</v>
      </c>
      <c r="C1261" s="104">
        <v>56.35</v>
      </c>
      <c r="M1261" s="89">
        <f t="shared" si="23"/>
        <v>-1.5146467794652096E-2</v>
      </c>
    </row>
    <row r="1262" spans="2:13" ht="13.5" thickBot="1" x14ac:dyDescent="0.25">
      <c r="B1262" s="105">
        <v>40700.666666666664</v>
      </c>
      <c r="C1262" s="104">
        <v>55.89</v>
      </c>
      <c r="M1262" s="89">
        <f t="shared" si="23"/>
        <v>-8.196767204178515E-3</v>
      </c>
    </row>
    <row r="1263" spans="2:13" ht="13.5" thickBot="1" x14ac:dyDescent="0.25">
      <c r="B1263" s="105">
        <v>40701.666666666664</v>
      </c>
      <c r="C1263" s="104">
        <v>55.79</v>
      </c>
      <c r="M1263" s="89">
        <f t="shared" si="23"/>
        <v>-1.7908314241698484E-3</v>
      </c>
    </row>
    <row r="1264" spans="2:13" ht="13.5" thickBot="1" x14ac:dyDescent="0.25">
      <c r="B1264" s="105">
        <v>40702.666666666664</v>
      </c>
      <c r="C1264" s="104">
        <v>55.39</v>
      </c>
      <c r="M1264" s="89">
        <f t="shared" si="23"/>
        <v>-7.195569812424407E-3</v>
      </c>
    </row>
    <row r="1265" spans="2:13" ht="13.5" thickBot="1" x14ac:dyDescent="0.25">
      <c r="B1265" s="105">
        <v>40703.666666666664</v>
      </c>
      <c r="C1265" s="104">
        <v>55.49</v>
      </c>
      <c r="M1265" s="89">
        <f t="shared" si="23"/>
        <v>1.803752292797363E-3</v>
      </c>
    </row>
    <row r="1266" spans="2:13" ht="13.5" thickBot="1" x14ac:dyDescent="0.25">
      <c r="B1266" s="105">
        <v>40704.666666666664</v>
      </c>
      <c r="C1266" s="104">
        <v>54.64</v>
      </c>
      <c r="M1266" s="89">
        <f t="shared" si="23"/>
        <v>-1.5436609075275233E-2</v>
      </c>
    </row>
    <row r="1267" spans="2:13" ht="13.5" thickBot="1" x14ac:dyDescent="0.25">
      <c r="B1267" s="105">
        <v>40707.666666666664</v>
      </c>
      <c r="C1267" s="104">
        <v>54.64</v>
      </c>
      <c r="M1267" s="89">
        <f t="shared" si="23"/>
        <v>0</v>
      </c>
    </row>
    <row r="1268" spans="2:13" ht="13.5" thickBot="1" x14ac:dyDescent="0.25">
      <c r="B1268" s="105">
        <v>40708.666666666664</v>
      </c>
      <c r="C1268" s="104">
        <v>55.34</v>
      </c>
      <c r="M1268" s="89">
        <f t="shared" si="23"/>
        <v>1.2729759096245382E-2</v>
      </c>
    </row>
    <row r="1269" spans="2:13" ht="13.5" thickBot="1" x14ac:dyDescent="0.25">
      <c r="B1269" s="105">
        <v>40709.666666666664</v>
      </c>
      <c r="C1269" s="104">
        <v>54.29</v>
      </c>
      <c r="M1269" s="89">
        <f t="shared" si="23"/>
        <v>-1.9155926441420248E-2</v>
      </c>
    </row>
    <row r="1270" spans="2:13" ht="13.5" thickBot="1" x14ac:dyDescent="0.25">
      <c r="B1270" s="105">
        <v>40710.666666666664</v>
      </c>
      <c r="C1270" s="104">
        <v>54.08</v>
      </c>
      <c r="M1270" s="89">
        <f t="shared" si="23"/>
        <v>-3.8756161826510611E-3</v>
      </c>
    </row>
    <row r="1271" spans="2:13" ht="13.5" thickBot="1" x14ac:dyDescent="0.25">
      <c r="B1271" s="105">
        <v>40711.666666666664</v>
      </c>
      <c r="C1271" s="104">
        <v>53.79</v>
      </c>
      <c r="M1271" s="89">
        <f t="shared" si="23"/>
        <v>-5.3768554495574562E-3</v>
      </c>
    </row>
    <row r="1272" spans="2:13" ht="13.5" thickBot="1" x14ac:dyDescent="0.25">
      <c r="B1272" s="105">
        <v>40714.666666666664</v>
      </c>
      <c r="C1272" s="104">
        <v>54.07</v>
      </c>
      <c r="M1272" s="89">
        <f t="shared" si="23"/>
        <v>5.1919271087623982E-3</v>
      </c>
    </row>
    <row r="1273" spans="2:13" ht="13.5" thickBot="1" x14ac:dyDescent="0.25">
      <c r="B1273" s="105">
        <v>40715.666666666664</v>
      </c>
      <c r="C1273" s="104">
        <v>55.23</v>
      </c>
      <c r="M1273" s="89">
        <f t="shared" si="23"/>
        <v>2.1226780519182659E-2</v>
      </c>
    </row>
    <row r="1274" spans="2:13" ht="13.5" thickBot="1" x14ac:dyDescent="0.25">
      <c r="B1274" s="105">
        <v>40716.666666666664</v>
      </c>
      <c r="C1274" s="104">
        <v>54.83</v>
      </c>
      <c r="M1274" s="89">
        <f t="shared" si="23"/>
        <v>-7.2687944971390091E-3</v>
      </c>
    </row>
    <row r="1275" spans="2:13" ht="13.5" thickBot="1" x14ac:dyDescent="0.25">
      <c r="B1275" s="105">
        <v>40717.666666666664</v>
      </c>
      <c r="C1275" s="104">
        <v>55.34</v>
      </c>
      <c r="M1275" s="89">
        <f t="shared" si="23"/>
        <v>9.2584849428228051E-3</v>
      </c>
    </row>
    <row r="1276" spans="2:13" ht="13.5" thickBot="1" x14ac:dyDescent="0.25">
      <c r="B1276" s="105">
        <v>40718.666666666664</v>
      </c>
      <c r="C1276" s="104">
        <v>54.38</v>
      </c>
      <c r="M1276" s="89">
        <f t="shared" si="23"/>
        <v>-1.7499535154455185E-2</v>
      </c>
    </row>
    <row r="1277" spans="2:13" ht="13.5" thickBot="1" x14ac:dyDescent="0.25">
      <c r="B1277" s="105">
        <v>40721.666666666664</v>
      </c>
      <c r="C1277" s="104">
        <v>55.25</v>
      </c>
      <c r="M1277" s="89">
        <f t="shared" si="23"/>
        <v>1.5871901193537478E-2</v>
      </c>
    </row>
    <row r="1278" spans="2:13" ht="13.5" thickBot="1" x14ac:dyDescent="0.25">
      <c r="B1278" s="105">
        <v>40722.666666666664</v>
      </c>
      <c r="C1278" s="104">
        <v>56.07</v>
      </c>
      <c r="M1278" s="89">
        <f t="shared" si="23"/>
        <v>1.473256973771904E-2</v>
      </c>
    </row>
    <row r="1279" spans="2:13" ht="13.5" thickBot="1" x14ac:dyDescent="0.25">
      <c r="B1279" s="105">
        <v>40723.666666666664</v>
      </c>
      <c r="C1279" s="104">
        <v>56.3</v>
      </c>
      <c r="M1279" s="89">
        <f t="shared" si="23"/>
        <v>4.0936250100634232E-3</v>
      </c>
    </row>
    <row r="1280" spans="2:13" ht="13.5" thickBot="1" x14ac:dyDescent="0.25">
      <c r="B1280" s="105">
        <v>40724.666666666664</v>
      </c>
      <c r="C1280" s="104">
        <v>57.05</v>
      </c>
      <c r="M1280" s="89">
        <f t="shared" si="23"/>
        <v>1.3233541162439905E-2</v>
      </c>
    </row>
    <row r="1281" spans="2:13" ht="13.5" thickBot="1" x14ac:dyDescent="0.25">
      <c r="B1281" s="105">
        <v>40725.666666666664</v>
      </c>
      <c r="C1281" s="104">
        <v>57.91</v>
      </c>
      <c r="M1281" s="89">
        <f t="shared" si="23"/>
        <v>1.4962004929613762E-2</v>
      </c>
    </row>
    <row r="1282" spans="2:13" ht="13.5" thickBot="1" x14ac:dyDescent="0.25">
      <c r="B1282" s="105">
        <v>40729.666666666664</v>
      </c>
      <c r="C1282" s="104">
        <v>58.2</v>
      </c>
      <c r="M1282" s="89">
        <f t="shared" si="23"/>
        <v>4.9952734996937731E-3</v>
      </c>
    </row>
    <row r="1283" spans="2:13" ht="13.5" thickBot="1" x14ac:dyDescent="0.25">
      <c r="B1283" s="105">
        <v>40730.666666666664</v>
      </c>
      <c r="C1283" s="104">
        <v>58.39</v>
      </c>
      <c r="M1283" s="89">
        <f t="shared" si="23"/>
        <v>3.2592875580540895E-3</v>
      </c>
    </row>
    <row r="1284" spans="2:13" ht="13.5" thickBot="1" x14ac:dyDescent="0.25">
      <c r="B1284" s="105">
        <v>40731.666666666664</v>
      </c>
      <c r="C1284" s="104">
        <v>59.19</v>
      </c>
      <c r="M1284" s="89">
        <f t="shared" si="23"/>
        <v>1.360796640718747E-2</v>
      </c>
    </row>
    <row r="1285" spans="2:13" ht="13.5" thickBot="1" x14ac:dyDescent="0.25">
      <c r="B1285" s="105">
        <v>40732.666666666664</v>
      </c>
      <c r="C1285" s="104">
        <v>59.03</v>
      </c>
      <c r="M1285" s="89">
        <f t="shared" ref="M1285:M1348" si="24">LN(C1285/C1284)</f>
        <v>-2.7068194500356408E-3</v>
      </c>
    </row>
    <row r="1286" spans="2:13" ht="13.5" thickBot="1" x14ac:dyDescent="0.25">
      <c r="B1286" s="105">
        <v>40735.666666666664</v>
      </c>
      <c r="C1286" s="104">
        <v>57.96</v>
      </c>
      <c r="M1286" s="89">
        <f t="shared" si="24"/>
        <v>-1.8292671800116383E-2</v>
      </c>
    </row>
    <row r="1287" spans="2:13" ht="13.5" thickBot="1" x14ac:dyDescent="0.25">
      <c r="B1287" s="105">
        <v>40736.666666666664</v>
      </c>
      <c r="C1287" s="104">
        <v>57.52</v>
      </c>
      <c r="M1287" s="89">
        <f t="shared" si="24"/>
        <v>-7.6204040396903828E-3</v>
      </c>
    </row>
    <row r="1288" spans="2:13" ht="13.5" thickBot="1" x14ac:dyDescent="0.25">
      <c r="B1288" s="105">
        <v>40737.666666666664</v>
      </c>
      <c r="C1288" s="104">
        <v>57.76</v>
      </c>
      <c r="M1288" s="89">
        <f t="shared" si="24"/>
        <v>4.1637811717795143E-3</v>
      </c>
    </row>
    <row r="1289" spans="2:13" ht="13.5" thickBot="1" x14ac:dyDescent="0.25">
      <c r="B1289" s="105">
        <v>40738.666666666664</v>
      </c>
      <c r="C1289" s="104">
        <v>57.09</v>
      </c>
      <c r="M1289" s="89">
        <f t="shared" si="24"/>
        <v>-1.1667524608402877E-2</v>
      </c>
    </row>
    <row r="1290" spans="2:13" ht="13.5" thickBot="1" x14ac:dyDescent="0.25">
      <c r="B1290" s="105">
        <v>40739.666666666664</v>
      </c>
      <c r="C1290" s="104">
        <v>57.85</v>
      </c>
      <c r="M1290" s="89">
        <f t="shared" si="24"/>
        <v>1.3224483663517786E-2</v>
      </c>
    </row>
    <row r="1291" spans="2:13" ht="13.5" thickBot="1" x14ac:dyDescent="0.25">
      <c r="B1291" s="105">
        <v>40742.666666666664</v>
      </c>
      <c r="C1291" s="104">
        <v>57.54</v>
      </c>
      <c r="M1291" s="89">
        <f t="shared" si="24"/>
        <v>-5.3730955162838165E-3</v>
      </c>
    </row>
    <row r="1292" spans="2:13" ht="13.5" thickBot="1" x14ac:dyDescent="0.25">
      <c r="B1292" s="105">
        <v>40743.666666666664</v>
      </c>
      <c r="C1292" s="104">
        <v>58.85</v>
      </c>
      <c r="M1292" s="89">
        <f t="shared" si="24"/>
        <v>2.2511475582883897E-2</v>
      </c>
    </row>
    <row r="1293" spans="2:13" ht="13.5" thickBot="1" x14ac:dyDescent="0.25">
      <c r="B1293" s="105">
        <v>40744.666666666664</v>
      </c>
      <c r="C1293" s="104">
        <v>58.6</v>
      </c>
      <c r="M1293" s="89">
        <f t="shared" si="24"/>
        <v>-4.2571371233188337E-3</v>
      </c>
    </row>
    <row r="1294" spans="2:13" ht="13.5" thickBot="1" x14ac:dyDescent="0.25">
      <c r="B1294" s="105">
        <v>40745.666666666664</v>
      </c>
      <c r="C1294" s="104">
        <v>58.99</v>
      </c>
      <c r="M1294" s="89">
        <f t="shared" si="24"/>
        <v>6.6332414320169723E-3</v>
      </c>
    </row>
    <row r="1295" spans="2:13" ht="13.5" thickBot="1" x14ac:dyDescent="0.25">
      <c r="B1295" s="105">
        <v>40746.666666666664</v>
      </c>
      <c r="C1295" s="104">
        <v>59.6</v>
      </c>
      <c r="M1295" s="89">
        <f t="shared" si="24"/>
        <v>1.028763605632026E-2</v>
      </c>
    </row>
    <row r="1296" spans="2:13" ht="13.5" thickBot="1" x14ac:dyDescent="0.25">
      <c r="B1296" s="105">
        <v>40749.666666666664</v>
      </c>
      <c r="C1296" s="104">
        <v>59.48</v>
      </c>
      <c r="M1296" s="89">
        <f t="shared" si="24"/>
        <v>-2.0154524793498268E-3</v>
      </c>
    </row>
    <row r="1297" spans="2:13" ht="13.5" thickBot="1" x14ac:dyDescent="0.25">
      <c r="B1297" s="105">
        <v>40750.666666666664</v>
      </c>
      <c r="C1297" s="104">
        <v>59.63</v>
      </c>
      <c r="M1297" s="89">
        <f t="shared" si="24"/>
        <v>2.5186815430602062E-3</v>
      </c>
    </row>
    <row r="1298" spans="2:13" ht="13.5" thickBot="1" x14ac:dyDescent="0.25">
      <c r="B1298" s="105">
        <v>40751.666666666664</v>
      </c>
      <c r="C1298" s="104">
        <v>58.09</v>
      </c>
      <c r="M1298" s="89">
        <f t="shared" si="24"/>
        <v>-2.6165271130573396E-2</v>
      </c>
    </row>
    <row r="1299" spans="2:13" ht="13.5" thickBot="1" x14ac:dyDescent="0.25">
      <c r="B1299" s="105">
        <v>40752.666666666664</v>
      </c>
      <c r="C1299" s="104">
        <v>58.19</v>
      </c>
      <c r="M1299" s="89">
        <f t="shared" si="24"/>
        <v>1.7199866641373456E-3</v>
      </c>
    </row>
    <row r="1300" spans="2:13" ht="13.5" thickBot="1" x14ac:dyDescent="0.25">
      <c r="B1300" s="105">
        <v>40753.666666666664</v>
      </c>
      <c r="C1300" s="104">
        <v>58</v>
      </c>
      <c r="M1300" s="89">
        <f t="shared" si="24"/>
        <v>-3.2705081221592117E-3</v>
      </c>
    </row>
    <row r="1301" spans="2:13" ht="13.5" thickBot="1" x14ac:dyDescent="0.25">
      <c r="B1301" s="105">
        <v>40756.666666666664</v>
      </c>
      <c r="C1301" s="104">
        <v>57.73</v>
      </c>
      <c r="M1301" s="89">
        <f t="shared" si="24"/>
        <v>-4.6660414735772314E-3</v>
      </c>
    </row>
    <row r="1302" spans="2:13" ht="13.5" thickBot="1" x14ac:dyDescent="0.25">
      <c r="B1302" s="105">
        <v>40757.666666666664</v>
      </c>
      <c r="C1302" s="104">
        <v>56.27</v>
      </c>
      <c r="M1302" s="89">
        <f t="shared" si="24"/>
        <v>-2.5615435627654535E-2</v>
      </c>
    </row>
    <row r="1303" spans="2:13" ht="13.5" thickBot="1" x14ac:dyDescent="0.25">
      <c r="B1303" s="105">
        <v>40758.666666666664</v>
      </c>
      <c r="C1303" s="104">
        <v>56.81</v>
      </c>
      <c r="M1303" s="89">
        <f t="shared" si="24"/>
        <v>9.5508331238479179E-3</v>
      </c>
    </row>
    <row r="1304" spans="2:13" ht="13.5" thickBot="1" x14ac:dyDescent="0.25">
      <c r="B1304" s="105">
        <v>40759.666666666664</v>
      </c>
      <c r="C1304" s="104">
        <v>54.17</v>
      </c>
      <c r="M1304" s="89">
        <f t="shared" si="24"/>
        <v>-4.7585116899228022E-2</v>
      </c>
    </row>
    <row r="1305" spans="2:13" ht="13.5" thickBot="1" x14ac:dyDescent="0.25">
      <c r="B1305" s="105">
        <v>40760.666666666664</v>
      </c>
      <c r="C1305" s="104">
        <v>53.83</v>
      </c>
      <c r="M1305" s="89">
        <f t="shared" si="24"/>
        <v>-6.2963170969416596E-3</v>
      </c>
    </row>
    <row r="1306" spans="2:13" ht="13.5" thickBot="1" x14ac:dyDescent="0.25">
      <c r="B1306" s="105">
        <v>40763.666666666664</v>
      </c>
      <c r="C1306" s="104">
        <v>50.59</v>
      </c>
      <c r="M1306" s="89">
        <f t="shared" si="24"/>
        <v>-6.2077004269021095E-2</v>
      </c>
    </row>
    <row r="1307" spans="2:13" ht="13.5" thickBot="1" x14ac:dyDescent="0.25">
      <c r="B1307" s="105">
        <v>40764.666666666664</v>
      </c>
      <c r="C1307" s="104">
        <v>53.03</v>
      </c>
      <c r="M1307" s="89">
        <f t="shared" si="24"/>
        <v>4.7103862845193925E-2</v>
      </c>
    </row>
    <row r="1308" spans="2:13" ht="13.5" thickBot="1" x14ac:dyDescent="0.25">
      <c r="B1308" s="105">
        <v>40765.666666666664</v>
      </c>
      <c r="C1308" s="104">
        <v>50.86</v>
      </c>
      <c r="M1308" s="89">
        <f t="shared" si="24"/>
        <v>-4.1781031155065061E-2</v>
      </c>
    </row>
    <row r="1309" spans="2:13" ht="13.5" thickBot="1" x14ac:dyDescent="0.25">
      <c r="B1309" s="105">
        <v>40766.666666666664</v>
      </c>
      <c r="C1309" s="104">
        <v>53.1</v>
      </c>
      <c r="M1309" s="89">
        <f t="shared" si="24"/>
        <v>4.310016825391965E-2</v>
      </c>
    </row>
    <row r="1310" spans="2:13" ht="13.5" thickBot="1" x14ac:dyDescent="0.25">
      <c r="B1310" s="105">
        <v>40767.666666666664</v>
      </c>
      <c r="C1310" s="104">
        <v>53.57</v>
      </c>
      <c r="M1310" s="89">
        <f t="shared" si="24"/>
        <v>8.8122816449758869E-3</v>
      </c>
    </row>
    <row r="1311" spans="2:13" ht="13.5" thickBot="1" x14ac:dyDescent="0.25">
      <c r="B1311" s="105">
        <v>40770.666666666664</v>
      </c>
      <c r="C1311" s="104">
        <v>54.36</v>
      </c>
      <c r="M1311" s="89">
        <f t="shared" si="24"/>
        <v>1.4639379390074057E-2</v>
      </c>
    </row>
    <row r="1312" spans="2:13" ht="13.5" thickBot="1" x14ac:dyDescent="0.25">
      <c r="B1312" s="105">
        <v>40771.666666666664</v>
      </c>
      <c r="C1312" s="104">
        <v>53.9</v>
      </c>
      <c r="M1312" s="89">
        <f t="shared" si="24"/>
        <v>-8.4981113679914611E-3</v>
      </c>
    </row>
    <row r="1313" spans="2:13" ht="13.5" thickBot="1" x14ac:dyDescent="0.25">
      <c r="B1313" s="105">
        <v>40772.666666666664</v>
      </c>
      <c r="C1313" s="104">
        <v>53.58</v>
      </c>
      <c r="M1313" s="89">
        <f t="shared" si="24"/>
        <v>-5.9546137984887604E-3</v>
      </c>
    </row>
    <row r="1314" spans="2:13" ht="13.5" thickBot="1" x14ac:dyDescent="0.25">
      <c r="B1314" s="105">
        <v>40773.666666666664</v>
      </c>
      <c r="C1314" s="104">
        <v>50.95</v>
      </c>
      <c r="M1314" s="89">
        <f t="shared" si="24"/>
        <v>-5.0331104447728738E-2</v>
      </c>
    </row>
    <row r="1315" spans="2:13" ht="13.5" thickBot="1" x14ac:dyDescent="0.25">
      <c r="B1315" s="105">
        <v>40774.666666666664</v>
      </c>
      <c r="C1315" s="104">
        <v>50.03</v>
      </c>
      <c r="M1315" s="89">
        <f t="shared" si="24"/>
        <v>-1.8221934168620189E-2</v>
      </c>
    </row>
    <row r="1316" spans="2:13" ht="13.5" thickBot="1" x14ac:dyDescent="0.25">
      <c r="B1316" s="105">
        <v>40777.666666666664</v>
      </c>
      <c r="C1316" s="104">
        <v>50.21</v>
      </c>
      <c r="M1316" s="89">
        <f t="shared" si="24"/>
        <v>3.5913845465004811E-3</v>
      </c>
    </row>
    <row r="1317" spans="2:13" ht="13.5" thickBot="1" x14ac:dyDescent="0.25">
      <c r="B1317" s="105">
        <v>40778.666666666664</v>
      </c>
      <c r="C1317" s="104">
        <v>52.28</v>
      </c>
      <c r="M1317" s="89">
        <f t="shared" si="24"/>
        <v>4.0399678709407048E-2</v>
      </c>
    </row>
    <row r="1318" spans="2:13" ht="13.5" thickBot="1" x14ac:dyDescent="0.25">
      <c r="B1318" s="105">
        <v>40779.666666666664</v>
      </c>
      <c r="C1318" s="104">
        <v>52.69</v>
      </c>
      <c r="M1318" s="89">
        <f t="shared" si="24"/>
        <v>7.811795465173188E-3</v>
      </c>
    </row>
    <row r="1319" spans="2:13" ht="13.5" thickBot="1" x14ac:dyDescent="0.25">
      <c r="B1319" s="105">
        <v>40780.666666666664</v>
      </c>
      <c r="C1319" s="104">
        <v>51.83</v>
      </c>
      <c r="M1319" s="89">
        <f t="shared" si="24"/>
        <v>-1.6456552019579178E-2</v>
      </c>
    </row>
    <row r="1320" spans="2:13" ht="13.5" thickBot="1" x14ac:dyDescent="0.25">
      <c r="B1320" s="105">
        <v>40781.666666666664</v>
      </c>
      <c r="C1320" s="104">
        <v>53.13</v>
      </c>
      <c r="M1320" s="89">
        <f t="shared" si="24"/>
        <v>2.4772608261236784E-2</v>
      </c>
    </row>
    <row r="1321" spans="2:13" ht="13.5" thickBot="1" x14ac:dyDescent="0.25">
      <c r="B1321" s="105">
        <v>40784.666666666664</v>
      </c>
      <c r="C1321" s="104">
        <v>54.61</v>
      </c>
      <c r="M1321" s="89">
        <f t="shared" si="24"/>
        <v>2.7475275701210413E-2</v>
      </c>
    </row>
    <row r="1322" spans="2:13" ht="13.5" thickBot="1" x14ac:dyDescent="0.25">
      <c r="B1322" s="105">
        <v>40785.666666666664</v>
      </c>
      <c r="C1322" s="104">
        <v>54.97</v>
      </c>
      <c r="M1322" s="89">
        <f t="shared" si="24"/>
        <v>6.5705657085067164E-3</v>
      </c>
    </row>
    <row r="1323" spans="2:13" ht="13.5" thickBot="1" x14ac:dyDescent="0.25">
      <c r="B1323" s="105">
        <v>40786.666666666664</v>
      </c>
      <c r="C1323" s="104">
        <v>55.06</v>
      </c>
      <c r="M1323" s="89">
        <f t="shared" si="24"/>
        <v>1.6359178418922386E-3</v>
      </c>
    </row>
    <row r="1324" spans="2:13" ht="13.5" thickBot="1" x14ac:dyDescent="0.25">
      <c r="B1324" s="105">
        <v>40787.666666666664</v>
      </c>
      <c r="C1324" s="104">
        <v>54.56</v>
      </c>
      <c r="M1324" s="89">
        <f t="shared" si="24"/>
        <v>-9.1224861792546224E-3</v>
      </c>
    </row>
    <row r="1325" spans="2:13" ht="13.5" thickBot="1" x14ac:dyDescent="0.25">
      <c r="B1325" s="105">
        <v>40788.666666666664</v>
      </c>
      <c r="C1325" s="104">
        <v>53.28</v>
      </c>
      <c r="M1325" s="89">
        <f t="shared" si="24"/>
        <v>-2.3739987303072942E-2</v>
      </c>
    </row>
    <row r="1326" spans="2:13" ht="13.5" thickBot="1" x14ac:dyDescent="0.25">
      <c r="B1326" s="105">
        <v>40792.666666666664</v>
      </c>
      <c r="C1326" s="104">
        <v>53.29</v>
      </c>
      <c r="M1326" s="89">
        <f t="shared" si="24"/>
        <v>1.8767007655712668E-4</v>
      </c>
    </row>
    <row r="1327" spans="2:13" ht="13.5" thickBot="1" x14ac:dyDescent="0.25">
      <c r="B1327" s="105">
        <v>40793.666666666664</v>
      </c>
      <c r="C1327" s="104">
        <v>54.64</v>
      </c>
      <c r="M1327" s="89">
        <f t="shared" si="24"/>
        <v>2.5017518953843694E-2</v>
      </c>
    </row>
    <row r="1328" spans="2:13" ht="13.5" thickBot="1" x14ac:dyDescent="0.25">
      <c r="B1328" s="105">
        <v>40794.666666666664</v>
      </c>
      <c r="C1328" s="104">
        <v>54.39</v>
      </c>
      <c r="M1328" s="89">
        <f t="shared" si="24"/>
        <v>-4.5859018276652071E-3</v>
      </c>
    </row>
    <row r="1329" spans="2:13" ht="13.5" thickBot="1" x14ac:dyDescent="0.25">
      <c r="B1329" s="105">
        <v>40795.666666666664</v>
      </c>
      <c r="C1329" s="104">
        <v>53.18</v>
      </c>
      <c r="M1329" s="89">
        <f t="shared" si="24"/>
        <v>-2.2497927619995601E-2</v>
      </c>
    </row>
    <row r="1330" spans="2:13" ht="13.5" thickBot="1" x14ac:dyDescent="0.25">
      <c r="B1330" s="105">
        <v>40798.666666666664</v>
      </c>
      <c r="C1330" s="104">
        <v>53.86</v>
      </c>
      <c r="M1330" s="89">
        <f t="shared" si="24"/>
        <v>1.270570156857919E-2</v>
      </c>
    </row>
    <row r="1331" spans="2:13" ht="13.5" thickBot="1" x14ac:dyDescent="0.25">
      <c r="B1331" s="105">
        <v>40799.666666666664</v>
      </c>
      <c r="C1331" s="104">
        <v>54.58</v>
      </c>
      <c r="M1331" s="89">
        <f t="shared" si="24"/>
        <v>1.3279427896739636E-2</v>
      </c>
    </row>
    <row r="1332" spans="2:13" ht="13.5" thickBot="1" x14ac:dyDescent="0.25">
      <c r="B1332" s="105">
        <v>40800.666666666664</v>
      </c>
      <c r="C1332" s="104">
        <v>55.36</v>
      </c>
      <c r="M1332" s="89">
        <f t="shared" si="24"/>
        <v>1.4189796029221729E-2</v>
      </c>
    </row>
    <row r="1333" spans="2:13" ht="13.5" thickBot="1" x14ac:dyDescent="0.25">
      <c r="B1333" s="105">
        <v>40801.666666666664</v>
      </c>
      <c r="C1333" s="104">
        <v>56.18</v>
      </c>
      <c r="M1333" s="89">
        <f t="shared" si="24"/>
        <v>1.4703510366683548E-2</v>
      </c>
    </row>
    <row r="1334" spans="2:13" ht="13.5" thickBot="1" x14ac:dyDescent="0.25">
      <c r="B1334" s="105">
        <v>40802.666666666664</v>
      </c>
      <c r="C1334" s="104">
        <v>56.59</v>
      </c>
      <c r="M1334" s="89">
        <f t="shared" si="24"/>
        <v>7.2714694783349802E-3</v>
      </c>
    </row>
    <row r="1335" spans="2:13" ht="13.5" thickBot="1" x14ac:dyDescent="0.25">
      <c r="B1335" s="105">
        <v>40805.666666666664</v>
      </c>
      <c r="C1335" s="104">
        <v>56.61</v>
      </c>
      <c r="M1335" s="89">
        <f t="shared" si="24"/>
        <v>3.5335689413597575E-4</v>
      </c>
    </row>
    <row r="1336" spans="2:13" ht="13.5" thickBot="1" x14ac:dyDescent="0.25">
      <c r="B1336" s="105">
        <v>40806.666666666664</v>
      </c>
      <c r="C1336" s="104">
        <v>56.36</v>
      </c>
      <c r="M1336" s="89">
        <f t="shared" si="24"/>
        <v>-4.4259610180890441E-3</v>
      </c>
    </row>
    <row r="1337" spans="2:13" ht="13.5" thickBot="1" x14ac:dyDescent="0.25">
      <c r="B1337" s="105">
        <v>40807.666666666664</v>
      </c>
      <c r="C1337" s="104">
        <v>55.38</v>
      </c>
      <c r="M1337" s="89">
        <f t="shared" si="24"/>
        <v>-1.7541169287663669E-2</v>
      </c>
    </row>
    <row r="1338" spans="2:13" ht="13.5" thickBot="1" x14ac:dyDescent="0.25">
      <c r="B1338" s="105">
        <v>40808.666666666664</v>
      </c>
      <c r="C1338" s="104">
        <v>53.58</v>
      </c>
      <c r="M1338" s="89">
        <f t="shared" si="24"/>
        <v>-3.3042653626353218E-2</v>
      </c>
    </row>
    <row r="1339" spans="2:13" ht="13.5" thickBot="1" x14ac:dyDescent="0.25">
      <c r="B1339" s="105">
        <v>40809.666666666664</v>
      </c>
      <c r="C1339" s="104">
        <v>54.15</v>
      </c>
      <c r="M1339" s="89">
        <f t="shared" si="24"/>
        <v>1.0582109330537008E-2</v>
      </c>
    </row>
    <row r="1340" spans="2:13" ht="13.5" thickBot="1" x14ac:dyDescent="0.25">
      <c r="B1340" s="105">
        <v>40812.666666666664</v>
      </c>
      <c r="C1340" s="104">
        <v>54.78</v>
      </c>
      <c r="M1340" s="89">
        <f t="shared" si="24"/>
        <v>1.156719038793246E-2</v>
      </c>
    </row>
    <row r="1341" spans="2:13" ht="13.5" thickBot="1" x14ac:dyDescent="0.25">
      <c r="B1341" s="105">
        <v>40813.666666666664</v>
      </c>
      <c r="C1341" s="104">
        <v>55.35</v>
      </c>
      <c r="M1341" s="89">
        <f t="shared" si="24"/>
        <v>1.0351495319713773E-2</v>
      </c>
    </row>
    <row r="1342" spans="2:13" ht="13.5" thickBot="1" x14ac:dyDescent="0.25">
      <c r="B1342" s="105">
        <v>40814.666666666664</v>
      </c>
      <c r="C1342" s="104">
        <v>54.53</v>
      </c>
      <c r="M1342" s="89">
        <f t="shared" si="24"/>
        <v>-1.4925650216675706E-2</v>
      </c>
    </row>
    <row r="1343" spans="2:13" ht="13.5" thickBot="1" x14ac:dyDescent="0.25">
      <c r="B1343" s="105">
        <v>40815.666666666664</v>
      </c>
      <c r="C1343" s="104">
        <v>53.88</v>
      </c>
      <c r="M1343" s="89">
        <f t="shared" si="24"/>
        <v>-1.199165739580692E-2</v>
      </c>
    </row>
    <row r="1344" spans="2:13" ht="13.5" thickBot="1" x14ac:dyDescent="0.25">
      <c r="B1344" s="105">
        <v>40816.666666666664</v>
      </c>
      <c r="C1344" s="104">
        <v>52.49</v>
      </c>
      <c r="M1344" s="89">
        <f t="shared" si="24"/>
        <v>-2.6136676277954855E-2</v>
      </c>
    </row>
    <row r="1345" spans="2:13" ht="13.5" thickBot="1" x14ac:dyDescent="0.25">
      <c r="B1345" s="105">
        <v>40819.666666666664</v>
      </c>
      <c r="C1345" s="104">
        <v>51.14</v>
      </c>
      <c r="M1345" s="89">
        <f t="shared" si="24"/>
        <v>-2.605570540116784E-2</v>
      </c>
    </row>
    <row r="1346" spans="2:13" ht="13.5" thickBot="1" x14ac:dyDescent="0.25">
      <c r="B1346" s="105">
        <v>40820.666666666664</v>
      </c>
      <c r="C1346" s="104">
        <v>52.19</v>
      </c>
      <c r="M1346" s="89">
        <f t="shared" si="24"/>
        <v>2.0323935792281263E-2</v>
      </c>
    </row>
    <row r="1347" spans="2:13" ht="13.5" thickBot="1" x14ac:dyDescent="0.25">
      <c r="B1347" s="105">
        <v>40821.666666666664</v>
      </c>
      <c r="C1347" s="104">
        <v>53.53</v>
      </c>
      <c r="M1347" s="89">
        <f t="shared" si="24"/>
        <v>2.5351338749968089E-2</v>
      </c>
    </row>
    <row r="1348" spans="2:13" ht="13.5" thickBot="1" x14ac:dyDescent="0.25">
      <c r="B1348" s="105">
        <v>40822.666666666664</v>
      </c>
      <c r="C1348" s="104">
        <v>54.43</v>
      </c>
      <c r="M1348" s="89">
        <f t="shared" si="24"/>
        <v>1.667322804081869E-2</v>
      </c>
    </row>
    <row r="1349" spans="2:13" ht="13.5" thickBot="1" x14ac:dyDescent="0.25">
      <c r="B1349" s="105">
        <v>40823.666666666664</v>
      </c>
      <c r="C1349" s="104">
        <v>54.07</v>
      </c>
      <c r="M1349" s="89">
        <f t="shared" ref="M1349:M1412" si="25">LN(C1349/C1348)</f>
        <v>-6.6359690521951998E-3</v>
      </c>
    </row>
    <row r="1350" spans="2:13" ht="13.5" thickBot="1" x14ac:dyDescent="0.25">
      <c r="B1350" s="105">
        <v>40826.666666666664</v>
      </c>
      <c r="C1350" s="104">
        <v>55.94</v>
      </c>
      <c r="M1350" s="89">
        <f t="shared" si="25"/>
        <v>3.4000184379900156E-2</v>
      </c>
    </row>
    <row r="1351" spans="2:13" ht="13.5" thickBot="1" x14ac:dyDescent="0.25">
      <c r="B1351" s="105">
        <v>40827.666666666664</v>
      </c>
      <c r="C1351" s="104">
        <v>56.32</v>
      </c>
      <c r="M1351" s="89">
        <f t="shared" si="25"/>
        <v>6.7700240759732671E-3</v>
      </c>
    </row>
    <row r="1352" spans="2:13" ht="13.5" thickBot="1" x14ac:dyDescent="0.25">
      <c r="B1352" s="105">
        <v>40828.666666666664</v>
      </c>
      <c r="C1352" s="104">
        <v>56.6</v>
      </c>
      <c r="M1352" s="89">
        <f t="shared" si="25"/>
        <v>4.9592733593502086E-3</v>
      </c>
    </row>
    <row r="1353" spans="2:13" ht="13.5" thickBot="1" x14ac:dyDescent="0.25">
      <c r="B1353" s="105">
        <v>40829.666666666664</v>
      </c>
      <c r="C1353" s="104">
        <v>57.12</v>
      </c>
      <c r="M1353" s="89">
        <f t="shared" si="25"/>
        <v>9.1453328221916298E-3</v>
      </c>
    </row>
    <row r="1354" spans="2:13" ht="13.5" thickBot="1" x14ac:dyDescent="0.25">
      <c r="B1354" s="105">
        <v>40830.666666666664</v>
      </c>
      <c r="C1354" s="104">
        <v>58.18</v>
      </c>
      <c r="M1354" s="89">
        <f t="shared" si="25"/>
        <v>1.8387335035726562E-2</v>
      </c>
    </row>
    <row r="1355" spans="2:13" ht="13.5" thickBot="1" x14ac:dyDescent="0.25">
      <c r="B1355" s="105">
        <v>40833.666666666664</v>
      </c>
      <c r="C1355" s="104">
        <v>57.28</v>
      </c>
      <c r="M1355" s="89">
        <f t="shared" si="25"/>
        <v>-1.5590130414665339E-2</v>
      </c>
    </row>
    <row r="1356" spans="2:13" ht="13.5" thickBot="1" x14ac:dyDescent="0.25">
      <c r="B1356" s="105">
        <v>40834.666666666664</v>
      </c>
      <c r="C1356" s="104">
        <v>57.99</v>
      </c>
      <c r="M1356" s="89">
        <f t="shared" si="25"/>
        <v>1.23190592359591E-2</v>
      </c>
    </row>
    <row r="1357" spans="2:13" ht="13.5" thickBot="1" x14ac:dyDescent="0.25">
      <c r="B1357" s="105">
        <v>40835.666666666664</v>
      </c>
      <c r="C1357" s="104">
        <v>56.87</v>
      </c>
      <c r="M1357" s="89">
        <f t="shared" si="25"/>
        <v>-1.950262056964094E-2</v>
      </c>
    </row>
    <row r="1358" spans="2:13" ht="13.5" thickBot="1" x14ac:dyDescent="0.25">
      <c r="B1358" s="105">
        <v>40836.666666666664</v>
      </c>
      <c r="C1358" s="104">
        <v>56.59</v>
      </c>
      <c r="M1358" s="89">
        <f t="shared" si="25"/>
        <v>-4.9356701642757498E-3</v>
      </c>
    </row>
    <row r="1359" spans="2:13" ht="13.5" thickBot="1" x14ac:dyDescent="0.25">
      <c r="B1359" s="105">
        <v>40837.666666666664</v>
      </c>
      <c r="C1359" s="104">
        <v>57.3</v>
      </c>
      <c r="M1359" s="89">
        <f t="shared" si="25"/>
        <v>1.2468332566261347E-2</v>
      </c>
    </row>
    <row r="1360" spans="2:13" ht="13.5" thickBot="1" x14ac:dyDescent="0.25">
      <c r="B1360" s="105">
        <v>40840.666666666664</v>
      </c>
      <c r="C1360" s="104">
        <v>58.49</v>
      </c>
      <c r="M1360" s="89">
        <f t="shared" si="25"/>
        <v>2.055517573424058E-2</v>
      </c>
    </row>
    <row r="1361" spans="2:13" ht="13.5" thickBot="1" x14ac:dyDescent="0.25">
      <c r="B1361" s="105">
        <v>40841.666666666664</v>
      </c>
      <c r="C1361" s="104">
        <v>57.34</v>
      </c>
      <c r="M1361" s="89">
        <f t="shared" si="25"/>
        <v>-1.9857338999710664E-2</v>
      </c>
    </row>
    <row r="1362" spans="2:13" ht="13.5" thickBot="1" x14ac:dyDescent="0.25">
      <c r="B1362" s="105">
        <v>40842.666666666664</v>
      </c>
      <c r="C1362" s="104">
        <v>57.27</v>
      </c>
      <c r="M1362" s="89">
        <f t="shared" si="25"/>
        <v>-1.2215340494578146E-3</v>
      </c>
    </row>
    <row r="1363" spans="2:13" ht="13.5" thickBot="1" x14ac:dyDescent="0.25">
      <c r="B1363" s="105">
        <v>40843.666666666664</v>
      </c>
      <c r="C1363" s="104">
        <v>58.85</v>
      </c>
      <c r="M1363" s="89">
        <f t="shared" si="25"/>
        <v>2.7214907300519651E-2</v>
      </c>
    </row>
    <row r="1364" spans="2:13" ht="13.5" thickBot="1" x14ac:dyDescent="0.25">
      <c r="B1364" s="105">
        <v>40844.666666666664</v>
      </c>
      <c r="C1364" s="104">
        <v>58.94</v>
      </c>
      <c r="M1364" s="89">
        <f t="shared" si="25"/>
        <v>1.5281436032628173E-3</v>
      </c>
    </row>
    <row r="1365" spans="2:13" ht="13.5" thickBot="1" x14ac:dyDescent="0.25">
      <c r="B1365" s="105">
        <v>40847.666666666664</v>
      </c>
      <c r="C1365" s="104">
        <v>57.95</v>
      </c>
      <c r="M1365" s="89">
        <f t="shared" si="25"/>
        <v>-1.6939407523787843E-2</v>
      </c>
    </row>
    <row r="1366" spans="2:13" ht="13.5" thickBot="1" x14ac:dyDescent="0.25">
      <c r="B1366" s="105">
        <v>40848.666666666664</v>
      </c>
      <c r="C1366" s="104">
        <v>56.44</v>
      </c>
      <c r="M1366" s="89">
        <f t="shared" si="25"/>
        <v>-2.6402442801147542E-2</v>
      </c>
    </row>
    <row r="1367" spans="2:13" ht="13.5" thickBot="1" x14ac:dyDescent="0.25">
      <c r="B1367" s="105">
        <v>40849.666666666664</v>
      </c>
      <c r="C1367" s="104">
        <v>56.92</v>
      </c>
      <c r="M1367" s="89">
        <f t="shared" si="25"/>
        <v>8.4686462370383402E-3</v>
      </c>
    </row>
    <row r="1368" spans="2:13" ht="13.5" thickBot="1" x14ac:dyDescent="0.25">
      <c r="B1368" s="105">
        <v>40850.666666666664</v>
      </c>
      <c r="C1368" s="104">
        <v>58.1</v>
      </c>
      <c r="M1368" s="89">
        <f t="shared" si="25"/>
        <v>2.0518890636213954E-2</v>
      </c>
    </row>
    <row r="1369" spans="2:13" ht="13.5" thickBot="1" x14ac:dyDescent="0.25">
      <c r="B1369" s="105">
        <v>40851.666666666664</v>
      </c>
      <c r="C1369" s="104">
        <v>57.8</v>
      </c>
      <c r="M1369" s="89">
        <f t="shared" si="25"/>
        <v>-5.1768881795337916E-3</v>
      </c>
    </row>
    <row r="1370" spans="2:13" ht="13.5" thickBot="1" x14ac:dyDescent="0.25">
      <c r="B1370" s="105">
        <v>40854.666666666664</v>
      </c>
      <c r="C1370" s="104">
        <v>58.21</v>
      </c>
      <c r="M1370" s="89">
        <f t="shared" si="25"/>
        <v>7.0683856053124104E-3</v>
      </c>
    </row>
    <row r="1371" spans="2:13" ht="13.5" thickBot="1" x14ac:dyDescent="0.25">
      <c r="B1371" s="105">
        <v>40855.666666666664</v>
      </c>
      <c r="C1371" s="104">
        <v>58.88</v>
      </c>
      <c r="M1371" s="89">
        <f t="shared" si="25"/>
        <v>1.1444313136976596E-2</v>
      </c>
    </row>
    <row r="1372" spans="2:13" ht="13.5" thickBot="1" x14ac:dyDescent="0.25">
      <c r="B1372" s="105">
        <v>40856.666666666664</v>
      </c>
      <c r="C1372" s="104">
        <v>56.81</v>
      </c>
      <c r="M1372" s="89">
        <f t="shared" si="25"/>
        <v>-3.5789107851585282E-2</v>
      </c>
    </row>
    <row r="1373" spans="2:13" ht="13.5" thickBot="1" x14ac:dyDescent="0.25">
      <c r="B1373" s="105">
        <v>40857.666666666664</v>
      </c>
      <c r="C1373" s="104">
        <v>56.78</v>
      </c>
      <c r="M1373" s="89">
        <f t="shared" si="25"/>
        <v>-5.2821552421044801E-4</v>
      </c>
    </row>
    <row r="1374" spans="2:13" ht="13.5" thickBot="1" x14ac:dyDescent="0.25">
      <c r="B1374" s="105">
        <v>40858.666666666664</v>
      </c>
      <c r="C1374" s="104">
        <v>57.85</v>
      </c>
      <c r="M1374" s="89">
        <f t="shared" si="25"/>
        <v>1.866930259486042E-2</v>
      </c>
    </row>
    <row r="1375" spans="2:13" ht="13.5" thickBot="1" x14ac:dyDescent="0.25">
      <c r="B1375" s="105">
        <v>40861.666666666664</v>
      </c>
      <c r="C1375" s="104">
        <v>57.49</v>
      </c>
      <c r="M1375" s="89">
        <f t="shared" si="25"/>
        <v>-6.2424340044860251E-3</v>
      </c>
    </row>
    <row r="1376" spans="2:13" ht="13.5" thickBot="1" x14ac:dyDescent="0.25">
      <c r="B1376" s="105">
        <v>40862.666666666664</v>
      </c>
      <c r="C1376" s="104">
        <v>58.13</v>
      </c>
      <c r="M1376" s="89">
        <f t="shared" si="25"/>
        <v>1.1070862078059645E-2</v>
      </c>
    </row>
    <row r="1377" spans="2:13" ht="13.5" thickBot="1" x14ac:dyDescent="0.25">
      <c r="B1377" s="105">
        <v>40863.666666666664</v>
      </c>
      <c r="C1377" s="104">
        <v>57.17</v>
      </c>
      <c r="M1377" s="89">
        <f t="shared" si="25"/>
        <v>-1.6652596437379295E-2</v>
      </c>
    </row>
    <row r="1378" spans="2:13" ht="13.5" thickBot="1" x14ac:dyDescent="0.25">
      <c r="B1378" s="105">
        <v>40864.666666666664</v>
      </c>
      <c r="C1378" s="104">
        <v>55.83</v>
      </c>
      <c r="M1378" s="89">
        <f t="shared" si="25"/>
        <v>-2.371792595361091E-2</v>
      </c>
    </row>
    <row r="1379" spans="2:13" ht="13.5" thickBot="1" x14ac:dyDescent="0.25">
      <c r="B1379" s="105">
        <v>40865.666666666664</v>
      </c>
      <c r="C1379" s="104">
        <v>55.4</v>
      </c>
      <c r="M1379" s="89">
        <f t="shared" si="25"/>
        <v>-7.7317655690309836E-3</v>
      </c>
    </row>
    <row r="1380" spans="2:13" ht="13.5" thickBot="1" x14ac:dyDescent="0.25">
      <c r="B1380" s="105">
        <v>40868.666666666664</v>
      </c>
      <c r="C1380" s="104">
        <v>54.34</v>
      </c>
      <c r="M1380" s="89">
        <f t="shared" si="25"/>
        <v>-1.9318989755036382E-2</v>
      </c>
    </row>
    <row r="1381" spans="2:13" ht="13.5" thickBot="1" x14ac:dyDescent="0.25">
      <c r="B1381" s="105">
        <v>40869.666666666664</v>
      </c>
      <c r="C1381" s="104">
        <v>54.52</v>
      </c>
      <c r="M1381" s="89">
        <f t="shared" si="25"/>
        <v>3.3070028301301238E-3</v>
      </c>
    </row>
    <row r="1382" spans="2:13" ht="13.5" thickBot="1" x14ac:dyDescent="0.25">
      <c r="B1382" s="105">
        <v>40870.666666666664</v>
      </c>
      <c r="C1382" s="104">
        <v>53.29</v>
      </c>
      <c r="M1382" s="89">
        <f t="shared" si="25"/>
        <v>-2.2818910519641047E-2</v>
      </c>
    </row>
    <row r="1383" spans="2:13" ht="13.5" thickBot="1" x14ac:dyDescent="0.25">
      <c r="B1383" s="105">
        <v>40872.666666666664</v>
      </c>
      <c r="C1383" s="104">
        <v>52.88</v>
      </c>
      <c r="M1383" s="89">
        <f t="shared" si="25"/>
        <v>-7.7235007652600111E-3</v>
      </c>
    </row>
    <row r="1384" spans="2:13" ht="13.5" thickBot="1" x14ac:dyDescent="0.25">
      <c r="B1384" s="105">
        <v>40875.666666666664</v>
      </c>
      <c r="C1384" s="104">
        <v>54.72</v>
      </c>
      <c r="M1384" s="89">
        <f t="shared" si="25"/>
        <v>3.4204077770864073E-2</v>
      </c>
    </row>
    <row r="1385" spans="2:13" ht="13.5" thickBot="1" x14ac:dyDescent="0.25">
      <c r="B1385" s="105">
        <v>40876.666666666664</v>
      </c>
      <c r="C1385" s="104">
        <v>54.38</v>
      </c>
      <c r="M1385" s="89">
        <f t="shared" si="25"/>
        <v>-6.2328341099703215E-3</v>
      </c>
    </row>
    <row r="1386" spans="2:13" ht="13.5" thickBot="1" x14ac:dyDescent="0.25">
      <c r="B1386" s="105">
        <v>40877.666666666664</v>
      </c>
      <c r="C1386" s="104">
        <v>56.39</v>
      </c>
      <c r="M1386" s="89">
        <f t="shared" si="25"/>
        <v>3.6295398614766147E-2</v>
      </c>
    </row>
    <row r="1387" spans="2:13" ht="13.5" thickBot="1" x14ac:dyDescent="0.25">
      <c r="B1387" s="105">
        <v>40878.666666666664</v>
      </c>
      <c r="C1387" s="104">
        <v>56.78</v>
      </c>
      <c r="M1387" s="89">
        <f t="shared" si="25"/>
        <v>6.8923132257343424E-3</v>
      </c>
    </row>
    <row r="1388" spans="2:13" ht="13.5" thickBot="1" x14ac:dyDescent="0.25">
      <c r="B1388" s="105">
        <v>40879.666666666664</v>
      </c>
      <c r="C1388" s="104">
        <v>56.62</v>
      </c>
      <c r="M1388" s="89">
        <f t="shared" si="25"/>
        <v>-2.8218713610717004E-3</v>
      </c>
    </row>
    <row r="1389" spans="2:13" ht="13.5" thickBot="1" x14ac:dyDescent="0.25">
      <c r="B1389" s="105">
        <v>40882.666666666664</v>
      </c>
      <c r="C1389" s="104">
        <v>57.24</v>
      </c>
      <c r="M1389" s="89">
        <f t="shared" si="25"/>
        <v>1.0890675004496642E-2</v>
      </c>
    </row>
    <row r="1390" spans="2:13" ht="13.5" thickBot="1" x14ac:dyDescent="0.25">
      <c r="B1390" s="105">
        <v>40883.666666666664</v>
      </c>
      <c r="C1390" s="104">
        <v>57.08</v>
      </c>
      <c r="M1390" s="89">
        <f t="shared" si="25"/>
        <v>-2.7991620796145775E-3</v>
      </c>
    </row>
    <row r="1391" spans="2:13" ht="13.5" thickBot="1" x14ac:dyDescent="0.25">
      <c r="B1391" s="105">
        <v>40884.666666666664</v>
      </c>
      <c r="C1391" s="104">
        <v>57.08</v>
      </c>
      <c r="M1391" s="89">
        <f t="shared" si="25"/>
        <v>0</v>
      </c>
    </row>
    <row r="1392" spans="2:13" ht="13.5" thickBot="1" x14ac:dyDescent="0.25">
      <c r="B1392" s="105">
        <v>40885.666666666664</v>
      </c>
      <c r="C1392" s="104">
        <v>56.12</v>
      </c>
      <c r="M1392" s="89">
        <f t="shared" si="25"/>
        <v>-1.6961537374375512E-2</v>
      </c>
    </row>
    <row r="1393" spans="2:13" ht="13.5" thickBot="1" x14ac:dyDescent="0.25">
      <c r="B1393" s="105">
        <v>40886.666666666664</v>
      </c>
      <c r="C1393" s="104">
        <v>57.02</v>
      </c>
      <c r="M1393" s="89">
        <f t="shared" si="25"/>
        <v>1.5909828250265757E-2</v>
      </c>
    </row>
    <row r="1394" spans="2:13" ht="13.5" thickBot="1" x14ac:dyDescent="0.25">
      <c r="B1394" s="105">
        <v>40889.666666666664</v>
      </c>
      <c r="C1394" s="104">
        <v>56.38</v>
      </c>
      <c r="M1394" s="89">
        <f t="shared" si="25"/>
        <v>-1.128759779855946E-2</v>
      </c>
    </row>
    <row r="1395" spans="2:13" ht="13.5" thickBot="1" x14ac:dyDescent="0.25">
      <c r="B1395" s="105">
        <v>40890.666666666664</v>
      </c>
      <c r="C1395" s="104">
        <v>55.76</v>
      </c>
      <c r="M1395" s="89">
        <f t="shared" si="25"/>
        <v>-1.1057719233698091E-2</v>
      </c>
    </row>
    <row r="1396" spans="2:13" ht="13.5" thickBot="1" x14ac:dyDescent="0.25">
      <c r="B1396" s="105">
        <v>40891.666666666664</v>
      </c>
      <c r="C1396" s="104">
        <v>54.89</v>
      </c>
      <c r="M1396" s="89">
        <f t="shared" si="25"/>
        <v>-1.5725583890470511E-2</v>
      </c>
    </row>
    <row r="1397" spans="2:13" ht="13.5" thickBot="1" x14ac:dyDescent="0.25">
      <c r="B1397" s="105">
        <v>40892.666666666664</v>
      </c>
      <c r="C1397" s="104">
        <v>54.74</v>
      </c>
      <c r="M1397" s="89">
        <f t="shared" si="25"/>
        <v>-2.7364789492647658E-3</v>
      </c>
    </row>
    <row r="1398" spans="2:13" ht="13.5" thickBot="1" x14ac:dyDescent="0.25">
      <c r="B1398" s="105">
        <v>40893.666666666664</v>
      </c>
      <c r="C1398" s="104">
        <v>54.86</v>
      </c>
      <c r="M1398" s="89">
        <f t="shared" si="25"/>
        <v>2.1897818969240034E-3</v>
      </c>
    </row>
    <row r="1399" spans="2:13" ht="13.5" thickBot="1" x14ac:dyDescent="0.25">
      <c r="B1399" s="105">
        <v>40896.666666666664</v>
      </c>
      <c r="C1399" s="104">
        <v>54.32</v>
      </c>
      <c r="M1399" s="89">
        <f t="shared" si="25"/>
        <v>-9.8920022590164164E-3</v>
      </c>
    </row>
    <row r="1400" spans="2:13" ht="13.5" thickBot="1" x14ac:dyDescent="0.25">
      <c r="B1400" s="105">
        <v>40897.666666666664</v>
      </c>
      <c r="C1400" s="104">
        <v>55.93</v>
      </c>
      <c r="M1400" s="89">
        <f t="shared" si="25"/>
        <v>2.9208425583055815E-2</v>
      </c>
    </row>
    <row r="1401" spans="2:13" ht="13.5" thickBot="1" x14ac:dyDescent="0.25">
      <c r="B1401" s="105">
        <v>40898.666666666664</v>
      </c>
      <c r="C1401" s="104">
        <v>55.13</v>
      </c>
      <c r="M1401" s="89">
        <f t="shared" si="25"/>
        <v>-1.4406876231904342E-2</v>
      </c>
    </row>
    <row r="1402" spans="2:13" ht="13.5" thickBot="1" x14ac:dyDescent="0.25">
      <c r="B1402" s="105">
        <v>40899.666666666664</v>
      </c>
      <c r="C1402" s="104">
        <v>55.6</v>
      </c>
      <c r="M1402" s="89">
        <f t="shared" si="25"/>
        <v>8.4891686549444234E-3</v>
      </c>
    </row>
    <row r="1403" spans="2:13" ht="13.5" thickBot="1" x14ac:dyDescent="0.25">
      <c r="B1403" s="105">
        <v>40900.666666666664</v>
      </c>
      <c r="C1403" s="104">
        <v>56.08</v>
      </c>
      <c r="M1403" s="89">
        <f t="shared" si="25"/>
        <v>8.5960414697978174E-3</v>
      </c>
    </row>
    <row r="1404" spans="2:13" ht="13.5" thickBot="1" x14ac:dyDescent="0.25">
      <c r="B1404" s="105">
        <v>40904.666666666664</v>
      </c>
      <c r="C1404" s="104">
        <v>56.24</v>
      </c>
      <c r="M1404" s="89">
        <f t="shared" si="25"/>
        <v>2.8490047760748711E-3</v>
      </c>
    </row>
    <row r="1405" spans="2:13" ht="13.5" thickBot="1" x14ac:dyDescent="0.25">
      <c r="B1405" s="105">
        <v>40905.666666666664</v>
      </c>
      <c r="C1405" s="104">
        <v>55.59</v>
      </c>
      <c r="M1405" s="89">
        <f t="shared" si="25"/>
        <v>-1.1624918537031374E-2</v>
      </c>
    </row>
    <row r="1406" spans="2:13" ht="13.5" thickBot="1" x14ac:dyDescent="0.25">
      <c r="B1406" s="105">
        <v>40906.666666666664</v>
      </c>
      <c r="C1406" s="104">
        <v>55.99</v>
      </c>
      <c r="M1406" s="89">
        <f t="shared" si="25"/>
        <v>7.1697743954237288E-3</v>
      </c>
    </row>
    <row r="1407" spans="2:13" ht="13.5" thickBot="1" x14ac:dyDescent="0.25">
      <c r="B1407" s="105">
        <v>40907.666666666664</v>
      </c>
      <c r="C1407" s="104">
        <v>55.83</v>
      </c>
      <c r="M1407" s="89">
        <f t="shared" si="25"/>
        <v>-2.8617440385328538E-3</v>
      </c>
    </row>
    <row r="1408" spans="2:13" ht="13.5" thickBot="1" x14ac:dyDescent="0.25">
      <c r="B1408" s="105">
        <v>40911.666666666664</v>
      </c>
      <c r="C1408" s="104">
        <v>56.9</v>
      </c>
      <c r="M1408" s="89">
        <f t="shared" si="25"/>
        <v>1.8983981810016079E-2</v>
      </c>
    </row>
    <row r="1409" spans="2:13" ht="13.5" thickBot="1" x14ac:dyDescent="0.25">
      <c r="B1409" s="105">
        <v>40912.666666666664</v>
      </c>
      <c r="C1409" s="104">
        <v>57.14</v>
      </c>
      <c r="M1409" s="89">
        <f t="shared" si="25"/>
        <v>4.2090556703418347E-3</v>
      </c>
    </row>
    <row r="1410" spans="2:13" ht="13.5" thickBot="1" x14ac:dyDescent="0.25">
      <c r="B1410" s="105">
        <v>40913.666666666664</v>
      </c>
      <c r="C1410" s="104">
        <v>57.61</v>
      </c>
      <c r="M1410" s="89">
        <f t="shared" si="25"/>
        <v>8.1917669416647389E-3</v>
      </c>
    </row>
    <row r="1411" spans="2:13" ht="13.5" thickBot="1" x14ac:dyDescent="0.25">
      <c r="B1411" s="105">
        <v>40914.666666666664</v>
      </c>
      <c r="C1411" s="104">
        <v>57.81</v>
      </c>
      <c r="M1411" s="89">
        <f t="shared" si="25"/>
        <v>3.4656073500931046E-3</v>
      </c>
    </row>
    <row r="1412" spans="2:13" ht="13.5" thickBot="1" x14ac:dyDescent="0.25">
      <c r="B1412" s="105">
        <v>40917.666666666664</v>
      </c>
      <c r="C1412" s="104">
        <v>57.62</v>
      </c>
      <c r="M1412" s="89">
        <f t="shared" si="25"/>
        <v>-3.2920414380023977E-3</v>
      </c>
    </row>
    <row r="1413" spans="2:13" ht="13.5" thickBot="1" x14ac:dyDescent="0.25">
      <c r="B1413" s="105">
        <v>40918.666666666664</v>
      </c>
      <c r="C1413" s="104">
        <v>58.04</v>
      </c>
      <c r="M1413" s="89">
        <f t="shared" ref="M1413:M1476" si="26">LN(C1413/C1412)</f>
        <v>7.262698359604699E-3</v>
      </c>
    </row>
    <row r="1414" spans="2:13" ht="13.5" thickBot="1" x14ac:dyDescent="0.25">
      <c r="B1414" s="105">
        <v>40919.666666666664</v>
      </c>
      <c r="C1414" s="104">
        <v>58.16</v>
      </c>
      <c r="M1414" s="89">
        <f t="shared" si="26"/>
        <v>2.0654052092768578E-3</v>
      </c>
    </row>
    <row r="1415" spans="2:13" ht="13.5" thickBot="1" x14ac:dyDescent="0.25">
      <c r="B1415" s="105">
        <v>40920.666666666664</v>
      </c>
      <c r="C1415" s="104">
        <v>58.39</v>
      </c>
      <c r="M1415" s="89">
        <f t="shared" si="26"/>
        <v>3.9468090701823095E-3</v>
      </c>
    </row>
    <row r="1416" spans="2:13" ht="13.5" thickBot="1" x14ac:dyDescent="0.25">
      <c r="B1416" s="105">
        <v>40921.666666666664</v>
      </c>
      <c r="C1416" s="104">
        <v>58.18</v>
      </c>
      <c r="M1416" s="89">
        <f t="shared" si="26"/>
        <v>-3.6029892283907195E-3</v>
      </c>
    </row>
    <row r="1417" spans="2:13" ht="13.5" thickBot="1" x14ac:dyDescent="0.25">
      <c r="B1417" s="105">
        <v>40925.666666666664</v>
      </c>
      <c r="C1417" s="104">
        <v>58.71</v>
      </c>
      <c r="M1417" s="89">
        <f t="shared" si="26"/>
        <v>9.0684170090390235E-3</v>
      </c>
    </row>
    <row r="1418" spans="2:13" ht="13.5" thickBot="1" x14ac:dyDescent="0.25">
      <c r="B1418" s="105">
        <v>40926.666666666664</v>
      </c>
      <c r="C1418" s="104">
        <v>59.49</v>
      </c>
      <c r="M1418" s="89">
        <f t="shared" si="26"/>
        <v>1.3198161123719684E-2</v>
      </c>
    </row>
    <row r="1419" spans="2:13" ht="13.5" thickBot="1" x14ac:dyDescent="0.25">
      <c r="B1419" s="105">
        <v>40927.666666666664</v>
      </c>
      <c r="C1419" s="104">
        <v>59.86</v>
      </c>
      <c r="M1419" s="89">
        <f t="shared" si="26"/>
        <v>6.2002712247384868E-3</v>
      </c>
    </row>
    <row r="1420" spans="2:13" ht="13.5" thickBot="1" x14ac:dyDescent="0.25">
      <c r="B1420" s="105">
        <v>40928.666666666664</v>
      </c>
      <c r="C1420" s="104">
        <v>59.77</v>
      </c>
      <c r="M1420" s="89">
        <f t="shared" si="26"/>
        <v>-1.5046395883899946E-3</v>
      </c>
    </row>
    <row r="1421" spans="2:13" ht="13.5" thickBot="1" x14ac:dyDescent="0.25">
      <c r="B1421" s="105">
        <v>40931.666666666664</v>
      </c>
      <c r="C1421" s="104">
        <v>59.79</v>
      </c>
      <c r="M1421" s="89">
        <f t="shared" si="26"/>
        <v>3.3456005665017578E-4</v>
      </c>
    </row>
    <row r="1422" spans="2:13" ht="13.5" thickBot="1" x14ac:dyDescent="0.25">
      <c r="B1422" s="105">
        <v>40932.666666666664</v>
      </c>
      <c r="C1422" s="104">
        <v>59.68</v>
      </c>
      <c r="M1422" s="89">
        <f t="shared" si="26"/>
        <v>-1.841466997307619E-3</v>
      </c>
    </row>
    <row r="1423" spans="2:13" ht="13.5" thickBot="1" x14ac:dyDescent="0.25">
      <c r="B1423" s="105">
        <v>40933.666666666664</v>
      </c>
      <c r="C1423" s="104">
        <v>60.43</v>
      </c>
      <c r="M1423" s="89">
        <f t="shared" si="26"/>
        <v>1.2488714477961793E-2</v>
      </c>
    </row>
    <row r="1424" spans="2:13" ht="13.5" thickBot="1" x14ac:dyDescent="0.25">
      <c r="B1424" s="105">
        <v>40934.666666666664</v>
      </c>
      <c r="C1424" s="104">
        <v>60.22</v>
      </c>
      <c r="M1424" s="89">
        <f t="shared" si="26"/>
        <v>-3.4811473198793868E-3</v>
      </c>
    </row>
    <row r="1425" spans="2:13" ht="13.5" thickBot="1" x14ac:dyDescent="0.25">
      <c r="B1425" s="105">
        <v>40935.666666666664</v>
      </c>
      <c r="C1425" s="104">
        <v>60.4</v>
      </c>
      <c r="M1425" s="89">
        <f t="shared" si="26"/>
        <v>2.9845818871814399E-3</v>
      </c>
    </row>
    <row r="1426" spans="2:13" ht="13.5" thickBot="1" x14ac:dyDescent="0.25">
      <c r="B1426" s="105">
        <v>40938.666666666664</v>
      </c>
      <c r="C1426" s="104">
        <v>60.45</v>
      </c>
      <c r="M1426" s="89">
        <f t="shared" si="26"/>
        <v>8.2747212003239287E-4</v>
      </c>
    </row>
    <row r="1427" spans="2:13" ht="13.5" thickBot="1" x14ac:dyDescent="0.25">
      <c r="B1427" s="105">
        <v>40939.666666666664</v>
      </c>
      <c r="C1427" s="104">
        <v>60.53</v>
      </c>
      <c r="M1427" s="89">
        <f t="shared" si="26"/>
        <v>1.3225328427941122E-3</v>
      </c>
    </row>
    <row r="1428" spans="2:13" ht="13.5" thickBot="1" x14ac:dyDescent="0.25">
      <c r="B1428" s="105">
        <v>40940.666666666664</v>
      </c>
      <c r="C1428" s="104">
        <v>61.02</v>
      </c>
      <c r="M1428" s="89">
        <f t="shared" si="26"/>
        <v>8.0625693849276786E-3</v>
      </c>
    </row>
    <row r="1429" spans="2:13" ht="13.5" thickBot="1" x14ac:dyDescent="0.25">
      <c r="B1429" s="105">
        <v>40941.666666666664</v>
      </c>
      <c r="C1429" s="104">
        <v>61.21</v>
      </c>
      <c r="M1429" s="89">
        <f t="shared" si="26"/>
        <v>3.1088955744547411E-3</v>
      </c>
    </row>
    <row r="1430" spans="2:13" ht="13.5" thickBot="1" x14ac:dyDescent="0.25">
      <c r="B1430" s="105">
        <v>40942.666666666664</v>
      </c>
      <c r="C1430" s="104">
        <v>62.05</v>
      </c>
      <c r="M1430" s="89">
        <f t="shared" si="26"/>
        <v>1.3629936787637582E-2</v>
      </c>
    </row>
    <row r="1431" spans="2:13" ht="13.5" thickBot="1" x14ac:dyDescent="0.25">
      <c r="B1431" s="105">
        <v>40945.666666666664</v>
      </c>
      <c r="C1431" s="104">
        <v>62</v>
      </c>
      <c r="M1431" s="89">
        <f t="shared" si="26"/>
        <v>-8.0612660552466383E-4</v>
      </c>
    </row>
    <row r="1432" spans="2:13" ht="13.5" thickBot="1" x14ac:dyDescent="0.25">
      <c r="B1432" s="105">
        <v>40946.666666666664</v>
      </c>
      <c r="C1432" s="104">
        <v>62.13</v>
      </c>
      <c r="M1432" s="89">
        <f t="shared" si="26"/>
        <v>2.0945790305110196E-3</v>
      </c>
    </row>
    <row r="1433" spans="2:13" ht="13.5" thickBot="1" x14ac:dyDescent="0.25">
      <c r="B1433" s="105">
        <v>40947.666666666664</v>
      </c>
      <c r="C1433" s="104">
        <v>62.46</v>
      </c>
      <c r="M1433" s="89">
        <f t="shared" si="26"/>
        <v>5.2973877793300126E-3</v>
      </c>
    </row>
    <row r="1434" spans="2:13" ht="13.5" thickBot="1" x14ac:dyDescent="0.25">
      <c r="B1434" s="105">
        <v>40948.666666666664</v>
      </c>
      <c r="C1434" s="104">
        <v>62.91</v>
      </c>
      <c r="M1434" s="89">
        <f t="shared" si="26"/>
        <v>7.1787817270057702E-3</v>
      </c>
    </row>
    <row r="1435" spans="2:13" ht="13.5" thickBot="1" x14ac:dyDescent="0.25">
      <c r="B1435" s="105">
        <v>40949.666666666664</v>
      </c>
      <c r="C1435" s="104">
        <v>62.47</v>
      </c>
      <c r="M1435" s="89">
        <f t="shared" si="26"/>
        <v>-7.0186920764597344E-3</v>
      </c>
    </row>
    <row r="1436" spans="2:13" ht="13.5" thickBot="1" x14ac:dyDescent="0.25">
      <c r="B1436" s="105">
        <v>40952.666666666664</v>
      </c>
      <c r="C1436" s="104">
        <v>63.05</v>
      </c>
      <c r="M1436" s="89">
        <f t="shared" si="26"/>
        <v>9.2416209054500247E-3</v>
      </c>
    </row>
    <row r="1437" spans="2:13" ht="13.5" thickBot="1" x14ac:dyDescent="0.25">
      <c r="B1437" s="105">
        <v>40953.666666666664</v>
      </c>
      <c r="C1437" s="104">
        <v>63.21</v>
      </c>
      <c r="M1437" s="89">
        <f t="shared" si="26"/>
        <v>2.5344540732787834E-3</v>
      </c>
    </row>
    <row r="1438" spans="2:13" ht="13.5" thickBot="1" x14ac:dyDescent="0.25">
      <c r="B1438" s="105">
        <v>40954.666666666664</v>
      </c>
      <c r="C1438" s="104">
        <v>62.77</v>
      </c>
      <c r="M1438" s="89">
        <f t="shared" si="26"/>
        <v>-6.985264154766968E-3</v>
      </c>
    </row>
    <row r="1439" spans="2:13" ht="13.5" thickBot="1" x14ac:dyDescent="0.25">
      <c r="B1439" s="105">
        <v>40955.666666666664</v>
      </c>
      <c r="C1439" s="104">
        <v>63.63</v>
      </c>
      <c r="M1439" s="89">
        <f t="shared" si="26"/>
        <v>1.3607804915260464E-2</v>
      </c>
    </row>
    <row r="1440" spans="2:13" ht="13.5" thickBot="1" x14ac:dyDescent="0.25">
      <c r="B1440" s="105">
        <v>40956.666666666664</v>
      </c>
      <c r="C1440" s="104">
        <v>63.43</v>
      </c>
      <c r="M1440" s="89">
        <f t="shared" si="26"/>
        <v>-3.1481215988950601E-3</v>
      </c>
    </row>
    <row r="1441" spans="2:13" ht="13.5" thickBot="1" x14ac:dyDescent="0.25">
      <c r="B1441" s="105">
        <v>40960.666666666664</v>
      </c>
      <c r="C1441" s="104">
        <v>63.61</v>
      </c>
      <c r="M1441" s="89">
        <f t="shared" si="26"/>
        <v>2.833755044907009E-3</v>
      </c>
    </row>
    <row r="1442" spans="2:13" ht="13.5" thickBot="1" x14ac:dyDescent="0.25">
      <c r="B1442" s="105">
        <v>40961.666666666664</v>
      </c>
      <c r="C1442" s="104">
        <v>63.32</v>
      </c>
      <c r="M1442" s="89">
        <f t="shared" si="26"/>
        <v>-4.5694556779014659E-3</v>
      </c>
    </row>
    <row r="1443" spans="2:13" ht="13.5" thickBot="1" x14ac:dyDescent="0.25">
      <c r="B1443" s="105">
        <v>40962.666666666664</v>
      </c>
      <c r="C1443" s="104">
        <v>63.74</v>
      </c>
      <c r="M1443" s="89">
        <f t="shared" si="26"/>
        <v>6.6110739763789606E-3</v>
      </c>
    </row>
    <row r="1444" spans="2:13" ht="13.5" thickBot="1" x14ac:dyDescent="0.25">
      <c r="B1444" s="105">
        <v>40963.666666666664</v>
      </c>
      <c r="C1444" s="104">
        <v>63.96</v>
      </c>
      <c r="M1444" s="89">
        <f t="shared" si="26"/>
        <v>3.4455789765631181E-3</v>
      </c>
    </row>
    <row r="1445" spans="2:13" ht="13.5" thickBot="1" x14ac:dyDescent="0.25">
      <c r="B1445" s="105">
        <v>40966.666666666664</v>
      </c>
      <c r="C1445" s="104">
        <v>64.05</v>
      </c>
      <c r="M1445" s="89">
        <f t="shared" si="26"/>
        <v>1.4061403769897538E-3</v>
      </c>
    </row>
    <row r="1446" spans="2:13" ht="13.5" thickBot="1" x14ac:dyDescent="0.25">
      <c r="B1446" s="105">
        <v>40967.666666666664</v>
      </c>
      <c r="C1446" s="104">
        <v>64.7</v>
      </c>
      <c r="M1446" s="89">
        <f t="shared" si="26"/>
        <v>1.009717316411164E-2</v>
      </c>
    </row>
    <row r="1447" spans="2:13" ht="13.5" thickBot="1" x14ac:dyDescent="0.25">
      <c r="B1447" s="105">
        <v>40968.666666666664</v>
      </c>
      <c r="C1447" s="104">
        <v>64.41</v>
      </c>
      <c r="M1447" s="89">
        <f t="shared" si="26"/>
        <v>-4.4923009480555779E-3</v>
      </c>
    </row>
    <row r="1448" spans="2:13" ht="13.5" thickBot="1" x14ac:dyDescent="0.25">
      <c r="B1448" s="105">
        <v>40969.666666666664</v>
      </c>
      <c r="C1448" s="104">
        <v>64.92</v>
      </c>
      <c r="M1448" s="89">
        <f t="shared" si="26"/>
        <v>7.8868420875912865E-3</v>
      </c>
    </row>
    <row r="1449" spans="2:13" ht="13.5" thickBot="1" x14ac:dyDescent="0.25">
      <c r="B1449" s="105">
        <v>40970.666666666664</v>
      </c>
      <c r="C1449" s="104">
        <v>64.87</v>
      </c>
      <c r="M1449" s="89">
        <f t="shared" si="26"/>
        <v>-7.7047542142634766E-4</v>
      </c>
    </row>
    <row r="1450" spans="2:13" ht="13.5" thickBot="1" x14ac:dyDescent="0.25">
      <c r="B1450" s="105">
        <v>40973.666666666664</v>
      </c>
      <c r="C1450" s="104">
        <v>64.2</v>
      </c>
      <c r="M1450" s="89">
        <f t="shared" si="26"/>
        <v>-1.0382056529048615E-2</v>
      </c>
    </row>
    <row r="1451" spans="2:13" ht="13.5" thickBot="1" x14ac:dyDescent="0.25">
      <c r="B1451" s="105">
        <v>40974.666666666664</v>
      </c>
      <c r="C1451" s="104">
        <v>63.57</v>
      </c>
      <c r="M1451" s="89">
        <f t="shared" si="26"/>
        <v>-9.8615497475981039E-3</v>
      </c>
    </row>
    <row r="1452" spans="2:13" ht="13.5" thickBot="1" x14ac:dyDescent="0.25">
      <c r="B1452" s="105">
        <v>40975.666666666664</v>
      </c>
      <c r="C1452" s="104">
        <v>64.06</v>
      </c>
      <c r="M1452" s="89">
        <f t="shared" si="26"/>
        <v>7.6784832326948224E-3</v>
      </c>
    </row>
    <row r="1453" spans="2:13" ht="13.5" thickBot="1" x14ac:dyDescent="0.25">
      <c r="B1453" s="105">
        <v>40976.666666666664</v>
      </c>
      <c r="C1453" s="104">
        <v>64.75</v>
      </c>
      <c r="M1453" s="89">
        <f t="shared" si="26"/>
        <v>1.0713556398635015E-2</v>
      </c>
    </row>
    <row r="1454" spans="2:13" ht="13.5" thickBot="1" x14ac:dyDescent="0.25">
      <c r="B1454" s="105">
        <v>40977.666666666664</v>
      </c>
      <c r="C1454" s="104">
        <v>65.02</v>
      </c>
      <c r="M1454" s="89">
        <f t="shared" si="26"/>
        <v>4.1612142961120462E-3</v>
      </c>
    </row>
    <row r="1455" spans="2:13" ht="13.5" thickBot="1" x14ac:dyDescent="0.25">
      <c r="B1455" s="105">
        <v>40980.666666666664</v>
      </c>
      <c r="C1455" s="104">
        <v>65.05</v>
      </c>
      <c r="M1455" s="89">
        <f t="shared" si="26"/>
        <v>4.6129008275496076E-4</v>
      </c>
    </row>
    <row r="1456" spans="2:13" ht="13.5" thickBot="1" x14ac:dyDescent="0.25">
      <c r="B1456" s="105">
        <v>40981.666666666664</v>
      </c>
      <c r="C1456" s="104">
        <v>66.260000000000005</v>
      </c>
      <c r="M1456" s="89">
        <f t="shared" si="26"/>
        <v>1.8430191913235694E-2</v>
      </c>
    </row>
    <row r="1457" spans="2:13" ht="13.5" thickBot="1" x14ac:dyDescent="0.25">
      <c r="B1457" s="105">
        <v>40982.666666666664</v>
      </c>
      <c r="C1457" s="104">
        <v>66.489999999999995</v>
      </c>
      <c r="M1457" s="89">
        <f t="shared" si="26"/>
        <v>3.4651635426137068E-3</v>
      </c>
    </row>
    <row r="1458" spans="2:13" ht="13.5" thickBot="1" x14ac:dyDescent="0.25">
      <c r="B1458" s="105">
        <v>40983.666666666664</v>
      </c>
      <c r="C1458" s="104">
        <v>66.680000000000007</v>
      </c>
      <c r="M1458" s="89">
        <f t="shared" si="26"/>
        <v>2.8534974682297744E-3</v>
      </c>
    </row>
    <row r="1459" spans="2:13" ht="13.5" thickBot="1" x14ac:dyDescent="0.25">
      <c r="B1459" s="105">
        <v>40984.666666666664</v>
      </c>
      <c r="C1459" s="104">
        <v>66.52</v>
      </c>
      <c r="M1459" s="89">
        <f t="shared" si="26"/>
        <v>-2.4024035578665121E-3</v>
      </c>
    </row>
    <row r="1460" spans="2:13" ht="13.5" thickBot="1" x14ac:dyDescent="0.25">
      <c r="B1460" s="105">
        <v>40987.666666666664</v>
      </c>
      <c r="C1460" s="104">
        <v>66.989999999999995</v>
      </c>
      <c r="M1460" s="89">
        <f t="shared" si="26"/>
        <v>7.040700195449179E-3</v>
      </c>
    </row>
    <row r="1461" spans="2:13" ht="13.5" thickBot="1" x14ac:dyDescent="0.25">
      <c r="B1461" s="105">
        <v>40988.666666666664</v>
      </c>
      <c r="C1461" s="104">
        <v>67.11</v>
      </c>
      <c r="M1461" s="89">
        <f t="shared" si="26"/>
        <v>1.7897096499717093E-3</v>
      </c>
    </row>
    <row r="1462" spans="2:13" ht="13.5" thickBot="1" x14ac:dyDescent="0.25">
      <c r="B1462" s="105">
        <v>40989.666666666664</v>
      </c>
      <c r="C1462" s="104">
        <v>67.12</v>
      </c>
      <c r="M1462" s="89">
        <f t="shared" si="26"/>
        <v>1.4899798880296252E-4</v>
      </c>
    </row>
    <row r="1463" spans="2:13" ht="13.5" thickBot="1" x14ac:dyDescent="0.25">
      <c r="B1463" s="105">
        <v>40990.666666666664</v>
      </c>
      <c r="C1463" s="104">
        <v>66.98</v>
      </c>
      <c r="M1463" s="89">
        <f t="shared" si="26"/>
        <v>-2.0879947928921796E-3</v>
      </c>
    </row>
    <row r="1464" spans="2:13" ht="13.5" thickBot="1" x14ac:dyDescent="0.25">
      <c r="B1464" s="105">
        <v>40991.666666666664</v>
      </c>
      <c r="C1464" s="104">
        <v>66.94</v>
      </c>
      <c r="M1464" s="89">
        <f t="shared" si="26"/>
        <v>-5.9737158287805742E-4</v>
      </c>
    </row>
    <row r="1465" spans="2:13" ht="13.5" thickBot="1" x14ac:dyDescent="0.25">
      <c r="B1465" s="105">
        <v>40994.666666666664</v>
      </c>
      <c r="C1465" s="104">
        <v>68.11</v>
      </c>
      <c r="M1465" s="89">
        <f t="shared" si="26"/>
        <v>1.7327349470046497E-2</v>
      </c>
    </row>
    <row r="1466" spans="2:13" ht="13.5" thickBot="1" x14ac:dyDescent="0.25">
      <c r="B1466" s="105">
        <v>40995.666666666664</v>
      </c>
      <c r="C1466" s="104">
        <v>68.209999999999994</v>
      </c>
      <c r="M1466" s="89">
        <f t="shared" si="26"/>
        <v>1.4671364134008253E-3</v>
      </c>
    </row>
    <row r="1467" spans="2:13" ht="13.5" thickBot="1" x14ac:dyDescent="0.25">
      <c r="B1467" s="105">
        <v>40996.666666666664</v>
      </c>
      <c r="C1467" s="104">
        <v>67.94</v>
      </c>
      <c r="M1467" s="89">
        <f t="shared" si="26"/>
        <v>-3.9662189341900991E-3</v>
      </c>
    </row>
    <row r="1468" spans="2:13" ht="13.5" thickBot="1" x14ac:dyDescent="0.25">
      <c r="B1468" s="105">
        <v>40997.666666666664</v>
      </c>
      <c r="C1468" s="104">
        <v>67.680000000000007</v>
      </c>
      <c r="M1468" s="89">
        <f t="shared" si="26"/>
        <v>-3.8342474344699234E-3</v>
      </c>
    </row>
    <row r="1469" spans="2:13" ht="13.5" thickBot="1" x14ac:dyDescent="0.25">
      <c r="B1469" s="105">
        <v>40998.666666666664</v>
      </c>
      <c r="C1469" s="104">
        <v>67.55</v>
      </c>
      <c r="M1469" s="89">
        <f t="shared" si="26"/>
        <v>-1.9226508917600967E-3</v>
      </c>
    </row>
    <row r="1470" spans="2:13" ht="13.5" thickBot="1" x14ac:dyDescent="0.25">
      <c r="B1470" s="105">
        <v>41001.666666666664</v>
      </c>
      <c r="C1470" s="104">
        <v>68.25</v>
      </c>
      <c r="M1470" s="89">
        <f t="shared" si="26"/>
        <v>1.0309369658861287E-2</v>
      </c>
    </row>
    <row r="1471" spans="2:13" ht="13.5" thickBot="1" x14ac:dyDescent="0.25">
      <c r="B1471" s="105">
        <v>41002.666666666664</v>
      </c>
      <c r="C1471" s="104">
        <v>68.23</v>
      </c>
      <c r="M1471" s="89">
        <f t="shared" si="26"/>
        <v>-2.9308323773678715E-4</v>
      </c>
    </row>
    <row r="1472" spans="2:13" ht="13.5" thickBot="1" x14ac:dyDescent="0.25">
      <c r="B1472" s="105">
        <v>41003.666666666664</v>
      </c>
      <c r="C1472" s="104">
        <v>67.3</v>
      </c>
      <c r="M1472" s="89">
        <f t="shared" si="26"/>
        <v>-1.372411417665023E-2</v>
      </c>
    </row>
    <row r="1473" spans="2:13" ht="13.5" thickBot="1" x14ac:dyDescent="0.25">
      <c r="B1473" s="105">
        <v>41004.666666666664</v>
      </c>
      <c r="C1473" s="104">
        <v>67.72</v>
      </c>
      <c r="M1473" s="89">
        <f t="shared" si="26"/>
        <v>6.2213206142524239E-3</v>
      </c>
    </row>
    <row r="1474" spans="2:13" ht="13.5" thickBot="1" x14ac:dyDescent="0.25">
      <c r="B1474" s="105">
        <v>41008.666666666664</v>
      </c>
      <c r="C1474" s="104">
        <v>67.209999999999994</v>
      </c>
      <c r="M1474" s="89">
        <f t="shared" si="26"/>
        <v>-7.5595112830601661E-3</v>
      </c>
    </row>
    <row r="1475" spans="2:13" ht="13.5" thickBot="1" x14ac:dyDescent="0.25">
      <c r="B1475" s="105">
        <v>41009.666666666664</v>
      </c>
      <c r="C1475" s="104">
        <v>66.13</v>
      </c>
      <c r="M1475" s="89">
        <f t="shared" si="26"/>
        <v>-1.6199544295303434E-2</v>
      </c>
    </row>
    <row r="1476" spans="2:13" ht="13.5" thickBot="1" x14ac:dyDescent="0.25">
      <c r="B1476" s="105">
        <v>41010.666666666664</v>
      </c>
      <c r="C1476" s="104">
        <v>66.45</v>
      </c>
      <c r="M1476" s="89">
        <f t="shared" si="26"/>
        <v>4.8272834726833655E-3</v>
      </c>
    </row>
    <row r="1477" spans="2:13" ht="13.5" thickBot="1" x14ac:dyDescent="0.25">
      <c r="B1477" s="105">
        <v>41011.666666666664</v>
      </c>
      <c r="C1477" s="104">
        <v>67.209999999999994</v>
      </c>
      <c r="M1477" s="89">
        <f t="shared" ref="M1477:M1540" si="27">LN(C1477/C1476)</f>
        <v>1.137226082261995E-2</v>
      </c>
    </row>
    <row r="1478" spans="2:13" ht="13.5" thickBot="1" x14ac:dyDescent="0.25">
      <c r="B1478" s="105">
        <v>41012.666666666664</v>
      </c>
      <c r="C1478" s="104">
        <v>66.19</v>
      </c>
      <c r="M1478" s="89">
        <f t="shared" si="27"/>
        <v>-1.5292651851043009E-2</v>
      </c>
    </row>
    <row r="1479" spans="2:13" ht="13.5" thickBot="1" x14ac:dyDescent="0.25">
      <c r="B1479" s="105">
        <v>41015.666666666664</v>
      </c>
      <c r="C1479" s="104">
        <v>65.45</v>
      </c>
      <c r="M1479" s="89">
        <f t="shared" si="27"/>
        <v>-1.1242901774922402E-2</v>
      </c>
    </row>
    <row r="1480" spans="2:13" ht="13.5" thickBot="1" x14ac:dyDescent="0.25">
      <c r="B1480" s="105">
        <v>41016.666666666664</v>
      </c>
      <c r="C1480" s="104">
        <v>66.78</v>
      </c>
      <c r="M1480" s="89">
        <f t="shared" si="27"/>
        <v>2.0117142159599477E-2</v>
      </c>
    </row>
    <row r="1481" spans="2:13" ht="13.5" thickBot="1" x14ac:dyDescent="0.25">
      <c r="B1481" s="105">
        <v>41017.666666666664</v>
      </c>
      <c r="C1481" s="104">
        <v>66.61</v>
      </c>
      <c r="M1481" s="89">
        <f t="shared" si="27"/>
        <v>-2.5489180904203898E-3</v>
      </c>
    </row>
    <row r="1482" spans="2:13" ht="13.5" thickBot="1" x14ac:dyDescent="0.25">
      <c r="B1482" s="105">
        <v>41018.666666666664</v>
      </c>
      <c r="C1482" s="104">
        <v>65.86</v>
      </c>
      <c r="M1482" s="89">
        <f t="shared" si="27"/>
        <v>-1.132343947686985E-2</v>
      </c>
    </row>
    <row r="1483" spans="2:13" ht="13.5" thickBot="1" x14ac:dyDescent="0.25">
      <c r="B1483" s="105">
        <v>41019.666666666664</v>
      </c>
      <c r="C1483" s="104">
        <v>65.680000000000007</v>
      </c>
      <c r="M1483" s="89">
        <f t="shared" si="27"/>
        <v>-2.7368118040453767E-3</v>
      </c>
    </row>
    <row r="1484" spans="2:13" ht="13.5" thickBot="1" x14ac:dyDescent="0.25">
      <c r="B1484" s="105">
        <v>41022.666666666664</v>
      </c>
      <c r="C1484" s="104">
        <v>65.08</v>
      </c>
      <c r="M1484" s="89">
        <f t="shared" si="27"/>
        <v>-9.1771827933358491E-3</v>
      </c>
    </row>
    <row r="1485" spans="2:13" ht="13.5" thickBot="1" x14ac:dyDescent="0.25">
      <c r="B1485" s="105">
        <v>41023.666666666664</v>
      </c>
      <c r="C1485" s="104">
        <v>64.73</v>
      </c>
      <c r="M1485" s="89">
        <f t="shared" si="27"/>
        <v>-5.3925097934181439E-3</v>
      </c>
    </row>
    <row r="1486" spans="2:13" ht="13.5" thickBot="1" x14ac:dyDescent="0.25">
      <c r="B1486" s="105">
        <v>41024.666666666664</v>
      </c>
      <c r="C1486" s="104">
        <v>66.45</v>
      </c>
      <c r="M1486" s="89">
        <f t="shared" si="27"/>
        <v>2.6225012601835431E-2</v>
      </c>
    </row>
    <row r="1487" spans="2:13" ht="13.5" thickBot="1" x14ac:dyDescent="0.25">
      <c r="B1487" s="105">
        <v>41025.666666666664</v>
      </c>
      <c r="C1487" s="104">
        <v>66.84</v>
      </c>
      <c r="M1487" s="89">
        <f t="shared" si="27"/>
        <v>5.8519185679385853E-3</v>
      </c>
    </row>
    <row r="1488" spans="2:13" ht="13.5" thickBot="1" x14ac:dyDescent="0.25">
      <c r="B1488" s="105">
        <v>41026.666666666664</v>
      </c>
      <c r="C1488" s="104">
        <v>67.239999999999995</v>
      </c>
      <c r="M1488" s="89">
        <f t="shared" si="27"/>
        <v>5.9666048132216961E-3</v>
      </c>
    </row>
    <row r="1489" spans="2:13" ht="13.5" thickBot="1" x14ac:dyDescent="0.25">
      <c r="B1489" s="105">
        <v>41029.666666666664</v>
      </c>
      <c r="C1489" s="104">
        <v>66.760000000000005</v>
      </c>
      <c r="M1489" s="89">
        <f t="shared" si="27"/>
        <v>-7.1642097467803497E-3</v>
      </c>
    </row>
    <row r="1490" spans="2:13" ht="13.5" thickBot="1" x14ac:dyDescent="0.25">
      <c r="B1490" s="105">
        <v>41030.666666666664</v>
      </c>
      <c r="C1490" s="104">
        <v>66.87</v>
      </c>
      <c r="M1490" s="89">
        <f t="shared" si="27"/>
        <v>1.6463372722527868E-3</v>
      </c>
    </row>
    <row r="1491" spans="2:13" ht="13.5" thickBot="1" x14ac:dyDescent="0.25">
      <c r="B1491" s="105">
        <v>41031.666666666664</v>
      </c>
      <c r="C1491" s="104">
        <v>67.06</v>
      </c>
      <c r="M1491" s="89">
        <f t="shared" si="27"/>
        <v>2.8373049721951648E-3</v>
      </c>
    </row>
    <row r="1492" spans="2:13" ht="13.5" thickBot="1" x14ac:dyDescent="0.25">
      <c r="B1492" s="105">
        <v>41032.666666666664</v>
      </c>
      <c r="C1492" s="104">
        <v>66.349999999999994</v>
      </c>
      <c r="M1492" s="89">
        <f t="shared" si="27"/>
        <v>-1.0643980259866136E-2</v>
      </c>
    </row>
    <row r="1493" spans="2:13" ht="13.5" thickBot="1" x14ac:dyDescent="0.25">
      <c r="B1493" s="105">
        <v>41033.666666666664</v>
      </c>
      <c r="C1493" s="104">
        <v>64.7</v>
      </c>
      <c r="M1493" s="89">
        <f t="shared" si="27"/>
        <v>-2.5182559271361468E-2</v>
      </c>
    </row>
    <row r="1494" spans="2:13" ht="13.5" thickBot="1" x14ac:dyDescent="0.25">
      <c r="B1494" s="105">
        <v>41036.666666666664</v>
      </c>
      <c r="C1494" s="104">
        <v>64.760000000000005</v>
      </c>
      <c r="M1494" s="89">
        <f t="shared" si="27"/>
        <v>9.2692730257950293E-4</v>
      </c>
    </row>
    <row r="1495" spans="2:13" ht="13.5" thickBot="1" x14ac:dyDescent="0.25">
      <c r="B1495" s="105">
        <v>41037.666666666664</v>
      </c>
      <c r="C1495" s="104">
        <v>64.52</v>
      </c>
      <c r="M1495" s="89">
        <f t="shared" si="27"/>
        <v>-3.7128755524264358E-3</v>
      </c>
    </row>
    <row r="1496" spans="2:13" ht="13.5" thickBot="1" x14ac:dyDescent="0.25">
      <c r="B1496" s="105">
        <v>41038.666666666664</v>
      </c>
      <c r="C1496" s="104">
        <v>64.319999999999993</v>
      </c>
      <c r="M1496" s="89">
        <f t="shared" si="27"/>
        <v>-3.1046283862971816E-3</v>
      </c>
    </row>
    <row r="1497" spans="2:13" ht="13.5" thickBot="1" x14ac:dyDescent="0.25">
      <c r="B1497" s="105">
        <v>41039.666666666664</v>
      </c>
      <c r="C1497" s="104">
        <v>64.19</v>
      </c>
      <c r="M1497" s="89">
        <f t="shared" si="27"/>
        <v>-2.0231895470240687E-3</v>
      </c>
    </row>
    <row r="1498" spans="2:13" ht="13.5" thickBot="1" x14ac:dyDescent="0.25">
      <c r="B1498" s="105">
        <v>41040.666666666664</v>
      </c>
      <c r="C1498" s="104">
        <v>64.180000000000007</v>
      </c>
      <c r="M1498" s="89">
        <f t="shared" si="27"/>
        <v>-1.5579964197583E-4</v>
      </c>
    </row>
    <row r="1499" spans="2:13" ht="13.5" thickBot="1" x14ac:dyDescent="0.25">
      <c r="B1499" s="105">
        <v>41043.666666666664</v>
      </c>
      <c r="C1499" s="104">
        <v>63.58</v>
      </c>
      <c r="M1499" s="89">
        <f t="shared" si="27"/>
        <v>-9.3926801990542597E-3</v>
      </c>
    </row>
    <row r="1500" spans="2:13" ht="13.5" thickBot="1" x14ac:dyDescent="0.25">
      <c r="B1500" s="105">
        <v>41044.666666666664</v>
      </c>
      <c r="C1500" s="104">
        <v>63.37</v>
      </c>
      <c r="M1500" s="89">
        <f t="shared" si="27"/>
        <v>-3.3083921472310449E-3</v>
      </c>
    </row>
    <row r="1501" spans="2:13" ht="13.5" thickBot="1" x14ac:dyDescent="0.25">
      <c r="B1501" s="105">
        <v>41045.666666666664</v>
      </c>
      <c r="C1501" s="104">
        <v>62.94</v>
      </c>
      <c r="M1501" s="89">
        <f t="shared" si="27"/>
        <v>-6.8086716991648281E-3</v>
      </c>
    </row>
    <row r="1502" spans="2:13" ht="13.5" thickBot="1" x14ac:dyDescent="0.25">
      <c r="B1502" s="105">
        <v>41046.666666666664</v>
      </c>
      <c r="C1502" s="104">
        <v>61.61</v>
      </c>
      <c r="M1502" s="89">
        <f t="shared" si="27"/>
        <v>-2.1357696609781419E-2</v>
      </c>
    </row>
    <row r="1503" spans="2:13" ht="13.5" thickBot="1" x14ac:dyDescent="0.25">
      <c r="B1503" s="105">
        <v>41047.666666666664</v>
      </c>
      <c r="C1503" s="104">
        <v>60.81</v>
      </c>
      <c r="M1503" s="89">
        <f t="shared" si="27"/>
        <v>-1.3069945894460878E-2</v>
      </c>
    </row>
    <row r="1504" spans="2:13" ht="13.5" thickBot="1" x14ac:dyDescent="0.25">
      <c r="B1504" s="105">
        <v>41050.666666666664</v>
      </c>
      <c r="C1504" s="104">
        <v>62.51</v>
      </c>
      <c r="M1504" s="89">
        <f t="shared" si="27"/>
        <v>2.757229481170264E-2</v>
      </c>
    </row>
    <row r="1505" spans="2:13" ht="13.5" thickBot="1" x14ac:dyDescent="0.25">
      <c r="B1505" s="105">
        <v>41051.666666666664</v>
      </c>
      <c r="C1505" s="104">
        <v>62.44</v>
      </c>
      <c r="M1505" s="89">
        <f t="shared" si="27"/>
        <v>-1.1204482964897178E-3</v>
      </c>
    </row>
    <row r="1506" spans="2:13" ht="13.5" thickBot="1" x14ac:dyDescent="0.25">
      <c r="B1506" s="105">
        <v>41052.666666666664</v>
      </c>
      <c r="C1506" s="104">
        <v>62.56</v>
      </c>
      <c r="M1506" s="89">
        <f t="shared" si="27"/>
        <v>1.9200005898244268E-3</v>
      </c>
    </row>
    <row r="1507" spans="2:13" ht="13.5" thickBot="1" x14ac:dyDescent="0.25">
      <c r="B1507" s="105">
        <v>41053.666666666664</v>
      </c>
      <c r="C1507" s="104">
        <v>62.15</v>
      </c>
      <c r="M1507" s="89">
        <f t="shared" si="27"/>
        <v>-6.5752782803355997E-3</v>
      </c>
    </row>
    <row r="1508" spans="2:13" ht="13.5" thickBot="1" x14ac:dyDescent="0.25">
      <c r="B1508" s="105">
        <v>41054.666666666664</v>
      </c>
      <c r="C1508" s="104">
        <v>62.07</v>
      </c>
      <c r="M1508" s="89">
        <f t="shared" si="27"/>
        <v>-1.2880375311587449E-3</v>
      </c>
    </row>
    <row r="1509" spans="2:13" ht="13.5" thickBot="1" x14ac:dyDescent="0.25">
      <c r="B1509" s="105">
        <v>41058.666666666664</v>
      </c>
      <c r="C1509" s="104">
        <v>62.86</v>
      </c>
      <c r="M1509" s="89">
        <f t="shared" si="27"/>
        <v>1.2647250943860249E-2</v>
      </c>
    </row>
    <row r="1510" spans="2:13" ht="13.5" thickBot="1" x14ac:dyDescent="0.25">
      <c r="B1510" s="105">
        <v>41059.666666666664</v>
      </c>
      <c r="C1510" s="104">
        <v>62.33</v>
      </c>
      <c r="M1510" s="89">
        <f t="shared" si="27"/>
        <v>-8.4671805486623425E-3</v>
      </c>
    </row>
    <row r="1511" spans="2:13" ht="13.5" thickBot="1" x14ac:dyDescent="0.25">
      <c r="B1511" s="105">
        <v>41060.666666666664</v>
      </c>
      <c r="C1511" s="104">
        <v>62.06</v>
      </c>
      <c r="M1511" s="89">
        <f t="shared" si="27"/>
        <v>-4.3411918005249739E-3</v>
      </c>
    </row>
    <row r="1512" spans="2:13" ht="13.5" thickBot="1" x14ac:dyDescent="0.25">
      <c r="B1512" s="105">
        <v>41061.666666666664</v>
      </c>
      <c r="C1512" s="104">
        <v>60.41</v>
      </c>
      <c r="M1512" s="89">
        <f t="shared" si="27"/>
        <v>-2.6947004869584297E-2</v>
      </c>
    </row>
    <row r="1513" spans="2:13" ht="13.5" thickBot="1" x14ac:dyDescent="0.25">
      <c r="B1513" s="105">
        <v>41064.666666666664</v>
      </c>
      <c r="C1513" s="104">
        <v>60.87</v>
      </c>
      <c r="M1513" s="89">
        <f t="shared" si="27"/>
        <v>7.5857883551831515E-3</v>
      </c>
    </row>
    <row r="1514" spans="2:13" ht="13.5" thickBot="1" x14ac:dyDescent="0.25">
      <c r="B1514" s="105">
        <v>41065.666666666664</v>
      </c>
      <c r="C1514" s="104">
        <v>61.12</v>
      </c>
      <c r="M1514" s="89">
        <f t="shared" si="27"/>
        <v>4.0987023524319318E-3</v>
      </c>
    </row>
    <row r="1515" spans="2:13" ht="13.5" thickBot="1" x14ac:dyDescent="0.25">
      <c r="B1515" s="105">
        <v>41066.666666666664</v>
      </c>
      <c r="C1515" s="104">
        <v>62.52</v>
      </c>
      <c r="M1515" s="89">
        <f t="shared" si="27"/>
        <v>2.2647360695011002E-2</v>
      </c>
    </row>
    <row r="1516" spans="2:13" ht="13.5" thickBot="1" x14ac:dyDescent="0.25">
      <c r="B1516" s="105">
        <v>41067.666666666664</v>
      </c>
      <c r="C1516" s="104">
        <v>62.27</v>
      </c>
      <c r="M1516" s="89">
        <f t="shared" si="27"/>
        <v>-4.0067366689152013E-3</v>
      </c>
    </row>
    <row r="1517" spans="2:13" ht="13.5" thickBot="1" x14ac:dyDescent="0.25">
      <c r="B1517" s="105">
        <v>41068.666666666664</v>
      </c>
      <c r="C1517" s="104">
        <v>62.87</v>
      </c>
      <c r="M1517" s="89">
        <f t="shared" si="27"/>
        <v>9.5893335106090067E-3</v>
      </c>
    </row>
    <row r="1518" spans="2:13" ht="13.5" thickBot="1" x14ac:dyDescent="0.25">
      <c r="B1518" s="105">
        <v>41071.666666666664</v>
      </c>
      <c r="C1518" s="104">
        <v>61.81</v>
      </c>
      <c r="M1518" s="89">
        <f t="shared" si="27"/>
        <v>-1.7003938723787703E-2</v>
      </c>
    </row>
    <row r="1519" spans="2:13" ht="13.5" thickBot="1" x14ac:dyDescent="0.25">
      <c r="B1519" s="105">
        <v>41072.666666666664</v>
      </c>
      <c r="C1519" s="104">
        <v>62.56</v>
      </c>
      <c r="M1519" s="89">
        <f t="shared" si="27"/>
        <v>1.20609325658737E-2</v>
      </c>
    </row>
    <row r="1520" spans="2:13" ht="13.5" thickBot="1" x14ac:dyDescent="0.25">
      <c r="B1520" s="105">
        <v>41073.666666666664</v>
      </c>
      <c r="C1520" s="104">
        <v>62.13</v>
      </c>
      <c r="M1520" s="89">
        <f t="shared" si="27"/>
        <v>-6.8971321614531714E-3</v>
      </c>
    </row>
    <row r="1521" spans="2:13" ht="13.5" thickBot="1" x14ac:dyDescent="0.25">
      <c r="B1521" s="105">
        <v>41074.666666666664</v>
      </c>
      <c r="C1521" s="104">
        <v>62.36</v>
      </c>
      <c r="M1521" s="89">
        <f t="shared" si="27"/>
        <v>3.695080113973152E-3</v>
      </c>
    </row>
    <row r="1522" spans="2:13" ht="13.5" thickBot="1" x14ac:dyDescent="0.25">
      <c r="B1522" s="105">
        <v>41075.666666666664</v>
      </c>
      <c r="C1522" s="104">
        <v>62.99</v>
      </c>
      <c r="M1522" s="89">
        <f t="shared" si="27"/>
        <v>1.0051939444261804E-2</v>
      </c>
    </row>
    <row r="1523" spans="2:13" ht="13.5" thickBot="1" x14ac:dyDescent="0.25">
      <c r="B1523" s="105">
        <v>41078.666666666664</v>
      </c>
      <c r="C1523" s="104">
        <v>63.58</v>
      </c>
      <c r="M1523" s="89">
        <f t="shared" si="27"/>
        <v>9.3229718488188687E-3</v>
      </c>
    </row>
    <row r="1524" spans="2:13" ht="13.5" thickBot="1" x14ac:dyDescent="0.25">
      <c r="B1524" s="105">
        <v>41079.666666666664</v>
      </c>
      <c r="C1524" s="104">
        <v>64.239999999999995</v>
      </c>
      <c r="M1524" s="89">
        <f t="shared" si="27"/>
        <v>1.0327114155849524E-2</v>
      </c>
    </row>
    <row r="1525" spans="2:13" ht="13.5" thickBot="1" x14ac:dyDescent="0.25">
      <c r="B1525" s="105">
        <v>41080.666666666664</v>
      </c>
      <c r="C1525" s="104">
        <v>64.290000000000006</v>
      </c>
      <c r="M1525" s="89">
        <f t="shared" si="27"/>
        <v>7.780285150893883E-4</v>
      </c>
    </row>
    <row r="1526" spans="2:13" ht="13.5" thickBot="1" x14ac:dyDescent="0.25">
      <c r="B1526" s="105">
        <v>41081.666666666664</v>
      </c>
      <c r="C1526" s="104">
        <v>62.69</v>
      </c>
      <c r="M1526" s="89">
        <f t="shared" si="27"/>
        <v>-2.5202152867718368E-2</v>
      </c>
    </row>
    <row r="1527" spans="2:13" ht="13.5" thickBot="1" x14ac:dyDescent="0.25">
      <c r="B1527" s="105">
        <v>41082.666666666664</v>
      </c>
      <c r="C1527" s="104">
        <v>63.35</v>
      </c>
      <c r="M1527" s="89">
        <f t="shared" si="27"/>
        <v>1.0472961481270981E-2</v>
      </c>
    </row>
    <row r="1528" spans="2:13" ht="13.5" thickBot="1" x14ac:dyDescent="0.25">
      <c r="B1528" s="105">
        <v>41085.666666666664</v>
      </c>
      <c r="C1528" s="104">
        <v>62.13</v>
      </c>
      <c r="M1528" s="89">
        <f t="shared" si="27"/>
        <v>-1.9445942691545613E-2</v>
      </c>
    </row>
    <row r="1529" spans="2:13" ht="13.5" thickBot="1" x14ac:dyDescent="0.25">
      <c r="B1529" s="105">
        <v>41086.666666666664</v>
      </c>
      <c r="C1529" s="104">
        <v>62.52</v>
      </c>
      <c r="M1529" s="89">
        <f t="shared" si="27"/>
        <v>6.2575414776732926E-3</v>
      </c>
    </row>
    <row r="1530" spans="2:13" ht="13.5" thickBot="1" x14ac:dyDescent="0.25">
      <c r="B1530" s="105">
        <v>41087.666666666664</v>
      </c>
      <c r="C1530" s="104">
        <v>62.9</v>
      </c>
      <c r="M1530" s="89">
        <f t="shared" si="27"/>
        <v>6.059658153118817E-3</v>
      </c>
    </row>
    <row r="1531" spans="2:13" ht="13.5" thickBot="1" x14ac:dyDescent="0.25">
      <c r="B1531" s="105">
        <v>41088.666666666664</v>
      </c>
      <c r="C1531" s="104">
        <v>62.2</v>
      </c>
      <c r="M1531" s="89">
        <f t="shared" si="27"/>
        <v>-1.1191163961260993E-2</v>
      </c>
    </row>
    <row r="1532" spans="2:13" ht="13.5" thickBot="1" x14ac:dyDescent="0.25">
      <c r="B1532" s="105">
        <v>41089.666666666664</v>
      </c>
      <c r="C1532" s="104">
        <v>64.16</v>
      </c>
      <c r="M1532" s="89">
        <f t="shared" si="27"/>
        <v>3.102496381312525E-2</v>
      </c>
    </row>
    <row r="1533" spans="2:13" ht="13.5" thickBot="1" x14ac:dyDescent="0.25">
      <c r="B1533" s="105">
        <v>41092.666666666664</v>
      </c>
      <c r="C1533" s="104">
        <v>64.349999999999994</v>
      </c>
      <c r="M1533" s="89">
        <f t="shared" si="27"/>
        <v>2.9569704838765614E-3</v>
      </c>
    </row>
    <row r="1534" spans="2:13" ht="13.5" thickBot="1" x14ac:dyDescent="0.25">
      <c r="B1534" s="105">
        <v>41093.666666666664</v>
      </c>
      <c r="C1534" s="104">
        <v>64.89</v>
      </c>
      <c r="M1534" s="89">
        <f t="shared" si="27"/>
        <v>8.3565945909414921E-3</v>
      </c>
    </row>
    <row r="1535" spans="2:13" ht="13.5" thickBot="1" x14ac:dyDescent="0.25">
      <c r="B1535" s="105">
        <v>41095.666666666664</v>
      </c>
      <c r="C1535" s="104">
        <v>64.930000000000007</v>
      </c>
      <c r="M1535" s="89">
        <f t="shared" si="27"/>
        <v>6.1623788731846594E-4</v>
      </c>
    </row>
    <row r="1536" spans="2:13" ht="13.5" thickBot="1" x14ac:dyDescent="0.25">
      <c r="B1536" s="105">
        <v>41096.666666666664</v>
      </c>
      <c r="C1536" s="104">
        <v>64.12</v>
      </c>
      <c r="M1536" s="89">
        <f t="shared" si="27"/>
        <v>-1.2553438779043241E-2</v>
      </c>
    </row>
    <row r="1537" spans="2:13" ht="13.5" thickBot="1" x14ac:dyDescent="0.25">
      <c r="B1537" s="105">
        <v>41099.666666666664</v>
      </c>
      <c r="C1537" s="104">
        <v>64</v>
      </c>
      <c r="M1537" s="89">
        <f t="shared" si="27"/>
        <v>-1.8732443816804475E-3</v>
      </c>
    </row>
    <row r="1538" spans="2:13" ht="13.5" thickBot="1" x14ac:dyDescent="0.25">
      <c r="B1538" s="105">
        <v>41100.666666666664</v>
      </c>
      <c r="C1538" s="104">
        <v>63.37</v>
      </c>
      <c r="M1538" s="89">
        <f t="shared" si="27"/>
        <v>-9.8925200242462961E-3</v>
      </c>
    </row>
    <row r="1539" spans="2:13" ht="13.5" thickBot="1" x14ac:dyDescent="0.25">
      <c r="B1539" s="105">
        <v>41101.666666666664</v>
      </c>
      <c r="C1539" s="104">
        <v>63.02</v>
      </c>
      <c r="M1539" s="89">
        <f t="shared" si="27"/>
        <v>-5.5384270062969676E-3</v>
      </c>
    </row>
    <row r="1540" spans="2:13" ht="13.5" thickBot="1" x14ac:dyDescent="0.25">
      <c r="B1540" s="105">
        <v>41102.666666666664</v>
      </c>
      <c r="C1540" s="104">
        <v>62.43</v>
      </c>
      <c r="M1540" s="89">
        <f t="shared" si="27"/>
        <v>-9.4062072554758538E-3</v>
      </c>
    </row>
    <row r="1541" spans="2:13" ht="13.5" thickBot="1" x14ac:dyDescent="0.25">
      <c r="B1541" s="105">
        <v>41103.666666666664</v>
      </c>
      <c r="C1541" s="104">
        <v>63.38</v>
      </c>
      <c r="M1541" s="89">
        <f t="shared" ref="M1541:M1604" si="28">LN(C1541/C1540)</f>
        <v>1.5102425189122083E-2</v>
      </c>
    </row>
    <row r="1542" spans="2:13" ht="13.5" thickBot="1" x14ac:dyDescent="0.25">
      <c r="B1542" s="105">
        <v>41106.666666666664</v>
      </c>
      <c r="C1542" s="104">
        <v>63.2</v>
      </c>
      <c r="M1542" s="89">
        <f t="shared" si="28"/>
        <v>-2.8440531099629147E-3</v>
      </c>
    </row>
    <row r="1543" spans="2:13" ht="13.5" thickBot="1" x14ac:dyDescent="0.25">
      <c r="B1543" s="105">
        <v>41107.666666666664</v>
      </c>
      <c r="C1543" s="104">
        <v>63.53</v>
      </c>
      <c r="M1543" s="89">
        <f t="shared" si="28"/>
        <v>5.2079341256300584E-3</v>
      </c>
    </row>
    <row r="1544" spans="2:13" ht="13.5" thickBot="1" x14ac:dyDescent="0.25">
      <c r="B1544" s="105">
        <v>41108.666666666664</v>
      </c>
      <c r="C1544" s="104">
        <v>64.39</v>
      </c>
      <c r="M1544" s="89">
        <f t="shared" si="28"/>
        <v>1.3446106271650339E-2</v>
      </c>
    </row>
    <row r="1545" spans="2:13" ht="13.5" thickBot="1" x14ac:dyDescent="0.25">
      <c r="B1545" s="105">
        <v>41109.666666666664</v>
      </c>
      <c r="C1545" s="104">
        <v>65.099999999999994</v>
      </c>
      <c r="M1545" s="89">
        <f t="shared" si="28"/>
        <v>1.0966207664431404E-2</v>
      </c>
    </row>
    <row r="1546" spans="2:13" ht="13.5" thickBot="1" x14ac:dyDescent="0.25">
      <c r="B1546" s="105">
        <v>41110.666666666664</v>
      </c>
      <c r="C1546" s="104">
        <v>64.239999999999995</v>
      </c>
      <c r="M1546" s="89">
        <f t="shared" si="28"/>
        <v>-1.3298479576017364E-2</v>
      </c>
    </row>
    <row r="1547" spans="2:13" ht="13.5" thickBot="1" x14ac:dyDescent="0.25">
      <c r="B1547" s="105">
        <v>41113.666666666664</v>
      </c>
      <c r="C1547" s="104">
        <v>63.46</v>
      </c>
      <c r="M1547" s="89">
        <f t="shared" si="28"/>
        <v>-1.2216283483456662E-2</v>
      </c>
    </row>
    <row r="1548" spans="2:13" ht="13.5" thickBot="1" x14ac:dyDescent="0.25">
      <c r="B1548" s="105">
        <v>41114.666666666664</v>
      </c>
      <c r="C1548" s="104">
        <v>62.96</v>
      </c>
      <c r="M1548" s="89">
        <f t="shared" si="28"/>
        <v>-7.9101820459017719E-3</v>
      </c>
    </row>
    <row r="1549" spans="2:13" ht="13.5" thickBot="1" x14ac:dyDescent="0.25">
      <c r="B1549" s="105">
        <v>41115.666666666664</v>
      </c>
      <c r="C1549" s="104">
        <v>62.54</v>
      </c>
      <c r="M1549" s="89">
        <f t="shared" si="28"/>
        <v>-6.6932520794525975E-3</v>
      </c>
    </row>
    <row r="1550" spans="2:13" ht="13.5" thickBot="1" x14ac:dyDescent="0.25">
      <c r="B1550" s="105">
        <v>41116.666666666664</v>
      </c>
      <c r="C1550" s="104">
        <v>63.37</v>
      </c>
      <c r="M1550" s="89">
        <f t="shared" si="28"/>
        <v>1.3184211305730345E-2</v>
      </c>
    </row>
    <row r="1551" spans="2:13" ht="13.5" thickBot="1" x14ac:dyDescent="0.25">
      <c r="B1551" s="105">
        <v>41117.666666666664</v>
      </c>
      <c r="C1551" s="104">
        <v>64.87</v>
      </c>
      <c r="M1551" s="89">
        <f t="shared" si="28"/>
        <v>2.3394703889538571E-2</v>
      </c>
    </row>
    <row r="1552" spans="2:13" ht="13.5" thickBot="1" x14ac:dyDescent="0.25">
      <c r="B1552" s="105">
        <v>41120.666666666664</v>
      </c>
      <c r="C1552" s="104">
        <v>64.819999999999993</v>
      </c>
      <c r="M1552" s="89">
        <f t="shared" si="28"/>
        <v>-7.7106951156291864E-4</v>
      </c>
    </row>
    <row r="1553" spans="2:13" ht="13.5" thickBot="1" x14ac:dyDescent="0.25">
      <c r="B1553" s="105">
        <v>41121.666666666664</v>
      </c>
      <c r="C1553" s="104">
        <v>64.8</v>
      </c>
      <c r="M1553" s="89">
        <f t="shared" si="28"/>
        <v>-3.0859435517229672E-4</v>
      </c>
    </row>
    <row r="1554" spans="2:13" ht="13.5" thickBot="1" x14ac:dyDescent="0.25">
      <c r="B1554" s="105">
        <v>41122.666666666664</v>
      </c>
      <c r="C1554" s="104">
        <v>64.61</v>
      </c>
      <c r="M1554" s="89">
        <f t="shared" si="28"/>
        <v>-2.9364057881549172E-3</v>
      </c>
    </row>
    <row r="1555" spans="2:13" ht="13.5" thickBot="1" x14ac:dyDescent="0.25">
      <c r="B1555" s="105">
        <v>41123.666666666664</v>
      </c>
      <c r="C1555" s="104">
        <v>64.38</v>
      </c>
      <c r="M1555" s="89">
        <f t="shared" si="28"/>
        <v>-3.5661716994120135E-3</v>
      </c>
    </row>
    <row r="1556" spans="2:13" ht="13.5" thickBot="1" x14ac:dyDescent="0.25">
      <c r="B1556" s="105">
        <v>41124.666666666664</v>
      </c>
      <c r="C1556" s="104">
        <v>65.599999999999994</v>
      </c>
      <c r="M1556" s="89">
        <f t="shared" si="28"/>
        <v>1.877267007938125E-2</v>
      </c>
    </row>
    <row r="1557" spans="2:13" ht="13.5" thickBot="1" x14ac:dyDescent="0.25">
      <c r="B1557" s="105">
        <v>41127.666666666664</v>
      </c>
      <c r="C1557" s="104">
        <v>66.099999999999994</v>
      </c>
      <c r="M1557" s="89">
        <f t="shared" si="28"/>
        <v>7.5930509075971958E-3</v>
      </c>
    </row>
    <row r="1558" spans="2:13" ht="13.5" thickBot="1" x14ac:dyDescent="0.25">
      <c r="B1558" s="105">
        <v>41128.666666666664</v>
      </c>
      <c r="C1558" s="104">
        <v>66.650000000000006</v>
      </c>
      <c r="M1558" s="89">
        <f t="shared" si="28"/>
        <v>8.286299767077154E-3</v>
      </c>
    </row>
    <row r="1559" spans="2:13" ht="13.5" thickBot="1" x14ac:dyDescent="0.25">
      <c r="B1559" s="105">
        <v>41129.666666666664</v>
      </c>
      <c r="C1559" s="104">
        <v>66.62</v>
      </c>
      <c r="M1559" s="89">
        <f t="shared" si="28"/>
        <v>-4.5021385918414503E-4</v>
      </c>
    </row>
    <row r="1560" spans="2:13" ht="13.5" thickBot="1" x14ac:dyDescent="0.25">
      <c r="B1560" s="105">
        <v>41130.666666666664</v>
      </c>
      <c r="C1560" s="104">
        <v>66.819999999999993</v>
      </c>
      <c r="M1560" s="89">
        <f t="shared" si="28"/>
        <v>2.9976041630766894E-3</v>
      </c>
    </row>
    <row r="1561" spans="2:13" ht="13.5" thickBot="1" x14ac:dyDescent="0.25">
      <c r="B1561" s="105">
        <v>41131.666666666664</v>
      </c>
      <c r="C1561" s="104">
        <v>66.86</v>
      </c>
      <c r="M1561" s="89">
        <f t="shared" si="28"/>
        <v>5.9844406334207318E-4</v>
      </c>
    </row>
    <row r="1562" spans="2:13" ht="13.5" thickBot="1" x14ac:dyDescent="0.25">
      <c r="B1562" s="105">
        <v>41134.666666666664</v>
      </c>
      <c r="C1562" s="104">
        <v>67.02</v>
      </c>
      <c r="M1562" s="89">
        <f t="shared" si="28"/>
        <v>2.3902013172118044E-3</v>
      </c>
    </row>
    <row r="1563" spans="2:13" ht="13.5" thickBot="1" x14ac:dyDescent="0.25">
      <c r="B1563" s="105">
        <v>41135.666666666664</v>
      </c>
      <c r="C1563" s="104">
        <v>67.05</v>
      </c>
      <c r="M1563" s="89">
        <f t="shared" si="28"/>
        <v>4.4752741852316158E-4</v>
      </c>
    </row>
    <row r="1564" spans="2:13" ht="13.5" thickBot="1" x14ac:dyDescent="0.25">
      <c r="B1564" s="105">
        <v>41136.666666666664</v>
      </c>
      <c r="C1564" s="104">
        <v>67.22</v>
      </c>
      <c r="M1564" s="89">
        <f t="shared" si="28"/>
        <v>2.5322125692720525E-3</v>
      </c>
    </row>
    <row r="1565" spans="2:13" ht="13.5" thickBot="1" x14ac:dyDescent="0.25">
      <c r="B1565" s="105">
        <v>41137.666666666664</v>
      </c>
      <c r="C1565" s="104">
        <v>68.02</v>
      </c>
      <c r="M1565" s="89">
        <f t="shared" si="28"/>
        <v>1.183095728208983E-2</v>
      </c>
    </row>
    <row r="1566" spans="2:13" ht="13.5" thickBot="1" x14ac:dyDescent="0.25">
      <c r="B1566" s="105">
        <v>41138.666666666664</v>
      </c>
      <c r="C1566" s="104">
        <v>68.319999999999993</v>
      </c>
      <c r="M1566" s="89">
        <f t="shared" si="28"/>
        <v>4.4007699012649955E-3</v>
      </c>
    </row>
    <row r="1567" spans="2:13" ht="13.5" thickBot="1" x14ac:dyDescent="0.25">
      <c r="B1567" s="105">
        <v>41141.666666666664</v>
      </c>
      <c r="C1567" s="104">
        <v>68.42</v>
      </c>
      <c r="M1567" s="89">
        <f t="shared" si="28"/>
        <v>1.4626300691443364E-3</v>
      </c>
    </row>
    <row r="1568" spans="2:13" ht="13.5" thickBot="1" x14ac:dyDescent="0.25">
      <c r="B1568" s="105">
        <v>41142.666666666664</v>
      </c>
      <c r="C1568" s="104">
        <v>68.150000000000006</v>
      </c>
      <c r="M1568" s="89">
        <f t="shared" si="28"/>
        <v>-3.9540214069169084E-3</v>
      </c>
    </row>
    <row r="1569" spans="2:13" ht="13.5" thickBot="1" x14ac:dyDescent="0.25">
      <c r="B1569" s="105">
        <v>41143.666666666664</v>
      </c>
      <c r="C1569" s="104">
        <v>68.430000000000007</v>
      </c>
      <c r="M1569" s="89">
        <f t="shared" si="28"/>
        <v>4.1001668218647704E-3</v>
      </c>
    </row>
    <row r="1570" spans="2:13" ht="13.5" thickBot="1" x14ac:dyDescent="0.25">
      <c r="B1570" s="105">
        <v>41144.666666666664</v>
      </c>
      <c r="C1570" s="104">
        <v>67.87</v>
      </c>
      <c r="M1570" s="89">
        <f t="shared" si="28"/>
        <v>-8.217214248739408E-3</v>
      </c>
    </row>
    <row r="1571" spans="2:13" ht="13.5" thickBot="1" x14ac:dyDescent="0.25">
      <c r="B1571" s="105">
        <v>41145.666666666664</v>
      </c>
      <c r="C1571" s="104">
        <v>68.290000000000006</v>
      </c>
      <c r="M1571" s="89">
        <f t="shared" si="28"/>
        <v>6.1692322573309684E-3</v>
      </c>
    </row>
    <row r="1572" spans="2:13" ht="13.5" thickBot="1" x14ac:dyDescent="0.25">
      <c r="B1572" s="105">
        <v>41148.666666666664</v>
      </c>
      <c r="C1572" s="104">
        <v>68.400000000000006</v>
      </c>
      <c r="M1572" s="89">
        <f t="shared" si="28"/>
        <v>1.6094816555068468E-3</v>
      </c>
    </row>
    <row r="1573" spans="2:13" ht="13.5" thickBot="1" x14ac:dyDescent="0.25">
      <c r="B1573" s="105">
        <v>41149.666666666664</v>
      </c>
      <c r="C1573" s="104">
        <v>68.400000000000006</v>
      </c>
      <c r="M1573" s="89">
        <f t="shared" si="28"/>
        <v>0</v>
      </c>
    </row>
    <row r="1574" spans="2:13" ht="13.5" thickBot="1" x14ac:dyDescent="0.25">
      <c r="B1574" s="105">
        <v>41150.666666666664</v>
      </c>
      <c r="C1574" s="104">
        <v>68.400000000000006</v>
      </c>
      <c r="M1574" s="89">
        <f t="shared" si="28"/>
        <v>0</v>
      </c>
    </row>
    <row r="1575" spans="2:13" ht="13.5" thickBot="1" x14ac:dyDescent="0.25">
      <c r="B1575" s="105">
        <v>41151.666666666664</v>
      </c>
      <c r="C1575" s="104">
        <v>67.709999999999994</v>
      </c>
      <c r="M1575" s="89">
        <f t="shared" si="28"/>
        <v>-1.0138945130950962E-2</v>
      </c>
    </row>
    <row r="1576" spans="2:13" ht="13.5" thickBot="1" x14ac:dyDescent="0.25">
      <c r="B1576" s="105">
        <v>41152.666666666664</v>
      </c>
      <c r="C1576" s="104">
        <v>68.16</v>
      </c>
      <c r="M1576" s="89">
        <f t="shared" si="28"/>
        <v>6.6240030235063963E-3</v>
      </c>
    </row>
    <row r="1577" spans="2:13" ht="13.5" thickBot="1" x14ac:dyDescent="0.25">
      <c r="B1577" s="105">
        <v>41156.666666666664</v>
      </c>
      <c r="C1577" s="104">
        <v>68.09</v>
      </c>
      <c r="M1577" s="89">
        <f t="shared" si="28"/>
        <v>-1.027523026184952E-3</v>
      </c>
    </row>
    <row r="1578" spans="2:13" ht="13.5" thickBot="1" x14ac:dyDescent="0.25">
      <c r="B1578" s="105">
        <v>41157.666666666664</v>
      </c>
      <c r="C1578" s="104">
        <v>68.02</v>
      </c>
      <c r="M1578" s="89">
        <f t="shared" si="28"/>
        <v>-1.0285799158259719E-3</v>
      </c>
    </row>
    <row r="1579" spans="2:13" ht="13.5" thickBot="1" x14ac:dyDescent="0.25">
      <c r="B1579" s="105">
        <v>41158.666666666664</v>
      </c>
      <c r="C1579" s="104">
        <v>69.53</v>
      </c>
      <c r="M1579" s="89">
        <f t="shared" si="28"/>
        <v>2.195653453187708E-2</v>
      </c>
    </row>
    <row r="1580" spans="2:13" ht="13.5" thickBot="1" x14ac:dyDescent="0.25">
      <c r="B1580" s="105">
        <v>41159.666666666664</v>
      </c>
      <c r="C1580" s="104">
        <v>69.430000000000007</v>
      </c>
      <c r="M1580" s="89">
        <f t="shared" si="28"/>
        <v>-1.4392633457443169E-3</v>
      </c>
    </row>
    <row r="1581" spans="2:13" ht="13.5" thickBot="1" x14ac:dyDescent="0.25">
      <c r="B1581" s="105">
        <v>41162.666666666664</v>
      </c>
      <c r="C1581" s="104">
        <v>68.540000000000006</v>
      </c>
      <c r="M1581" s="89">
        <f t="shared" si="28"/>
        <v>-1.2901534318719226E-2</v>
      </c>
    </row>
    <row r="1582" spans="2:13" ht="13.5" thickBot="1" x14ac:dyDescent="0.25">
      <c r="B1582" s="105">
        <v>41163.666666666664</v>
      </c>
      <c r="C1582" s="104">
        <v>68.430000000000007</v>
      </c>
      <c r="M1582" s="89">
        <f t="shared" si="28"/>
        <v>-1.6061914820564337E-3</v>
      </c>
    </row>
    <row r="1583" spans="2:13" ht="13.5" thickBot="1" x14ac:dyDescent="0.25">
      <c r="B1583" s="105">
        <v>41164.666666666664</v>
      </c>
      <c r="C1583" s="104">
        <v>68.63</v>
      </c>
      <c r="M1583" s="89">
        <f t="shared" si="28"/>
        <v>2.9184319561366876E-3</v>
      </c>
    </row>
    <row r="1584" spans="2:13" ht="13.5" thickBot="1" x14ac:dyDescent="0.25">
      <c r="B1584" s="105">
        <v>41165.666666666664</v>
      </c>
      <c r="C1584" s="104">
        <v>69.56</v>
      </c>
      <c r="M1584" s="89">
        <f t="shared" si="28"/>
        <v>1.3459932565539113E-2</v>
      </c>
    </row>
    <row r="1585" spans="2:13" ht="13.5" thickBot="1" x14ac:dyDescent="0.25">
      <c r="B1585" s="105">
        <v>41166.666666666664</v>
      </c>
      <c r="C1585" s="104">
        <v>70.180000000000007</v>
      </c>
      <c r="M1585" s="89">
        <f t="shared" si="28"/>
        <v>8.8736806689868816E-3</v>
      </c>
    </row>
    <row r="1586" spans="2:13" ht="13.5" thickBot="1" x14ac:dyDescent="0.25">
      <c r="B1586" s="105">
        <v>41169.666666666664</v>
      </c>
      <c r="C1586" s="104">
        <v>70.209999999999994</v>
      </c>
      <c r="M1586" s="89">
        <f t="shared" si="28"/>
        <v>4.273808740881764E-4</v>
      </c>
    </row>
    <row r="1587" spans="2:13" ht="13.5" thickBot="1" x14ac:dyDescent="0.25">
      <c r="B1587" s="105">
        <v>41170.666666666664</v>
      </c>
      <c r="C1587" s="104">
        <v>70.27</v>
      </c>
      <c r="M1587" s="89">
        <f t="shared" si="28"/>
        <v>8.5421417494896585E-4</v>
      </c>
    </row>
    <row r="1588" spans="2:13" ht="13.5" thickBot="1" x14ac:dyDescent="0.25">
      <c r="B1588" s="105">
        <v>41171.666666666664</v>
      </c>
      <c r="C1588" s="104">
        <v>70.400000000000006</v>
      </c>
      <c r="M1588" s="89">
        <f t="shared" si="28"/>
        <v>1.8482979598905538E-3</v>
      </c>
    </row>
    <row r="1589" spans="2:13" ht="13.5" thickBot="1" x14ac:dyDescent="0.25">
      <c r="B1589" s="105">
        <v>41172.666666666664</v>
      </c>
      <c r="C1589" s="104">
        <v>70.33</v>
      </c>
      <c r="M1589" s="89">
        <f t="shared" si="28"/>
        <v>-9.948128440699219E-4</v>
      </c>
    </row>
    <row r="1590" spans="2:13" ht="13.5" thickBot="1" x14ac:dyDescent="0.25">
      <c r="B1590" s="105">
        <v>41173.666666666664</v>
      </c>
      <c r="C1590" s="104">
        <v>70.150000000000006</v>
      </c>
      <c r="M1590" s="89">
        <f t="shared" si="28"/>
        <v>-2.5626437714568904E-3</v>
      </c>
    </row>
    <row r="1591" spans="2:13" ht="13.5" thickBot="1" x14ac:dyDescent="0.25">
      <c r="B1591" s="105">
        <v>41176.666666666664</v>
      </c>
      <c r="C1591" s="104">
        <v>69.739999999999995</v>
      </c>
      <c r="M1591" s="89">
        <f t="shared" si="28"/>
        <v>-5.8617653009649775E-3</v>
      </c>
    </row>
    <row r="1592" spans="2:13" ht="13.5" thickBot="1" x14ac:dyDescent="0.25">
      <c r="B1592" s="105">
        <v>41177.666666666664</v>
      </c>
      <c r="C1592" s="104">
        <v>68.760000000000005</v>
      </c>
      <c r="M1592" s="89">
        <f t="shared" si="28"/>
        <v>-1.4151860732856403E-2</v>
      </c>
    </row>
    <row r="1593" spans="2:13" ht="13.5" thickBot="1" x14ac:dyDescent="0.25">
      <c r="B1593" s="105">
        <v>41178.666666666664</v>
      </c>
      <c r="C1593" s="104">
        <v>68.2</v>
      </c>
      <c r="M1593" s="89">
        <f t="shared" si="28"/>
        <v>-8.1776156652321238E-3</v>
      </c>
    </row>
    <row r="1594" spans="2:13" ht="13.5" thickBot="1" x14ac:dyDescent="0.25">
      <c r="B1594" s="105">
        <v>41179.666666666664</v>
      </c>
      <c r="C1594" s="104">
        <v>69.14</v>
      </c>
      <c r="M1594" s="89">
        <f t="shared" si="28"/>
        <v>1.3688869644061961E-2</v>
      </c>
    </row>
    <row r="1595" spans="2:13" ht="13.5" thickBot="1" x14ac:dyDescent="0.25">
      <c r="B1595" s="105">
        <v>41180.666666666664</v>
      </c>
      <c r="C1595" s="104">
        <v>68.569999999999993</v>
      </c>
      <c r="M1595" s="89">
        <f t="shared" si="28"/>
        <v>-8.2783131972054766E-3</v>
      </c>
    </row>
    <row r="1596" spans="2:13" ht="13.5" thickBot="1" x14ac:dyDescent="0.25">
      <c r="B1596" s="105">
        <v>41183.666666666664</v>
      </c>
      <c r="C1596" s="104">
        <v>68.47</v>
      </c>
      <c r="M1596" s="89">
        <f t="shared" si="28"/>
        <v>-1.4594281633014624E-3</v>
      </c>
    </row>
    <row r="1597" spans="2:13" ht="13.5" thickBot="1" x14ac:dyDescent="0.25">
      <c r="B1597" s="105">
        <v>41184.666666666664</v>
      </c>
      <c r="C1597" s="104">
        <v>68.67</v>
      </c>
      <c r="M1597" s="89">
        <f t="shared" si="28"/>
        <v>2.9167294996134733E-3</v>
      </c>
    </row>
    <row r="1598" spans="2:13" ht="13.5" thickBot="1" x14ac:dyDescent="0.25">
      <c r="B1598" s="105">
        <v>41185.666666666664</v>
      </c>
      <c r="C1598" s="104">
        <v>69.11</v>
      </c>
      <c r="M1598" s="89">
        <f t="shared" si="28"/>
        <v>6.3870154707179622E-3</v>
      </c>
    </row>
    <row r="1599" spans="2:13" ht="13.5" thickBot="1" x14ac:dyDescent="0.25">
      <c r="B1599" s="105">
        <v>41186.666666666664</v>
      </c>
      <c r="C1599" s="104">
        <v>69.349999999999994</v>
      </c>
      <c r="M1599" s="89">
        <f t="shared" si="28"/>
        <v>3.4667086575374513E-3</v>
      </c>
    </row>
    <row r="1600" spans="2:13" ht="13.5" thickBot="1" x14ac:dyDescent="0.25">
      <c r="B1600" s="105">
        <v>41187.666666666664</v>
      </c>
      <c r="C1600" s="104">
        <v>68.98</v>
      </c>
      <c r="M1600" s="89">
        <f t="shared" si="28"/>
        <v>-5.3495392521456025E-3</v>
      </c>
    </row>
    <row r="1601" spans="2:13" ht="13.5" thickBot="1" x14ac:dyDescent="0.25">
      <c r="B1601" s="105">
        <v>41190.666666666664</v>
      </c>
      <c r="C1601" s="104">
        <v>68.349999999999994</v>
      </c>
      <c r="M1601" s="89">
        <f t="shared" si="28"/>
        <v>-9.1750443387364454E-3</v>
      </c>
    </row>
    <row r="1602" spans="2:13" ht="13.5" thickBot="1" x14ac:dyDescent="0.25">
      <c r="B1602" s="105">
        <v>41191.666666666664</v>
      </c>
      <c r="C1602" s="104">
        <v>67.260000000000005</v>
      </c>
      <c r="M1602" s="89">
        <f t="shared" si="28"/>
        <v>-1.6075856857834827E-2</v>
      </c>
    </row>
    <row r="1603" spans="2:13" ht="13.5" thickBot="1" x14ac:dyDescent="0.25">
      <c r="B1603" s="105">
        <v>41192.666666666664</v>
      </c>
      <c r="C1603" s="104">
        <v>66.92</v>
      </c>
      <c r="M1603" s="89">
        <f t="shared" si="28"/>
        <v>-5.0678301935003908E-3</v>
      </c>
    </row>
    <row r="1604" spans="2:13" ht="13.5" thickBot="1" x14ac:dyDescent="0.25">
      <c r="B1604" s="105">
        <v>41193.666666666664</v>
      </c>
      <c r="C1604" s="104">
        <v>66.709999999999994</v>
      </c>
      <c r="M1604" s="89">
        <f t="shared" si="28"/>
        <v>-3.1430093971992513E-3</v>
      </c>
    </row>
    <row r="1605" spans="2:13" ht="13.5" thickBot="1" x14ac:dyDescent="0.25">
      <c r="B1605" s="105">
        <v>41194.666666666664</v>
      </c>
      <c r="C1605" s="104">
        <v>66.680000000000007</v>
      </c>
      <c r="M1605" s="89">
        <f t="shared" ref="M1605:M1668" si="29">LN(C1605/C1604)</f>
        <v>-4.4980883883059716E-4</v>
      </c>
    </row>
    <row r="1606" spans="2:13" ht="13.5" thickBot="1" x14ac:dyDescent="0.25">
      <c r="B1606" s="105">
        <v>41197.666666666664</v>
      </c>
      <c r="C1606" s="104">
        <v>67.17</v>
      </c>
      <c r="M1606" s="89">
        <f t="shared" si="29"/>
        <v>7.3216613961798E-3</v>
      </c>
    </row>
    <row r="1607" spans="2:13" ht="13.5" thickBot="1" x14ac:dyDescent="0.25">
      <c r="B1607" s="105">
        <v>41198.666666666664</v>
      </c>
      <c r="C1607" s="104">
        <v>68.12</v>
      </c>
      <c r="M1607" s="89">
        <f t="shared" si="29"/>
        <v>1.4044136515714456E-2</v>
      </c>
    </row>
    <row r="1608" spans="2:13" ht="13.5" thickBot="1" x14ac:dyDescent="0.25">
      <c r="B1608" s="105">
        <v>41199.666666666664</v>
      </c>
      <c r="C1608" s="104">
        <v>68.08</v>
      </c>
      <c r="M1608" s="89">
        <f t="shared" si="29"/>
        <v>-5.873715293688793E-4</v>
      </c>
    </row>
    <row r="1609" spans="2:13" ht="13.5" thickBot="1" x14ac:dyDescent="0.25">
      <c r="B1609" s="105">
        <v>41200.666666666664</v>
      </c>
      <c r="C1609" s="104">
        <v>67.290000000000006</v>
      </c>
      <c r="M1609" s="89">
        <f t="shared" si="29"/>
        <v>-1.1671847064891976E-2</v>
      </c>
    </row>
    <row r="1610" spans="2:13" ht="13.5" thickBot="1" x14ac:dyDescent="0.25">
      <c r="B1610" s="105">
        <v>41201.666666666664</v>
      </c>
      <c r="C1610" s="104">
        <v>65.680000000000007</v>
      </c>
      <c r="M1610" s="89">
        <f t="shared" si="29"/>
        <v>-2.4217172056053868E-2</v>
      </c>
    </row>
    <row r="1611" spans="2:13" ht="13.5" thickBot="1" x14ac:dyDescent="0.25">
      <c r="B1611" s="105">
        <v>41204.666666666664</v>
      </c>
      <c r="C1611" s="104">
        <v>66.02</v>
      </c>
      <c r="M1611" s="89">
        <f t="shared" si="29"/>
        <v>5.1632612808740798E-3</v>
      </c>
    </row>
    <row r="1612" spans="2:13" ht="13.5" thickBot="1" x14ac:dyDescent="0.25">
      <c r="B1612" s="105">
        <v>41205.666666666664</v>
      </c>
      <c r="C1612" s="104">
        <v>65.39</v>
      </c>
      <c r="M1612" s="89">
        <f t="shared" si="29"/>
        <v>-9.5883848518623291E-3</v>
      </c>
    </row>
    <row r="1613" spans="2:13" ht="13.5" thickBot="1" x14ac:dyDescent="0.25">
      <c r="B1613" s="105">
        <v>41206.666666666664</v>
      </c>
      <c r="C1613" s="104">
        <v>65.16</v>
      </c>
      <c r="M1613" s="89">
        <f t="shared" si="29"/>
        <v>-3.5235578393402133E-3</v>
      </c>
    </row>
    <row r="1614" spans="2:13" ht="13.5" thickBot="1" x14ac:dyDescent="0.25">
      <c r="B1614" s="105">
        <v>41207.666666666664</v>
      </c>
      <c r="C1614" s="104">
        <v>65.16</v>
      </c>
      <c r="M1614" s="89">
        <f t="shared" si="29"/>
        <v>0</v>
      </c>
    </row>
    <row r="1615" spans="2:13" ht="13.5" thickBot="1" x14ac:dyDescent="0.25">
      <c r="B1615" s="105">
        <v>41208.666666666664</v>
      </c>
      <c r="C1615" s="104">
        <v>65.349999999999994</v>
      </c>
      <c r="M1615" s="89">
        <f t="shared" si="29"/>
        <v>2.9116563363865938E-3</v>
      </c>
    </row>
    <row r="1616" spans="2:13" ht="13.5" thickBot="1" x14ac:dyDescent="0.25">
      <c r="B1616" s="105">
        <v>41213.666666666664</v>
      </c>
      <c r="C1616" s="104">
        <v>64.95</v>
      </c>
      <c r="M1616" s="89">
        <f t="shared" si="29"/>
        <v>-6.1396969536223027E-3</v>
      </c>
    </row>
    <row r="1617" spans="2:13" ht="13.5" thickBot="1" x14ac:dyDescent="0.25">
      <c r="B1617" s="105">
        <v>41214.666666666664</v>
      </c>
      <c r="C1617" s="104">
        <v>65.87</v>
      </c>
      <c r="M1617" s="89">
        <f t="shared" si="29"/>
        <v>1.4065359535993123E-2</v>
      </c>
    </row>
    <row r="1618" spans="2:13" ht="13.5" thickBot="1" x14ac:dyDescent="0.25">
      <c r="B1618" s="105">
        <v>41215.666666666664</v>
      </c>
      <c r="C1618" s="104">
        <v>65.17</v>
      </c>
      <c r="M1618" s="89">
        <f t="shared" si="29"/>
        <v>-1.0683862308312577E-2</v>
      </c>
    </row>
    <row r="1619" spans="2:13" ht="13.5" thickBot="1" x14ac:dyDescent="0.25">
      <c r="B1619" s="105">
        <v>41218.666666666664</v>
      </c>
      <c r="C1619" s="104">
        <v>65.599999999999994</v>
      </c>
      <c r="M1619" s="89">
        <f t="shared" si="29"/>
        <v>6.5764556057542811E-3</v>
      </c>
    </row>
    <row r="1620" spans="2:13" ht="13.5" thickBot="1" x14ac:dyDescent="0.25">
      <c r="B1620" s="105">
        <v>41219.666666666664</v>
      </c>
      <c r="C1620" s="104">
        <v>65.72</v>
      </c>
      <c r="M1620" s="89">
        <f t="shared" si="29"/>
        <v>1.8275972190240858E-3</v>
      </c>
    </row>
    <row r="1621" spans="2:13" ht="13.5" thickBot="1" x14ac:dyDescent="0.25">
      <c r="B1621" s="105">
        <v>41220.666666666664</v>
      </c>
      <c r="C1621" s="104">
        <v>64.17</v>
      </c>
      <c r="M1621" s="89">
        <f t="shared" si="29"/>
        <v>-2.3867481406643316E-2</v>
      </c>
    </row>
    <row r="1622" spans="2:13" ht="13.5" thickBot="1" x14ac:dyDescent="0.25">
      <c r="B1622" s="105">
        <v>41221.666666666664</v>
      </c>
      <c r="C1622" s="104">
        <v>63.16</v>
      </c>
      <c r="M1622" s="89">
        <f t="shared" si="29"/>
        <v>-1.5864622374982661E-2</v>
      </c>
    </row>
    <row r="1623" spans="2:13" ht="13.5" thickBot="1" x14ac:dyDescent="0.25">
      <c r="B1623" s="105">
        <v>41222.666666666664</v>
      </c>
      <c r="C1623" s="104">
        <v>63.43</v>
      </c>
      <c r="M1623" s="89">
        <f t="shared" si="29"/>
        <v>4.265746258364571E-3</v>
      </c>
    </row>
    <row r="1624" spans="2:13" ht="13.5" thickBot="1" x14ac:dyDescent="0.25">
      <c r="B1624" s="105">
        <v>41225.666666666664</v>
      </c>
      <c r="C1624" s="104">
        <v>63.42</v>
      </c>
      <c r="M1624" s="89">
        <f t="shared" si="29"/>
        <v>-1.5766653560452302E-4</v>
      </c>
    </row>
    <row r="1625" spans="2:13" ht="13.5" thickBot="1" x14ac:dyDescent="0.25">
      <c r="B1625" s="105">
        <v>41226.666666666664</v>
      </c>
      <c r="C1625" s="104">
        <v>62.98</v>
      </c>
      <c r="M1625" s="89">
        <f t="shared" si="29"/>
        <v>-6.962053437322778E-3</v>
      </c>
    </row>
    <row r="1626" spans="2:13" ht="13.5" thickBot="1" x14ac:dyDescent="0.25">
      <c r="B1626" s="105">
        <v>41227.666666666664</v>
      </c>
      <c r="C1626" s="104">
        <v>62.24</v>
      </c>
      <c r="M1626" s="89">
        <f t="shared" si="29"/>
        <v>-1.1819335802742307E-2</v>
      </c>
    </row>
    <row r="1627" spans="2:13" ht="13.5" thickBot="1" x14ac:dyDescent="0.25">
      <c r="B1627" s="105">
        <v>41228.666666666664</v>
      </c>
      <c r="C1627" s="104">
        <v>62.03</v>
      </c>
      <c r="M1627" s="89">
        <f t="shared" si="29"/>
        <v>-3.3797408851099706E-3</v>
      </c>
    </row>
    <row r="1628" spans="2:13" ht="13.5" thickBot="1" x14ac:dyDescent="0.25">
      <c r="B1628" s="105">
        <v>41229.666666666664</v>
      </c>
      <c r="C1628" s="104">
        <v>62.3</v>
      </c>
      <c r="M1628" s="89">
        <f t="shared" si="29"/>
        <v>4.3432868083812404E-3</v>
      </c>
    </row>
    <row r="1629" spans="2:13" ht="13.5" thickBot="1" x14ac:dyDescent="0.25">
      <c r="B1629" s="105">
        <v>41232.666666666664</v>
      </c>
      <c r="C1629" s="104">
        <v>63.78</v>
      </c>
      <c r="M1629" s="89">
        <f t="shared" si="29"/>
        <v>2.3478235788504147E-2</v>
      </c>
    </row>
    <row r="1630" spans="2:13" ht="13.5" thickBot="1" x14ac:dyDescent="0.25">
      <c r="B1630" s="105">
        <v>41233.666666666664</v>
      </c>
      <c r="C1630" s="104">
        <v>63.8</v>
      </c>
      <c r="M1630" s="89">
        <f t="shared" si="29"/>
        <v>3.1352876883262098E-4</v>
      </c>
    </row>
    <row r="1631" spans="2:13" ht="13.5" thickBot="1" x14ac:dyDescent="0.25">
      <c r="B1631" s="105">
        <v>41234.666666666664</v>
      </c>
      <c r="C1631" s="104">
        <v>63.93</v>
      </c>
      <c r="M1631" s="89">
        <f t="shared" si="29"/>
        <v>2.035544427891204E-3</v>
      </c>
    </row>
    <row r="1632" spans="2:13" ht="13.5" thickBot="1" x14ac:dyDescent="0.25">
      <c r="B1632" s="105">
        <v>41236.666666666664</v>
      </c>
      <c r="C1632" s="104">
        <v>64.900000000000006</v>
      </c>
      <c r="M1632" s="89">
        <f t="shared" si="29"/>
        <v>1.5058888931409012E-2</v>
      </c>
    </row>
    <row r="1633" spans="2:13" ht="13.5" thickBot="1" x14ac:dyDescent="0.25">
      <c r="B1633" s="105">
        <v>41239.666666666664</v>
      </c>
      <c r="C1633" s="104">
        <v>65.180000000000007</v>
      </c>
      <c r="M1633" s="89">
        <f t="shared" si="29"/>
        <v>4.3050496993711851E-3</v>
      </c>
    </row>
    <row r="1634" spans="2:13" ht="13.5" thickBot="1" x14ac:dyDescent="0.25">
      <c r="B1634" s="105">
        <v>41240.666666666664</v>
      </c>
      <c r="C1634" s="104">
        <v>64.959999999999994</v>
      </c>
      <c r="M1634" s="89">
        <f t="shared" si="29"/>
        <v>-3.3809775559931546E-3</v>
      </c>
    </row>
    <row r="1635" spans="2:13" ht="13.5" thickBot="1" x14ac:dyDescent="0.25">
      <c r="B1635" s="105">
        <v>41241.666666666664</v>
      </c>
      <c r="C1635" s="104">
        <v>65.52</v>
      </c>
      <c r="M1635" s="89">
        <f t="shared" si="29"/>
        <v>8.583743691391435E-3</v>
      </c>
    </row>
    <row r="1636" spans="2:13" ht="13.5" thickBot="1" x14ac:dyDescent="0.25">
      <c r="B1636" s="105">
        <v>41242.666666666664</v>
      </c>
      <c r="C1636" s="104">
        <v>65.91</v>
      </c>
      <c r="M1636" s="89">
        <f t="shared" si="29"/>
        <v>5.9347355198145265E-3</v>
      </c>
    </row>
    <row r="1637" spans="2:13" ht="13.5" thickBot="1" x14ac:dyDescent="0.25">
      <c r="B1637" s="105">
        <v>41243.666666666664</v>
      </c>
      <c r="C1637" s="104">
        <v>65.8</v>
      </c>
      <c r="M1637" s="89">
        <f t="shared" si="29"/>
        <v>-1.6703367333569885E-3</v>
      </c>
    </row>
    <row r="1638" spans="2:13" ht="13.5" thickBot="1" x14ac:dyDescent="0.25">
      <c r="B1638" s="105">
        <v>41246.666666666664</v>
      </c>
      <c r="C1638" s="104">
        <v>65.67</v>
      </c>
      <c r="M1638" s="89">
        <f t="shared" si="29"/>
        <v>-1.9776381283901977E-3</v>
      </c>
    </row>
    <row r="1639" spans="2:13" ht="13.5" thickBot="1" x14ac:dyDescent="0.25">
      <c r="B1639" s="105">
        <v>41247.666666666664</v>
      </c>
      <c r="C1639" s="104">
        <v>65.63</v>
      </c>
      <c r="M1639" s="89">
        <f t="shared" si="29"/>
        <v>-6.0929171725002779E-4</v>
      </c>
    </row>
    <row r="1640" spans="2:13" ht="13.5" thickBot="1" x14ac:dyDescent="0.25">
      <c r="B1640" s="105">
        <v>41248.666666666664</v>
      </c>
      <c r="C1640" s="104">
        <v>64.900000000000006</v>
      </c>
      <c r="M1640" s="89">
        <f t="shared" si="29"/>
        <v>-1.118528477558693E-2</v>
      </c>
    </row>
    <row r="1641" spans="2:13" ht="13.5" thickBot="1" x14ac:dyDescent="0.25">
      <c r="B1641" s="105">
        <v>41249.666666666664</v>
      </c>
      <c r="C1641" s="104">
        <v>65.319999999999993</v>
      </c>
      <c r="M1641" s="89">
        <f t="shared" si="29"/>
        <v>6.4506443922198505E-3</v>
      </c>
    </row>
    <row r="1642" spans="2:13" ht="13.5" thickBot="1" x14ac:dyDescent="0.25">
      <c r="B1642" s="105">
        <v>41250.666666666664</v>
      </c>
      <c r="C1642" s="104">
        <v>64.930000000000007</v>
      </c>
      <c r="M1642" s="89">
        <f t="shared" si="29"/>
        <v>-5.988501581868806E-3</v>
      </c>
    </row>
    <row r="1643" spans="2:13" ht="13.5" thickBot="1" x14ac:dyDescent="0.25">
      <c r="B1643" s="105">
        <v>41253.666666666664</v>
      </c>
      <c r="C1643" s="104">
        <v>65.12</v>
      </c>
      <c r="M1643" s="89">
        <f t="shared" si="29"/>
        <v>2.9219551738894319E-3</v>
      </c>
    </row>
    <row r="1644" spans="2:13" ht="13.5" thickBot="1" x14ac:dyDescent="0.25">
      <c r="B1644" s="105">
        <v>41254.666666666664</v>
      </c>
      <c r="C1644" s="104">
        <v>65.97</v>
      </c>
      <c r="M1644" s="89">
        <f t="shared" si="29"/>
        <v>1.2968371540494595E-2</v>
      </c>
    </row>
    <row r="1645" spans="2:13" ht="13.5" thickBot="1" x14ac:dyDescent="0.25">
      <c r="B1645" s="105">
        <v>41255.666666666664</v>
      </c>
      <c r="C1645" s="104">
        <v>65.83</v>
      </c>
      <c r="M1645" s="89">
        <f t="shared" si="29"/>
        <v>-2.1244317549941683E-3</v>
      </c>
    </row>
    <row r="1646" spans="2:13" ht="13.5" thickBot="1" x14ac:dyDescent="0.25">
      <c r="B1646" s="105">
        <v>41256.666666666664</v>
      </c>
      <c r="C1646" s="104">
        <v>65.31</v>
      </c>
      <c r="M1646" s="89">
        <f t="shared" si="29"/>
        <v>-7.9304975652194597E-3</v>
      </c>
    </row>
    <row r="1647" spans="2:13" ht="13.5" thickBot="1" x14ac:dyDescent="0.25">
      <c r="B1647" s="105">
        <v>41257.666666666664</v>
      </c>
      <c r="C1647" s="104">
        <v>64.69</v>
      </c>
      <c r="M1647" s="89">
        <f t="shared" si="29"/>
        <v>-9.5385338586717397E-3</v>
      </c>
    </row>
    <row r="1648" spans="2:13" ht="13.5" thickBot="1" x14ac:dyDescent="0.25">
      <c r="B1648" s="105">
        <v>41260.666666666664</v>
      </c>
      <c r="C1648" s="104">
        <v>65.55</v>
      </c>
      <c r="M1648" s="89">
        <f t="shared" si="29"/>
        <v>1.3206580153814712E-2</v>
      </c>
    </row>
    <row r="1649" spans="2:13" ht="13.5" thickBot="1" x14ac:dyDescent="0.25">
      <c r="B1649" s="105">
        <v>41261.666666666664</v>
      </c>
      <c r="C1649" s="104">
        <v>66.55</v>
      </c>
      <c r="M1649" s="89">
        <f t="shared" si="29"/>
        <v>1.5140334631411742E-2</v>
      </c>
    </row>
    <row r="1650" spans="2:13" ht="13.5" thickBot="1" x14ac:dyDescent="0.25">
      <c r="B1650" s="105">
        <v>41262.666666666664</v>
      </c>
      <c r="C1650" s="104">
        <v>66.260000000000005</v>
      </c>
      <c r="M1650" s="89">
        <f t="shared" si="29"/>
        <v>-4.3671479693707131E-3</v>
      </c>
    </row>
    <row r="1651" spans="2:13" ht="13.5" thickBot="1" x14ac:dyDescent="0.25">
      <c r="B1651" s="105">
        <v>41263.666666666664</v>
      </c>
      <c r="C1651" s="104">
        <v>66.260000000000005</v>
      </c>
      <c r="M1651" s="89">
        <f t="shared" si="29"/>
        <v>0</v>
      </c>
    </row>
    <row r="1652" spans="2:13" ht="13.5" thickBot="1" x14ac:dyDescent="0.25">
      <c r="B1652" s="105">
        <v>41264.666666666664</v>
      </c>
      <c r="C1652" s="104">
        <v>65.2</v>
      </c>
      <c r="M1652" s="89">
        <f t="shared" si="29"/>
        <v>-1.6126927939142572E-2</v>
      </c>
    </row>
    <row r="1653" spans="2:13" ht="13.5" thickBot="1" x14ac:dyDescent="0.25">
      <c r="B1653" s="105">
        <v>41267.666666666664</v>
      </c>
      <c r="C1653" s="104">
        <v>65.069999999999993</v>
      </c>
      <c r="M1653" s="89">
        <f t="shared" si="29"/>
        <v>-1.9958554257147225E-3</v>
      </c>
    </row>
    <row r="1654" spans="2:13" ht="13.5" thickBot="1" x14ac:dyDescent="0.25">
      <c r="B1654" s="105">
        <v>41269.666666666664</v>
      </c>
      <c r="C1654" s="104">
        <v>64.5</v>
      </c>
      <c r="M1654" s="89">
        <f t="shared" si="29"/>
        <v>-8.7983897051657524E-3</v>
      </c>
    </row>
    <row r="1655" spans="2:13" ht="13.5" thickBot="1" x14ac:dyDescent="0.25">
      <c r="B1655" s="105">
        <v>41270.666666666664</v>
      </c>
      <c r="C1655" s="104">
        <v>64.400000000000006</v>
      </c>
      <c r="M1655" s="89">
        <f t="shared" si="29"/>
        <v>-1.551590691418833E-3</v>
      </c>
    </row>
    <row r="1656" spans="2:13" ht="13.5" thickBot="1" x14ac:dyDescent="0.25">
      <c r="B1656" s="105">
        <v>41271.666666666664</v>
      </c>
      <c r="C1656" s="104">
        <v>63.78</v>
      </c>
      <c r="M1656" s="89">
        <f t="shared" si="29"/>
        <v>-9.6739715283963943E-3</v>
      </c>
    </row>
    <row r="1657" spans="2:13" ht="13.5" thickBot="1" x14ac:dyDescent="0.25">
      <c r="B1657" s="105">
        <v>41274.666666666664</v>
      </c>
      <c r="C1657" s="104">
        <v>65.13</v>
      </c>
      <c r="M1657" s="89">
        <f t="shared" si="29"/>
        <v>2.0945610976398518E-2</v>
      </c>
    </row>
    <row r="1658" spans="2:13" ht="13.5" thickBot="1" x14ac:dyDescent="0.25">
      <c r="B1658" s="105">
        <v>41276.666666666664</v>
      </c>
      <c r="C1658" s="104">
        <v>67.2</v>
      </c>
      <c r="M1658" s="89">
        <f t="shared" si="29"/>
        <v>3.128797497079381E-2</v>
      </c>
    </row>
    <row r="1659" spans="2:13" ht="13.5" thickBot="1" x14ac:dyDescent="0.25">
      <c r="B1659" s="105">
        <v>41277.666666666664</v>
      </c>
      <c r="C1659" s="104">
        <v>66.849999999999994</v>
      </c>
      <c r="M1659" s="89">
        <f t="shared" si="29"/>
        <v>-5.2219439811518236E-3</v>
      </c>
    </row>
    <row r="1660" spans="2:13" ht="13.5" thickBot="1" x14ac:dyDescent="0.25">
      <c r="B1660" s="105">
        <v>41278.666666666664</v>
      </c>
      <c r="C1660" s="104">
        <v>66.63</v>
      </c>
      <c r="M1660" s="89">
        <f t="shared" si="29"/>
        <v>-3.2963769735064284E-3</v>
      </c>
    </row>
    <row r="1661" spans="2:13" ht="13.5" thickBot="1" x14ac:dyDescent="0.25">
      <c r="B1661" s="105">
        <v>41281.666666666664</v>
      </c>
      <c r="C1661" s="104">
        <v>66.650000000000006</v>
      </c>
      <c r="M1661" s="89">
        <f t="shared" si="29"/>
        <v>3.001200502720784E-4</v>
      </c>
    </row>
    <row r="1662" spans="2:13" ht="13.5" thickBot="1" x14ac:dyDescent="0.25">
      <c r="B1662" s="105">
        <v>41282.666666666664</v>
      </c>
      <c r="C1662" s="104">
        <v>66.52</v>
      </c>
      <c r="M1662" s="89">
        <f t="shared" si="29"/>
        <v>-1.9523922999909122E-3</v>
      </c>
    </row>
    <row r="1663" spans="2:13" ht="13.5" thickBot="1" x14ac:dyDescent="0.25">
      <c r="B1663" s="105">
        <v>41283.666666666664</v>
      </c>
      <c r="C1663" s="104">
        <v>66.77</v>
      </c>
      <c r="M1663" s="89">
        <f t="shared" si="29"/>
        <v>3.7512235450505929E-3</v>
      </c>
    </row>
    <row r="1664" spans="2:13" ht="13.5" thickBot="1" x14ac:dyDescent="0.25">
      <c r="B1664" s="105">
        <v>41284.666666666664</v>
      </c>
      <c r="C1664" s="104">
        <v>67.17</v>
      </c>
      <c r="M1664" s="89">
        <f t="shared" si="29"/>
        <v>5.9728414089957708E-3</v>
      </c>
    </row>
    <row r="1665" spans="2:13" ht="13.5" thickBot="1" x14ac:dyDescent="0.25">
      <c r="B1665" s="105">
        <v>41285.666666666664</v>
      </c>
      <c r="C1665" s="104">
        <v>67.260000000000005</v>
      </c>
      <c r="M1665" s="89">
        <f t="shared" si="29"/>
        <v>1.3389870333503839E-3</v>
      </c>
    </row>
    <row r="1666" spans="2:13" ht="13.5" thickBot="1" x14ac:dyDescent="0.25">
      <c r="B1666" s="105">
        <v>41288.666666666664</v>
      </c>
      <c r="C1666" s="104">
        <v>66.959999999999994</v>
      </c>
      <c r="M1666" s="89">
        <f t="shared" si="29"/>
        <v>-4.4702801309038564E-3</v>
      </c>
    </row>
    <row r="1667" spans="2:13" ht="13.5" thickBot="1" x14ac:dyDescent="0.25">
      <c r="B1667" s="105">
        <v>41289.666666666664</v>
      </c>
      <c r="C1667" s="104">
        <v>66.63</v>
      </c>
      <c r="M1667" s="89">
        <f t="shared" si="29"/>
        <v>-4.9404996067740356E-3</v>
      </c>
    </row>
    <row r="1668" spans="2:13" ht="13.5" thickBot="1" x14ac:dyDescent="0.25">
      <c r="B1668" s="105">
        <v>41290.666666666664</v>
      </c>
      <c r="C1668" s="104">
        <v>66.900000000000006</v>
      </c>
      <c r="M1668" s="89">
        <f t="shared" si="29"/>
        <v>4.044040559737166E-3</v>
      </c>
    </row>
    <row r="1669" spans="2:13" ht="13.5" thickBot="1" x14ac:dyDescent="0.25">
      <c r="B1669" s="105">
        <v>41291.666666666664</v>
      </c>
      <c r="C1669" s="104">
        <v>67.22</v>
      </c>
      <c r="M1669" s="89">
        <f t="shared" ref="M1669:M1732" si="30">LN(C1669/C1668)</f>
        <v>4.7718551627767333E-3</v>
      </c>
    </row>
    <row r="1670" spans="2:13" ht="13.5" thickBot="1" x14ac:dyDescent="0.25">
      <c r="B1670" s="105">
        <v>41292.666666666664</v>
      </c>
      <c r="C1670" s="104">
        <v>67.069999999999993</v>
      </c>
      <c r="M1670" s="89">
        <f t="shared" si="30"/>
        <v>-2.2339721853138626E-3</v>
      </c>
    </row>
    <row r="1671" spans="2:13" ht="13.5" thickBot="1" x14ac:dyDescent="0.25">
      <c r="B1671" s="105">
        <v>41296.666666666664</v>
      </c>
      <c r="C1671" s="104">
        <v>67.180000000000007</v>
      </c>
      <c r="M1671" s="89">
        <f t="shared" si="30"/>
        <v>1.6387340725009787E-3</v>
      </c>
    </row>
    <row r="1672" spans="2:13" ht="13.5" thickBot="1" x14ac:dyDescent="0.25">
      <c r="B1672" s="105">
        <v>41297.666666666664</v>
      </c>
      <c r="C1672" s="104">
        <v>67.59</v>
      </c>
      <c r="M1672" s="89">
        <f t="shared" si="30"/>
        <v>6.0844589281159253E-3</v>
      </c>
    </row>
    <row r="1673" spans="2:13" ht="13.5" thickBot="1" x14ac:dyDescent="0.25">
      <c r="B1673" s="105">
        <v>41298.666666666664</v>
      </c>
      <c r="C1673" s="104">
        <v>66.66</v>
      </c>
      <c r="M1673" s="89">
        <f t="shared" si="30"/>
        <v>-1.3854970232669234E-2</v>
      </c>
    </row>
    <row r="1674" spans="2:13" ht="13.5" thickBot="1" x14ac:dyDescent="0.25">
      <c r="B1674" s="105">
        <v>41299.666666666664</v>
      </c>
      <c r="C1674" s="104">
        <v>67</v>
      </c>
      <c r="M1674" s="89">
        <f t="shared" si="30"/>
        <v>5.0875465113724228E-3</v>
      </c>
    </row>
    <row r="1675" spans="2:13" ht="13.5" thickBot="1" x14ac:dyDescent="0.25">
      <c r="B1675" s="105">
        <v>41302.666666666664</v>
      </c>
      <c r="C1675" s="104">
        <v>67.150000000000006</v>
      </c>
      <c r="M1675" s="89">
        <f t="shared" si="30"/>
        <v>2.2363035782805166E-3</v>
      </c>
    </row>
    <row r="1676" spans="2:13" ht="13.5" thickBot="1" x14ac:dyDescent="0.25">
      <c r="B1676" s="105">
        <v>41303.666666666664</v>
      </c>
      <c r="C1676" s="104">
        <v>67.16</v>
      </c>
      <c r="M1676" s="89">
        <f t="shared" si="30"/>
        <v>1.489092400933599E-4</v>
      </c>
    </row>
    <row r="1677" spans="2:13" ht="13.5" thickBot="1" x14ac:dyDescent="0.25">
      <c r="B1677" s="105">
        <v>41304.666666666664</v>
      </c>
      <c r="C1677" s="104">
        <v>67.02</v>
      </c>
      <c r="M1677" s="89">
        <f t="shared" si="30"/>
        <v>-2.0867499001756989E-3</v>
      </c>
    </row>
    <row r="1678" spans="2:13" ht="13.5" thickBot="1" x14ac:dyDescent="0.25">
      <c r="B1678" s="105">
        <v>41305.666666666664</v>
      </c>
      <c r="C1678" s="104">
        <v>66.87</v>
      </c>
      <c r="M1678" s="89">
        <f t="shared" si="30"/>
        <v>-2.2406462432770242E-3</v>
      </c>
    </row>
    <row r="1679" spans="2:13" ht="13.5" thickBot="1" x14ac:dyDescent="0.25">
      <c r="B1679" s="105">
        <v>41306.666666666664</v>
      </c>
      <c r="C1679" s="104">
        <v>67.66</v>
      </c>
      <c r="M1679" s="89">
        <f t="shared" si="30"/>
        <v>1.1744727286675031E-2</v>
      </c>
    </row>
    <row r="1680" spans="2:13" ht="13.5" thickBot="1" x14ac:dyDescent="0.25">
      <c r="B1680" s="105">
        <v>41309.666666666664</v>
      </c>
      <c r="C1680" s="104">
        <v>66.48</v>
      </c>
      <c r="M1680" s="89">
        <f t="shared" si="30"/>
        <v>-1.7594012805369503E-2</v>
      </c>
    </row>
    <row r="1681" spans="2:13" ht="13.5" thickBot="1" x14ac:dyDescent="0.25">
      <c r="B1681" s="105">
        <v>41310.666666666664</v>
      </c>
      <c r="C1681" s="104">
        <v>67.459999999999994</v>
      </c>
      <c r="M1681" s="89">
        <f t="shared" si="30"/>
        <v>1.4633679086311276E-2</v>
      </c>
    </row>
    <row r="1682" spans="2:13" ht="13.5" thickBot="1" x14ac:dyDescent="0.25">
      <c r="B1682" s="105">
        <v>41311.666666666664</v>
      </c>
      <c r="C1682" s="104">
        <v>67.239999999999995</v>
      </c>
      <c r="M1682" s="89">
        <f t="shared" si="30"/>
        <v>-3.2665210930893454E-3</v>
      </c>
    </row>
    <row r="1683" spans="2:13" ht="13.5" thickBot="1" x14ac:dyDescent="0.25">
      <c r="B1683" s="105">
        <v>41312.666666666664</v>
      </c>
      <c r="C1683" s="104">
        <v>67.3</v>
      </c>
      <c r="M1683" s="89">
        <f t="shared" si="30"/>
        <v>8.9192811026719788E-4</v>
      </c>
    </row>
    <row r="1684" spans="2:13" ht="13.5" thickBot="1" x14ac:dyDescent="0.25">
      <c r="B1684" s="105">
        <v>41313.666666666664</v>
      </c>
      <c r="C1684" s="104">
        <v>67.989999999999995</v>
      </c>
      <c r="M1684" s="89">
        <f t="shared" si="30"/>
        <v>1.0200398887686112E-2</v>
      </c>
    </row>
    <row r="1685" spans="2:13" ht="13.5" thickBot="1" x14ac:dyDescent="0.25">
      <c r="B1685" s="105">
        <v>41316.666666666664</v>
      </c>
      <c r="C1685" s="104">
        <v>68.010000000000005</v>
      </c>
      <c r="M1685" s="89">
        <f t="shared" si="30"/>
        <v>2.941176491790974E-4</v>
      </c>
    </row>
    <row r="1686" spans="2:13" ht="13.5" thickBot="1" x14ac:dyDescent="0.25">
      <c r="B1686" s="105">
        <v>41317.666666666664</v>
      </c>
      <c r="C1686" s="104">
        <v>67.73</v>
      </c>
      <c r="M1686" s="89">
        <f t="shared" si="30"/>
        <v>-4.1255399607350203E-3</v>
      </c>
    </row>
    <row r="1687" spans="2:13" ht="13.5" thickBot="1" x14ac:dyDescent="0.25">
      <c r="B1687" s="105">
        <v>41318.666666666664</v>
      </c>
      <c r="C1687" s="104">
        <v>67.97</v>
      </c>
      <c r="M1687" s="89">
        <f t="shared" si="30"/>
        <v>3.5372181317345919E-3</v>
      </c>
    </row>
    <row r="1688" spans="2:13" ht="13.5" thickBot="1" x14ac:dyDescent="0.25">
      <c r="B1688" s="105">
        <v>41319.666666666664</v>
      </c>
      <c r="C1688" s="104">
        <v>67.95</v>
      </c>
      <c r="M1688" s="89">
        <f t="shared" si="30"/>
        <v>-2.9429076139408418E-4</v>
      </c>
    </row>
    <row r="1689" spans="2:13" ht="13.5" thickBot="1" x14ac:dyDescent="0.25">
      <c r="B1689" s="105">
        <v>41320.666666666664</v>
      </c>
      <c r="C1689" s="104">
        <v>67.75</v>
      </c>
      <c r="M1689" s="89">
        <f t="shared" si="30"/>
        <v>-2.947680837342489E-3</v>
      </c>
    </row>
    <row r="1690" spans="2:13" ht="13.5" thickBot="1" x14ac:dyDescent="0.25">
      <c r="B1690" s="105">
        <v>41324.666666666664</v>
      </c>
      <c r="C1690" s="104">
        <v>68.239999999999995</v>
      </c>
      <c r="M1690" s="89">
        <f t="shared" si="30"/>
        <v>7.2064434236133882E-3</v>
      </c>
    </row>
    <row r="1691" spans="2:13" ht="13.5" thickBot="1" x14ac:dyDescent="0.25">
      <c r="B1691" s="105">
        <v>41325.666666666664</v>
      </c>
      <c r="C1691" s="104">
        <v>67.19</v>
      </c>
      <c r="M1691" s="89">
        <f t="shared" si="30"/>
        <v>-1.5506476251365021E-2</v>
      </c>
    </row>
    <row r="1692" spans="2:13" ht="13.5" thickBot="1" x14ac:dyDescent="0.25">
      <c r="B1692" s="105">
        <v>41326.666666666664</v>
      </c>
      <c r="C1692" s="104">
        <v>66.47</v>
      </c>
      <c r="M1692" s="89">
        <f t="shared" si="30"/>
        <v>-1.0773708878568142E-2</v>
      </c>
    </row>
    <row r="1693" spans="2:13" ht="13.5" thickBot="1" x14ac:dyDescent="0.25">
      <c r="B1693" s="105">
        <v>41327.666666666664</v>
      </c>
      <c r="C1693" s="104">
        <v>67.14</v>
      </c>
      <c r="M1693" s="89">
        <f t="shared" si="30"/>
        <v>1.0029273498398354E-2</v>
      </c>
    </row>
    <row r="1694" spans="2:13" ht="13.5" thickBot="1" x14ac:dyDescent="0.25">
      <c r="B1694" s="105">
        <v>41330.666666666664</v>
      </c>
      <c r="C1694" s="104">
        <v>66.31</v>
      </c>
      <c r="M1694" s="89">
        <f t="shared" si="30"/>
        <v>-1.2439276171112556E-2</v>
      </c>
    </row>
    <row r="1695" spans="2:13" ht="13.5" thickBot="1" x14ac:dyDescent="0.25">
      <c r="B1695" s="105">
        <v>41331.666666666664</v>
      </c>
      <c r="C1695" s="104">
        <v>66.56</v>
      </c>
      <c r="M1695" s="89">
        <f t="shared" si="30"/>
        <v>3.7630811321768668E-3</v>
      </c>
    </row>
    <row r="1696" spans="2:13" ht="13.5" thickBot="1" x14ac:dyDescent="0.25">
      <c r="B1696" s="105">
        <v>41332.666666666664</v>
      </c>
      <c r="C1696" s="104">
        <v>67.239999999999995</v>
      </c>
      <c r="M1696" s="89">
        <f t="shared" si="30"/>
        <v>1.0164512027461587E-2</v>
      </c>
    </row>
    <row r="1697" spans="2:13" ht="13.5" thickBot="1" x14ac:dyDescent="0.25">
      <c r="B1697" s="105">
        <v>41333.666666666664</v>
      </c>
      <c r="C1697" s="104">
        <v>67.099999999999994</v>
      </c>
      <c r="M1697" s="89">
        <f t="shared" si="30"/>
        <v>-2.084264562778711E-3</v>
      </c>
    </row>
    <row r="1698" spans="2:13" ht="13.5" thickBot="1" x14ac:dyDescent="0.25">
      <c r="B1698" s="105">
        <v>41334.666666666664</v>
      </c>
      <c r="C1698" s="104">
        <v>67.38</v>
      </c>
      <c r="M1698" s="89">
        <f t="shared" si="30"/>
        <v>4.1641940007707129E-3</v>
      </c>
    </row>
    <row r="1699" spans="2:13" ht="13.5" thickBot="1" x14ac:dyDescent="0.25">
      <c r="B1699" s="105">
        <v>41337.666666666664</v>
      </c>
      <c r="C1699" s="104">
        <v>67.680000000000007</v>
      </c>
      <c r="M1699" s="89">
        <f t="shared" si="30"/>
        <v>4.4424773195612154E-3</v>
      </c>
    </row>
    <row r="1700" spans="2:13" ht="13.5" thickBot="1" x14ac:dyDescent="0.25">
      <c r="B1700" s="105">
        <v>41338.666666666664</v>
      </c>
      <c r="C1700" s="104">
        <v>68.680000000000007</v>
      </c>
      <c r="M1700" s="89">
        <f t="shared" si="30"/>
        <v>1.4667320731306882E-2</v>
      </c>
    </row>
    <row r="1701" spans="2:13" ht="13.5" thickBot="1" x14ac:dyDescent="0.25">
      <c r="B1701" s="105">
        <v>41339.666666666664</v>
      </c>
      <c r="C1701" s="104">
        <v>68.510000000000005</v>
      </c>
      <c r="M1701" s="89">
        <f t="shared" si="30"/>
        <v>-2.4783160144670898E-3</v>
      </c>
    </row>
    <row r="1702" spans="2:13" ht="13.5" thickBot="1" x14ac:dyDescent="0.25">
      <c r="B1702" s="105">
        <v>41340.666666666664</v>
      </c>
      <c r="C1702" s="104">
        <v>68.69</v>
      </c>
      <c r="M1702" s="89">
        <f t="shared" si="30"/>
        <v>2.6239082109824792E-3</v>
      </c>
    </row>
    <row r="1703" spans="2:13" ht="13.5" thickBot="1" x14ac:dyDescent="0.25">
      <c r="B1703" s="105">
        <v>41341.666666666664</v>
      </c>
      <c r="C1703" s="104">
        <v>68.77</v>
      </c>
      <c r="M1703" s="89">
        <f t="shared" si="30"/>
        <v>1.1639751059545863E-3</v>
      </c>
    </row>
    <row r="1704" spans="2:13" ht="13.5" thickBot="1" x14ac:dyDescent="0.25">
      <c r="B1704" s="105">
        <v>41344.666666666664</v>
      </c>
      <c r="C1704" s="104">
        <v>68.97</v>
      </c>
      <c r="M1704" s="89">
        <f t="shared" si="30"/>
        <v>2.9040241114550816E-3</v>
      </c>
    </row>
    <row r="1705" spans="2:13" ht="13.5" thickBot="1" x14ac:dyDescent="0.25">
      <c r="B1705" s="105">
        <v>41345.666666666664</v>
      </c>
      <c r="C1705" s="104">
        <v>68.72</v>
      </c>
      <c r="M1705" s="89">
        <f t="shared" si="30"/>
        <v>-3.6313497671999827E-3</v>
      </c>
    </row>
    <row r="1706" spans="2:13" ht="13.5" thickBot="1" x14ac:dyDescent="0.25">
      <c r="B1706" s="105">
        <v>41346.666666666664</v>
      </c>
      <c r="C1706" s="104">
        <v>68.63</v>
      </c>
      <c r="M1706" s="89">
        <f t="shared" si="30"/>
        <v>-1.3105207554567242E-3</v>
      </c>
    </row>
    <row r="1707" spans="2:13" ht="13.5" thickBot="1" x14ac:dyDescent="0.25">
      <c r="B1707" s="105">
        <v>41347.666666666664</v>
      </c>
      <c r="C1707" s="104">
        <v>68.86</v>
      </c>
      <c r="M1707" s="89">
        <f t="shared" si="30"/>
        <v>3.3457009898343621E-3</v>
      </c>
    </row>
    <row r="1708" spans="2:13" ht="13.5" thickBot="1" x14ac:dyDescent="0.25">
      <c r="B1708" s="105">
        <v>41348.666666666664</v>
      </c>
      <c r="C1708" s="104">
        <v>68.510000000000005</v>
      </c>
      <c r="M1708" s="89">
        <f t="shared" si="30"/>
        <v>-5.0957378955698764E-3</v>
      </c>
    </row>
    <row r="1709" spans="2:13" ht="13.5" thickBot="1" x14ac:dyDescent="0.25">
      <c r="B1709" s="105">
        <v>41351.666666666664</v>
      </c>
      <c r="C1709" s="104">
        <v>68.36</v>
      </c>
      <c r="M1709" s="89">
        <f t="shared" si="30"/>
        <v>-2.1918617674176462E-3</v>
      </c>
    </row>
    <row r="1710" spans="2:13" ht="13.5" thickBot="1" x14ac:dyDescent="0.25">
      <c r="B1710" s="105">
        <v>41352.666666666664</v>
      </c>
      <c r="C1710" s="104">
        <v>68.23</v>
      </c>
      <c r="M1710" s="89">
        <f t="shared" si="30"/>
        <v>-1.9035074200578473E-3</v>
      </c>
    </row>
    <row r="1711" spans="2:13" ht="13.5" thickBot="1" x14ac:dyDescent="0.25">
      <c r="B1711" s="105">
        <v>41353.666666666664</v>
      </c>
      <c r="C1711" s="104">
        <v>68.709999999999994</v>
      </c>
      <c r="M1711" s="89">
        <f t="shared" si="30"/>
        <v>7.0103982156522688E-3</v>
      </c>
    </row>
    <row r="1712" spans="2:13" ht="13.5" thickBot="1" x14ac:dyDescent="0.25">
      <c r="B1712" s="105">
        <v>41354.666666666664</v>
      </c>
      <c r="C1712" s="104">
        <v>67.930000000000007</v>
      </c>
      <c r="M1712" s="89">
        <f t="shared" si="30"/>
        <v>-1.1416985839773842E-2</v>
      </c>
    </row>
    <row r="1713" spans="2:13" ht="13.5" thickBot="1" x14ac:dyDescent="0.25">
      <c r="B1713" s="105">
        <v>41355.666666666664</v>
      </c>
      <c r="C1713" s="104">
        <v>68.59</v>
      </c>
      <c r="M1713" s="89">
        <f t="shared" si="30"/>
        <v>9.6689883080193963E-3</v>
      </c>
    </row>
    <row r="1714" spans="2:13" ht="13.5" thickBot="1" x14ac:dyDescent="0.25">
      <c r="B1714" s="105">
        <v>41358.666666666664</v>
      </c>
      <c r="C1714" s="104">
        <v>68.34</v>
      </c>
      <c r="M1714" s="89">
        <f t="shared" si="30"/>
        <v>-3.6515048240841866E-3</v>
      </c>
    </row>
    <row r="1715" spans="2:13" ht="13.5" thickBot="1" x14ac:dyDescent="0.25">
      <c r="B1715" s="105">
        <v>41359.666666666664</v>
      </c>
      <c r="C1715" s="104">
        <v>68.709999999999994</v>
      </c>
      <c r="M1715" s="89">
        <f t="shared" si="30"/>
        <v>5.3995023558386585E-3</v>
      </c>
    </row>
    <row r="1716" spans="2:13" ht="13.5" thickBot="1" x14ac:dyDescent="0.25">
      <c r="B1716" s="105">
        <v>41360.666666666664</v>
      </c>
      <c r="C1716" s="104">
        <v>68.8</v>
      </c>
      <c r="M1716" s="89">
        <f t="shared" si="30"/>
        <v>1.3089958963134281E-3</v>
      </c>
    </row>
    <row r="1717" spans="2:13" ht="13.5" thickBot="1" x14ac:dyDescent="0.25">
      <c r="B1717" s="105">
        <v>41361.666666666664</v>
      </c>
      <c r="C1717" s="104">
        <v>68.97</v>
      </c>
      <c r="M1717" s="89">
        <f t="shared" si="30"/>
        <v>2.4678825039018211E-3</v>
      </c>
    </row>
    <row r="1718" spans="2:13" ht="13.5" thickBot="1" x14ac:dyDescent="0.25">
      <c r="B1718" s="105">
        <v>41365.666666666664</v>
      </c>
      <c r="C1718" s="104">
        <v>68.5</v>
      </c>
      <c r="M1718" s="89">
        <f t="shared" si="30"/>
        <v>-6.8378821750202882E-3</v>
      </c>
    </row>
    <row r="1719" spans="2:13" ht="13.5" thickBot="1" x14ac:dyDescent="0.25">
      <c r="B1719" s="105">
        <v>41366.666666666664</v>
      </c>
      <c r="C1719" s="104">
        <v>69.040000000000006</v>
      </c>
      <c r="M1719" s="89">
        <f t="shared" si="30"/>
        <v>7.8523015069928859E-3</v>
      </c>
    </row>
    <row r="1720" spans="2:13" ht="13.5" thickBot="1" x14ac:dyDescent="0.25">
      <c r="B1720" s="105">
        <v>41367.666666666664</v>
      </c>
      <c r="C1720" s="104">
        <v>68.41</v>
      </c>
      <c r="M1720" s="89">
        <f t="shared" si="30"/>
        <v>-9.1670340022660026E-3</v>
      </c>
    </row>
    <row r="1721" spans="2:13" ht="13.5" thickBot="1" x14ac:dyDescent="0.25">
      <c r="B1721" s="105">
        <v>41368.666666666664</v>
      </c>
      <c r="C1721" s="104">
        <v>68.430000000000007</v>
      </c>
      <c r="M1721" s="89">
        <f t="shared" si="30"/>
        <v>2.923121914997924E-4</v>
      </c>
    </row>
    <row r="1722" spans="2:13" ht="13.5" thickBot="1" x14ac:dyDescent="0.25">
      <c r="B1722" s="105">
        <v>41369.666666666664</v>
      </c>
      <c r="C1722" s="104">
        <v>67.86</v>
      </c>
      <c r="M1722" s="89">
        <f t="shared" si="30"/>
        <v>-8.3645656083223309E-3</v>
      </c>
    </row>
    <row r="1723" spans="2:13" ht="13.5" thickBot="1" x14ac:dyDescent="0.25">
      <c r="B1723" s="105">
        <v>41372.666666666664</v>
      </c>
      <c r="C1723" s="104">
        <v>68.22</v>
      </c>
      <c r="M1723" s="89">
        <f t="shared" si="30"/>
        <v>5.29101763441568E-3</v>
      </c>
    </row>
    <row r="1724" spans="2:13" ht="13.5" thickBot="1" x14ac:dyDescent="0.25">
      <c r="B1724" s="105">
        <v>41373.666666666664</v>
      </c>
      <c r="C1724" s="104">
        <v>68.680000000000007</v>
      </c>
      <c r="M1724" s="89">
        <f t="shared" si="30"/>
        <v>6.7202590387751672E-3</v>
      </c>
    </row>
    <row r="1725" spans="2:13" ht="13.5" thickBot="1" x14ac:dyDescent="0.25">
      <c r="B1725" s="105">
        <v>41374.666666666664</v>
      </c>
      <c r="C1725" s="104">
        <v>70.02</v>
      </c>
      <c r="M1725" s="89">
        <f t="shared" si="30"/>
        <v>1.9322879497244726E-2</v>
      </c>
    </row>
    <row r="1726" spans="2:13" ht="13.5" thickBot="1" x14ac:dyDescent="0.25">
      <c r="B1726" s="105">
        <v>41375.666666666664</v>
      </c>
      <c r="C1726" s="104">
        <v>69.989999999999995</v>
      </c>
      <c r="M1726" s="89">
        <f t="shared" si="30"/>
        <v>-4.285408250713476E-4</v>
      </c>
    </row>
    <row r="1727" spans="2:13" ht="13.5" thickBot="1" x14ac:dyDescent="0.25">
      <c r="B1727" s="105">
        <v>41376.666666666664</v>
      </c>
      <c r="C1727" s="104">
        <v>69.94</v>
      </c>
      <c r="M1727" s="89">
        <f t="shared" si="30"/>
        <v>-7.1464306621848268E-4</v>
      </c>
    </row>
    <row r="1728" spans="2:13" ht="13.5" thickBot="1" x14ac:dyDescent="0.25">
      <c r="B1728" s="105">
        <v>41379.666666666664</v>
      </c>
      <c r="C1728" s="104">
        <v>68.56</v>
      </c>
      <c r="M1728" s="89">
        <f t="shared" si="30"/>
        <v>-1.992845734570535E-2</v>
      </c>
    </row>
    <row r="1729" spans="2:13" ht="13.5" thickBot="1" x14ac:dyDescent="0.25">
      <c r="B1729" s="105">
        <v>41380.666666666664</v>
      </c>
      <c r="C1729" s="104">
        <v>69.47</v>
      </c>
      <c r="M1729" s="89">
        <f t="shared" si="30"/>
        <v>1.3185730415265055E-2</v>
      </c>
    </row>
    <row r="1730" spans="2:13" ht="13.5" thickBot="1" x14ac:dyDescent="0.25">
      <c r="B1730" s="105">
        <v>41381.666666666664</v>
      </c>
      <c r="C1730" s="104">
        <v>68.11</v>
      </c>
      <c r="M1730" s="89">
        <f t="shared" si="30"/>
        <v>-1.9770959451562486E-2</v>
      </c>
    </row>
    <row r="1731" spans="2:13" ht="13.5" thickBot="1" x14ac:dyDescent="0.25">
      <c r="B1731" s="105">
        <v>41382.666666666664</v>
      </c>
      <c r="C1731" s="104">
        <v>67.17</v>
      </c>
      <c r="M1731" s="89">
        <f t="shared" si="30"/>
        <v>-1.3897325974453837E-2</v>
      </c>
    </row>
    <row r="1732" spans="2:13" ht="13.5" thickBot="1" x14ac:dyDescent="0.25">
      <c r="B1732" s="105">
        <v>41383.666666666664</v>
      </c>
      <c r="C1732" s="104">
        <v>68.09</v>
      </c>
      <c r="M1732" s="89">
        <f t="shared" si="30"/>
        <v>1.360364021610206E-2</v>
      </c>
    </row>
    <row r="1733" spans="2:13" ht="13.5" thickBot="1" x14ac:dyDescent="0.25">
      <c r="B1733" s="105">
        <v>41386.666666666664</v>
      </c>
      <c r="C1733" s="104">
        <v>68.790000000000006</v>
      </c>
      <c r="M1733" s="89">
        <f t="shared" ref="M1733:M1796" si="31">LN(C1733/C1732)</f>
        <v>1.0228026043047508E-2</v>
      </c>
    </row>
    <row r="1734" spans="2:13" ht="13.5" thickBot="1" x14ac:dyDescent="0.25">
      <c r="B1734" s="105">
        <v>41387.666666666664</v>
      </c>
      <c r="C1734" s="104">
        <v>69.45</v>
      </c>
      <c r="M1734" s="89">
        <f t="shared" si="31"/>
        <v>9.54868366242995E-3</v>
      </c>
    </row>
    <row r="1735" spans="2:13" ht="13.5" thickBot="1" x14ac:dyDescent="0.25">
      <c r="B1735" s="105">
        <v>41388.666666666664</v>
      </c>
      <c r="C1735" s="104">
        <v>69.42</v>
      </c>
      <c r="M1735" s="89">
        <f t="shared" si="31"/>
        <v>-4.3205876671256743E-4</v>
      </c>
    </row>
    <row r="1736" spans="2:13" ht="13.5" thickBot="1" x14ac:dyDescent="0.25">
      <c r="B1736" s="105">
        <v>41389.666666666664</v>
      </c>
      <c r="C1736" s="104">
        <v>69.790000000000006</v>
      </c>
      <c r="M1736" s="89">
        <f t="shared" si="31"/>
        <v>5.3157225954202176E-3</v>
      </c>
    </row>
    <row r="1737" spans="2:13" ht="13.5" thickBot="1" x14ac:dyDescent="0.25">
      <c r="B1737" s="105">
        <v>41390.666666666664</v>
      </c>
      <c r="C1737" s="104">
        <v>69.569999999999993</v>
      </c>
      <c r="M1737" s="89">
        <f t="shared" si="31"/>
        <v>-3.1572930935104397E-3</v>
      </c>
    </row>
    <row r="1738" spans="2:13" ht="13.5" thickBot="1" x14ac:dyDescent="0.25">
      <c r="B1738" s="105">
        <v>41393.666666666664</v>
      </c>
      <c r="C1738" s="104">
        <v>70.209999999999994</v>
      </c>
      <c r="M1738" s="89">
        <f t="shared" si="31"/>
        <v>9.1573110936074911E-3</v>
      </c>
    </row>
    <row r="1739" spans="2:13" ht="13.5" thickBot="1" x14ac:dyDescent="0.25">
      <c r="B1739" s="105">
        <v>41394.666666666664</v>
      </c>
      <c r="C1739" s="104">
        <v>70.72</v>
      </c>
      <c r="M1739" s="89">
        <f t="shared" si="31"/>
        <v>7.2376673002306031E-3</v>
      </c>
    </row>
    <row r="1740" spans="2:13" ht="13.5" thickBot="1" x14ac:dyDescent="0.25">
      <c r="B1740" s="105">
        <v>41395.666666666664</v>
      </c>
      <c r="C1740" s="104">
        <v>70.39</v>
      </c>
      <c r="M1740" s="89">
        <f t="shared" si="31"/>
        <v>-4.6772107093477431E-3</v>
      </c>
    </row>
    <row r="1741" spans="2:13" ht="13.5" thickBot="1" x14ac:dyDescent="0.25">
      <c r="B1741" s="105">
        <v>41396.666666666664</v>
      </c>
      <c r="C1741" s="104">
        <v>71.28</v>
      </c>
      <c r="M1741" s="89">
        <f t="shared" si="31"/>
        <v>1.2564575542513598E-2</v>
      </c>
    </row>
    <row r="1742" spans="2:13" ht="13.5" thickBot="1" x14ac:dyDescent="0.25">
      <c r="B1742" s="105">
        <v>41397.666666666664</v>
      </c>
      <c r="C1742" s="104">
        <v>72.12</v>
      </c>
      <c r="M1742" s="89">
        <f t="shared" si="31"/>
        <v>1.1715615172562763E-2</v>
      </c>
    </row>
    <row r="1743" spans="2:13" ht="13.5" thickBot="1" x14ac:dyDescent="0.25">
      <c r="B1743" s="105">
        <v>41400.666666666664</v>
      </c>
      <c r="C1743" s="104">
        <v>72.400000000000006</v>
      </c>
      <c r="M1743" s="89">
        <f t="shared" si="31"/>
        <v>3.8749010565541568E-3</v>
      </c>
    </row>
    <row r="1744" spans="2:13" ht="13.5" thickBot="1" x14ac:dyDescent="0.25">
      <c r="B1744" s="105">
        <v>41401.666666666664</v>
      </c>
      <c r="C1744" s="104">
        <v>72.36</v>
      </c>
      <c r="M1744" s="89">
        <f t="shared" si="31"/>
        <v>-5.5263886457641777E-4</v>
      </c>
    </row>
    <row r="1745" spans="2:13" ht="13.5" thickBot="1" x14ac:dyDescent="0.25">
      <c r="B1745" s="105">
        <v>41402.666666666664</v>
      </c>
      <c r="C1745" s="104">
        <v>72.709999999999994</v>
      </c>
      <c r="M1745" s="89">
        <f t="shared" si="31"/>
        <v>4.8252661348709173E-3</v>
      </c>
    </row>
    <row r="1746" spans="2:13" ht="13.5" thickBot="1" x14ac:dyDescent="0.25">
      <c r="B1746" s="105">
        <v>41403.666666666664</v>
      </c>
      <c r="C1746" s="104">
        <v>72.61</v>
      </c>
      <c r="M1746" s="89">
        <f t="shared" si="31"/>
        <v>-1.3762732698099525E-3</v>
      </c>
    </row>
    <row r="1747" spans="2:13" ht="13.5" thickBot="1" x14ac:dyDescent="0.25">
      <c r="B1747" s="105">
        <v>41404.666666666664</v>
      </c>
      <c r="C1747" s="104">
        <v>73.05</v>
      </c>
      <c r="M1747" s="89">
        <f t="shared" si="31"/>
        <v>6.0414848045530628E-3</v>
      </c>
    </row>
    <row r="1748" spans="2:13" ht="13.5" thickBot="1" x14ac:dyDescent="0.25">
      <c r="B1748" s="105">
        <v>41407.666666666664</v>
      </c>
      <c r="C1748" s="104">
        <v>73.14</v>
      </c>
      <c r="M1748" s="89">
        <f t="shared" si="31"/>
        <v>1.2312745245266984E-3</v>
      </c>
    </row>
    <row r="1749" spans="2:13" ht="13.5" thickBot="1" x14ac:dyDescent="0.25">
      <c r="B1749" s="105">
        <v>41408.666666666664</v>
      </c>
      <c r="C1749" s="104">
        <v>73.52</v>
      </c>
      <c r="M1749" s="89">
        <f t="shared" si="31"/>
        <v>5.1820653261964124E-3</v>
      </c>
    </row>
    <row r="1750" spans="2:13" ht="13.5" thickBot="1" x14ac:dyDescent="0.25">
      <c r="B1750" s="105">
        <v>41409.666666666664</v>
      </c>
      <c r="C1750" s="104">
        <v>73.67</v>
      </c>
      <c r="M1750" s="89">
        <f t="shared" si="31"/>
        <v>2.0381826472907882E-3</v>
      </c>
    </row>
    <row r="1751" spans="2:13" ht="13.5" thickBot="1" x14ac:dyDescent="0.25">
      <c r="B1751" s="105">
        <v>41410.666666666664</v>
      </c>
      <c r="C1751" s="104">
        <v>73.59</v>
      </c>
      <c r="M1751" s="89">
        <f t="shared" si="31"/>
        <v>-1.0865137562145674E-3</v>
      </c>
    </row>
    <row r="1752" spans="2:13" ht="13.5" thickBot="1" x14ac:dyDescent="0.25">
      <c r="B1752" s="105">
        <v>41411.666666666664</v>
      </c>
      <c r="C1752" s="104">
        <v>74.3</v>
      </c>
      <c r="M1752" s="89">
        <f t="shared" si="31"/>
        <v>9.6018047852058155E-3</v>
      </c>
    </row>
    <row r="1753" spans="2:13" ht="13.5" thickBot="1" x14ac:dyDescent="0.25">
      <c r="B1753" s="105">
        <v>41414.666666666664</v>
      </c>
      <c r="C1753" s="104">
        <v>74.19</v>
      </c>
      <c r="M1753" s="89">
        <f t="shared" si="31"/>
        <v>-1.4815815222789662E-3</v>
      </c>
    </row>
    <row r="1754" spans="2:13" ht="13.5" thickBot="1" x14ac:dyDescent="0.25">
      <c r="B1754" s="105">
        <v>41415.666666666664</v>
      </c>
      <c r="C1754" s="104">
        <v>74.27</v>
      </c>
      <c r="M1754" s="89">
        <f t="shared" si="31"/>
        <v>1.0777314797706049E-3</v>
      </c>
    </row>
    <row r="1755" spans="2:13" ht="13.5" thickBot="1" x14ac:dyDescent="0.25">
      <c r="B1755" s="105">
        <v>41416.666666666664</v>
      </c>
      <c r="C1755" s="104">
        <v>73.62</v>
      </c>
      <c r="M1755" s="89">
        <f t="shared" si="31"/>
        <v>-8.7903737303299413E-3</v>
      </c>
    </row>
    <row r="1756" spans="2:13" ht="13.5" thickBot="1" x14ac:dyDescent="0.25">
      <c r="B1756" s="105">
        <v>41417.666666666664</v>
      </c>
      <c r="C1756" s="104">
        <v>73.45</v>
      </c>
      <c r="M1756" s="89">
        <f t="shared" si="31"/>
        <v>-2.3118253309888344E-3</v>
      </c>
    </row>
    <row r="1757" spans="2:13" ht="13.5" thickBot="1" x14ac:dyDescent="0.25">
      <c r="B1757" s="105">
        <v>41418.666666666664</v>
      </c>
      <c r="C1757" s="104">
        <v>73.41</v>
      </c>
      <c r="M1757" s="89">
        <f t="shared" si="31"/>
        <v>-5.4473649719644914E-4</v>
      </c>
    </row>
    <row r="1758" spans="2:13" ht="13.5" thickBot="1" x14ac:dyDescent="0.25">
      <c r="B1758" s="105">
        <v>41422.666666666664</v>
      </c>
      <c r="C1758" s="104">
        <v>73.89</v>
      </c>
      <c r="M1758" s="89">
        <f t="shared" si="31"/>
        <v>6.5173346778663469E-3</v>
      </c>
    </row>
    <row r="1759" spans="2:13" ht="13.5" thickBot="1" x14ac:dyDescent="0.25">
      <c r="B1759" s="105">
        <v>41423.666666666664</v>
      </c>
      <c r="C1759" s="104">
        <v>73.540000000000006</v>
      </c>
      <c r="M1759" s="89">
        <f t="shared" si="31"/>
        <v>-4.7480249274302081E-3</v>
      </c>
    </row>
    <row r="1760" spans="2:13" ht="13.5" thickBot="1" x14ac:dyDescent="0.25">
      <c r="B1760" s="105">
        <v>41424.666666666664</v>
      </c>
      <c r="C1760" s="104">
        <v>73.930000000000007</v>
      </c>
      <c r="M1760" s="89">
        <f t="shared" si="31"/>
        <v>5.2892236958828349E-3</v>
      </c>
    </row>
    <row r="1761" spans="2:13" ht="13.5" thickBot="1" x14ac:dyDescent="0.25">
      <c r="B1761" s="105">
        <v>41425.666666666664</v>
      </c>
      <c r="C1761" s="104">
        <v>73.25</v>
      </c>
      <c r="M1761" s="89">
        <f t="shared" si="31"/>
        <v>-9.2404516718320399E-3</v>
      </c>
    </row>
    <row r="1762" spans="2:13" ht="13.5" thickBot="1" x14ac:dyDescent="0.25">
      <c r="B1762" s="105">
        <v>41428.666666666664</v>
      </c>
      <c r="C1762" s="104">
        <v>73.38</v>
      </c>
      <c r="M1762" s="89">
        <f t="shared" si="31"/>
        <v>1.7731710299592565E-3</v>
      </c>
    </row>
    <row r="1763" spans="2:13" ht="13.5" thickBot="1" x14ac:dyDescent="0.25">
      <c r="B1763" s="105">
        <v>41429.666666666664</v>
      </c>
      <c r="C1763" s="104">
        <v>73</v>
      </c>
      <c r="M1763" s="89">
        <f t="shared" si="31"/>
        <v>-5.191977778744813E-3</v>
      </c>
    </row>
    <row r="1764" spans="2:13" ht="13.5" thickBot="1" x14ac:dyDescent="0.25">
      <c r="B1764" s="105">
        <v>41430.666666666664</v>
      </c>
      <c r="C1764" s="104">
        <v>72.05</v>
      </c>
      <c r="M1764" s="89">
        <f t="shared" si="31"/>
        <v>-1.3099118702860065E-2</v>
      </c>
    </row>
    <row r="1765" spans="2:13" ht="13.5" thickBot="1" x14ac:dyDescent="0.25">
      <c r="B1765" s="105">
        <v>41431.666666666664</v>
      </c>
      <c r="C1765" s="104">
        <v>72.400000000000006</v>
      </c>
      <c r="M1765" s="89">
        <f t="shared" si="31"/>
        <v>4.845976946139665E-3</v>
      </c>
    </row>
    <row r="1766" spans="2:13" ht="13.5" thickBot="1" x14ac:dyDescent="0.25">
      <c r="B1766" s="105">
        <v>41432.666666666664</v>
      </c>
      <c r="C1766" s="104">
        <v>73.39</v>
      </c>
      <c r="M1766" s="89">
        <f t="shared" si="31"/>
        <v>1.3581387165300631E-2</v>
      </c>
    </row>
    <row r="1767" spans="2:13" ht="13.5" thickBot="1" x14ac:dyDescent="0.25">
      <c r="B1767" s="105">
        <v>41435.666666666664</v>
      </c>
      <c r="C1767" s="104">
        <v>73.42</v>
      </c>
      <c r="M1767" s="89">
        <f t="shared" si="31"/>
        <v>4.0869151171681143E-4</v>
      </c>
    </row>
    <row r="1768" spans="2:13" ht="13.5" thickBot="1" x14ac:dyDescent="0.25">
      <c r="B1768" s="105">
        <v>41436.666666666664</v>
      </c>
      <c r="C1768" s="104">
        <v>72.69</v>
      </c>
      <c r="M1768" s="89">
        <f t="shared" si="31"/>
        <v>-9.9925545721442476E-3</v>
      </c>
    </row>
    <row r="1769" spans="2:13" ht="13.5" thickBot="1" x14ac:dyDescent="0.25">
      <c r="B1769" s="105">
        <v>41437.666666666664</v>
      </c>
      <c r="C1769" s="104">
        <v>71.849999999999994</v>
      </c>
      <c r="M1769" s="89">
        <f t="shared" si="31"/>
        <v>-1.1623210971510164E-2</v>
      </c>
    </row>
    <row r="1770" spans="2:13" ht="13.5" thickBot="1" x14ac:dyDescent="0.25">
      <c r="B1770" s="105">
        <v>41438.666666666664</v>
      </c>
      <c r="C1770" s="104">
        <v>72.760000000000005</v>
      </c>
      <c r="M1770" s="89">
        <f t="shared" si="31"/>
        <v>1.2585741124887617E-2</v>
      </c>
    </row>
    <row r="1771" spans="2:13" ht="13.5" thickBot="1" x14ac:dyDescent="0.25">
      <c r="B1771" s="105">
        <v>41439.666666666664</v>
      </c>
      <c r="C1771" s="104">
        <v>72.28</v>
      </c>
      <c r="M1771" s="89">
        <f t="shared" si="31"/>
        <v>-6.6188879258938663E-3</v>
      </c>
    </row>
    <row r="1772" spans="2:13" ht="13.5" thickBot="1" x14ac:dyDescent="0.25">
      <c r="B1772" s="105">
        <v>41442.666666666664</v>
      </c>
      <c r="C1772" s="104">
        <v>72.98</v>
      </c>
      <c r="M1772" s="89">
        <f t="shared" si="31"/>
        <v>9.6379652842738806E-3</v>
      </c>
    </row>
    <row r="1773" spans="2:13" ht="13.5" thickBot="1" x14ac:dyDescent="0.25">
      <c r="B1773" s="105">
        <v>41443.666666666664</v>
      </c>
      <c r="C1773" s="104">
        <v>73.58</v>
      </c>
      <c r="M1773" s="89">
        <f t="shared" si="31"/>
        <v>8.1878186683265776E-3</v>
      </c>
    </row>
    <row r="1774" spans="2:13" ht="13.5" thickBot="1" x14ac:dyDescent="0.25">
      <c r="B1774" s="105">
        <v>41444.666666666664</v>
      </c>
      <c r="C1774" s="104">
        <v>72.760000000000005</v>
      </c>
      <c r="M1774" s="89">
        <f t="shared" si="31"/>
        <v>-1.1206896026706758E-2</v>
      </c>
    </row>
    <row r="1775" spans="2:13" ht="13.5" thickBot="1" x14ac:dyDescent="0.25">
      <c r="B1775" s="105">
        <v>41445.666666666664</v>
      </c>
      <c r="C1775" s="104">
        <v>71.03</v>
      </c>
      <c r="M1775" s="89">
        <f t="shared" si="31"/>
        <v>-2.4064030640202946E-2</v>
      </c>
    </row>
    <row r="1776" spans="2:13" ht="13.5" thickBot="1" x14ac:dyDescent="0.25">
      <c r="B1776" s="105">
        <v>41446.666666666664</v>
      </c>
      <c r="C1776" s="104">
        <v>70.430000000000007</v>
      </c>
      <c r="M1776" s="89">
        <f t="shared" si="31"/>
        <v>-8.4830142523995601E-3</v>
      </c>
    </row>
    <row r="1777" spans="2:13" ht="13.5" thickBot="1" x14ac:dyDescent="0.25">
      <c r="B1777" s="105">
        <v>41449.666666666664</v>
      </c>
      <c r="C1777" s="104">
        <v>69.73</v>
      </c>
      <c r="M1777" s="89">
        <f t="shared" si="31"/>
        <v>-9.9886675243996501E-3</v>
      </c>
    </row>
    <row r="1778" spans="2:13" ht="13.5" thickBot="1" x14ac:dyDescent="0.25">
      <c r="B1778" s="105">
        <v>41450.666666666664</v>
      </c>
      <c r="C1778" s="104">
        <v>70.239999999999995</v>
      </c>
      <c r="M1778" s="89">
        <f t="shared" si="31"/>
        <v>7.2873080939416905E-3</v>
      </c>
    </row>
    <row r="1779" spans="2:13" ht="13.5" thickBot="1" x14ac:dyDescent="0.25">
      <c r="B1779" s="105">
        <v>41451.666666666664</v>
      </c>
      <c r="C1779" s="104">
        <v>70.87</v>
      </c>
      <c r="M1779" s="89">
        <f t="shared" si="31"/>
        <v>8.9292634953036312E-3</v>
      </c>
    </row>
    <row r="1780" spans="2:13" ht="13.5" thickBot="1" x14ac:dyDescent="0.25">
      <c r="B1780" s="105">
        <v>41452.666666666664</v>
      </c>
      <c r="C1780" s="104">
        <v>71.17</v>
      </c>
      <c r="M1780" s="89">
        <f t="shared" si="31"/>
        <v>4.2241684890150987E-3</v>
      </c>
    </row>
    <row r="1781" spans="2:13" ht="13.5" thickBot="1" x14ac:dyDescent="0.25">
      <c r="B1781" s="105">
        <v>41453.666666666664</v>
      </c>
      <c r="C1781" s="104">
        <v>71.27</v>
      </c>
      <c r="M1781" s="89">
        <f t="shared" si="31"/>
        <v>1.404100202599561E-3</v>
      </c>
    </row>
    <row r="1782" spans="2:13" ht="13.5" thickBot="1" x14ac:dyDescent="0.25">
      <c r="B1782" s="105">
        <v>41456.666666666664</v>
      </c>
      <c r="C1782" s="104">
        <v>71.709999999999994</v>
      </c>
      <c r="M1782" s="89">
        <f t="shared" si="31"/>
        <v>6.1547263807041211E-3</v>
      </c>
    </row>
    <row r="1783" spans="2:13" ht="13.5" thickBot="1" x14ac:dyDescent="0.25">
      <c r="B1783" s="105">
        <v>41457.666666666664</v>
      </c>
      <c r="C1783" s="104">
        <v>71.739999999999995</v>
      </c>
      <c r="M1783" s="89">
        <f t="shared" si="31"/>
        <v>4.1826420965301045E-4</v>
      </c>
    </row>
    <row r="1784" spans="2:13" ht="13.5" thickBot="1" x14ac:dyDescent="0.25">
      <c r="B1784" s="105">
        <v>41458.666666666664</v>
      </c>
      <c r="C1784" s="104">
        <v>72.03</v>
      </c>
      <c r="M1784" s="89">
        <f t="shared" si="31"/>
        <v>4.0342267971350586E-3</v>
      </c>
    </row>
    <row r="1785" spans="2:13" ht="13.5" thickBot="1" x14ac:dyDescent="0.25">
      <c r="B1785" s="105">
        <v>41460.666666666664</v>
      </c>
      <c r="C1785" s="104">
        <v>72.58</v>
      </c>
      <c r="M1785" s="89">
        <f t="shared" si="31"/>
        <v>7.6067028836527655E-3</v>
      </c>
    </row>
    <row r="1786" spans="2:13" ht="13.5" thickBot="1" x14ac:dyDescent="0.25">
      <c r="B1786" s="105">
        <v>41463.666666666664</v>
      </c>
      <c r="C1786" s="104">
        <v>72.650000000000006</v>
      </c>
      <c r="M1786" s="89">
        <f t="shared" si="31"/>
        <v>9.6398823136773773E-4</v>
      </c>
    </row>
    <row r="1787" spans="2:13" ht="13.5" thickBot="1" x14ac:dyDescent="0.25">
      <c r="B1787" s="105">
        <v>41464.666666666664</v>
      </c>
      <c r="C1787" s="104">
        <v>73.09</v>
      </c>
      <c r="M1787" s="89">
        <f t="shared" si="31"/>
        <v>6.0381684760083985E-3</v>
      </c>
    </row>
    <row r="1788" spans="2:13" ht="13.5" thickBot="1" x14ac:dyDescent="0.25">
      <c r="B1788" s="105">
        <v>41465.666666666664</v>
      </c>
      <c r="C1788" s="104">
        <v>73.510000000000005</v>
      </c>
      <c r="M1788" s="89">
        <f t="shared" si="31"/>
        <v>5.7298928936959995E-3</v>
      </c>
    </row>
    <row r="1789" spans="2:13" ht="13.5" thickBot="1" x14ac:dyDescent="0.25">
      <c r="B1789" s="105">
        <v>41466.666666666664</v>
      </c>
      <c r="C1789" s="104">
        <v>74.97</v>
      </c>
      <c r="M1789" s="89">
        <f t="shared" si="31"/>
        <v>1.9666582128974458E-2</v>
      </c>
    </row>
    <row r="1790" spans="2:13" ht="13.5" thickBot="1" x14ac:dyDescent="0.25">
      <c r="B1790" s="105">
        <v>41467.666666666664</v>
      </c>
      <c r="C1790" s="104">
        <v>75.3</v>
      </c>
      <c r="M1790" s="89">
        <f t="shared" si="31"/>
        <v>4.3921012908771416E-3</v>
      </c>
    </row>
    <row r="1791" spans="2:13" ht="13.5" thickBot="1" x14ac:dyDescent="0.25">
      <c r="B1791" s="105">
        <v>41470.666666666664</v>
      </c>
      <c r="C1791" s="104">
        <v>75.47</v>
      </c>
      <c r="M1791" s="89">
        <f t="shared" si="31"/>
        <v>2.2550914909291887E-3</v>
      </c>
    </row>
    <row r="1792" spans="2:13" ht="13.5" thickBot="1" x14ac:dyDescent="0.25">
      <c r="B1792" s="105">
        <v>41471.666666666664</v>
      </c>
      <c r="C1792" s="104">
        <v>75.37</v>
      </c>
      <c r="M1792" s="89">
        <f t="shared" si="31"/>
        <v>-1.3259084413984516E-3</v>
      </c>
    </row>
    <row r="1793" spans="2:13" ht="13.5" thickBot="1" x14ac:dyDescent="0.25">
      <c r="B1793" s="105">
        <v>41472.666666666664</v>
      </c>
      <c r="C1793" s="104">
        <v>75.56</v>
      </c>
      <c r="M1793" s="89">
        <f t="shared" si="31"/>
        <v>2.5177247779303324E-3</v>
      </c>
    </row>
    <row r="1794" spans="2:13" ht="13.5" thickBot="1" x14ac:dyDescent="0.25">
      <c r="B1794" s="105">
        <v>41473.666666666664</v>
      </c>
      <c r="C1794" s="104">
        <v>75.37</v>
      </c>
      <c r="M1794" s="89">
        <f t="shared" si="31"/>
        <v>-2.5177247779302452E-3</v>
      </c>
    </row>
    <row r="1795" spans="2:13" ht="13.5" thickBot="1" x14ac:dyDescent="0.25">
      <c r="B1795" s="105">
        <v>41474.666666666664</v>
      </c>
      <c r="C1795" s="104">
        <v>74.59</v>
      </c>
      <c r="M1795" s="89">
        <f t="shared" si="31"/>
        <v>-1.0402867888306629E-2</v>
      </c>
    </row>
    <row r="1796" spans="2:13" ht="13.5" thickBot="1" x14ac:dyDescent="0.25">
      <c r="B1796" s="105">
        <v>41477.666666666664</v>
      </c>
      <c r="C1796" s="104">
        <v>74.81</v>
      </c>
      <c r="M1796" s="89">
        <f t="shared" si="31"/>
        <v>2.9451159172416016E-3</v>
      </c>
    </row>
    <row r="1797" spans="2:13" ht="13.5" thickBot="1" x14ac:dyDescent="0.25">
      <c r="B1797" s="105">
        <v>41478.666666666664</v>
      </c>
      <c r="C1797" s="104">
        <v>74.260000000000005</v>
      </c>
      <c r="M1797" s="89">
        <f t="shared" ref="M1797:M1860" si="32">LN(C1797/C1796)</f>
        <v>-7.3791171353795003E-3</v>
      </c>
    </row>
    <row r="1798" spans="2:13" ht="13.5" thickBot="1" x14ac:dyDescent="0.25">
      <c r="B1798" s="105">
        <v>41479.666666666664</v>
      </c>
      <c r="C1798" s="104">
        <v>74.5</v>
      </c>
      <c r="M1798" s="89">
        <f t="shared" si="32"/>
        <v>3.2266766365796709E-3</v>
      </c>
    </row>
    <row r="1799" spans="2:13" ht="13.5" thickBot="1" x14ac:dyDescent="0.25">
      <c r="B1799" s="105">
        <v>41480.666666666664</v>
      </c>
      <c r="C1799" s="104">
        <v>74.97</v>
      </c>
      <c r="M1799" s="89">
        <f t="shared" si="32"/>
        <v>6.2889081294567831E-3</v>
      </c>
    </row>
    <row r="1800" spans="2:13" ht="13.5" thickBot="1" x14ac:dyDescent="0.25">
      <c r="B1800" s="105">
        <v>41481.666666666664</v>
      </c>
      <c r="C1800" s="104">
        <v>75.37</v>
      </c>
      <c r="M1800" s="89">
        <f t="shared" si="32"/>
        <v>5.3212843404079873E-3</v>
      </c>
    </row>
    <row r="1801" spans="2:13" ht="13.5" thickBot="1" x14ac:dyDescent="0.25">
      <c r="B1801" s="105">
        <v>41484.666666666664</v>
      </c>
      <c r="C1801" s="104">
        <v>75.23</v>
      </c>
      <c r="M1801" s="89">
        <f t="shared" si="32"/>
        <v>-1.8592302832483223E-3</v>
      </c>
    </row>
    <row r="1802" spans="2:13" ht="13.5" thickBot="1" x14ac:dyDescent="0.25">
      <c r="B1802" s="105">
        <v>41485.666666666664</v>
      </c>
      <c r="C1802" s="104">
        <v>75.63</v>
      </c>
      <c r="M1802" s="89">
        <f t="shared" si="32"/>
        <v>5.3029422958078233E-3</v>
      </c>
    </row>
    <row r="1803" spans="2:13" ht="13.5" thickBot="1" x14ac:dyDescent="0.25">
      <c r="B1803" s="105">
        <v>41486.666666666664</v>
      </c>
      <c r="C1803" s="104">
        <v>75.77</v>
      </c>
      <c r="M1803" s="89">
        <f t="shared" si="32"/>
        <v>1.8494060753439304E-3</v>
      </c>
    </row>
    <row r="1804" spans="2:13" ht="13.5" thickBot="1" x14ac:dyDescent="0.25">
      <c r="B1804" s="105">
        <v>41487.666666666664</v>
      </c>
      <c r="C1804" s="104">
        <v>76.540000000000006</v>
      </c>
      <c r="M1804" s="89">
        <f t="shared" si="32"/>
        <v>1.0111044054274262E-2</v>
      </c>
    </row>
    <row r="1805" spans="2:13" ht="13.5" thickBot="1" x14ac:dyDescent="0.25">
      <c r="B1805" s="105">
        <v>41488.666666666664</v>
      </c>
      <c r="C1805" s="104">
        <v>76.97</v>
      </c>
      <c r="M1805" s="89">
        <f t="shared" si="32"/>
        <v>5.6022555486697516E-3</v>
      </c>
    </row>
    <row r="1806" spans="2:13" ht="13.5" thickBot="1" x14ac:dyDescent="0.25">
      <c r="B1806" s="105">
        <v>41491.666666666664</v>
      </c>
      <c r="C1806" s="104">
        <v>77.02</v>
      </c>
      <c r="M1806" s="89">
        <f t="shared" si="32"/>
        <v>6.4939284053663654E-4</v>
      </c>
    </row>
    <row r="1807" spans="2:13" ht="13.5" thickBot="1" x14ac:dyDescent="0.25">
      <c r="B1807" s="105">
        <v>41492.666666666664</v>
      </c>
      <c r="C1807" s="104">
        <v>76.56</v>
      </c>
      <c r="M1807" s="89">
        <f t="shared" si="32"/>
        <v>-5.9903812420639673E-3</v>
      </c>
    </row>
    <row r="1808" spans="2:13" ht="13.5" thickBot="1" x14ac:dyDescent="0.25">
      <c r="B1808" s="105">
        <v>41493.666666666664</v>
      </c>
      <c r="C1808" s="104">
        <v>76.42</v>
      </c>
      <c r="M1808" s="89">
        <f t="shared" si="32"/>
        <v>-1.830305125944987E-3</v>
      </c>
    </row>
    <row r="1809" spans="2:13" ht="13.5" thickBot="1" x14ac:dyDescent="0.25">
      <c r="B1809" s="105">
        <v>41494.666666666664</v>
      </c>
      <c r="C1809" s="104">
        <v>76.8</v>
      </c>
      <c r="M1809" s="89">
        <f t="shared" si="32"/>
        <v>4.9601981348725661E-3</v>
      </c>
    </row>
    <row r="1810" spans="2:13" ht="13.5" thickBot="1" x14ac:dyDescent="0.25">
      <c r="B1810" s="105">
        <v>41495.666666666664</v>
      </c>
      <c r="C1810" s="104">
        <v>76.489999999999995</v>
      </c>
      <c r="M1810" s="89">
        <f t="shared" si="32"/>
        <v>-4.0446268198518114E-3</v>
      </c>
    </row>
    <row r="1811" spans="2:13" ht="13.5" thickBot="1" x14ac:dyDescent="0.25">
      <c r="B1811" s="105">
        <v>41498.666666666664</v>
      </c>
      <c r="C1811" s="104">
        <v>76.67</v>
      </c>
      <c r="M1811" s="89">
        <f t="shared" si="32"/>
        <v>2.3504842370284558E-3</v>
      </c>
    </row>
    <row r="1812" spans="2:13" ht="13.5" thickBot="1" x14ac:dyDescent="0.25">
      <c r="B1812" s="105">
        <v>41499.666666666664</v>
      </c>
      <c r="C1812" s="104">
        <v>77.099999999999994</v>
      </c>
      <c r="M1812" s="89">
        <f t="shared" si="32"/>
        <v>5.5927829984807513E-3</v>
      </c>
    </row>
    <row r="1813" spans="2:13" ht="13.5" thickBot="1" x14ac:dyDescent="0.25">
      <c r="B1813" s="105">
        <v>41500.666666666664</v>
      </c>
      <c r="C1813" s="104">
        <v>76.81</v>
      </c>
      <c r="M1813" s="89">
        <f t="shared" si="32"/>
        <v>-3.7684405586931114E-3</v>
      </c>
    </row>
    <row r="1814" spans="2:13" ht="13.5" thickBot="1" x14ac:dyDescent="0.25">
      <c r="B1814" s="105">
        <v>41501.666666666664</v>
      </c>
      <c r="C1814" s="104">
        <v>75.510000000000005</v>
      </c>
      <c r="M1814" s="89">
        <f t="shared" si="32"/>
        <v>-1.7069742195256393E-2</v>
      </c>
    </row>
    <row r="1815" spans="2:13" ht="13.5" thickBot="1" x14ac:dyDescent="0.25">
      <c r="B1815" s="105">
        <v>41502.666666666664</v>
      </c>
      <c r="C1815" s="104">
        <v>75.489999999999995</v>
      </c>
      <c r="M1815" s="89">
        <f t="shared" si="32"/>
        <v>-2.6490066380084989E-4</v>
      </c>
    </row>
    <row r="1816" spans="2:13" ht="13.5" thickBot="1" x14ac:dyDescent="0.25">
      <c r="B1816" s="105">
        <v>41505.666666666664</v>
      </c>
      <c r="C1816" s="104">
        <v>75.349999999999994</v>
      </c>
      <c r="M1816" s="89">
        <f t="shared" si="32"/>
        <v>-1.8562720790289836E-3</v>
      </c>
    </row>
    <row r="1817" spans="2:13" ht="13.5" thickBot="1" x14ac:dyDescent="0.25">
      <c r="B1817" s="105">
        <v>41506.666666666664</v>
      </c>
      <c r="C1817" s="104">
        <v>75.680000000000007</v>
      </c>
      <c r="M1817" s="89">
        <f t="shared" si="32"/>
        <v>4.3699996711186089E-3</v>
      </c>
    </row>
    <row r="1818" spans="2:13" ht="13.5" thickBot="1" x14ac:dyDescent="0.25">
      <c r="B1818" s="105">
        <v>41507.666666666664</v>
      </c>
      <c r="C1818" s="104">
        <v>75.42</v>
      </c>
      <c r="M1818" s="89">
        <f t="shared" si="32"/>
        <v>-3.4414329134118487E-3</v>
      </c>
    </row>
    <row r="1819" spans="2:13" ht="13.5" thickBot="1" x14ac:dyDescent="0.25">
      <c r="B1819" s="105">
        <v>41508.666666666664</v>
      </c>
      <c r="C1819" s="104">
        <v>76.16</v>
      </c>
      <c r="M1819" s="89">
        <f t="shared" si="32"/>
        <v>9.7638986528988374E-3</v>
      </c>
    </row>
    <row r="1820" spans="2:13" ht="13.5" thickBot="1" x14ac:dyDescent="0.25">
      <c r="B1820" s="105">
        <v>41509.666666666664</v>
      </c>
      <c r="C1820" s="104">
        <v>76.67</v>
      </c>
      <c r="M1820" s="89">
        <f t="shared" si="32"/>
        <v>6.6741070876932176E-3</v>
      </c>
    </row>
    <row r="1821" spans="2:13" ht="13.5" thickBot="1" x14ac:dyDescent="0.25">
      <c r="B1821" s="105">
        <v>41512.666666666664</v>
      </c>
      <c r="C1821" s="104">
        <v>76.709999999999994</v>
      </c>
      <c r="M1821" s="89">
        <f t="shared" si="32"/>
        <v>5.2158040040185219E-4</v>
      </c>
    </row>
    <row r="1822" spans="2:13" ht="13.5" thickBot="1" x14ac:dyDescent="0.25">
      <c r="B1822" s="105">
        <v>41513.666666666664</v>
      </c>
      <c r="C1822" s="104">
        <v>75.14</v>
      </c>
      <c r="M1822" s="89">
        <f t="shared" si="32"/>
        <v>-2.0679037825382069E-2</v>
      </c>
    </row>
    <row r="1823" spans="2:13" ht="13.5" thickBot="1" x14ac:dyDescent="0.25">
      <c r="B1823" s="105">
        <v>41514.666666666664</v>
      </c>
      <c r="C1823" s="104">
        <v>75.430000000000007</v>
      </c>
      <c r="M1823" s="89">
        <f t="shared" si="32"/>
        <v>3.8520337197166664E-3</v>
      </c>
    </row>
    <row r="1824" spans="2:13" ht="13.5" thickBot="1" x14ac:dyDescent="0.25">
      <c r="B1824" s="105">
        <v>41515.666666666664</v>
      </c>
      <c r="C1824" s="104">
        <v>75.959999999999994</v>
      </c>
      <c r="M1824" s="89">
        <f t="shared" si="32"/>
        <v>7.0018120785455412E-3</v>
      </c>
    </row>
    <row r="1825" spans="2:13" ht="13.5" thickBot="1" x14ac:dyDescent="0.25">
      <c r="B1825" s="105">
        <v>41516.666666666664</v>
      </c>
      <c r="C1825" s="104">
        <v>75.47</v>
      </c>
      <c r="M1825" s="89">
        <f t="shared" si="32"/>
        <v>-6.4716596473080477E-3</v>
      </c>
    </row>
    <row r="1826" spans="2:13" ht="13.5" thickBot="1" x14ac:dyDescent="0.25">
      <c r="B1826" s="105">
        <v>41520.666666666664</v>
      </c>
      <c r="C1826" s="104">
        <v>75.900000000000006</v>
      </c>
      <c r="M1826" s="89">
        <f t="shared" si="32"/>
        <v>5.6814581048073298E-3</v>
      </c>
    </row>
    <row r="1827" spans="2:13" ht="13.5" thickBot="1" x14ac:dyDescent="0.25">
      <c r="B1827" s="105">
        <v>41521.666666666664</v>
      </c>
      <c r="C1827" s="104">
        <v>76.709999999999994</v>
      </c>
      <c r="M1827" s="89">
        <f t="shared" si="32"/>
        <v>1.061539356962064E-2</v>
      </c>
    </row>
    <row r="1828" spans="2:13" ht="13.5" thickBot="1" x14ac:dyDescent="0.25">
      <c r="B1828" s="105">
        <v>41522.666666666664</v>
      </c>
      <c r="C1828" s="104">
        <v>76.84</v>
      </c>
      <c r="M1828" s="89">
        <f t="shared" si="32"/>
        <v>1.6932599291511496E-3</v>
      </c>
    </row>
    <row r="1829" spans="2:13" ht="13.5" thickBot="1" x14ac:dyDescent="0.25">
      <c r="B1829" s="105">
        <v>41523.666666666664</v>
      </c>
      <c r="C1829" s="104">
        <v>76.930000000000007</v>
      </c>
      <c r="M1829" s="89">
        <f t="shared" si="32"/>
        <v>1.1705795704874311E-3</v>
      </c>
    </row>
    <row r="1830" spans="2:13" ht="13.5" thickBot="1" x14ac:dyDescent="0.25">
      <c r="B1830" s="105">
        <v>41526.666666666664</v>
      </c>
      <c r="C1830" s="104">
        <v>77.83</v>
      </c>
      <c r="M1830" s="89">
        <f t="shared" si="32"/>
        <v>1.1631043500453303E-2</v>
      </c>
    </row>
    <row r="1831" spans="2:13" ht="13.5" thickBot="1" x14ac:dyDescent="0.25">
      <c r="B1831" s="105">
        <v>41527.666666666664</v>
      </c>
      <c r="C1831" s="104">
        <v>78.209999999999994</v>
      </c>
      <c r="M1831" s="89">
        <f t="shared" si="32"/>
        <v>4.8705556422231457E-3</v>
      </c>
    </row>
    <row r="1832" spans="2:13" ht="13.5" thickBot="1" x14ac:dyDescent="0.25">
      <c r="B1832" s="105">
        <v>41528.666666666664</v>
      </c>
      <c r="C1832" s="104">
        <v>78.06</v>
      </c>
      <c r="M1832" s="89">
        <f t="shared" si="32"/>
        <v>-1.9197548610510916E-3</v>
      </c>
    </row>
    <row r="1833" spans="2:13" ht="13.5" thickBot="1" x14ac:dyDescent="0.25">
      <c r="B1833" s="105">
        <v>41529.666666666664</v>
      </c>
      <c r="C1833" s="104">
        <v>78.010000000000005</v>
      </c>
      <c r="M1833" s="89">
        <f t="shared" si="32"/>
        <v>-6.4073815224715831E-4</v>
      </c>
    </row>
    <row r="1834" spans="2:13" ht="13.5" thickBot="1" x14ac:dyDescent="0.25">
      <c r="B1834" s="105">
        <v>41530.666666666664</v>
      </c>
      <c r="C1834" s="104">
        <v>78.06</v>
      </c>
      <c r="M1834" s="89">
        <f t="shared" si="32"/>
        <v>6.4073815224704859E-4</v>
      </c>
    </row>
    <row r="1835" spans="2:13" ht="13.5" thickBot="1" x14ac:dyDescent="0.25">
      <c r="B1835" s="105">
        <v>41533.666666666664</v>
      </c>
      <c r="C1835" s="104">
        <v>77.849999999999994</v>
      </c>
      <c r="M1835" s="89">
        <f t="shared" si="32"/>
        <v>-2.6938634724617285E-3</v>
      </c>
    </row>
    <row r="1836" spans="2:13" ht="13.5" thickBot="1" x14ac:dyDescent="0.25">
      <c r="B1836" s="105">
        <v>41534.666666666664</v>
      </c>
      <c r="C1836" s="104">
        <v>78.37</v>
      </c>
      <c r="M1836" s="89">
        <f t="shared" si="32"/>
        <v>6.6573027847660138E-3</v>
      </c>
    </row>
    <row r="1837" spans="2:13" ht="13.5" thickBot="1" x14ac:dyDescent="0.25">
      <c r="B1837" s="105">
        <v>41535.666666666664</v>
      </c>
      <c r="C1837" s="104">
        <v>79.31</v>
      </c>
      <c r="M1837" s="89">
        <f t="shared" si="32"/>
        <v>1.1923023030455017E-2</v>
      </c>
    </row>
    <row r="1838" spans="2:13" ht="13.5" thickBot="1" x14ac:dyDescent="0.25">
      <c r="B1838" s="105">
        <v>41536.666666666664</v>
      </c>
      <c r="C1838" s="104">
        <v>79.5</v>
      </c>
      <c r="M1838" s="89">
        <f t="shared" si="32"/>
        <v>2.3927975650579834E-3</v>
      </c>
    </row>
    <row r="1839" spans="2:13" ht="13.5" thickBot="1" x14ac:dyDescent="0.25">
      <c r="B1839" s="105">
        <v>41537.666666666664</v>
      </c>
      <c r="C1839" s="104">
        <v>78.989999999999995</v>
      </c>
      <c r="M1839" s="89">
        <f t="shared" si="32"/>
        <v>-6.4357594839585782E-3</v>
      </c>
    </row>
    <row r="1840" spans="2:13" ht="13.5" thickBot="1" x14ac:dyDescent="0.25">
      <c r="B1840" s="105">
        <v>41540.666666666664</v>
      </c>
      <c r="C1840" s="104">
        <v>78.83</v>
      </c>
      <c r="M1840" s="89">
        <f t="shared" si="32"/>
        <v>-2.0276271045107795E-3</v>
      </c>
    </row>
    <row r="1841" spans="2:13" ht="13.5" thickBot="1" x14ac:dyDescent="0.25">
      <c r="B1841" s="105">
        <v>41541.666666666664</v>
      </c>
      <c r="C1841" s="104">
        <v>78.83</v>
      </c>
      <c r="M1841" s="89">
        <f t="shared" si="32"/>
        <v>0</v>
      </c>
    </row>
    <row r="1842" spans="2:13" ht="13.5" thickBot="1" x14ac:dyDescent="0.25">
      <c r="B1842" s="105">
        <v>41542.666666666664</v>
      </c>
      <c r="C1842" s="104">
        <v>78.56</v>
      </c>
      <c r="M1842" s="89">
        <f t="shared" si="32"/>
        <v>-3.4309710256063917E-3</v>
      </c>
    </row>
    <row r="1843" spans="2:13" ht="13.5" thickBot="1" x14ac:dyDescent="0.25">
      <c r="B1843" s="105">
        <v>41543.666666666664</v>
      </c>
      <c r="C1843" s="104">
        <v>79.17</v>
      </c>
      <c r="M1843" s="89">
        <f t="shared" si="32"/>
        <v>7.7347751371318937E-3</v>
      </c>
    </row>
    <row r="1844" spans="2:13" ht="13.5" thickBot="1" x14ac:dyDescent="0.25">
      <c r="B1844" s="105">
        <v>41544.666666666664</v>
      </c>
      <c r="C1844" s="104">
        <v>79.069999999999993</v>
      </c>
      <c r="M1844" s="89">
        <f t="shared" si="32"/>
        <v>-1.2639031005068383E-3</v>
      </c>
    </row>
    <row r="1845" spans="2:13" ht="13.5" thickBot="1" x14ac:dyDescent="0.25">
      <c r="B1845" s="105">
        <v>41547.666666666664</v>
      </c>
      <c r="C1845" s="104">
        <v>78.88</v>
      </c>
      <c r="M1845" s="89">
        <f t="shared" si="32"/>
        <v>-2.4058257884556305E-3</v>
      </c>
    </row>
    <row r="1846" spans="2:13" ht="13.5" thickBot="1" x14ac:dyDescent="0.25">
      <c r="B1846" s="105">
        <v>41548.666666666664</v>
      </c>
      <c r="C1846" s="104">
        <v>79.680000000000007</v>
      </c>
      <c r="M1846" s="89">
        <f t="shared" si="32"/>
        <v>1.009090298196294E-2</v>
      </c>
    </row>
    <row r="1847" spans="2:13" ht="13.5" thickBot="1" x14ac:dyDescent="0.25">
      <c r="B1847" s="105">
        <v>41549.666666666664</v>
      </c>
      <c r="C1847" s="104">
        <v>79.650000000000006</v>
      </c>
      <c r="M1847" s="89">
        <f t="shared" si="32"/>
        <v>-3.7657692028532277E-4</v>
      </c>
    </row>
    <row r="1848" spans="2:13" ht="13.5" thickBot="1" x14ac:dyDescent="0.25">
      <c r="B1848" s="105">
        <v>41550.666666666664</v>
      </c>
      <c r="C1848" s="104">
        <v>78.72</v>
      </c>
      <c r="M1848" s="89">
        <f t="shared" si="32"/>
        <v>-1.1744783612059648E-2</v>
      </c>
    </row>
    <row r="1849" spans="2:13" ht="13.5" thickBot="1" x14ac:dyDescent="0.25">
      <c r="B1849" s="105">
        <v>41551.666666666664</v>
      </c>
      <c r="C1849" s="104">
        <v>79.400000000000006</v>
      </c>
      <c r="M1849" s="89">
        <f t="shared" si="32"/>
        <v>8.6011155090921915E-3</v>
      </c>
    </row>
    <row r="1850" spans="2:13" ht="13.5" thickBot="1" x14ac:dyDescent="0.25">
      <c r="B1850" s="105">
        <v>41554.666666666664</v>
      </c>
      <c r="C1850" s="104">
        <v>78.739999999999995</v>
      </c>
      <c r="M1850" s="89">
        <f t="shared" si="32"/>
        <v>-8.3470827374986616E-3</v>
      </c>
    </row>
    <row r="1851" spans="2:13" ht="13.5" thickBot="1" x14ac:dyDescent="0.25">
      <c r="B1851" s="105">
        <v>41555.666666666664</v>
      </c>
      <c r="C1851" s="104">
        <v>77.22</v>
      </c>
      <c r="M1851" s="89">
        <f t="shared" si="32"/>
        <v>-1.9492794679501116E-2</v>
      </c>
    </row>
    <row r="1852" spans="2:13" ht="13.5" thickBot="1" x14ac:dyDescent="0.25">
      <c r="B1852" s="105">
        <v>41556.666666666664</v>
      </c>
      <c r="C1852" s="104">
        <v>76.98</v>
      </c>
      <c r="M1852" s="89">
        <f t="shared" si="32"/>
        <v>-3.1128429804902036E-3</v>
      </c>
    </row>
    <row r="1853" spans="2:13" ht="13.5" thickBot="1" x14ac:dyDescent="0.25">
      <c r="B1853" s="105">
        <v>41557.666666666664</v>
      </c>
      <c r="C1853" s="104">
        <v>78.61</v>
      </c>
      <c r="M1853" s="89">
        <f t="shared" si="32"/>
        <v>2.0953269950065013E-2</v>
      </c>
    </row>
    <row r="1854" spans="2:13" ht="13.5" thickBot="1" x14ac:dyDescent="0.25">
      <c r="B1854" s="105">
        <v>41558.666666666664</v>
      </c>
      <c r="C1854" s="104">
        <v>79.23</v>
      </c>
      <c r="M1854" s="89">
        <f t="shared" si="32"/>
        <v>7.8560971714854363E-3</v>
      </c>
    </row>
    <row r="1855" spans="2:13" ht="13.5" thickBot="1" x14ac:dyDescent="0.25">
      <c r="B1855" s="105">
        <v>41561.666666666664</v>
      </c>
      <c r="C1855" s="104">
        <v>79.790000000000006</v>
      </c>
      <c r="M1855" s="89">
        <f t="shared" si="32"/>
        <v>7.0431683430390388E-3</v>
      </c>
    </row>
    <row r="1856" spans="2:13" ht="13.5" thickBot="1" x14ac:dyDescent="0.25">
      <c r="B1856" s="105">
        <v>41562.666666666664</v>
      </c>
      <c r="C1856" s="104">
        <v>79.48</v>
      </c>
      <c r="M1856" s="89">
        <f t="shared" si="32"/>
        <v>-3.8927656365735407E-3</v>
      </c>
    </row>
    <row r="1857" spans="2:13" ht="13.5" thickBot="1" x14ac:dyDescent="0.25">
      <c r="B1857" s="105">
        <v>41563.666666666664</v>
      </c>
      <c r="C1857" s="104">
        <v>80.38</v>
      </c>
      <c r="M1857" s="89">
        <f t="shared" si="32"/>
        <v>1.1259971337438949E-2</v>
      </c>
    </row>
    <row r="1858" spans="2:13" ht="13.5" thickBot="1" x14ac:dyDescent="0.25">
      <c r="B1858" s="105">
        <v>41564.666666666664</v>
      </c>
      <c r="C1858" s="104">
        <v>80.84</v>
      </c>
      <c r="M1858" s="89">
        <f t="shared" si="32"/>
        <v>5.7065035143653168E-3</v>
      </c>
    </row>
    <row r="1859" spans="2:13" ht="13.5" thickBot="1" x14ac:dyDescent="0.25">
      <c r="B1859" s="105">
        <v>41565.666666666664</v>
      </c>
      <c r="C1859" s="104">
        <v>82.15</v>
      </c>
      <c r="M1859" s="89">
        <f t="shared" si="32"/>
        <v>1.6074951947856863E-2</v>
      </c>
    </row>
    <row r="1860" spans="2:13" ht="13.5" thickBot="1" x14ac:dyDescent="0.25">
      <c r="B1860" s="105">
        <v>41568.666666666664</v>
      </c>
      <c r="C1860" s="104">
        <v>82.33</v>
      </c>
      <c r="M1860" s="89">
        <f t="shared" si="32"/>
        <v>2.188716827057533E-3</v>
      </c>
    </row>
    <row r="1861" spans="2:13" ht="13.5" thickBot="1" x14ac:dyDescent="0.25">
      <c r="B1861" s="105">
        <v>41569.666666666664</v>
      </c>
      <c r="C1861" s="104">
        <v>82.45</v>
      </c>
      <c r="M1861" s="89">
        <f t="shared" ref="M1861:M1924" si="33">LN(C1861/C1860)</f>
        <v>1.4564876952733229E-3</v>
      </c>
    </row>
    <row r="1862" spans="2:13" ht="13.5" thickBot="1" x14ac:dyDescent="0.25">
      <c r="B1862" s="105">
        <v>41570.666666666664</v>
      </c>
      <c r="C1862" s="104">
        <v>81.95</v>
      </c>
      <c r="M1862" s="89">
        <f t="shared" si="33"/>
        <v>-6.0827438157691959E-3</v>
      </c>
    </row>
    <row r="1863" spans="2:13" ht="13.5" thickBot="1" x14ac:dyDescent="0.25">
      <c r="B1863" s="105">
        <v>41571.666666666664</v>
      </c>
      <c r="C1863" s="104">
        <v>82.31</v>
      </c>
      <c r="M1863" s="89">
        <f t="shared" si="33"/>
        <v>4.3833017947138399E-3</v>
      </c>
    </row>
    <row r="1864" spans="2:13" ht="13.5" thickBot="1" x14ac:dyDescent="0.25">
      <c r="B1864" s="105">
        <v>41572.666666666664</v>
      </c>
      <c r="C1864" s="104">
        <v>82.9</v>
      </c>
      <c r="M1864" s="89">
        <f t="shared" si="33"/>
        <v>7.1424551566967249E-3</v>
      </c>
    </row>
    <row r="1865" spans="2:13" ht="13.5" thickBot="1" x14ac:dyDescent="0.25">
      <c r="B1865" s="105">
        <v>41575.666666666664</v>
      </c>
      <c r="C1865" s="104">
        <v>82.92</v>
      </c>
      <c r="M1865" s="89">
        <f t="shared" si="33"/>
        <v>2.4122542632942635E-4</v>
      </c>
    </row>
    <row r="1866" spans="2:13" ht="13.5" thickBot="1" x14ac:dyDescent="0.25">
      <c r="B1866" s="105">
        <v>41576.666666666664</v>
      </c>
      <c r="C1866" s="104">
        <v>83.06</v>
      </c>
      <c r="M1866" s="89">
        <f t="shared" si="33"/>
        <v>1.6869506350285454E-3</v>
      </c>
    </row>
    <row r="1867" spans="2:13" ht="13.5" thickBot="1" x14ac:dyDescent="0.25">
      <c r="B1867" s="105">
        <v>41577.666666666664</v>
      </c>
      <c r="C1867" s="104">
        <v>82.98</v>
      </c>
      <c r="M1867" s="89">
        <f t="shared" si="33"/>
        <v>-9.6362329788558321E-4</v>
      </c>
    </row>
    <row r="1868" spans="2:13" ht="13.5" thickBot="1" x14ac:dyDescent="0.25">
      <c r="B1868" s="105">
        <v>41578.666666666664</v>
      </c>
      <c r="C1868" s="104">
        <v>82.79</v>
      </c>
      <c r="M1868" s="89">
        <f t="shared" si="33"/>
        <v>-2.2923337540073606E-3</v>
      </c>
    </row>
    <row r="1869" spans="2:13" ht="13.5" thickBot="1" x14ac:dyDescent="0.25">
      <c r="B1869" s="105">
        <v>41579.666666666664</v>
      </c>
      <c r="C1869" s="104">
        <v>82.81</v>
      </c>
      <c r="M1869" s="89">
        <f t="shared" si="33"/>
        <v>2.4154589489426063E-4</v>
      </c>
    </row>
    <row r="1870" spans="2:13" ht="13.5" thickBot="1" x14ac:dyDescent="0.25">
      <c r="B1870" s="105">
        <v>41582.666666666664</v>
      </c>
      <c r="C1870" s="104">
        <v>82.93</v>
      </c>
      <c r="M1870" s="89">
        <f t="shared" si="33"/>
        <v>1.448051417503704E-3</v>
      </c>
    </row>
    <row r="1871" spans="2:13" ht="13.5" thickBot="1" x14ac:dyDescent="0.25">
      <c r="B1871" s="105">
        <v>41583.666666666664</v>
      </c>
      <c r="C1871" s="104">
        <v>83.02</v>
      </c>
      <c r="M1871" s="89">
        <f t="shared" si="33"/>
        <v>1.0846641617801417E-3</v>
      </c>
    </row>
    <row r="1872" spans="2:13" ht="13.5" thickBot="1" x14ac:dyDescent="0.25">
      <c r="B1872" s="105">
        <v>41584.666666666664</v>
      </c>
      <c r="C1872" s="104">
        <v>83</v>
      </c>
      <c r="M1872" s="89">
        <f t="shared" si="33"/>
        <v>-2.4093482829477133E-4</v>
      </c>
    </row>
    <row r="1873" spans="2:13" ht="13.5" thickBot="1" x14ac:dyDescent="0.25">
      <c r="B1873" s="105">
        <v>41585.666666666664</v>
      </c>
      <c r="C1873" s="104">
        <v>81.44</v>
      </c>
      <c r="M1873" s="89">
        <f t="shared" si="33"/>
        <v>-1.897405499438529E-2</v>
      </c>
    </row>
    <row r="1874" spans="2:13" ht="13.5" thickBot="1" x14ac:dyDescent="0.25">
      <c r="B1874" s="105">
        <v>41586.666666666664</v>
      </c>
      <c r="C1874" s="104">
        <v>82.54</v>
      </c>
      <c r="M1874" s="89">
        <f t="shared" si="33"/>
        <v>1.3416471522223338E-2</v>
      </c>
    </row>
    <row r="1875" spans="2:13" ht="13.5" thickBot="1" x14ac:dyDescent="0.25">
      <c r="B1875" s="105">
        <v>41589.666666666664</v>
      </c>
      <c r="C1875" s="104">
        <v>82.41</v>
      </c>
      <c r="M1875" s="89">
        <f t="shared" si="33"/>
        <v>-1.5762355491436514E-3</v>
      </c>
    </row>
    <row r="1876" spans="2:13" ht="13.5" thickBot="1" x14ac:dyDescent="0.25">
      <c r="B1876" s="105">
        <v>41590.666666666664</v>
      </c>
      <c r="C1876" s="104">
        <v>82.54</v>
      </c>
      <c r="M1876" s="89">
        <f t="shared" si="33"/>
        <v>1.5762355491436046E-3</v>
      </c>
    </row>
    <row r="1877" spans="2:13" ht="13.5" thickBot="1" x14ac:dyDescent="0.25">
      <c r="B1877" s="105">
        <v>41591.666666666664</v>
      </c>
      <c r="C1877" s="104">
        <v>83.54</v>
      </c>
      <c r="M1877" s="89">
        <f t="shared" si="33"/>
        <v>1.2042534744593452E-2</v>
      </c>
    </row>
    <row r="1878" spans="2:13" ht="13.5" thickBot="1" x14ac:dyDescent="0.25">
      <c r="B1878" s="105">
        <v>41592.666666666664</v>
      </c>
      <c r="C1878" s="104">
        <v>83.8</v>
      </c>
      <c r="M1878" s="89">
        <f t="shared" si="33"/>
        <v>3.1074484190080254E-3</v>
      </c>
    </row>
    <row r="1879" spans="2:13" ht="13.5" thickBot="1" x14ac:dyDescent="0.25">
      <c r="B1879" s="105">
        <v>41593.666666666664</v>
      </c>
      <c r="C1879" s="104">
        <v>83.96</v>
      </c>
      <c r="M1879" s="89">
        <f t="shared" si="33"/>
        <v>1.9074874643948334E-3</v>
      </c>
    </row>
    <row r="1880" spans="2:13" ht="13.5" thickBot="1" x14ac:dyDescent="0.25">
      <c r="B1880" s="105">
        <v>41596.666666666664</v>
      </c>
      <c r="C1880" s="104">
        <v>83.14</v>
      </c>
      <c r="M1880" s="89">
        <f t="shared" si="33"/>
        <v>-9.8145611279407373E-3</v>
      </c>
    </row>
    <row r="1881" spans="2:13" ht="13.5" thickBot="1" x14ac:dyDescent="0.25">
      <c r="B1881" s="105">
        <v>41597.666666666664</v>
      </c>
      <c r="C1881" s="104">
        <v>82.9</v>
      </c>
      <c r="M1881" s="89">
        <f t="shared" si="33"/>
        <v>-2.8908716832419822E-3</v>
      </c>
    </row>
    <row r="1882" spans="2:13" ht="13.5" thickBot="1" x14ac:dyDescent="0.25">
      <c r="B1882" s="105">
        <v>41598.666666666664</v>
      </c>
      <c r="C1882" s="104">
        <v>82.7</v>
      </c>
      <c r="M1882" s="89">
        <f t="shared" si="33"/>
        <v>-2.415460111603662E-3</v>
      </c>
    </row>
    <row r="1883" spans="2:13" ht="13.5" thickBot="1" x14ac:dyDescent="0.25">
      <c r="B1883" s="105">
        <v>41599.666666666664</v>
      </c>
      <c r="C1883" s="104">
        <v>83.54</v>
      </c>
      <c r="M1883" s="89">
        <f t="shared" si="33"/>
        <v>1.0105957039383618E-2</v>
      </c>
    </row>
    <row r="1884" spans="2:13" ht="13.5" thickBot="1" x14ac:dyDescent="0.25">
      <c r="B1884" s="105">
        <v>41600.666666666664</v>
      </c>
      <c r="C1884" s="104">
        <v>83.99</v>
      </c>
      <c r="M1884" s="89">
        <f t="shared" si="33"/>
        <v>5.3721850685062959E-3</v>
      </c>
    </row>
    <row r="1885" spans="2:13" ht="13.5" thickBot="1" x14ac:dyDescent="0.25">
      <c r="B1885" s="105">
        <v>41603.666666666664</v>
      </c>
      <c r="C1885" s="104">
        <v>84.19</v>
      </c>
      <c r="M1885" s="89">
        <f t="shared" si="33"/>
        <v>2.3784052120369415E-3</v>
      </c>
    </row>
    <row r="1886" spans="2:13" ht="13.5" thickBot="1" x14ac:dyDescent="0.25">
      <c r="B1886" s="105">
        <v>41604.666666666664</v>
      </c>
      <c r="C1886" s="104">
        <v>84.63</v>
      </c>
      <c r="M1886" s="89">
        <f t="shared" si="33"/>
        <v>5.2126643324419374E-3</v>
      </c>
    </row>
    <row r="1887" spans="2:13" ht="13.5" thickBot="1" x14ac:dyDescent="0.25">
      <c r="B1887" s="105">
        <v>41605.666666666664</v>
      </c>
      <c r="C1887" s="104">
        <v>85.22</v>
      </c>
      <c r="M1887" s="89">
        <f t="shared" si="33"/>
        <v>6.9473343897513825E-3</v>
      </c>
    </row>
    <row r="1888" spans="2:13" ht="13.5" thickBot="1" x14ac:dyDescent="0.25">
      <c r="B1888" s="105">
        <v>41607.666666666664</v>
      </c>
      <c r="C1888" s="104">
        <v>85.73</v>
      </c>
      <c r="M1888" s="89">
        <f t="shared" si="33"/>
        <v>5.9666746188986233E-3</v>
      </c>
    </row>
    <row r="1889" spans="2:13" ht="13.5" thickBot="1" x14ac:dyDescent="0.25">
      <c r="B1889" s="105">
        <v>41610.666666666664</v>
      </c>
      <c r="C1889" s="104">
        <v>85.48</v>
      </c>
      <c r="M1889" s="89">
        <f t="shared" si="33"/>
        <v>-2.920392239717704E-3</v>
      </c>
    </row>
    <row r="1890" spans="2:13" ht="13.5" thickBot="1" x14ac:dyDescent="0.25">
      <c r="B1890" s="105">
        <v>41611.666666666664</v>
      </c>
      <c r="C1890" s="104">
        <v>85.41</v>
      </c>
      <c r="M1890" s="89">
        <f t="shared" si="33"/>
        <v>-8.1924049289111556E-4</v>
      </c>
    </row>
    <row r="1891" spans="2:13" ht="13.5" thickBot="1" x14ac:dyDescent="0.25">
      <c r="B1891" s="105">
        <v>41612.666666666664</v>
      </c>
      <c r="C1891" s="104">
        <v>85.49</v>
      </c>
      <c r="M1891" s="89">
        <f t="shared" si="33"/>
        <v>9.3622008008636091E-4</v>
      </c>
    </row>
    <row r="1892" spans="2:13" ht="13.5" thickBot="1" x14ac:dyDescent="0.25">
      <c r="B1892" s="105">
        <v>41613.666666666664</v>
      </c>
      <c r="C1892" s="104">
        <v>85.38</v>
      </c>
      <c r="M1892" s="89">
        <f t="shared" si="33"/>
        <v>-1.2875287083263425E-3</v>
      </c>
    </row>
    <row r="1893" spans="2:13" ht="13.5" thickBot="1" x14ac:dyDescent="0.25">
      <c r="B1893" s="105">
        <v>41614.666666666664</v>
      </c>
      <c r="C1893" s="104">
        <v>86</v>
      </c>
      <c r="M1893" s="89">
        <f t="shared" si="33"/>
        <v>7.2354149236917636E-3</v>
      </c>
    </row>
    <row r="1894" spans="2:13" ht="13.5" thickBot="1" x14ac:dyDescent="0.25">
      <c r="B1894" s="105">
        <v>41617.666666666664</v>
      </c>
      <c r="C1894" s="104">
        <v>86.35</v>
      </c>
      <c r="M1894" s="89">
        <f t="shared" si="33"/>
        <v>4.0615083391797938E-3</v>
      </c>
    </row>
    <row r="1895" spans="2:13" ht="13.5" thickBot="1" x14ac:dyDescent="0.25">
      <c r="B1895" s="105">
        <v>41618.666666666664</v>
      </c>
      <c r="C1895" s="104">
        <v>86.29</v>
      </c>
      <c r="M1895" s="89">
        <f t="shared" si="33"/>
        <v>-6.9508807247137705E-4</v>
      </c>
    </row>
    <row r="1896" spans="2:13" ht="13.5" thickBot="1" x14ac:dyDescent="0.25">
      <c r="B1896" s="105">
        <v>41619.666666666664</v>
      </c>
      <c r="C1896" s="104">
        <v>85.18</v>
      </c>
      <c r="M1896" s="89">
        <f t="shared" si="33"/>
        <v>-1.2947052025148686E-2</v>
      </c>
    </row>
    <row r="1897" spans="2:13" ht="13.5" thickBot="1" x14ac:dyDescent="0.25">
      <c r="B1897" s="105">
        <v>41620.666666666664</v>
      </c>
      <c r="C1897" s="104">
        <v>84.96</v>
      </c>
      <c r="M1897" s="89">
        <f t="shared" si="33"/>
        <v>-2.5861070014388862E-3</v>
      </c>
    </row>
    <row r="1898" spans="2:13" ht="13.5" thickBot="1" x14ac:dyDescent="0.25">
      <c r="B1898" s="105">
        <v>41621.666666666664</v>
      </c>
      <c r="C1898" s="104">
        <v>84.85</v>
      </c>
      <c r="M1898" s="89">
        <f t="shared" si="33"/>
        <v>-1.2955658133934084E-3</v>
      </c>
    </row>
    <row r="1899" spans="2:13" ht="13.5" thickBot="1" x14ac:dyDescent="0.25">
      <c r="B1899" s="105">
        <v>41624.666666666664</v>
      </c>
      <c r="C1899" s="104">
        <v>85.32</v>
      </c>
      <c r="M1899" s="89">
        <f t="shared" si="33"/>
        <v>5.5239019229144717E-3</v>
      </c>
    </row>
    <row r="1900" spans="2:13" ht="13.5" thickBot="1" x14ac:dyDescent="0.25">
      <c r="B1900" s="105">
        <v>41625.666666666664</v>
      </c>
      <c r="C1900" s="104">
        <v>85.15</v>
      </c>
      <c r="M1900" s="89">
        <f t="shared" si="33"/>
        <v>-1.9944864944523907E-3</v>
      </c>
    </row>
    <row r="1901" spans="2:13" ht="13.5" thickBot="1" x14ac:dyDescent="0.25">
      <c r="B1901" s="105">
        <v>41626.666666666664</v>
      </c>
      <c r="C1901" s="104">
        <v>86.14</v>
      </c>
      <c r="M1901" s="89">
        <f t="shared" si="33"/>
        <v>1.1559472517267079E-2</v>
      </c>
    </row>
    <row r="1902" spans="2:13" ht="13.5" thickBot="1" x14ac:dyDescent="0.25">
      <c r="B1902" s="105">
        <v>41627.666666666664</v>
      </c>
      <c r="C1902" s="104">
        <v>85.9</v>
      </c>
      <c r="M1902" s="89">
        <f t="shared" si="33"/>
        <v>-2.790050635754764E-3</v>
      </c>
    </row>
    <row r="1903" spans="2:13" ht="13.5" thickBot="1" x14ac:dyDescent="0.25">
      <c r="B1903" s="105">
        <v>41628.666666666664</v>
      </c>
      <c r="C1903" s="104">
        <v>86.5</v>
      </c>
      <c r="M1903" s="89">
        <f t="shared" si="33"/>
        <v>6.9605849476239729E-3</v>
      </c>
    </row>
    <row r="1904" spans="2:13" ht="13.5" thickBot="1" x14ac:dyDescent="0.25">
      <c r="B1904" s="105">
        <v>41631.666666666664</v>
      </c>
      <c r="C1904" s="104">
        <v>87.41</v>
      </c>
      <c r="M1904" s="89">
        <f t="shared" si="33"/>
        <v>1.0465278654562897E-2</v>
      </c>
    </row>
    <row r="1905" spans="2:13" ht="13.5" thickBot="1" x14ac:dyDescent="0.25">
      <c r="B1905" s="105">
        <v>41632.666666666664</v>
      </c>
      <c r="C1905" s="104">
        <v>87.45</v>
      </c>
      <c r="M1905" s="89">
        <f t="shared" si="33"/>
        <v>4.5750887221467963E-4</v>
      </c>
    </row>
    <row r="1906" spans="2:13" ht="13.5" thickBot="1" x14ac:dyDescent="0.25">
      <c r="B1906" s="105">
        <v>41634.666666666664</v>
      </c>
      <c r="C1906" s="104">
        <v>87.74</v>
      </c>
      <c r="M1906" s="89">
        <f t="shared" si="33"/>
        <v>3.3106942734567007E-3</v>
      </c>
    </row>
    <row r="1907" spans="2:13" ht="13.5" thickBot="1" x14ac:dyDescent="0.25">
      <c r="B1907" s="105">
        <v>41635.666666666664</v>
      </c>
      <c r="C1907" s="104">
        <v>87.52</v>
      </c>
      <c r="M1907" s="89">
        <f t="shared" si="33"/>
        <v>-2.5105570643968651E-3</v>
      </c>
    </row>
    <row r="1908" spans="2:13" ht="13.5" thickBot="1" x14ac:dyDescent="0.25">
      <c r="B1908" s="105">
        <v>41638.666666666664</v>
      </c>
      <c r="C1908" s="104">
        <v>87.39</v>
      </c>
      <c r="M1908" s="89">
        <f t="shared" si="33"/>
        <v>-1.4864790342181524E-3</v>
      </c>
    </row>
    <row r="1909" spans="2:13" ht="13.5" thickBot="1" x14ac:dyDescent="0.25">
      <c r="B1909" s="105">
        <v>41639.666666666664</v>
      </c>
      <c r="C1909" s="104">
        <v>87.96</v>
      </c>
      <c r="M1909" s="89">
        <f t="shared" si="33"/>
        <v>6.5013060471074335E-3</v>
      </c>
    </row>
    <row r="1910" spans="2:13" ht="13.5" thickBot="1" x14ac:dyDescent="0.25">
      <c r="B1910" s="105">
        <v>41641.666666666664</v>
      </c>
      <c r="C1910" s="104">
        <v>87.27</v>
      </c>
      <c r="M1910" s="89">
        <f t="shared" si="33"/>
        <v>-7.8754045113404118E-3</v>
      </c>
    </row>
    <row r="1911" spans="2:13" ht="13.5" thickBot="1" x14ac:dyDescent="0.25">
      <c r="B1911" s="105">
        <v>41642.666666666664</v>
      </c>
      <c r="C1911" s="104">
        <v>86.64</v>
      </c>
      <c r="M1911" s="89">
        <f t="shared" si="33"/>
        <v>-7.2451584824847343E-3</v>
      </c>
    </row>
    <row r="1912" spans="2:13" ht="13.5" thickBot="1" x14ac:dyDescent="0.25">
      <c r="B1912" s="105">
        <v>41645.666666666664</v>
      </c>
      <c r="C1912" s="104">
        <v>86.32</v>
      </c>
      <c r="M1912" s="89">
        <f t="shared" si="33"/>
        <v>-3.7002817428560281E-3</v>
      </c>
    </row>
    <row r="1913" spans="2:13" ht="13.5" thickBot="1" x14ac:dyDescent="0.25">
      <c r="B1913" s="105">
        <v>41646.666666666664</v>
      </c>
      <c r="C1913" s="104">
        <v>87.12</v>
      </c>
      <c r="M1913" s="89">
        <f t="shared" si="33"/>
        <v>9.2251576748259081E-3</v>
      </c>
    </row>
    <row r="1914" spans="2:13" ht="13.5" thickBot="1" x14ac:dyDescent="0.25">
      <c r="B1914" s="105">
        <v>41647.666666666664</v>
      </c>
      <c r="C1914" s="104">
        <v>87.31</v>
      </c>
      <c r="M1914" s="89">
        <f t="shared" si="33"/>
        <v>2.1785251980113341E-3</v>
      </c>
    </row>
    <row r="1915" spans="2:13" ht="13.5" thickBot="1" x14ac:dyDescent="0.25">
      <c r="B1915" s="105">
        <v>41648.666666666664</v>
      </c>
      <c r="C1915" s="104">
        <v>87.02</v>
      </c>
      <c r="M1915" s="89">
        <f t="shared" si="33"/>
        <v>-3.3270265301823545E-3</v>
      </c>
    </row>
    <row r="1916" spans="2:13" ht="13.5" thickBot="1" x14ac:dyDescent="0.25">
      <c r="B1916" s="105">
        <v>41649.666666666664</v>
      </c>
      <c r="C1916" s="104">
        <v>87.3</v>
      </c>
      <c r="M1916" s="89">
        <f t="shared" si="33"/>
        <v>3.2124855530223854E-3</v>
      </c>
    </row>
    <row r="1917" spans="2:13" ht="13.5" thickBot="1" x14ac:dyDescent="0.25">
      <c r="B1917" s="105">
        <v>41652.666666666664</v>
      </c>
      <c r="C1917" s="104">
        <v>86.01</v>
      </c>
      <c r="M1917" s="89">
        <f t="shared" si="33"/>
        <v>-1.4886894282168309E-2</v>
      </c>
    </row>
    <row r="1918" spans="2:13" ht="13.5" thickBot="1" x14ac:dyDescent="0.25">
      <c r="B1918" s="105">
        <v>41653.666666666664</v>
      </c>
      <c r="C1918" s="104">
        <v>87.65</v>
      </c>
      <c r="M1918" s="89">
        <f t="shared" si="33"/>
        <v>1.8888042803855271E-2</v>
      </c>
    </row>
    <row r="1919" spans="2:13" ht="13.5" thickBot="1" x14ac:dyDescent="0.25">
      <c r="B1919" s="105">
        <v>41654.666666666664</v>
      </c>
      <c r="C1919" s="104">
        <v>88.37</v>
      </c>
      <c r="M1919" s="89">
        <f t="shared" si="33"/>
        <v>8.180934162669606E-3</v>
      </c>
    </row>
    <row r="1920" spans="2:13" ht="13.5" thickBot="1" x14ac:dyDescent="0.25">
      <c r="B1920" s="105">
        <v>41655.666666666664</v>
      </c>
      <c r="C1920" s="104">
        <v>88.38</v>
      </c>
      <c r="M1920" s="89">
        <f t="shared" si="33"/>
        <v>1.1315417268079125E-4</v>
      </c>
    </row>
    <row r="1921" spans="2:13" ht="13.5" thickBot="1" x14ac:dyDescent="0.25">
      <c r="B1921" s="105">
        <v>41656.666666666664</v>
      </c>
      <c r="C1921" s="104">
        <v>87.88</v>
      </c>
      <c r="M1921" s="89">
        <f t="shared" si="33"/>
        <v>-5.6734521861843976E-3</v>
      </c>
    </row>
    <row r="1922" spans="2:13" ht="13.5" thickBot="1" x14ac:dyDescent="0.25">
      <c r="B1922" s="105">
        <v>41660.666666666664</v>
      </c>
      <c r="C1922" s="104">
        <v>88.55</v>
      </c>
      <c r="M1922" s="89">
        <f t="shared" si="33"/>
        <v>7.5951167124332069E-3</v>
      </c>
    </row>
    <row r="1923" spans="2:13" ht="13.5" thickBot="1" x14ac:dyDescent="0.25">
      <c r="B1923" s="105">
        <v>41661.666666666664</v>
      </c>
      <c r="C1923" s="104">
        <v>88.78</v>
      </c>
      <c r="M1923" s="89">
        <f t="shared" si="33"/>
        <v>2.594035177046749E-3</v>
      </c>
    </row>
    <row r="1924" spans="2:13" ht="13.5" thickBot="1" x14ac:dyDescent="0.25">
      <c r="B1924" s="105">
        <v>41662.666666666664</v>
      </c>
      <c r="C1924" s="104">
        <v>88.48</v>
      </c>
      <c r="M1924" s="89">
        <f t="shared" si="33"/>
        <v>-3.3848616318645176E-3</v>
      </c>
    </row>
    <row r="1925" spans="2:13" ht="13.5" thickBot="1" x14ac:dyDescent="0.25">
      <c r="B1925" s="105">
        <v>41663.666666666664</v>
      </c>
      <c r="C1925" s="104">
        <v>86.74</v>
      </c>
      <c r="M1925" s="89">
        <f t="shared" ref="M1925:M1988" si="34">LN(C1925/C1924)</f>
        <v>-1.9861399366804582E-2</v>
      </c>
    </row>
    <row r="1926" spans="2:13" ht="13.5" thickBot="1" x14ac:dyDescent="0.25">
      <c r="B1926" s="105">
        <v>41666.666666666664</v>
      </c>
      <c r="C1926" s="104">
        <v>85.9</v>
      </c>
      <c r="M1926" s="89">
        <f t="shared" si="34"/>
        <v>-9.7313094170103989E-3</v>
      </c>
    </row>
    <row r="1927" spans="2:13" ht="13.5" thickBot="1" x14ac:dyDescent="0.25">
      <c r="B1927" s="105">
        <v>41667.666666666664</v>
      </c>
      <c r="C1927" s="104">
        <v>85.85</v>
      </c>
      <c r="M1927" s="89">
        <f t="shared" si="34"/>
        <v>-5.8224164672526259E-4</v>
      </c>
    </row>
    <row r="1928" spans="2:13" ht="13.5" thickBot="1" x14ac:dyDescent="0.25">
      <c r="B1928" s="105">
        <v>41668.666666666664</v>
      </c>
      <c r="C1928" s="104">
        <v>84.93</v>
      </c>
      <c r="M1928" s="89">
        <f t="shared" si="34"/>
        <v>-1.0774199551566431E-2</v>
      </c>
    </row>
    <row r="1929" spans="2:13" ht="13.5" thickBot="1" x14ac:dyDescent="0.25">
      <c r="B1929" s="105">
        <v>41669.666666666664</v>
      </c>
      <c r="C1929" s="104">
        <v>86.5</v>
      </c>
      <c r="M1929" s="89">
        <f t="shared" si="34"/>
        <v>1.8317026145915679E-2</v>
      </c>
    </row>
    <row r="1930" spans="2:13" ht="13.5" thickBot="1" x14ac:dyDescent="0.25">
      <c r="B1930" s="105">
        <v>41670.666666666664</v>
      </c>
      <c r="C1930" s="104">
        <v>86.27</v>
      </c>
      <c r="M1930" s="89">
        <f t="shared" si="34"/>
        <v>-2.6625008493463085E-3</v>
      </c>
    </row>
    <row r="1931" spans="2:13" ht="13.5" thickBot="1" x14ac:dyDescent="0.25">
      <c r="B1931" s="105">
        <v>41673.666666666664</v>
      </c>
      <c r="C1931" s="104">
        <v>84.29</v>
      </c>
      <c r="M1931" s="89">
        <f t="shared" si="34"/>
        <v>-2.3218679079096458E-2</v>
      </c>
    </row>
    <row r="1932" spans="2:13" ht="13.5" thickBot="1" x14ac:dyDescent="0.25">
      <c r="B1932" s="105">
        <v>41674.666666666664</v>
      </c>
      <c r="C1932" s="104">
        <v>84.91</v>
      </c>
      <c r="M1932" s="89">
        <f t="shared" si="34"/>
        <v>7.3286380018811464E-3</v>
      </c>
    </row>
    <row r="1933" spans="2:13" ht="13.5" thickBot="1" x14ac:dyDescent="0.25">
      <c r="B1933" s="105">
        <v>41675.666666666664</v>
      </c>
      <c r="C1933" s="104">
        <v>84.69</v>
      </c>
      <c r="M1933" s="89">
        <f t="shared" si="34"/>
        <v>-2.594341077764383E-3</v>
      </c>
    </row>
    <row r="1934" spans="2:13" ht="13.5" thickBot="1" x14ac:dyDescent="0.25">
      <c r="B1934" s="105">
        <v>41676.666666666664</v>
      </c>
      <c r="C1934" s="104">
        <v>85.77</v>
      </c>
      <c r="M1934" s="89">
        <f t="shared" si="34"/>
        <v>1.2671764068822491E-2</v>
      </c>
    </row>
    <row r="1935" spans="2:13" ht="13.5" thickBot="1" x14ac:dyDescent="0.25">
      <c r="B1935" s="105">
        <v>41677.666666666664</v>
      </c>
      <c r="C1935" s="104">
        <v>87.3</v>
      </c>
      <c r="M1935" s="89">
        <f t="shared" si="34"/>
        <v>1.7681167843226445E-2</v>
      </c>
    </row>
    <row r="1936" spans="2:13" ht="13.5" thickBot="1" x14ac:dyDescent="0.25">
      <c r="B1936" s="105">
        <v>41680.666666666664</v>
      </c>
      <c r="C1936" s="104">
        <v>87.8</v>
      </c>
      <c r="M1936" s="89">
        <f t="shared" si="34"/>
        <v>5.7110377955144342E-3</v>
      </c>
    </row>
    <row r="1937" spans="2:13" ht="13.5" thickBot="1" x14ac:dyDescent="0.25">
      <c r="B1937" s="105">
        <v>41681.666666666664</v>
      </c>
      <c r="C1937" s="104">
        <v>88.8</v>
      </c>
      <c r="M1937" s="89">
        <f t="shared" si="34"/>
        <v>1.1325149357053503E-2</v>
      </c>
    </row>
    <row r="1938" spans="2:13" ht="13.5" thickBot="1" x14ac:dyDescent="0.25">
      <c r="B1938" s="105">
        <v>41682.666666666664</v>
      </c>
      <c r="C1938" s="104">
        <v>88.97</v>
      </c>
      <c r="M1938" s="89">
        <f t="shared" si="34"/>
        <v>1.9125842585517258E-3</v>
      </c>
    </row>
    <row r="1939" spans="2:13" ht="13.5" thickBot="1" x14ac:dyDescent="0.25">
      <c r="B1939" s="105">
        <v>41683.666666666664</v>
      </c>
      <c r="C1939" s="104">
        <v>89.63</v>
      </c>
      <c r="M1939" s="89">
        <f t="shared" si="34"/>
        <v>7.3908511125942815E-3</v>
      </c>
    </row>
    <row r="1940" spans="2:13" ht="13.5" thickBot="1" x14ac:dyDescent="0.25">
      <c r="B1940" s="105">
        <v>41684.666666666664</v>
      </c>
      <c r="C1940" s="104">
        <v>89.81</v>
      </c>
      <c r="M1940" s="89">
        <f t="shared" si="34"/>
        <v>2.0062423135880432E-3</v>
      </c>
    </row>
    <row r="1941" spans="2:13" ht="13.5" thickBot="1" x14ac:dyDescent="0.25">
      <c r="B1941" s="105">
        <v>41688.666666666664</v>
      </c>
      <c r="C1941" s="104">
        <v>90.25</v>
      </c>
      <c r="M1941" s="89">
        <f t="shared" si="34"/>
        <v>4.8872695301319501E-3</v>
      </c>
    </row>
    <row r="1942" spans="2:13" ht="13.5" thickBot="1" x14ac:dyDescent="0.25">
      <c r="B1942" s="105">
        <v>41689.666666666664</v>
      </c>
      <c r="C1942" s="104">
        <v>89.63</v>
      </c>
      <c r="M1942" s="89">
        <f t="shared" si="34"/>
        <v>-6.8935118437200163E-3</v>
      </c>
    </row>
    <row r="1943" spans="2:13" ht="13.5" thickBot="1" x14ac:dyDescent="0.25">
      <c r="B1943" s="105">
        <v>41690.666666666664</v>
      </c>
      <c r="C1943" s="104">
        <v>90.05</v>
      </c>
      <c r="M1943" s="89">
        <f t="shared" si="34"/>
        <v>4.6749862526947635E-3</v>
      </c>
    </row>
    <row r="1944" spans="2:13" ht="13.5" thickBot="1" x14ac:dyDescent="0.25">
      <c r="B1944" s="105">
        <v>41691.666666666664</v>
      </c>
      <c r="C1944" s="104">
        <v>89.93</v>
      </c>
      <c r="M1944" s="89">
        <f t="shared" si="34"/>
        <v>-1.3334816955409233E-3</v>
      </c>
    </row>
    <row r="1945" spans="2:13" ht="13.5" thickBot="1" x14ac:dyDescent="0.25">
      <c r="B1945" s="105">
        <v>41694.666666666664</v>
      </c>
      <c r="C1945" s="104">
        <v>90.41</v>
      </c>
      <c r="M1945" s="89">
        <f t="shared" si="34"/>
        <v>5.3232908228509563E-3</v>
      </c>
    </row>
    <row r="1946" spans="2:13" ht="13.5" thickBot="1" x14ac:dyDescent="0.25">
      <c r="B1946" s="105">
        <v>41695.666666666664</v>
      </c>
      <c r="C1946" s="104">
        <v>90.31</v>
      </c>
      <c r="M1946" s="89">
        <f t="shared" si="34"/>
        <v>-1.1066844865675999E-3</v>
      </c>
    </row>
    <row r="1947" spans="2:13" ht="13.5" thickBot="1" x14ac:dyDescent="0.25">
      <c r="B1947" s="105">
        <v>41696.666666666664</v>
      </c>
      <c r="C1947" s="104">
        <v>90.23</v>
      </c>
      <c r="M1947" s="89">
        <f t="shared" si="34"/>
        <v>-8.8623025629800409E-4</v>
      </c>
    </row>
    <row r="1948" spans="2:13" ht="13.5" thickBot="1" x14ac:dyDescent="0.25">
      <c r="B1948" s="105">
        <v>41697.666666666664</v>
      </c>
      <c r="C1948" s="104">
        <v>90.44</v>
      </c>
      <c r="M1948" s="89">
        <f t="shared" si="34"/>
        <v>2.3246814033598124E-3</v>
      </c>
    </row>
    <row r="1949" spans="2:13" ht="13.5" thickBot="1" x14ac:dyDescent="0.25">
      <c r="B1949" s="105">
        <v>41698.666666666664</v>
      </c>
      <c r="C1949" s="104">
        <v>90.34</v>
      </c>
      <c r="M1949" s="89">
        <f t="shared" si="34"/>
        <v>-1.1063171833109429E-3</v>
      </c>
    </row>
    <row r="1950" spans="2:13" ht="13.5" thickBot="1" x14ac:dyDescent="0.25">
      <c r="B1950" s="105">
        <v>41701.666666666664</v>
      </c>
      <c r="C1950" s="104">
        <v>89.67</v>
      </c>
      <c r="M1950" s="89">
        <f t="shared" si="34"/>
        <v>-7.4440652625019929E-3</v>
      </c>
    </row>
    <row r="1951" spans="2:13" ht="13.5" thickBot="1" x14ac:dyDescent="0.25">
      <c r="B1951" s="105">
        <v>41702.666666666664</v>
      </c>
      <c r="C1951" s="104">
        <v>90.81</v>
      </c>
      <c r="M1951" s="89">
        <f t="shared" si="34"/>
        <v>1.2633146737780803E-2</v>
      </c>
    </row>
    <row r="1952" spans="2:13" ht="13.5" thickBot="1" x14ac:dyDescent="0.25">
      <c r="B1952" s="105">
        <v>41703.666666666664</v>
      </c>
      <c r="C1952" s="104">
        <v>91.06</v>
      </c>
      <c r="M1952" s="89">
        <f t="shared" si="34"/>
        <v>2.7492182048991245E-3</v>
      </c>
    </row>
    <row r="1953" spans="2:13" ht="13.5" thickBot="1" x14ac:dyDescent="0.25">
      <c r="B1953" s="105">
        <v>41704.666666666664</v>
      </c>
      <c r="C1953" s="104">
        <v>90.98</v>
      </c>
      <c r="M1953" s="89">
        <f t="shared" si="34"/>
        <v>-8.7892776477798622E-4</v>
      </c>
    </row>
    <row r="1954" spans="2:13" ht="13.5" thickBot="1" x14ac:dyDescent="0.25">
      <c r="B1954" s="105">
        <v>41705.666666666664</v>
      </c>
      <c r="C1954" s="104">
        <v>90.53</v>
      </c>
      <c r="M1954" s="89">
        <f t="shared" si="34"/>
        <v>-4.9584146545090654E-3</v>
      </c>
    </row>
    <row r="1955" spans="2:13" ht="13.5" thickBot="1" x14ac:dyDescent="0.25">
      <c r="B1955" s="105">
        <v>41708.666666666664</v>
      </c>
      <c r="C1955" s="104">
        <v>90.61</v>
      </c>
      <c r="M1955" s="89">
        <f t="shared" si="34"/>
        <v>8.8329474662017071E-4</v>
      </c>
    </row>
    <row r="1956" spans="2:13" ht="13.5" thickBot="1" x14ac:dyDescent="0.25">
      <c r="B1956" s="105">
        <v>41709.666666666664</v>
      </c>
      <c r="C1956" s="104">
        <v>90.22</v>
      </c>
      <c r="M1956" s="89">
        <f t="shared" si="34"/>
        <v>-4.3134502537193536E-3</v>
      </c>
    </row>
    <row r="1957" spans="2:13" ht="13.5" thickBot="1" x14ac:dyDescent="0.25">
      <c r="B1957" s="105">
        <v>41710.666666666664</v>
      </c>
      <c r="C1957" s="104">
        <v>90.56</v>
      </c>
      <c r="M1957" s="89">
        <f t="shared" si="34"/>
        <v>3.7614824746230679E-3</v>
      </c>
    </row>
    <row r="1958" spans="2:13" ht="13.5" thickBot="1" x14ac:dyDescent="0.25">
      <c r="B1958" s="105">
        <v>41711.666666666664</v>
      </c>
      <c r="C1958" s="104">
        <v>89.28</v>
      </c>
      <c r="M1958" s="89">
        <f t="shared" si="34"/>
        <v>-1.4235115821871985E-2</v>
      </c>
    </row>
    <row r="1959" spans="2:13" ht="13.5" thickBot="1" x14ac:dyDescent="0.25">
      <c r="B1959" s="105">
        <v>41712.666666666664</v>
      </c>
      <c r="C1959" s="104">
        <v>88.67</v>
      </c>
      <c r="M1959" s="89">
        <f t="shared" si="34"/>
        <v>-6.8558852410852012E-3</v>
      </c>
    </row>
    <row r="1960" spans="2:13" ht="13.5" thickBot="1" x14ac:dyDescent="0.25">
      <c r="B1960" s="105">
        <v>41715.666666666664</v>
      </c>
      <c r="C1960" s="104">
        <v>89.45</v>
      </c>
      <c r="M1960" s="89">
        <f t="shared" si="34"/>
        <v>8.7581965628126274E-3</v>
      </c>
    </row>
    <row r="1961" spans="2:13" ht="13.5" thickBot="1" x14ac:dyDescent="0.25">
      <c r="B1961" s="105">
        <v>41716.666666666664</v>
      </c>
      <c r="C1961" s="104">
        <v>90.53</v>
      </c>
      <c r="M1961" s="89">
        <f t="shared" si="34"/>
        <v>1.2001477532620911E-2</v>
      </c>
    </row>
    <row r="1962" spans="2:13" ht="13.5" thickBot="1" x14ac:dyDescent="0.25">
      <c r="B1962" s="105">
        <v>41717.666666666664</v>
      </c>
      <c r="C1962" s="104">
        <v>90.04</v>
      </c>
      <c r="M1962" s="89">
        <f t="shared" si="34"/>
        <v>-5.4272714488174762E-3</v>
      </c>
    </row>
    <row r="1963" spans="2:13" ht="13.5" thickBot="1" x14ac:dyDescent="0.25">
      <c r="B1963" s="105">
        <v>41718.666666666664</v>
      </c>
      <c r="C1963" s="104">
        <v>90.29</v>
      </c>
      <c r="M1963" s="89">
        <f t="shared" si="34"/>
        <v>2.7726962808562738E-3</v>
      </c>
    </row>
    <row r="1964" spans="2:13" ht="13.5" thickBot="1" x14ac:dyDescent="0.25">
      <c r="B1964" s="105">
        <v>41719.666666666664</v>
      </c>
      <c r="C1964" s="104">
        <v>89</v>
      </c>
      <c r="M1964" s="89">
        <f t="shared" si="34"/>
        <v>-1.4390342587248041E-2</v>
      </c>
    </row>
    <row r="1965" spans="2:13" ht="13.5" thickBot="1" x14ac:dyDescent="0.25">
      <c r="B1965" s="105">
        <v>41722.666666666664</v>
      </c>
      <c r="C1965" s="104">
        <v>88.22</v>
      </c>
      <c r="M1965" s="89">
        <f t="shared" si="34"/>
        <v>-8.8026750553461576E-3</v>
      </c>
    </row>
    <row r="1966" spans="2:13" ht="13.5" thickBot="1" x14ac:dyDescent="0.25">
      <c r="B1966" s="105">
        <v>41723.666666666664</v>
      </c>
      <c r="C1966" s="104">
        <v>88.51</v>
      </c>
      <c r="M1966" s="89">
        <f t="shared" si="34"/>
        <v>3.2818453039919846E-3</v>
      </c>
    </row>
    <row r="1967" spans="2:13" ht="13.5" thickBot="1" x14ac:dyDescent="0.25">
      <c r="B1967" s="105">
        <v>41724.666666666664</v>
      </c>
      <c r="C1967" s="104">
        <v>87.37</v>
      </c>
      <c r="M1967" s="89">
        <f t="shared" si="34"/>
        <v>-1.29635656707824E-2</v>
      </c>
    </row>
    <row r="1968" spans="2:13" ht="13.5" thickBot="1" x14ac:dyDescent="0.25">
      <c r="B1968" s="105">
        <v>41725.666666666664</v>
      </c>
      <c r="C1968" s="104">
        <v>86.88</v>
      </c>
      <c r="M1968" s="89">
        <f t="shared" si="34"/>
        <v>-5.6241181243780131E-3</v>
      </c>
    </row>
    <row r="1969" spans="2:13" ht="13.5" thickBot="1" x14ac:dyDescent="0.25">
      <c r="B1969" s="105">
        <v>41726.666666666664</v>
      </c>
      <c r="C1969" s="104">
        <v>87.05</v>
      </c>
      <c r="M1969" s="89">
        <f t="shared" si="34"/>
        <v>1.9548100285726872E-3</v>
      </c>
    </row>
    <row r="1970" spans="2:13" ht="13.5" thickBot="1" x14ac:dyDescent="0.25">
      <c r="B1970" s="105">
        <v>41729.666666666664</v>
      </c>
      <c r="C1970" s="104">
        <v>87.67</v>
      </c>
      <c r="M1970" s="89">
        <f t="shared" si="34"/>
        <v>7.0970993862961131E-3</v>
      </c>
    </row>
    <row r="1971" spans="2:13" ht="13.5" thickBot="1" x14ac:dyDescent="0.25">
      <c r="B1971" s="105">
        <v>41730.666666666664</v>
      </c>
      <c r="C1971" s="104">
        <v>89.21</v>
      </c>
      <c r="M1971" s="89">
        <f t="shared" si="34"/>
        <v>1.7413375325197693E-2</v>
      </c>
    </row>
    <row r="1972" spans="2:13" ht="13.5" thickBot="1" x14ac:dyDescent="0.25">
      <c r="B1972" s="105">
        <v>41731.666666666664</v>
      </c>
      <c r="C1972" s="104">
        <v>89.44</v>
      </c>
      <c r="M1972" s="89">
        <f t="shared" si="34"/>
        <v>2.5748684810968808E-3</v>
      </c>
    </row>
    <row r="1973" spans="2:13" ht="13.5" thickBot="1" x14ac:dyDescent="0.25">
      <c r="B1973" s="105">
        <v>41732.666666666664</v>
      </c>
      <c r="C1973" s="104">
        <v>88.73</v>
      </c>
      <c r="M1973" s="89">
        <f t="shared" si="34"/>
        <v>-7.9699585595425452E-3</v>
      </c>
    </row>
    <row r="1974" spans="2:13" ht="13.5" thickBot="1" x14ac:dyDescent="0.25">
      <c r="B1974" s="105">
        <v>41733.666666666664</v>
      </c>
      <c r="C1974" s="104">
        <v>86.37</v>
      </c>
      <c r="M1974" s="89">
        <f t="shared" si="34"/>
        <v>-2.6957657555052198E-2</v>
      </c>
    </row>
    <row r="1975" spans="2:13" ht="13.5" thickBot="1" x14ac:dyDescent="0.25">
      <c r="B1975" s="105">
        <v>41736.666666666664</v>
      </c>
      <c r="C1975" s="104">
        <v>85.55</v>
      </c>
      <c r="M1975" s="89">
        <f t="shared" si="34"/>
        <v>-9.5393929539918255E-3</v>
      </c>
    </row>
    <row r="1976" spans="2:13" ht="13.5" thickBot="1" x14ac:dyDescent="0.25">
      <c r="B1976" s="105">
        <v>41737.666666666664</v>
      </c>
      <c r="C1976" s="104">
        <v>86.34</v>
      </c>
      <c r="M1976" s="89">
        <f t="shared" si="34"/>
        <v>9.1919897891289508E-3</v>
      </c>
    </row>
    <row r="1977" spans="2:13" ht="13.5" thickBot="1" x14ac:dyDescent="0.25">
      <c r="B1977" s="105">
        <v>41738.666666666664</v>
      </c>
      <c r="C1977" s="104">
        <v>87.82</v>
      </c>
      <c r="M1977" s="89">
        <f t="shared" si="34"/>
        <v>1.6996275006239816E-2</v>
      </c>
    </row>
    <row r="1978" spans="2:13" ht="13.5" thickBot="1" x14ac:dyDescent="0.25">
      <c r="B1978" s="105">
        <v>41739.666666666664</v>
      </c>
      <c r="C1978" s="104">
        <v>85.1</v>
      </c>
      <c r="M1978" s="89">
        <f t="shared" si="34"/>
        <v>-3.1462229554242882E-2</v>
      </c>
    </row>
    <row r="1979" spans="2:13" ht="13.5" thickBot="1" x14ac:dyDescent="0.25">
      <c r="B1979" s="105">
        <v>41740.666666666664</v>
      </c>
      <c r="C1979" s="104">
        <v>84.11</v>
      </c>
      <c r="M1979" s="89">
        <f t="shared" si="34"/>
        <v>-1.1701569604982408E-2</v>
      </c>
    </row>
    <row r="1980" spans="2:13" ht="13.5" thickBot="1" x14ac:dyDescent="0.25">
      <c r="B1980" s="105">
        <v>41743.666666666664</v>
      </c>
      <c r="C1980" s="104">
        <v>84.77</v>
      </c>
      <c r="M1980" s="89">
        <f t="shared" si="34"/>
        <v>7.8162406459681925E-3</v>
      </c>
    </row>
    <row r="1981" spans="2:13" ht="13.5" thickBot="1" x14ac:dyDescent="0.25">
      <c r="B1981" s="105">
        <v>41744.666666666664</v>
      </c>
      <c r="C1981" s="104">
        <v>85.05</v>
      </c>
      <c r="M1981" s="89">
        <f t="shared" si="34"/>
        <v>3.2976122215566729E-3</v>
      </c>
    </row>
    <row r="1982" spans="2:13" ht="13.5" thickBot="1" x14ac:dyDescent="0.25">
      <c r="B1982" s="105">
        <v>41745.666666666664</v>
      </c>
      <c r="C1982" s="104">
        <v>86.18</v>
      </c>
      <c r="M1982" s="89">
        <f t="shared" si="34"/>
        <v>1.3198813345821332E-2</v>
      </c>
    </row>
    <row r="1983" spans="2:13" ht="13.5" thickBot="1" x14ac:dyDescent="0.25">
      <c r="B1983" s="105">
        <v>41746.666666666664</v>
      </c>
      <c r="C1983" s="104">
        <v>86.2</v>
      </c>
      <c r="M1983" s="89">
        <f t="shared" si="34"/>
        <v>2.3204548195534546E-4</v>
      </c>
    </row>
    <row r="1984" spans="2:13" ht="13.5" thickBot="1" x14ac:dyDescent="0.25">
      <c r="B1984" s="105">
        <v>41750.666666666664</v>
      </c>
      <c r="C1984" s="104">
        <v>86.84</v>
      </c>
      <c r="M1984" s="89">
        <f t="shared" si="34"/>
        <v>7.3971673404437692E-3</v>
      </c>
    </row>
    <row r="1985" spans="2:13" ht="13.5" thickBot="1" x14ac:dyDescent="0.25">
      <c r="B1985" s="105">
        <v>41751.666666666664</v>
      </c>
      <c r="C1985" s="104">
        <v>87.53</v>
      </c>
      <c r="M1985" s="89">
        <f t="shared" si="34"/>
        <v>7.9142467342554028E-3</v>
      </c>
    </row>
    <row r="1986" spans="2:13" ht="13.5" thickBot="1" x14ac:dyDescent="0.25">
      <c r="B1986" s="105">
        <v>41752.666666666664</v>
      </c>
      <c r="C1986" s="104">
        <v>86.76</v>
      </c>
      <c r="M1986" s="89">
        <f t="shared" si="34"/>
        <v>-8.8359057856730004E-3</v>
      </c>
    </row>
    <row r="1987" spans="2:13" ht="13.5" thickBot="1" x14ac:dyDescent="0.25">
      <c r="B1987" s="105">
        <v>41753.666666666664</v>
      </c>
      <c r="C1987" s="104">
        <v>87.59</v>
      </c>
      <c r="M1987" s="89">
        <f t="shared" si="34"/>
        <v>9.5211502163239474E-3</v>
      </c>
    </row>
    <row r="1988" spans="2:13" ht="13.5" thickBot="1" x14ac:dyDescent="0.25">
      <c r="B1988" s="105">
        <v>41754.666666666664</v>
      </c>
      <c r="C1988" s="104">
        <v>86.19</v>
      </c>
      <c r="M1988" s="89">
        <f t="shared" si="34"/>
        <v>-1.611267451568979E-2</v>
      </c>
    </row>
    <row r="1989" spans="2:13" ht="13.5" thickBot="1" x14ac:dyDescent="0.25">
      <c r="B1989" s="105">
        <v>41757.666666666664</v>
      </c>
      <c r="C1989" s="104">
        <v>86.47</v>
      </c>
      <c r="M1989" s="89">
        <f t="shared" ref="M1989:M2052" si="35">LN(C1989/C1988)</f>
        <v>3.2433713130310899E-3</v>
      </c>
    </row>
    <row r="1990" spans="2:13" ht="13.5" thickBot="1" x14ac:dyDescent="0.25">
      <c r="B1990" s="105">
        <v>41758.666666666664</v>
      </c>
      <c r="C1990" s="104">
        <v>87.16</v>
      </c>
      <c r="M1990" s="89">
        <f t="shared" si="35"/>
        <v>7.9479771040802845E-3</v>
      </c>
    </row>
    <row r="1991" spans="2:13" ht="13.5" thickBot="1" x14ac:dyDescent="0.25">
      <c r="B1991" s="105">
        <v>41759.666666666664</v>
      </c>
      <c r="C1991" s="104">
        <v>87.39</v>
      </c>
      <c r="M1991" s="89">
        <f t="shared" si="35"/>
        <v>2.6353495630337385E-3</v>
      </c>
    </row>
    <row r="1992" spans="2:13" ht="13.5" thickBot="1" x14ac:dyDescent="0.25">
      <c r="B1992" s="105">
        <v>41760.666666666664</v>
      </c>
      <c r="C1992" s="104">
        <v>87.65</v>
      </c>
      <c r="M1992" s="89">
        <f t="shared" si="35"/>
        <v>2.9707517277905954E-3</v>
      </c>
    </row>
    <row r="1993" spans="2:13" ht="13.5" thickBot="1" x14ac:dyDescent="0.25">
      <c r="B1993" s="105">
        <v>41761.666666666664</v>
      </c>
      <c r="C1993" s="104">
        <v>87.49</v>
      </c>
      <c r="M1993" s="89">
        <f t="shared" si="35"/>
        <v>-1.8271102490704193E-3</v>
      </c>
    </row>
    <row r="1994" spans="2:13" ht="13.5" thickBot="1" x14ac:dyDescent="0.25">
      <c r="B1994" s="105">
        <v>41764.666666666664</v>
      </c>
      <c r="C1994" s="104">
        <v>87.95</v>
      </c>
      <c r="M1994" s="89">
        <f t="shared" si="35"/>
        <v>5.2439700653939851E-3</v>
      </c>
    </row>
    <row r="1995" spans="2:13" ht="13.5" thickBot="1" x14ac:dyDescent="0.25">
      <c r="B1995" s="105">
        <v>41765.666666666664</v>
      </c>
      <c r="C1995" s="104">
        <v>86.81</v>
      </c>
      <c r="M1995" s="89">
        <f t="shared" si="35"/>
        <v>-1.304664877985056E-2</v>
      </c>
    </row>
    <row r="1996" spans="2:13" ht="13.5" thickBot="1" x14ac:dyDescent="0.25">
      <c r="B1996" s="105">
        <v>41766.666666666664</v>
      </c>
      <c r="C1996" s="104">
        <v>86.56</v>
      </c>
      <c r="M1996" s="89">
        <f t="shared" si="35"/>
        <v>-2.8840073055451791E-3</v>
      </c>
    </row>
    <row r="1997" spans="2:13" ht="13.5" thickBot="1" x14ac:dyDescent="0.25">
      <c r="B1997" s="105">
        <v>41767.666666666664</v>
      </c>
      <c r="C1997" s="104">
        <v>86.48</v>
      </c>
      <c r="M1997" s="89">
        <f t="shared" si="35"/>
        <v>-9.2464176721856507E-4</v>
      </c>
    </row>
    <row r="1998" spans="2:13" ht="13.5" thickBot="1" x14ac:dyDescent="0.25">
      <c r="B1998" s="105">
        <v>41768.666666666664</v>
      </c>
      <c r="C1998" s="104">
        <v>86.8</v>
      </c>
      <c r="M1998" s="89">
        <f t="shared" si="35"/>
        <v>3.6934483353515089E-3</v>
      </c>
    </row>
    <row r="1999" spans="2:13" ht="13.5" thickBot="1" x14ac:dyDescent="0.25">
      <c r="B1999" s="105">
        <v>41771.666666666664</v>
      </c>
      <c r="C1999" s="104">
        <v>88.23</v>
      </c>
      <c r="M1999" s="89">
        <f t="shared" si="35"/>
        <v>1.6340419567708885E-2</v>
      </c>
    </row>
    <row r="2000" spans="2:13" ht="13.5" thickBot="1" x14ac:dyDescent="0.25">
      <c r="B2000" s="105">
        <v>41772.666666666664</v>
      </c>
      <c r="C2000" s="104">
        <v>88.29</v>
      </c>
      <c r="M2000" s="89">
        <f t="shared" si="35"/>
        <v>6.7980967947770139E-4</v>
      </c>
    </row>
    <row r="2001" spans="2:13" ht="13.5" thickBot="1" x14ac:dyDescent="0.25">
      <c r="B2001" s="105">
        <v>41773.666666666664</v>
      </c>
      <c r="C2001" s="104">
        <v>87.83</v>
      </c>
      <c r="M2001" s="89">
        <f t="shared" si="35"/>
        <v>-5.2237229844651553E-3</v>
      </c>
    </row>
    <row r="2002" spans="2:13" ht="13.5" thickBot="1" x14ac:dyDescent="0.25">
      <c r="B2002" s="105">
        <v>41774.666666666664</v>
      </c>
      <c r="C2002" s="104">
        <v>87.14</v>
      </c>
      <c r="M2002" s="89">
        <f t="shared" si="35"/>
        <v>-7.8871072397298965E-3</v>
      </c>
    </row>
    <row r="2003" spans="2:13" ht="13.5" thickBot="1" x14ac:dyDescent="0.25">
      <c r="B2003" s="105">
        <v>41775.666666666664</v>
      </c>
      <c r="C2003" s="104">
        <v>87.71</v>
      </c>
      <c r="M2003" s="89">
        <f t="shared" si="35"/>
        <v>6.5198972739940143E-3</v>
      </c>
    </row>
    <row r="2004" spans="2:13" ht="13.5" thickBot="1" x14ac:dyDescent="0.25">
      <c r="B2004" s="105">
        <v>41778.666666666664</v>
      </c>
      <c r="C2004" s="104">
        <v>88.32</v>
      </c>
      <c r="M2004" s="89">
        <f t="shared" si="35"/>
        <v>6.9306645654949716E-3</v>
      </c>
    </row>
    <row r="2005" spans="2:13" ht="13.5" thickBot="1" x14ac:dyDescent="0.25">
      <c r="B2005" s="105">
        <v>41779.666666666664</v>
      </c>
      <c r="C2005" s="104">
        <v>88</v>
      </c>
      <c r="M2005" s="89">
        <f t="shared" si="35"/>
        <v>-3.6297680505786127E-3</v>
      </c>
    </row>
    <row r="2006" spans="2:13" ht="13.5" thickBot="1" x14ac:dyDescent="0.25">
      <c r="B2006" s="105">
        <v>41780.666666666664</v>
      </c>
      <c r="C2006" s="104">
        <v>88.84</v>
      </c>
      <c r="M2006" s="89">
        <f t="shared" si="35"/>
        <v>9.5001845480202005E-3</v>
      </c>
    </row>
    <row r="2007" spans="2:13" ht="13.5" thickBot="1" x14ac:dyDescent="0.25">
      <c r="B2007" s="105">
        <v>41781.666666666664</v>
      </c>
      <c r="C2007" s="104">
        <v>89.23</v>
      </c>
      <c r="M2007" s="89">
        <f t="shared" si="35"/>
        <v>4.3803068858333646E-3</v>
      </c>
    </row>
    <row r="2008" spans="2:13" ht="13.5" thickBot="1" x14ac:dyDescent="0.25">
      <c r="B2008" s="105">
        <v>41782.666666666664</v>
      </c>
      <c r="C2008" s="104">
        <v>89.88</v>
      </c>
      <c r="M2008" s="89">
        <f t="shared" si="35"/>
        <v>7.25814140506836E-3</v>
      </c>
    </row>
    <row r="2009" spans="2:13" ht="13.5" thickBot="1" x14ac:dyDescent="0.25">
      <c r="B2009" s="105">
        <v>41786.666666666664</v>
      </c>
      <c r="C2009" s="104">
        <v>91</v>
      </c>
      <c r="M2009" s="89">
        <f t="shared" si="35"/>
        <v>1.2384059199721622E-2</v>
      </c>
    </row>
    <row r="2010" spans="2:13" ht="13.5" thickBot="1" x14ac:dyDescent="0.25">
      <c r="B2010" s="105">
        <v>41787.666666666664</v>
      </c>
      <c r="C2010" s="104">
        <v>90.72</v>
      </c>
      <c r="M2010" s="89">
        <f t="shared" si="35"/>
        <v>-3.0816665374081122E-3</v>
      </c>
    </row>
    <row r="2011" spans="2:13" ht="13.5" thickBot="1" x14ac:dyDescent="0.25">
      <c r="B2011" s="105">
        <v>41788.666666666664</v>
      </c>
      <c r="C2011" s="104">
        <v>91.3</v>
      </c>
      <c r="M2011" s="89">
        <f t="shared" si="35"/>
        <v>6.3729476214809183E-3</v>
      </c>
    </row>
    <row r="2012" spans="2:13" ht="13.5" thickBot="1" x14ac:dyDescent="0.25">
      <c r="B2012" s="105">
        <v>41789.666666666664</v>
      </c>
      <c r="C2012" s="104">
        <v>91.31</v>
      </c>
      <c r="M2012" s="89">
        <f t="shared" si="35"/>
        <v>1.0952302732606673E-4</v>
      </c>
    </row>
    <row r="2013" spans="2:13" ht="13.5" thickBot="1" x14ac:dyDescent="0.25">
      <c r="B2013" s="105">
        <v>41792.666666666664</v>
      </c>
      <c r="C2013" s="104">
        <v>91.22</v>
      </c>
      <c r="M2013" s="89">
        <f t="shared" si="35"/>
        <v>-9.8613934469441692E-4</v>
      </c>
    </row>
    <row r="2014" spans="2:13" ht="13.5" thickBot="1" x14ac:dyDescent="0.25">
      <c r="B2014" s="105">
        <v>41793.666666666664</v>
      </c>
      <c r="C2014" s="104">
        <v>91.18</v>
      </c>
      <c r="M2014" s="89">
        <f t="shared" si="35"/>
        <v>-4.3859649825893463E-4</v>
      </c>
    </row>
    <row r="2015" spans="2:13" ht="13.5" thickBot="1" x14ac:dyDescent="0.25">
      <c r="B2015" s="105">
        <v>41794.666666666664</v>
      </c>
      <c r="C2015" s="104">
        <v>91.52</v>
      </c>
      <c r="M2015" s="89">
        <f t="shared" si="35"/>
        <v>3.721952846192231E-3</v>
      </c>
    </row>
    <row r="2016" spans="2:13" ht="13.5" thickBot="1" x14ac:dyDescent="0.25">
      <c r="B2016" s="105">
        <v>41795.666666666664</v>
      </c>
      <c r="C2016" s="104">
        <v>92.29</v>
      </c>
      <c r="M2016" s="89">
        <f t="shared" si="35"/>
        <v>8.3782656459977199E-3</v>
      </c>
    </row>
    <row r="2017" spans="2:13" ht="13.5" thickBot="1" x14ac:dyDescent="0.25">
      <c r="B2017" s="105">
        <v>41796.666666666664</v>
      </c>
      <c r="C2017" s="104">
        <v>92.82</v>
      </c>
      <c r="M2017" s="89">
        <f t="shared" si="35"/>
        <v>5.7263405355443666E-3</v>
      </c>
    </row>
    <row r="2018" spans="2:13" ht="13.5" thickBot="1" x14ac:dyDescent="0.25">
      <c r="B2018" s="105">
        <v>41799.666666666664</v>
      </c>
      <c r="C2018" s="104">
        <v>92.75</v>
      </c>
      <c r="M2018" s="89">
        <f t="shared" si="35"/>
        <v>-7.5443232548511995E-4</v>
      </c>
    </row>
    <row r="2019" spans="2:13" ht="13.5" thickBot="1" x14ac:dyDescent="0.25">
      <c r="B2019" s="105">
        <v>41800.666666666664</v>
      </c>
      <c r="C2019" s="104">
        <v>92.91</v>
      </c>
      <c r="M2019" s="89">
        <f t="shared" si="35"/>
        <v>1.7235811656766092E-3</v>
      </c>
    </row>
    <row r="2020" spans="2:13" ht="13.5" thickBot="1" x14ac:dyDescent="0.25">
      <c r="B2020" s="105">
        <v>41801.666666666664</v>
      </c>
      <c r="C2020" s="104">
        <v>92.89</v>
      </c>
      <c r="M2020" s="89">
        <f t="shared" si="35"/>
        <v>-2.1528525379163079E-4</v>
      </c>
    </row>
    <row r="2021" spans="2:13" ht="13.5" thickBot="1" x14ac:dyDescent="0.25">
      <c r="B2021" s="105">
        <v>41802.666666666664</v>
      </c>
      <c r="C2021" s="104">
        <v>92.05</v>
      </c>
      <c r="M2021" s="89">
        <f t="shared" si="35"/>
        <v>-9.084089720342586E-3</v>
      </c>
    </row>
    <row r="2022" spans="2:13" ht="13.5" thickBot="1" x14ac:dyDescent="0.25">
      <c r="B2022" s="105">
        <v>41803.666666666664</v>
      </c>
      <c r="C2022" s="104">
        <v>92.32</v>
      </c>
      <c r="M2022" s="89">
        <f t="shared" si="35"/>
        <v>2.9288950807024637E-3</v>
      </c>
    </row>
    <row r="2023" spans="2:13" ht="13.5" thickBot="1" x14ac:dyDescent="0.25">
      <c r="B2023" s="105">
        <v>41806.666666666664</v>
      </c>
      <c r="C2023" s="104">
        <v>92.4</v>
      </c>
      <c r="M2023" s="89">
        <f t="shared" si="35"/>
        <v>8.661758878492588E-4</v>
      </c>
    </row>
    <row r="2024" spans="2:13" ht="13.5" thickBot="1" x14ac:dyDescent="0.25">
      <c r="B2024" s="105">
        <v>41807.666666666664</v>
      </c>
      <c r="C2024" s="104">
        <v>92.45</v>
      </c>
      <c r="M2024" s="89">
        <f t="shared" si="35"/>
        <v>5.4097918549545691E-4</v>
      </c>
    </row>
    <row r="2025" spans="2:13" ht="13.5" thickBot="1" x14ac:dyDescent="0.25">
      <c r="B2025" s="105">
        <v>41808.666666666664</v>
      </c>
      <c r="C2025" s="104">
        <v>92.97</v>
      </c>
      <c r="M2025" s="89">
        <f t="shared" si="35"/>
        <v>5.6089026346325781E-3</v>
      </c>
    </row>
    <row r="2026" spans="2:13" ht="13.5" thickBot="1" x14ac:dyDescent="0.25">
      <c r="B2026" s="105">
        <v>41809.666666666664</v>
      </c>
      <c r="C2026" s="104">
        <v>92.91</v>
      </c>
      <c r="M2026" s="89">
        <f t="shared" si="35"/>
        <v>-6.4557781454550325E-4</v>
      </c>
    </row>
    <row r="2027" spans="2:13" ht="13.5" thickBot="1" x14ac:dyDescent="0.25">
      <c r="B2027" s="105">
        <v>41810.666666666664</v>
      </c>
      <c r="C2027" s="104">
        <v>92.77</v>
      </c>
      <c r="M2027" s="89">
        <f t="shared" si="35"/>
        <v>-1.5079709880410346E-3</v>
      </c>
    </row>
    <row r="2028" spans="2:13" ht="13.5" thickBot="1" x14ac:dyDescent="0.25">
      <c r="B2028" s="105">
        <v>41813.666666666664</v>
      </c>
      <c r="C2028" s="104">
        <v>92.79</v>
      </c>
      <c r="M2028" s="89">
        <f t="shared" si="35"/>
        <v>2.1556369990798093E-4</v>
      </c>
    </row>
    <row r="2029" spans="2:13" ht="13.5" thickBot="1" x14ac:dyDescent="0.25">
      <c r="B2029" s="105">
        <v>41814.666666666664</v>
      </c>
      <c r="C2029" s="104">
        <v>92.7</v>
      </c>
      <c r="M2029" s="89">
        <f t="shared" si="35"/>
        <v>-9.7040279327851643E-4</v>
      </c>
    </row>
    <row r="2030" spans="2:13" ht="13.5" thickBot="1" x14ac:dyDescent="0.25">
      <c r="B2030" s="105">
        <v>41815.666666666664</v>
      </c>
      <c r="C2030" s="104">
        <v>93.29</v>
      </c>
      <c r="M2030" s="89">
        <f t="shared" si="35"/>
        <v>6.3444484010601442E-3</v>
      </c>
    </row>
    <row r="2031" spans="2:13" ht="13.5" thickBot="1" x14ac:dyDescent="0.25">
      <c r="B2031" s="105">
        <v>41816.666666666664</v>
      </c>
      <c r="C2031" s="104">
        <v>93.34</v>
      </c>
      <c r="M2031" s="89">
        <f t="shared" si="35"/>
        <v>5.3581954879982404E-4</v>
      </c>
    </row>
    <row r="2032" spans="2:13" ht="13.5" thickBot="1" x14ac:dyDescent="0.25">
      <c r="B2032" s="105">
        <v>41817.666666666664</v>
      </c>
      <c r="C2032" s="104">
        <v>93.75</v>
      </c>
      <c r="M2032" s="89">
        <f t="shared" si="35"/>
        <v>4.3829243288505794E-3</v>
      </c>
    </row>
    <row r="2033" spans="2:13" ht="13.5" thickBot="1" x14ac:dyDescent="0.25">
      <c r="B2033" s="105">
        <v>41820.666666666664</v>
      </c>
      <c r="C2033" s="104">
        <v>93.91</v>
      </c>
      <c r="M2033" s="89">
        <f t="shared" si="35"/>
        <v>1.7052119660018756E-3</v>
      </c>
    </row>
    <row r="2034" spans="2:13" ht="13.5" thickBot="1" x14ac:dyDescent="0.25">
      <c r="B2034" s="105">
        <v>41821.666666666664</v>
      </c>
      <c r="C2034" s="104">
        <v>94.94</v>
      </c>
      <c r="M2034" s="89">
        <f t="shared" si="35"/>
        <v>1.0908236306649825E-2</v>
      </c>
    </row>
    <row r="2035" spans="2:13" ht="13.5" thickBot="1" x14ac:dyDescent="0.25">
      <c r="B2035" s="105">
        <v>41822.666666666664</v>
      </c>
      <c r="C2035" s="104">
        <v>95.1</v>
      </c>
      <c r="M2035" s="89">
        <f t="shared" si="35"/>
        <v>1.6838564281725307E-3</v>
      </c>
    </row>
    <row r="2036" spans="2:13" ht="13.5" thickBot="1" x14ac:dyDescent="0.25">
      <c r="B2036" s="105">
        <v>41823.666666666664</v>
      </c>
      <c r="C2036" s="104">
        <v>95.7</v>
      </c>
      <c r="M2036" s="89">
        <f t="shared" si="35"/>
        <v>6.2893289075641387E-3</v>
      </c>
    </row>
    <row r="2037" spans="2:13" ht="13.5" thickBot="1" x14ac:dyDescent="0.25">
      <c r="B2037" s="105">
        <v>41827.666666666664</v>
      </c>
      <c r="C2037" s="104">
        <v>95.41</v>
      </c>
      <c r="M2037" s="89">
        <f t="shared" si="35"/>
        <v>-3.034903695154047E-3</v>
      </c>
    </row>
    <row r="2038" spans="2:13" ht="13.5" thickBot="1" x14ac:dyDescent="0.25">
      <c r="B2038" s="105">
        <v>41828.666666666664</v>
      </c>
      <c r="C2038" s="104">
        <v>94.26</v>
      </c>
      <c r="M2038" s="89">
        <f t="shared" si="35"/>
        <v>-1.2126473268169624E-2</v>
      </c>
    </row>
    <row r="2039" spans="2:13" ht="13.5" thickBot="1" x14ac:dyDescent="0.25">
      <c r="B2039" s="105">
        <v>41829.666666666664</v>
      </c>
      <c r="C2039" s="104">
        <v>94.96</v>
      </c>
      <c r="M2039" s="89">
        <f t="shared" si="35"/>
        <v>7.3988288058275944E-3</v>
      </c>
    </row>
    <row r="2040" spans="2:13" ht="13.5" thickBot="1" x14ac:dyDescent="0.25">
      <c r="B2040" s="105">
        <v>41830.666666666664</v>
      </c>
      <c r="C2040" s="104">
        <v>94.66</v>
      </c>
      <c r="M2040" s="89">
        <f t="shared" si="35"/>
        <v>-3.1642258233105891E-3</v>
      </c>
    </row>
    <row r="2041" spans="2:13" ht="13.5" thickBot="1" x14ac:dyDescent="0.25">
      <c r="B2041" s="105">
        <v>41831.666666666664</v>
      </c>
      <c r="C2041" s="104">
        <v>95.27</v>
      </c>
      <c r="M2041" s="89">
        <f t="shared" si="35"/>
        <v>6.4234412405861615E-3</v>
      </c>
    </row>
    <row r="2042" spans="2:13" ht="13.5" thickBot="1" x14ac:dyDescent="0.25">
      <c r="B2042" s="105">
        <v>41834.666666666664</v>
      </c>
      <c r="C2042" s="104">
        <v>95.84</v>
      </c>
      <c r="M2042" s="89">
        <f t="shared" si="35"/>
        <v>5.965168648451191E-3</v>
      </c>
    </row>
    <row r="2043" spans="2:13" ht="13.5" thickBot="1" x14ac:dyDescent="0.25">
      <c r="B2043" s="105">
        <v>41835.666666666664</v>
      </c>
      <c r="C2043" s="104">
        <v>95.51</v>
      </c>
      <c r="M2043" s="89">
        <f t="shared" si="35"/>
        <v>-3.4491803204929755E-3</v>
      </c>
    </row>
    <row r="2044" spans="2:13" ht="13.5" thickBot="1" x14ac:dyDescent="0.25">
      <c r="B2044" s="105">
        <v>41836.666666666664</v>
      </c>
      <c r="C2044" s="104">
        <v>95.89</v>
      </c>
      <c r="M2044" s="89">
        <f t="shared" si="35"/>
        <v>3.970747118943521E-3</v>
      </c>
    </row>
    <row r="2045" spans="2:13" ht="13.5" thickBot="1" x14ac:dyDescent="0.25">
      <c r="B2045" s="105">
        <v>41837.666666666664</v>
      </c>
      <c r="C2045" s="104">
        <v>94.62</v>
      </c>
      <c r="M2045" s="89">
        <f t="shared" si="35"/>
        <v>-1.3332830962587788E-2</v>
      </c>
    </row>
    <row r="2046" spans="2:13" ht="13.5" thickBot="1" x14ac:dyDescent="0.25">
      <c r="B2046" s="105">
        <v>41838.666666666664</v>
      </c>
      <c r="C2046" s="104">
        <v>96.12</v>
      </c>
      <c r="M2046" s="89">
        <f t="shared" si="35"/>
        <v>1.5728540665266147E-2</v>
      </c>
    </row>
    <row r="2047" spans="2:13" ht="13.5" thickBot="1" x14ac:dyDescent="0.25">
      <c r="B2047" s="105">
        <v>41841.666666666664</v>
      </c>
      <c r="C2047" s="104">
        <v>96</v>
      </c>
      <c r="M2047" s="89">
        <f t="shared" si="35"/>
        <v>-1.2492194004319278E-3</v>
      </c>
    </row>
    <row r="2048" spans="2:13" ht="13.5" thickBot="1" x14ac:dyDescent="0.25">
      <c r="B2048" s="105">
        <v>41842.666666666664</v>
      </c>
      <c r="C2048" s="104">
        <v>96.61</v>
      </c>
      <c r="M2048" s="89">
        <f t="shared" si="35"/>
        <v>6.3340640615819751E-3</v>
      </c>
    </row>
    <row r="2049" spans="2:13" ht="13.5" thickBot="1" x14ac:dyDescent="0.25">
      <c r="B2049" s="105">
        <v>41843.666666666664</v>
      </c>
      <c r="C2049" s="104">
        <v>97.23</v>
      </c>
      <c r="M2049" s="89">
        <f t="shared" si="35"/>
        <v>6.3970502921474465E-3</v>
      </c>
    </row>
    <row r="2050" spans="2:13" ht="13.5" thickBot="1" x14ac:dyDescent="0.25">
      <c r="B2050" s="105">
        <v>41844.666666666664</v>
      </c>
      <c r="C2050" s="104">
        <v>97.12</v>
      </c>
      <c r="M2050" s="89">
        <f t="shared" si="35"/>
        <v>-1.1319785103775192E-3</v>
      </c>
    </row>
    <row r="2051" spans="2:13" ht="13.5" thickBot="1" x14ac:dyDescent="0.25">
      <c r="B2051" s="105">
        <v>41845.666666666664</v>
      </c>
      <c r="C2051" s="104">
        <v>96.74</v>
      </c>
      <c r="M2051" s="89">
        <f t="shared" si="35"/>
        <v>-3.920359916351061E-3</v>
      </c>
    </row>
    <row r="2052" spans="2:13" ht="13.5" thickBot="1" x14ac:dyDescent="0.25">
      <c r="B2052" s="105">
        <v>41848.666666666664</v>
      </c>
      <c r="C2052" s="104">
        <v>96.77</v>
      </c>
      <c r="M2052" s="89">
        <f t="shared" si="35"/>
        <v>3.1006149801401738E-4</v>
      </c>
    </row>
    <row r="2053" spans="2:13" ht="13.5" thickBot="1" x14ac:dyDescent="0.25">
      <c r="B2053" s="105">
        <v>41849.666666666664</v>
      </c>
      <c r="C2053" s="104">
        <v>96.6</v>
      </c>
      <c r="M2053" s="89">
        <f t="shared" ref="M2053:M2116" si="36">LN(C2053/C2052)</f>
        <v>-1.7582876743788033E-3</v>
      </c>
    </row>
    <row r="2054" spans="2:13" ht="13.5" thickBot="1" x14ac:dyDescent="0.25">
      <c r="B2054" s="105">
        <v>41850.666666666664</v>
      </c>
      <c r="C2054" s="104">
        <v>96.98</v>
      </c>
      <c r="M2054" s="89">
        <f t="shared" si="36"/>
        <v>3.9260304587340937E-3</v>
      </c>
    </row>
    <row r="2055" spans="2:13" ht="13.5" thickBot="1" x14ac:dyDescent="0.25">
      <c r="B2055" s="105">
        <v>41851.666666666664</v>
      </c>
      <c r="C2055" s="104">
        <v>95.02</v>
      </c>
      <c r="M2055" s="89">
        <f t="shared" si="36"/>
        <v>-2.0417375918431038E-2</v>
      </c>
    </row>
    <row r="2056" spans="2:13" ht="13.5" thickBot="1" x14ac:dyDescent="0.25">
      <c r="B2056" s="105">
        <v>41852.666666666664</v>
      </c>
      <c r="C2056" s="104">
        <v>94.67</v>
      </c>
      <c r="M2056" s="89">
        <f t="shared" si="36"/>
        <v>-3.690235617975338E-3</v>
      </c>
    </row>
    <row r="2057" spans="2:13" ht="13.5" thickBot="1" x14ac:dyDescent="0.25">
      <c r="B2057" s="105">
        <v>41855.666666666664</v>
      </c>
      <c r="C2057" s="104">
        <v>95.32</v>
      </c>
      <c r="M2057" s="89">
        <f t="shared" si="36"/>
        <v>6.8424920897413579E-3</v>
      </c>
    </row>
    <row r="2058" spans="2:13" ht="13.5" thickBot="1" x14ac:dyDescent="0.25">
      <c r="B2058" s="105">
        <v>41856.666666666664</v>
      </c>
      <c r="C2058" s="104">
        <v>94.59</v>
      </c>
      <c r="M2058" s="89">
        <f t="shared" si="36"/>
        <v>-7.6878900054621769E-3</v>
      </c>
    </row>
    <row r="2059" spans="2:13" ht="13.5" thickBot="1" x14ac:dyDescent="0.25">
      <c r="B2059" s="105">
        <v>41857.666666666664</v>
      </c>
      <c r="C2059" s="104">
        <v>94.52</v>
      </c>
      <c r="M2059" s="89">
        <f t="shared" si="36"/>
        <v>-7.4030990637217434E-4</v>
      </c>
    </row>
    <row r="2060" spans="2:13" ht="13.5" thickBot="1" x14ac:dyDescent="0.25">
      <c r="B2060" s="105">
        <v>41858.666666666664</v>
      </c>
      <c r="C2060" s="104">
        <v>94.22</v>
      </c>
      <c r="M2060" s="89">
        <f t="shared" si="36"/>
        <v>-3.1789790468119651E-3</v>
      </c>
    </row>
    <row r="2061" spans="2:13" ht="13.5" thickBot="1" x14ac:dyDescent="0.25">
      <c r="B2061" s="105">
        <v>41859.666666666664</v>
      </c>
      <c r="C2061" s="104">
        <v>94.9</v>
      </c>
      <c r="M2061" s="89">
        <f t="shared" si="36"/>
        <v>7.191232343987105E-3</v>
      </c>
    </row>
    <row r="2062" spans="2:13" ht="13.5" thickBot="1" x14ac:dyDescent="0.25">
      <c r="B2062" s="105">
        <v>41862.666666666664</v>
      </c>
      <c r="C2062" s="104">
        <v>95.46</v>
      </c>
      <c r="M2062" s="89">
        <f t="shared" si="36"/>
        <v>5.8836059618681599E-3</v>
      </c>
    </row>
    <row r="2063" spans="2:13" ht="13.5" thickBot="1" x14ac:dyDescent="0.25">
      <c r="B2063" s="105">
        <v>41863.666666666664</v>
      </c>
      <c r="C2063" s="104">
        <v>95.42</v>
      </c>
      <c r="M2063" s="89">
        <f t="shared" si="36"/>
        <v>-4.191114897895163E-4</v>
      </c>
    </row>
    <row r="2064" spans="2:13" ht="13.5" thickBot="1" x14ac:dyDescent="0.25">
      <c r="B2064" s="105">
        <v>41864.666666666664</v>
      </c>
      <c r="C2064" s="104">
        <v>96.43</v>
      </c>
      <c r="M2064" s="89">
        <f t="shared" si="36"/>
        <v>1.0529156434332072E-2</v>
      </c>
    </row>
    <row r="2065" spans="2:13" ht="13.5" thickBot="1" x14ac:dyDescent="0.25">
      <c r="B2065" s="105">
        <v>41865.666666666664</v>
      </c>
      <c r="C2065" s="104">
        <v>96.93</v>
      </c>
      <c r="M2065" s="89">
        <f t="shared" si="36"/>
        <v>5.1717119822234699E-3</v>
      </c>
    </row>
    <row r="2066" spans="2:13" ht="13.5" thickBot="1" x14ac:dyDescent="0.25">
      <c r="B2066" s="105">
        <v>41866.666666666664</v>
      </c>
      <c r="C2066" s="104">
        <v>97.4</v>
      </c>
      <c r="M2066" s="89">
        <f t="shared" si="36"/>
        <v>4.8371421439727972E-3</v>
      </c>
    </row>
    <row r="2067" spans="2:13" ht="13.5" thickBot="1" x14ac:dyDescent="0.25">
      <c r="B2067" s="105">
        <v>41869.666666666664</v>
      </c>
      <c r="C2067" s="104">
        <v>98.15</v>
      </c>
      <c r="M2067" s="89">
        <f t="shared" si="36"/>
        <v>7.6707100739807276E-3</v>
      </c>
    </row>
    <row r="2068" spans="2:13" ht="13.5" thickBot="1" x14ac:dyDescent="0.25">
      <c r="B2068" s="105">
        <v>41870.666666666664</v>
      </c>
      <c r="C2068" s="104">
        <v>98.7</v>
      </c>
      <c r="M2068" s="89">
        <f t="shared" si="36"/>
        <v>5.5880257169658564E-3</v>
      </c>
    </row>
    <row r="2069" spans="2:13" ht="13.5" thickBot="1" x14ac:dyDescent="0.25">
      <c r="B2069" s="105">
        <v>41871.666666666664</v>
      </c>
      <c r="C2069" s="104">
        <v>98.7</v>
      </c>
      <c r="M2069" s="89">
        <f t="shared" si="36"/>
        <v>0</v>
      </c>
    </row>
    <row r="2070" spans="2:13" ht="13.5" thickBot="1" x14ac:dyDescent="0.25">
      <c r="B2070" s="105">
        <v>41872.666666666664</v>
      </c>
      <c r="C2070" s="104">
        <v>98.9</v>
      </c>
      <c r="M2070" s="89">
        <f t="shared" si="36"/>
        <v>2.0242921892306607E-3</v>
      </c>
    </row>
    <row r="2071" spans="2:13" ht="13.5" thickBot="1" x14ac:dyDescent="0.25">
      <c r="B2071" s="105">
        <v>41873.666666666664</v>
      </c>
      <c r="C2071" s="104">
        <v>99.05</v>
      </c>
      <c r="M2071" s="89">
        <f t="shared" si="36"/>
        <v>1.5155345158934508E-3</v>
      </c>
    </row>
    <row r="2072" spans="2:13" ht="13.5" thickBot="1" x14ac:dyDescent="0.25">
      <c r="B2072" s="105">
        <v>41876.666666666664</v>
      </c>
      <c r="C2072" s="104">
        <v>99.4</v>
      </c>
      <c r="M2072" s="89">
        <f t="shared" si="36"/>
        <v>3.5273405179684406E-3</v>
      </c>
    </row>
    <row r="2073" spans="2:13" ht="13.5" thickBot="1" x14ac:dyDescent="0.25">
      <c r="B2073" s="105">
        <v>41877.666666666664</v>
      </c>
      <c r="C2073" s="104">
        <v>99.5</v>
      </c>
      <c r="M2073" s="89">
        <f t="shared" si="36"/>
        <v>1.0055305020185744E-3</v>
      </c>
    </row>
    <row r="2074" spans="2:13" ht="13.5" thickBot="1" x14ac:dyDescent="0.25">
      <c r="B2074" s="105">
        <v>41878.666666666664</v>
      </c>
      <c r="C2074" s="104">
        <v>99.52</v>
      </c>
      <c r="M2074" s="89">
        <f t="shared" si="36"/>
        <v>2.0098482632214377E-4</v>
      </c>
    </row>
    <row r="2075" spans="2:13" ht="13.5" thickBot="1" x14ac:dyDescent="0.25">
      <c r="B2075" s="105">
        <v>41879.666666666664</v>
      </c>
      <c r="C2075" s="104">
        <v>99.41</v>
      </c>
      <c r="M2075" s="89">
        <f t="shared" si="36"/>
        <v>-1.1059167668154917E-3</v>
      </c>
    </row>
    <row r="2076" spans="2:13" ht="13.5" thickBot="1" x14ac:dyDescent="0.25">
      <c r="B2076" s="105">
        <v>41880.666666666664</v>
      </c>
      <c r="C2076" s="104">
        <v>99.78</v>
      </c>
      <c r="M2076" s="89">
        <f t="shared" si="36"/>
        <v>3.715050208837627E-3</v>
      </c>
    </row>
    <row r="2077" spans="2:13" ht="13.5" thickBot="1" x14ac:dyDescent="0.25">
      <c r="B2077" s="105">
        <v>41884.666666666664</v>
      </c>
      <c r="C2077" s="104">
        <v>100.07</v>
      </c>
      <c r="M2077" s="89">
        <f t="shared" si="36"/>
        <v>2.9021786694732668E-3</v>
      </c>
    </row>
    <row r="2078" spans="2:13" ht="13.5" thickBot="1" x14ac:dyDescent="0.25">
      <c r="B2078" s="105">
        <v>41885.666666666664</v>
      </c>
      <c r="C2078" s="104">
        <v>99.48</v>
      </c>
      <c r="M2078" s="89">
        <f t="shared" si="36"/>
        <v>-5.9133221671607153E-3</v>
      </c>
    </row>
    <row r="2079" spans="2:13" ht="13.5" thickBot="1" x14ac:dyDescent="0.25">
      <c r="B2079" s="105">
        <v>41886.666666666664</v>
      </c>
      <c r="C2079" s="104">
        <v>99.39</v>
      </c>
      <c r="M2079" s="89">
        <f t="shared" si="36"/>
        <v>-9.0511395528971846E-4</v>
      </c>
    </row>
    <row r="2080" spans="2:13" ht="13.5" thickBot="1" x14ac:dyDescent="0.25">
      <c r="B2080" s="105">
        <v>41887.666666666664</v>
      </c>
      <c r="C2080" s="104">
        <v>99.89</v>
      </c>
      <c r="M2080" s="89">
        <f t="shared" si="36"/>
        <v>5.0180755641441458E-3</v>
      </c>
    </row>
    <row r="2081" spans="2:13" ht="13.5" thickBot="1" x14ac:dyDescent="0.25">
      <c r="B2081" s="105">
        <v>41890.666666666664</v>
      </c>
      <c r="C2081" s="104">
        <v>100.08</v>
      </c>
      <c r="M2081" s="89">
        <f t="shared" si="36"/>
        <v>1.9002856145972609E-3</v>
      </c>
    </row>
    <row r="2082" spans="2:13" ht="13.5" thickBot="1" x14ac:dyDescent="0.25">
      <c r="B2082" s="105">
        <v>41891.666666666664</v>
      </c>
      <c r="C2082" s="104">
        <v>99.25</v>
      </c>
      <c r="M2082" s="89">
        <f t="shared" si="36"/>
        <v>-8.3279465913559288E-3</v>
      </c>
    </row>
    <row r="2083" spans="2:13" ht="13.5" thickBot="1" x14ac:dyDescent="0.25">
      <c r="B2083" s="105">
        <v>41892.666666666664</v>
      </c>
      <c r="C2083" s="104">
        <v>100.07</v>
      </c>
      <c r="M2083" s="89">
        <f t="shared" si="36"/>
        <v>8.2280215350647584E-3</v>
      </c>
    </row>
    <row r="2084" spans="2:13" ht="13.5" thickBot="1" x14ac:dyDescent="0.25">
      <c r="B2084" s="105">
        <v>41893.666666666664</v>
      </c>
      <c r="C2084" s="104">
        <v>99.99</v>
      </c>
      <c r="M2084" s="89">
        <f t="shared" si="36"/>
        <v>-7.9976011460665582E-4</v>
      </c>
    </row>
    <row r="2085" spans="2:13" ht="13.5" thickBot="1" x14ac:dyDescent="0.25">
      <c r="B2085" s="105">
        <v>41894.666666666664</v>
      </c>
      <c r="C2085" s="104">
        <v>99.48</v>
      </c>
      <c r="M2085" s="89">
        <f t="shared" si="36"/>
        <v>-5.1135620525539728E-3</v>
      </c>
    </row>
    <row r="2086" spans="2:13" ht="13.5" thickBot="1" x14ac:dyDescent="0.25">
      <c r="B2086" s="105">
        <v>41897.666666666664</v>
      </c>
      <c r="C2086" s="104">
        <v>98.52</v>
      </c>
      <c r="M2086" s="89">
        <f t="shared" si="36"/>
        <v>-9.6970456828668738E-3</v>
      </c>
    </row>
    <row r="2087" spans="2:13" ht="13.5" thickBot="1" x14ac:dyDescent="0.25">
      <c r="B2087" s="105">
        <v>41898.666666666664</v>
      </c>
      <c r="C2087" s="104">
        <v>99.38</v>
      </c>
      <c r="M2087" s="89">
        <f t="shared" si="36"/>
        <v>8.6913129218374238E-3</v>
      </c>
    </row>
    <row r="2088" spans="2:13" ht="13.5" thickBot="1" x14ac:dyDescent="0.25">
      <c r="B2088" s="105">
        <v>41899.666666666664</v>
      </c>
      <c r="C2088" s="104">
        <v>99.53</v>
      </c>
      <c r="M2088" s="89">
        <f t="shared" si="36"/>
        <v>1.5082200837976815E-3</v>
      </c>
    </row>
    <row r="2089" spans="2:13" ht="13.5" thickBot="1" x14ac:dyDescent="0.25">
      <c r="B2089" s="105">
        <v>41900.666666666664</v>
      </c>
      <c r="C2089" s="104">
        <v>100.28</v>
      </c>
      <c r="M2089" s="89">
        <f t="shared" si="36"/>
        <v>7.5071670321204802E-3</v>
      </c>
    </row>
    <row r="2090" spans="2:13" ht="13.5" thickBot="1" x14ac:dyDescent="0.25">
      <c r="B2090" s="105">
        <v>41901.666666666664</v>
      </c>
      <c r="C2090" s="104">
        <v>99.98</v>
      </c>
      <c r="M2090" s="89">
        <f t="shared" si="36"/>
        <v>-2.9961073046683661E-3</v>
      </c>
    </row>
    <row r="2091" spans="2:13" ht="13.5" thickBot="1" x14ac:dyDescent="0.25">
      <c r="B2091" s="105">
        <v>41904.666666666664</v>
      </c>
      <c r="C2091" s="104">
        <v>99.05</v>
      </c>
      <c r="M2091" s="89">
        <f t="shared" si="36"/>
        <v>-9.3453928408644277E-3</v>
      </c>
    </row>
    <row r="2092" spans="2:13" ht="13.5" thickBot="1" x14ac:dyDescent="0.25">
      <c r="B2092" s="105">
        <v>41905.666666666664</v>
      </c>
      <c r="C2092" s="104">
        <v>98.78</v>
      </c>
      <c r="M2092" s="89">
        <f t="shared" si="36"/>
        <v>-2.7296180320811009E-3</v>
      </c>
    </row>
    <row r="2093" spans="2:13" ht="13.5" thickBot="1" x14ac:dyDescent="0.25">
      <c r="B2093" s="105">
        <v>41906.666666666664</v>
      </c>
      <c r="C2093" s="104">
        <v>99.84</v>
      </c>
      <c r="M2093" s="89">
        <f t="shared" si="36"/>
        <v>1.0673749508638768E-2</v>
      </c>
    </row>
    <row r="2094" spans="2:13" ht="13.5" thickBot="1" x14ac:dyDescent="0.25">
      <c r="B2094" s="105">
        <v>41907.666666666664</v>
      </c>
      <c r="C2094" s="104">
        <v>97.74</v>
      </c>
      <c r="M2094" s="89">
        <f t="shared" si="36"/>
        <v>-2.1258012779108895E-2</v>
      </c>
    </row>
    <row r="2095" spans="2:13" ht="13.5" thickBot="1" x14ac:dyDescent="0.25">
      <c r="B2095" s="105">
        <v>41908.666666666664</v>
      </c>
      <c r="C2095" s="104">
        <v>98.78</v>
      </c>
      <c r="M2095" s="89">
        <f t="shared" si="36"/>
        <v>1.0584263270470136E-2</v>
      </c>
    </row>
    <row r="2096" spans="2:13" ht="13.5" thickBot="1" x14ac:dyDescent="0.25">
      <c r="B2096" s="105">
        <v>41911.666666666664</v>
      </c>
      <c r="C2096" s="104">
        <v>98.65</v>
      </c>
      <c r="M2096" s="89">
        <f t="shared" si="36"/>
        <v>-1.3169226438544128E-3</v>
      </c>
    </row>
    <row r="2097" spans="2:13" ht="13.5" thickBot="1" x14ac:dyDescent="0.25">
      <c r="B2097" s="105">
        <v>41912.666666666664</v>
      </c>
      <c r="C2097" s="104">
        <v>98.79</v>
      </c>
      <c r="M2097" s="89">
        <f t="shared" si="36"/>
        <v>1.4181525877583426E-3</v>
      </c>
    </row>
    <row r="2098" spans="2:13" ht="13.5" thickBot="1" x14ac:dyDescent="0.25">
      <c r="B2098" s="105">
        <v>41913.666666666664</v>
      </c>
      <c r="C2098" s="104">
        <v>97.21</v>
      </c>
      <c r="M2098" s="89">
        <f t="shared" si="36"/>
        <v>-1.6122798223405104E-2</v>
      </c>
    </row>
    <row r="2099" spans="2:13" ht="13.5" thickBot="1" x14ac:dyDescent="0.25">
      <c r="B2099" s="105">
        <v>41914.666666666664</v>
      </c>
      <c r="C2099" s="104">
        <v>97.21</v>
      </c>
      <c r="M2099" s="89">
        <f t="shared" si="36"/>
        <v>0</v>
      </c>
    </row>
    <row r="2100" spans="2:13" ht="13.5" thickBot="1" x14ac:dyDescent="0.25">
      <c r="B2100" s="105">
        <v>41915.666666666664</v>
      </c>
      <c r="C2100" s="104">
        <v>98.17</v>
      </c>
      <c r="M2100" s="89">
        <f t="shared" si="36"/>
        <v>9.8270828714524215E-3</v>
      </c>
    </row>
    <row r="2101" spans="2:13" ht="13.5" thickBot="1" x14ac:dyDescent="0.25">
      <c r="B2101" s="105">
        <v>41918.666666666664</v>
      </c>
      <c r="C2101" s="104">
        <v>97.96</v>
      </c>
      <c r="M2101" s="89">
        <f t="shared" si="36"/>
        <v>-2.1414376204630698E-3</v>
      </c>
    </row>
    <row r="2102" spans="2:13" ht="13.5" thickBot="1" x14ac:dyDescent="0.25">
      <c r="B2102" s="105">
        <v>41919.666666666664</v>
      </c>
      <c r="C2102" s="104">
        <v>96.57</v>
      </c>
      <c r="M2102" s="89">
        <f t="shared" si="36"/>
        <v>-1.4291098105140523E-2</v>
      </c>
    </row>
    <row r="2103" spans="2:13" ht="13.5" thickBot="1" x14ac:dyDescent="0.25">
      <c r="B2103" s="105">
        <v>41920.666666666664</v>
      </c>
      <c r="C2103" s="104">
        <v>98.45</v>
      </c>
      <c r="M2103" s="89">
        <f t="shared" si="36"/>
        <v>1.9280671106308132E-2</v>
      </c>
    </row>
    <row r="2104" spans="2:13" ht="13.5" thickBot="1" x14ac:dyDescent="0.25">
      <c r="B2104" s="105">
        <v>41921.666666666664</v>
      </c>
      <c r="C2104" s="104">
        <v>96.86</v>
      </c>
      <c r="M2104" s="89">
        <f t="shared" si="36"/>
        <v>-1.6282168110051457E-2</v>
      </c>
    </row>
    <row r="2105" spans="2:13" ht="13.5" thickBot="1" x14ac:dyDescent="0.25">
      <c r="B2105" s="105">
        <v>41922.666666666664</v>
      </c>
      <c r="C2105" s="104">
        <v>94.44</v>
      </c>
      <c r="M2105" s="89">
        <f t="shared" si="36"/>
        <v>-2.5301924757770933E-2</v>
      </c>
    </row>
    <row r="2106" spans="2:13" ht="13.5" thickBot="1" x14ac:dyDescent="0.25">
      <c r="B2106" s="105">
        <v>41925.666666666664</v>
      </c>
      <c r="C2106" s="104">
        <v>92.96</v>
      </c>
      <c r="M2106" s="89">
        <f t="shared" si="36"/>
        <v>-1.5795419113711105E-2</v>
      </c>
    </row>
    <row r="2107" spans="2:13" ht="13.5" thickBot="1" x14ac:dyDescent="0.25">
      <c r="B2107" s="105">
        <v>41926.666666666664</v>
      </c>
      <c r="C2107" s="104">
        <v>92.97</v>
      </c>
      <c r="M2107" s="89">
        <f t="shared" si="36"/>
        <v>1.0756736416560721E-4</v>
      </c>
    </row>
    <row r="2108" spans="2:13" ht="13.5" thickBot="1" x14ac:dyDescent="0.25">
      <c r="B2108" s="105">
        <v>41927.666666666664</v>
      </c>
      <c r="C2108" s="104">
        <v>92.37</v>
      </c>
      <c r="M2108" s="89">
        <f t="shared" si="36"/>
        <v>-6.4746098632477911E-3</v>
      </c>
    </row>
    <row r="2109" spans="2:13" ht="13.5" thickBot="1" x14ac:dyDescent="0.25">
      <c r="B2109" s="105">
        <v>41928.666666666664</v>
      </c>
      <c r="C2109" s="104">
        <v>91.79</v>
      </c>
      <c r="M2109" s="89">
        <f t="shared" si="36"/>
        <v>-6.2988913735190664E-3</v>
      </c>
    </row>
    <row r="2110" spans="2:13" ht="13.5" thickBot="1" x14ac:dyDescent="0.25">
      <c r="B2110" s="105">
        <v>41929.666666666664</v>
      </c>
      <c r="C2110" s="104">
        <v>93</v>
      </c>
      <c r="M2110" s="89">
        <f t="shared" si="36"/>
        <v>1.3096133922256198E-2</v>
      </c>
    </row>
    <row r="2111" spans="2:13" ht="13.5" thickBot="1" x14ac:dyDescent="0.25">
      <c r="B2111" s="105">
        <v>41932.666666666664</v>
      </c>
      <c r="C2111" s="104">
        <v>94.39</v>
      </c>
      <c r="M2111" s="89">
        <f t="shared" si="36"/>
        <v>1.4835642183597056E-2</v>
      </c>
    </row>
    <row r="2112" spans="2:13" ht="13.5" thickBot="1" x14ac:dyDescent="0.25">
      <c r="B2112" s="105">
        <v>41933.666666666664</v>
      </c>
      <c r="C2112" s="104">
        <v>96.87</v>
      </c>
      <c r="M2112" s="89">
        <f t="shared" si="36"/>
        <v>2.5934738101440539E-2</v>
      </c>
    </row>
    <row r="2113" spans="2:13" ht="13.5" thickBot="1" x14ac:dyDescent="0.25">
      <c r="B2113" s="105">
        <v>41934.666666666664</v>
      </c>
      <c r="C2113" s="104">
        <v>96.37</v>
      </c>
      <c r="M2113" s="89">
        <f t="shared" si="36"/>
        <v>-5.1749235750975144E-3</v>
      </c>
    </row>
    <row r="2114" spans="2:13" ht="13.5" thickBot="1" x14ac:dyDescent="0.25">
      <c r="B2114" s="105">
        <v>41935.666666666664</v>
      </c>
      <c r="C2114" s="104">
        <v>97.82</v>
      </c>
      <c r="M2114" s="89">
        <f t="shared" si="36"/>
        <v>1.4934105248015018E-2</v>
      </c>
    </row>
    <row r="2115" spans="2:13" ht="13.5" thickBot="1" x14ac:dyDescent="0.25">
      <c r="B2115" s="105">
        <v>41936.666666666664</v>
      </c>
      <c r="C2115" s="104">
        <v>98.62</v>
      </c>
      <c r="M2115" s="89">
        <f t="shared" si="36"/>
        <v>8.1450256847691391E-3</v>
      </c>
    </row>
    <row r="2116" spans="2:13" ht="13.5" thickBot="1" x14ac:dyDescent="0.25">
      <c r="B2116" s="105">
        <v>41939.666666666664</v>
      </c>
      <c r="C2116" s="104">
        <v>98.69</v>
      </c>
      <c r="M2116" s="89">
        <f t="shared" si="36"/>
        <v>7.0954338793569527E-4</v>
      </c>
    </row>
    <row r="2117" spans="2:13" ht="13.5" thickBot="1" x14ac:dyDescent="0.25">
      <c r="B2117" s="105">
        <v>41940.666666666664</v>
      </c>
      <c r="C2117" s="104">
        <v>100.18</v>
      </c>
      <c r="M2117" s="89">
        <f t="shared" ref="M2117:M2180" si="37">LN(C2117/C2116)</f>
        <v>1.4984943745555045E-2</v>
      </c>
    </row>
    <row r="2118" spans="2:13" ht="13.5" thickBot="1" x14ac:dyDescent="0.25">
      <c r="B2118" s="105">
        <v>41941.666666666664</v>
      </c>
      <c r="C2118" s="104">
        <v>99.81</v>
      </c>
      <c r="M2118" s="89">
        <f t="shared" si="37"/>
        <v>-3.7001892309756882E-3</v>
      </c>
    </row>
    <row r="2119" spans="2:13" ht="13.5" thickBot="1" x14ac:dyDescent="0.25">
      <c r="B2119" s="105">
        <v>41942.666666666664</v>
      </c>
      <c r="C2119" s="104">
        <v>100.02</v>
      </c>
      <c r="M2119" s="89">
        <f t="shared" si="37"/>
        <v>2.1017872922626051E-3</v>
      </c>
    </row>
    <row r="2120" spans="2:13" ht="13.5" thickBot="1" x14ac:dyDescent="0.25">
      <c r="B2120" s="105">
        <v>41943.666666666664</v>
      </c>
      <c r="C2120" s="104">
        <v>101.4</v>
      </c>
      <c r="M2120" s="89">
        <f t="shared" si="37"/>
        <v>1.370292516632533E-2</v>
      </c>
    </row>
    <row r="2121" spans="2:13" ht="13.5" thickBot="1" x14ac:dyDescent="0.25">
      <c r="B2121" s="105">
        <v>41946.666666666664</v>
      </c>
      <c r="C2121" s="104">
        <v>101.7</v>
      </c>
      <c r="M2121" s="89">
        <f t="shared" si="37"/>
        <v>2.9542118974313827E-3</v>
      </c>
    </row>
    <row r="2122" spans="2:13" ht="13.5" thickBot="1" x14ac:dyDescent="0.25">
      <c r="B2122" s="105">
        <v>41947.666666666664</v>
      </c>
      <c r="C2122" s="104">
        <v>101.36</v>
      </c>
      <c r="M2122" s="89">
        <f t="shared" si="37"/>
        <v>-3.3487670416306875E-3</v>
      </c>
    </row>
    <row r="2123" spans="2:13" ht="13.5" thickBot="1" x14ac:dyDescent="0.25">
      <c r="B2123" s="105">
        <v>41948.666666666664</v>
      </c>
      <c r="C2123" s="104">
        <v>101.37</v>
      </c>
      <c r="M2123" s="89">
        <f t="shared" si="37"/>
        <v>9.8653381424647338E-5</v>
      </c>
    </row>
    <row r="2124" spans="2:13" ht="13.5" thickBot="1" x14ac:dyDescent="0.25">
      <c r="B2124" s="105">
        <v>41949.666666666664</v>
      </c>
      <c r="C2124" s="104">
        <v>101.69</v>
      </c>
      <c r="M2124" s="89">
        <f t="shared" si="37"/>
        <v>3.1517804087376742E-3</v>
      </c>
    </row>
    <row r="2125" spans="2:13" ht="13.5" thickBot="1" x14ac:dyDescent="0.25">
      <c r="B2125" s="105">
        <v>41950.666666666664</v>
      </c>
      <c r="C2125" s="104">
        <v>101.6</v>
      </c>
      <c r="M2125" s="89">
        <f t="shared" si="37"/>
        <v>-8.8543465866457866E-4</v>
      </c>
    </row>
    <row r="2126" spans="2:13" ht="13.5" thickBot="1" x14ac:dyDescent="0.25">
      <c r="B2126" s="105">
        <v>41953.666666666664</v>
      </c>
      <c r="C2126" s="104">
        <v>101.96</v>
      </c>
      <c r="M2126" s="89">
        <f t="shared" si="37"/>
        <v>3.5370443635332136E-3</v>
      </c>
    </row>
    <row r="2127" spans="2:13" ht="13.5" thickBot="1" x14ac:dyDescent="0.25">
      <c r="B2127" s="105">
        <v>41954.666666666664</v>
      </c>
      <c r="C2127" s="104">
        <v>102.28</v>
      </c>
      <c r="M2127" s="89">
        <f t="shared" si="37"/>
        <v>3.1335709150712037E-3</v>
      </c>
    </row>
    <row r="2128" spans="2:13" ht="13.5" thickBot="1" x14ac:dyDescent="0.25">
      <c r="B2128" s="105">
        <v>41955.666666666664</v>
      </c>
      <c r="C2128" s="104">
        <v>102.46</v>
      </c>
      <c r="M2128" s="89">
        <f t="shared" si="37"/>
        <v>1.7583280880702091E-3</v>
      </c>
    </row>
    <row r="2129" spans="2:13" ht="13.5" thickBot="1" x14ac:dyDescent="0.25">
      <c r="B2129" s="105">
        <v>41956.666666666664</v>
      </c>
      <c r="C2129" s="104">
        <v>102.9</v>
      </c>
      <c r="M2129" s="89">
        <f t="shared" si="37"/>
        <v>4.2851643289478847E-3</v>
      </c>
    </row>
    <row r="2130" spans="2:13" ht="13.5" thickBot="1" x14ac:dyDescent="0.25">
      <c r="B2130" s="105">
        <v>41957.666666666664</v>
      </c>
      <c r="C2130" s="104">
        <v>103.22</v>
      </c>
      <c r="M2130" s="89">
        <f t="shared" si="37"/>
        <v>3.1049898805771839E-3</v>
      </c>
    </row>
    <row r="2131" spans="2:13" ht="13.5" thickBot="1" x14ac:dyDescent="0.25">
      <c r="B2131" s="105">
        <v>41960.666666666664</v>
      </c>
      <c r="C2131" s="104">
        <v>102.91</v>
      </c>
      <c r="M2131" s="89">
        <f t="shared" si="37"/>
        <v>-3.0078128725807771E-3</v>
      </c>
    </row>
    <row r="2132" spans="2:13" ht="13.5" thickBot="1" x14ac:dyDescent="0.25">
      <c r="B2132" s="105">
        <v>41961.666666666664</v>
      </c>
      <c r="C2132" s="104">
        <v>103.68</v>
      </c>
      <c r="M2132" s="89">
        <f t="shared" si="37"/>
        <v>7.4544127559644123E-3</v>
      </c>
    </row>
    <row r="2133" spans="2:13" ht="13.5" thickBot="1" x14ac:dyDescent="0.25">
      <c r="B2133" s="105">
        <v>41962.666666666664</v>
      </c>
      <c r="C2133" s="104">
        <v>103.21</v>
      </c>
      <c r="M2133" s="89">
        <f t="shared" si="37"/>
        <v>-4.5434850261227983E-3</v>
      </c>
    </row>
    <row r="2134" spans="2:13" ht="13.5" thickBot="1" x14ac:dyDescent="0.25">
      <c r="B2134" s="105">
        <v>41963.666666666664</v>
      </c>
      <c r="C2134" s="104">
        <v>103.67</v>
      </c>
      <c r="M2134" s="89">
        <f t="shared" si="37"/>
        <v>4.4470297571787719E-3</v>
      </c>
    </row>
    <row r="2135" spans="2:13" ht="13.5" thickBot="1" x14ac:dyDescent="0.25">
      <c r="B2135" s="105">
        <v>41964.666666666664</v>
      </c>
      <c r="C2135" s="104">
        <v>103.87</v>
      </c>
      <c r="M2135" s="89">
        <f t="shared" si="37"/>
        <v>1.9273399046994056E-3</v>
      </c>
    </row>
    <row r="2136" spans="2:13" ht="13.5" thickBot="1" x14ac:dyDescent="0.25">
      <c r="B2136" s="105">
        <v>41967.666666666664</v>
      </c>
      <c r="C2136" s="104">
        <v>104.68</v>
      </c>
      <c r="M2136" s="89">
        <f t="shared" si="37"/>
        <v>7.7679604222249937E-3</v>
      </c>
    </row>
    <row r="2137" spans="2:13" ht="13.5" thickBot="1" x14ac:dyDescent="0.25">
      <c r="B2137" s="105">
        <v>41968.666666666664</v>
      </c>
      <c r="C2137" s="104">
        <v>104.84</v>
      </c>
      <c r="M2137" s="89">
        <f t="shared" si="37"/>
        <v>1.5273007932604667E-3</v>
      </c>
    </row>
    <row r="2138" spans="2:13" ht="13.5" thickBot="1" x14ac:dyDescent="0.25">
      <c r="B2138" s="105">
        <v>41969.666666666664</v>
      </c>
      <c r="C2138" s="104">
        <v>105.52</v>
      </c>
      <c r="M2138" s="89">
        <f t="shared" si="37"/>
        <v>6.4651299538535387E-3</v>
      </c>
    </row>
    <row r="2139" spans="2:13" ht="13.5" thickBot="1" x14ac:dyDescent="0.25">
      <c r="B2139" s="105">
        <v>41971.666666666664</v>
      </c>
      <c r="C2139" s="104">
        <v>106.01</v>
      </c>
      <c r="M2139" s="89">
        <f t="shared" si="37"/>
        <v>4.6329208759473212E-3</v>
      </c>
    </row>
    <row r="2140" spans="2:13" ht="13.5" thickBot="1" x14ac:dyDescent="0.25">
      <c r="B2140" s="105">
        <v>41974.666666666664</v>
      </c>
      <c r="C2140" s="104">
        <v>104.81</v>
      </c>
      <c r="M2140" s="89">
        <f t="shared" si="37"/>
        <v>-1.1384242102920314E-2</v>
      </c>
    </row>
    <row r="2141" spans="2:13" ht="13.5" thickBot="1" x14ac:dyDescent="0.25">
      <c r="B2141" s="105">
        <v>41975.666666666664</v>
      </c>
      <c r="C2141" s="104">
        <v>105.23</v>
      </c>
      <c r="M2141" s="89">
        <f t="shared" si="37"/>
        <v>3.9992435706349E-3</v>
      </c>
    </row>
    <row r="2142" spans="2:13" ht="13.5" thickBot="1" x14ac:dyDescent="0.25">
      <c r="B2142" s="105">
        <v>41976.666666666664</v>
      </c>
      <c r="C2142" s="104">
        <v>105.42</v>
      </c>
      <c r="M2142" s="89">
        <f t="shared" si="37"/>
        <v>1.8039406743400549E-3</v>
      </c>
    </row>
    <row r="2143" spans="2:13" ht="13.5" thickBot="1" x14ac:dyDescent="0.25">
      <c r="B2143" s="105">
        <v>41977.666666666664</v>
      </c>
      <c r="C2143" s="104">
        <v>105.37</v>
      </c>
      <c r="M2143" s="89">
        <f t="shared" si="37"/>
        <v>-4.7440581562457364E-4</v>
      </c>
    </row>
    <row r="2144" spans="2:13" ht="13.5" thickBot="1" x14ac:dyDescent="0.25">
      <c r="B2144" s="105">
        <v>41978.666666666664</v>
      </c>
      <c r="C2144" s="104">
        <v>105.38</v>
      </c>
      <c r="M2144" s="89">
        <f t="shared" si="37"/>
        <v>9.4899169703334421E-5</v>
      </c>
    </row>
    <row r="2145" spans="2:13" ht="13.5" thickBot="1" x14ac:dyDescent="0.25">
      <c r="B2145" s="105">
        <v>41981.666666666664</v>
      </c>
      <c r="C2145" s="104">
        <v>104.63</v>
      </c>
      <c r="M2145" s="89">
        <f t="shared" si="37"/>
        <v>-7.1425473881837698E-3</v>
      </c>
    </row>
    <row r="2146" spans="2:13" ht="13.5" thickBot="1" x14ac:dyDescent="0.25">
      <c r="B2146" s="105">
        <v>41982.666666666664</v>
      </c>
      <c r="C2146" s="104">
        <v>104.96</v>
      </c>
      <c r="M2146" s="89">
        <f t="shared" si="37"/>
        <v>3.1490078028228886E-3</v>
      </c>
    </row>
    <row r="2147" spans="2:13" ht="13.5" thickBot="1" x14ac:dyDescent="0.25">
      <c r="B2147" s="105">
        <v>41983.666666666664</v>
      </c>
      <c r="C2147" s="104">
        <v>103.31</v>
      </c>
      <c r="M2147" s="89">
        <f t="shared" si="37"/>
        <v>-1.5845148334424779E-2</v>
      </c>
    </row>
    <row r="2148" spans="2:13" ht="13.5" thickBot="1" x14ac:dyDescent="0.25">
      <c r="B2148" s="105">
        <v>41984.666666666664</v>
      </c>
      <c r="C2148" s="104">
        <v>103.8</v>
      </c>
      <c r="M2148" s="89">
        <f t="shared" si="37"/>
        <v>4.7317938704341455E-3</v>
      </c>
    </row>
    <row r="2149" spans="2:13" ht="13.5" thickBot="1" x14ac:dyDescent="0.25">
      <c r="B2149" s="105">
        <v>41985.666666666664</v>
      </c>
      <c r="C2149" s="104">
        <v>102.67</v>
      </c>
      <c r="M2149" s="89">
        <f t="shared" si="37"/>
        <v>-1.0946009420914877E-2</v>
      </c>
    </row>
    <row r="2150" spans="2:13" ht="13.5" thickBot="1" x14ac:dyDescent="0.25">
      <c r="B2150" s="105">
        <v>41988.666666666664</v>
      </c>
      <c r="C2150" s="104">
        <v>101.61</v>
      </c>
      <c r="M2150" s="89">
        <f t="shared" si="37"/>
        <v>-1.0378005813083367E-2</v>
      </c>
    </row>
    <row r="2151" spans="2:13" ht="13.5" thickBot="1" x14ac:dyDescent="0.25">
      <c r="B2151" s="105">
        <v>41989.666666666664</v>
      </c>
      <c r="C2151" s="104">
        <v>99.98</v>
      </c>
      <c r="M2151" s="89">
        <f t="shared" si="37"/>
        <v>-1.6171789512365649E-2</v>
      </c>
    </row>
    <row r="2152" spans="2:13" ht="13.5" thickBot="1" x14ac:dyDescent="0.25">
      <c r="B2152" s="105">
        <v>41990.666666666664</v>
      </c>
      <c r="C2152" s="104">
        <v>101.8</v>
      </c>
      <c r="M2152" s="89">
        <f t="shared" si="37"/>
        <v>1.8039938130998058E-2</v>
      </c>
    </row>
    <row r="2153" spans="2:13" ht="13.5" thickBot="1" x14ac:dyDescent="0.25">
      <c r="B2153" s="105">
        <v>41991.666666666664</v>
      </c>
      <c r="C2153" s="104">
        <v>104.25</v>
      </c>
      <c r="M2153" s="89">
        <f t="shared" si="37"/>
        <v>2.3781756562488553E-2</v>
      </c>
    </row>
    <row r="2154" spans="2:13" ht="13.5" thickBot="1" x14ac:dyDescent="0.25">
      <c r="B2154" s="105">
        <v>41992.666666666664</v>
      </c>
      <c r="C2154" s="104">
        <v>104.32</v>
      </c>
      <c r="M2154" s="89">
        <f t="shared" si="37"/>
        <v>6.7123749943196202E-4</v>
      </c>
    </row>
    <row r="2155" spans="2:13" ht="13.5" thickBot="1" x14ac:dyDescent="0.25">
      <c r="B2155" s="105">
        <v>41995.666666666664</v>
      </c>
      <c r="C2155" s="104">
        <v>104.58</v>
      </c>
      <c r="M2155" s="89">
        <f t="shared" si="37"/>
        <v>2.4892305816417576E-3</v>
      </c>
    </row>
    <row r="2156" spans="2:13" ht="13.5" thickBot="1" x14ac:dyDescent="0.25">
      <c r="B2156" s="105">
        <v>41996.666666666664</v>
      </c>
      <c r="C2156" s="104">
        <v>104.21</v>
      </c>
      <c r="M2156" s="89">
        <f t="shared" si="37"/>
        <v>-3.5442347556485171E-3</v>
      </c>
    </row>
    <row r="2157" spans="2:13" ht="13.5" thickBot="1" x14ac:dyDescent="0.25">
      <c r="B2157" s="105">
        <v>41997.666666666664</v>
      </c>
      <c r="C2157" s="104">
        <v>104.3</v>
      </c>
      <c r="M2157" s="89">
        <f t="shared" si="37"/>
        <v>8.6326800239074433E-4</v>
      </c>
    </row>
    <row r="2158" spans="2:13" ht="13.5" thickBot="1" x14ac:dyDescent="0.25">
      <c r="B2158" s="105">
        <v>41999.666666666664</v>
      </c>
      <c r="C2158" s="104">
        <v>105.04</v>
      </c>
      <c r="M2158" s="89">
        <f t="shared" si="37"/>
        <v>7.0698679878140472E-3</v>
      </c>
    </row>
    <row r="2159" spans="2:13" ht="13.5" thickBot="1" x14ac:dyDescent="0.25">
      <c r="B2159" s="105">
        <v>42002.666666666664</v>
      </c>
      <c r="C2159" s="104">
        <v>105.02</v>
      </c>
      <c r="M2159" s="89">
        <f t="shared" si="37"/>
        <v>-1.904217848276195E-4</v>
      </c>
    </row>
    <row r="2160" spans="2:13" ht="13.5" thickBot="1" x14ac:dyDescent="0.25">
      <c r="B2160" s="105">
        <v>42003.666666666664</v>
      </c>
      <c r="C2160" s="104">
        <v>104.32</v>
      </c>
      <c r="M2160" s="89">
        <f t="shared" si="37"/>
        <v>-6.6877100313704717E-3</v>
      </c>
    </row>
    <row r="2161" spans="2:13" ht="13.5" thickBot="1" x14ac:dyDescent="0.25">
      <c r="B2161" s="105">
        <v>42004.666666666664</v>
      </c>
      <c r="C2161" s="104">
        <v>103.25</v>
      </c>
      <c r="M2161" s="89">
        <f t="shared" si="37"/>
        <v>-1.0309866337200661E-2</v>
      </c>
    </row>
    <row r="2162" spans="2:13" ht="13.5" thickBot="1" x14ac:dyDescent="0.25">
      <c r="B2162" s="105">
        <v>42006.666666666664</v>
      </c>
      <c r="C2162" s="104">
        <v>102.94</v>
      </c>
      <c r="M2162" s="89">
        <f t="shared" si="37"/>
        <v>-3.0069376165336704E-3</v>
      </c>
    </row>
    <row r="2163" spans="2:13" ht="13.5" thickBot="1" x14ac:dyDescent="0.25">
      <c r="B2163" s="105">
        <v>42009.666666666664</v>
      </c>
      <c r="C2163" s="104">
        <v>101.43</v>
      </c>
      <c r="M2163" s="89">
        <f t="shared" si="37"/>
        <v>-1.4777388836704094E-2</v>
      </c>
    </row>
    <row r="2164" spans="2:13" ht="13.5" thickBot="1" x14ac:dyDescent="0.25">
      <c r="B2164" s="105">
        <v>42010.666666666664</v>
      </c>
      <c r="C2164" s="104">
        <v>100.07</v>
      </c>
      <c r="M2164" s="89">
        <f t="shared" si="37"/>
        <v>-1.3498964285539735E-2</v>
      </c>
    </row>
    <row r="2165" spans="2:13" ht="13.5" thickBot="1" x14ac:dyDescent="0.25">
      <c r="B2165" s="105">
        <v>42011.666666666664</v>
      </c>
      <c r="C2165" s="104">
        <v>101.36</v>
      </c>
      <c r="M2165" s="89">
        <f t="shared" si="37"/>
        <v>1.2808594910519045E-2</v>
      </c>
    </row>
    <row r="2166" spans="2:13" ht="13.5" thickBot="1" x14ac:dyDescent="0.25">
      <c r="B2166" s="105">
        <v>42012.666666666664</v>
      </c>
      <c r="C2166" s="104">
        <v>103.3</v>
      </c>
      <c r="M2166" s="89">
        <f t="shared" si="37"/>
        <v>1.8958840112709277E-2</v>
      </c>
    </row>
    <row r="2167" spans="2:13" ht="13.5" thickBot="1" x14ac:dyDescent="0.25">
      <c r="B2167" s="105">
        <v>42013.666666666664</v>
      </c>
      <c r="C2167" s="104">
        <v>102.62</v>
      </c>
      <c r="M2167" s="89">
        <f t="shared" si="37"/>
        <v>-6.6045306117740394E-3</v>
      </c>
    </row>
    <row r="2168" spans="2:13" ht="13.5" thickBot="1" x14ac:dyDescent="0.25">
      <c r="B2168" s="105">
        <v>42016.666666666664</v>
      </c>
      <c r="C2168" s="104">
        <v>101.55</v>
      </c>
      <c r="M2168" s="89">
        <f t="shared" si="37"/>
        <v>-1.048155748742517E-2</v>
      </c>
    </row>
    <row r="2169" spans="2:13" ht="13.5" thickBot="1" x14ac:dyDescent="0.25">
      <c r="B2169" s="105">
        <v>42017.666666666664</v>
      </c>
      <c r="C2169" s="104">
        <v>101.52</v>
      </c>
      <c r="M2169" s="89">
        <f t="shared" si="37"/>
        <v>-2.9546462026146844E-4</v>
      </c>
    </row>
    <row r="2170" spans="2:13" ht="13.5" thickBot="1" x14ac:dyDescent="0.25">
      <c r="B2170" s="105">
        <v>42018.666666666664</v>
      </c>
      <c r="C2170" s="104">
        <v>100.96</v>
      </c>
      <c r="M2170" s="89">
        <f t="shared" si="37"/>
        <v>-5.5314246132292027E-3</v>
      </c>
    </row>
    <row r="2171" spans="2:13" ht="13.5" thickBot="1" x14ac:dyDescent="0.25">
      <c r="B2171" s="105">
        <v>42019.666666666664</v>
      </c>
      <c r="C2171" s="104">
        <v>99.65</v>
      </c>
      <c r="M2171" s="89">
        <f t="shared" si="37"/>
        <v>-1.3060352134099153E-2</v>
      </c>
    </row>
    <row r="2172" spans="2:13" ht="13.5" thickBot="1" x14ac:dyDescent="0.25">
      <c r="B2172" s="105">
        <v>42020.666666666664</v>
      </c>
      <c r="C2172" s="104">
        <v>100.82</v>
      </c>
      <c r="M2172" s="89">
        <f t="shared" si="37"/>
        <v>1.1672701995680936E-2</v>
      </c>
    </row>
    <row r="2173" spans="2:13" ht="13.5" thickBot="1" x14ac:dyDescent="0.25">
      <c r="B2173" s="105">
        <v>42024.666666666664</v>
      </c>
      <c r="C2173" s="104">
        <v>101.62</v>
      </c>
      <c r="M2173" s="89">
        <f t="shared" si="37"/>
        <v>7.9036175111011769E-3</v>
      </c>
    </row>
    <row r="2174" spans="2:13" ht="13.5" thickBot="1" x14ac:dyDescent="0.25">
      <c r="B2174" s="105">
        <v>42025.666666666664</v>
      </c>
      <c r="C2174" s="104">
        <v>102.14</v>
      </c>
      <c r="M2174" s="89">
        <f t="shared" si="37"/>
        <v>5.1040550539118695E-3</v>
      </c>
    </row>
    <row r="2175" spans="2:13" ht="13.5" thickBot="1" x14ac:dyDescent="0.25">
      <c r="B2175" s="105">
        <v>42026.666666666664</v>
      </c>
      <c r="C2175" s="104">
        <v>104.03</v>
      </c>
      <c r="M2175" s="89">
        <f t="shared" si="37"/>
        <v>1.8334897863305933E-2</v>
      </c>
    </row>
    <row r="2176" spans="2:13" ht="13.5" thickBot="1" x14ac:dyDescent="0.25">
      <c r="B2176" s="105">
        <v>42027.666666666664</v>
      </c>
      <c r="C2176" s="104">
        <v>104.26</v>
      </c>
      <c r="M2176" s="89">
        <f t="shared" si="37"/>
        <v>2.2084602571559387E-3</v>
      </c>
    </row>
    <row r="2177" spans="2:13" ht="13.5" thickBot="1" x14ac:dyDescent="0.25">
      <c r="B2177" s="105">
        <v>42030.666666666664</v>
      </c>
      <c r="C2177" s="104">
        <v>104.14</v>
      </c>
      <c r="M2177" s="89">
        <f t="shared" si="37"/>
        <v>-1.1516316052068759E-3</v>
      </c>
    </row>
    <row r="2178" spans="2:13" ht="13.5" thickBot="1" x14ac:dyDescent="0.25">
      <c r="B2178" s="105">
        <v>42031.666666666664</v>
      </c>
      <c r="C2178" s="104">
        <v>101.44</v>
      </c>
      <c r="M2178" s="89">
        <f t="shared" si="37"/>
        <v>-2.6268657045837265E-2</v>
      </c>
    </row>
    <row r="2179" spans="2:13" ht="13.5" thickBot="1" x14ac:dyDescent="0.25">
      <c r="B2179" s="105">
        <v>42032.666666666664</v>
      </c>
      <c r="C2179" s="104">
        <v>100.92</v>
      </c>
      <c r="M2179" s="89">
        <f t="shared" si="37"/>
        <v>-5.1393669160587647E-3</v>
      </c>
    </row>
    <row r="2180" spans="2:13" ht="13.5" thickBot="1" x14ac:dyDescent="0.25">
      <c r="B2180" s="105">
        <v>42033.666666666664</v>
      </c>
      <c r="C2180" s="104">
        <v>101.89</v>
      </c>
      <c r="M2180" s="89">
        <f t="shared" si="37"/>
        <v>9.5656762133370325E-3</v>
      </c>
    </row>
    <row r="2181" spans="2:13" ht="13.5" thickBot="1" x14ac:dyDescent="0.25">
      <c r="B2181" s="105">
        <v>42034.666666666664</v>
      </c>
      <c r="C2181" s="104">
        <v>101.1</v>
      </c>
      <c r="M2181" s="89">
        <f t="shared" ref="M2181:M2244" si="38">LN(C2181/C2180)</f>
        <v>-7.7836739597682931E-3</v>
      </c>
    </row>
    <row r="2182" spans="2:13" ht="13.5" thickBot="1" x14ac:dyDescent="0.25">
      <c r="B2182" s="105">
        <v>42037.666666666664</v>
      </c>
      <c r="C2182" s="104">
        <v>101.98</v>
      </c>
      <c r="M2182" s="89">
        <f t="shared" si="38"/>
        <v>8.6665896005840536E-3</v>
      </c>
    </row>
    <row r="2183" spans="2:13" ht="13.5" thickBot="1" x14ac:dyDescent="0.25">
      <c r="B2183" s="105">
        <v>42038.666666666664</v>
      </c>
      <c r="C2183" s="104">
        <v>102.96</v>
      </c>
      <c r="M2183" s="89">
        <f t="shared" si="38"/>
        <v>9.5638476608614735E-3</v>
      </c>
    </row>
    <row r="2184" spans="2:13" ht="13.5" thickBot="1" x14ac:dyDescent="0.25">
      <c r="B2184" s="105">
        <v>42039.666666666664</v>
      </c>
      <c r="C2184" s="104">
        <v>102.87</v>
      </c>
      <c r="M2184" s="89">
        <f t="shared" si="38"/>
        <v>-8.7450814493239787E-4</v>
      </c>
    </row>
    <row r="2185" spans="2:13" ht="13.5" thickBot="1" x14ac:dyDescent="0.25">
      <c r="B2185" s="105">
        <v>42040.666666666664</v>
      </c>
      <c r="C2185" s="104">
        <v>103.76</v>
      </c>
      <c r="M2185" s="89">
        <f t="shared" si="38"/>
        <v>8.614484865249827E-3</v>
      </c>
    </row>
    <row r="2186" spans="2:13" ht="13.5" thickBot="1" x14ac:dyDescent="0.25">
      <c r="B2186" s="105">
        <v>42041.666666666664</v>
      </c>
      <c r="C2186" s="104">
        <v>103.13</v>
      </c>
      <c r="M2186" s="89">
        <f t="shared" si="38"/>
        <v>-6.0902116802108684E-3</v>
      </c>
    </row>
    <row r="2187" spans="2:13" ht="13.5" thickBot="1" x14ac:dyDescent="0.25">
      <c r="B2187" s="105">
        <v>42044.666666666664</v>
      </c>
      <c r="C2187" s="104">
        <v>102.8</v>
      </c>
      <c r="M2187" s="89">
        <f t="shared" si="38"/>
        <v>-3.2049753069129097E-3</v>
      </c>
    </row>
    <row r="2188" spans="2:13" ht="13.5" thickBot="1" x14ac:dyDescent="0.25">
      <c r="B2188" s="105">
        <v>42045.666666666664</v>
      </c>
      <c r="C2188" s="104">
        <v>104.4</v>
      </c>
      <c r="M2188" s="89">
        <f t="shared" si="38"/>
        <v>1.5444322427473775E-2</v>
      </c>
    </row>
    <row r="2189" spans="2:13" ht="13.5" thickBot="1" x14ac:dyDescent="0.25">
      <c r="B2189" s="105">
        <v>42046.666666666664</v>
      </c>
      <c r="C2189" s="104">
        <v>104.78</v>
      </c>
      <c r="M2189" s="89">
        <f t="shared" si="38"/>
        <v>3.6332385315352789E-3</v>
      </c>
    </row>
    <row r="2190" spans="2:13" ht="13.5" thickBot="1" x14ac:dyDescent="0.25">
      <c r="B2190" s="105">
        <v>42047.666666666664</v>
      </c>
      <c r="C2190" s="104">
        <v>106</v>
      </c>
      <c r="M2190" s="89">
        <f t="shared" si="38"/>
        <v>1.1576180131993415E-2</v>
      </c>
    </row>
    <row r="2191" spans="2:13" ht="13.5" thickBot="1" x14ac:dyDescent="0.25">
      <c r="B2191" s="105">
        <v>42048.666666666664</v>
      </c>
      <c r="C2191" s="104">
        <v>106.91</v>
      </c>
      <c r="M2191" s="89">
        <f t="shared" si="38"/>
        <v>8.5482649133413E-3</v>
      </c>
    </row>
    <row r="2192" spans="2:13" ht="13.5" thickBot="1" x14ac:dyDescent="0.25">
      <c r="B2192" s="105">
        <v>42052.666666666664</v>
      </c>
      <c r="C2192" s="104">
        <v>107.01</v>
      </c>
      <c r="M2192" s="89">
        <f t="shared" si="38"/>
        <v>9.3492901350140782E-4</v>
      </c>
    </row>
    <row r="2193" spans="2:13" ht="13.5" thickBot="1" x14ac:dyDescent="0.25">
      <c r="B2193" s="105">
        <v>42053.666666666664</v>
      </c>
      <c r="C2193" s="104">
        <v>107.16</v>
      </c>
      <c r="M2193" s="89">
        <f t="shared" si="38"/>
        <v>1.4007566374979713E-3</v>
      </c>
    </row>
    <row r="2194" spans="2:13" ht="13.5" thickBot="1" x14ac:dyDescent="0.25">
      <c r="B2194" s="105">
        <v>42054.666666666664</v>
      </c>
      <c r="C2194" s="104">
        <v>107.69</v>
      </c>
      <c r="M2194" s="89">
        <f t="shared" si="38"/>
        <v>4.9336846643816623E-3</v>
      </c>
    </row>
    <row r="2195" spans="2:13" ht="13.5" thickBot="1" x14ac:dyDescent="0.25">
      <c r="B2195" s="105">
        <v>42055.666666666664</v>
      </c>
      <c r="C2195" s="104">
        <v>108.41</v>
      </c>
      <c r="M2195" s="89">
        <f t="shared" si="38"/>
        <v>6.6636063324108366E-3</v>
      </c>
    </row>
    <row r="2196" spans="2:13" ht="13.5" thickBot="1" x14ac:dyDescent="0.25">
      <c r="B2196" s="105">
        <v>42058.666666666664</v>
      </c>
      <c r="C2196" s="104">
        <v>108.52</v>
      </c>
      <c r="M2196" s="89">
        <f t="shared" si="38"/>
        <v>1.0141521175305978E-3</v>
      </c>
    </row>
    <row r="2197" spans="2:13" ht="13.5" thickBot="1" x14ac:dyDescent="0.25">
      <c r="B2197" s="105">
        <v>42059.666666666664</v>
      </c>
      <c r="C2197" s="104">
        <v>108.6</v>
      </c>
      <c r="M2197" s="89">
        <f t="shared" si="38"/>
        <v>7.3691970910411434E-4</v>
      </c>
    </row>
    <row r="2198" spans="2:13" ht="13.5" thickBot="1" x14ac:dyDescent="0.25">
      <c r="B2198" s="105">
        <v>42060.666666666664</v>
      </c>
      <c r="C2198" s="104">
        <v>108.33</v>
      </c>
      <c r="M2198" s="89">
        <f t="shared" si="38"/>
        <v>-2.4892835423589803E-3</v>
      </c>
    </row>
    <row r="2199" spans="2:13" ht="13.5" thickBot="1" x14ac:dyDescent="0.25">
      <c r="B2199" s="105">
        <v>42061.666666666664</v>
      </c>
      <c r="C2199" s="104">
        <v>108.88</v>
      </c>
      <c r="M2199" s="89">
        <f t="shared" si="38"/>
        <v>5.0642343857344634E-3</v>
      </c>
    </row>
    <row r="2200" spans="2:13" ht="13.5" thickBot="1" x14ac:dyDescent="0.25">
      <c r="B2200" s="105">
        <v>42062.666666666664</v>
      </c>
      <c r="C2200" s="104">
        <v>108.4</v>
      </c>
      <c r="M2200" s="89">
        <f t="shared" si="38"/>
        <v>-4.418269337664666E-3</v>
      </c>
    </row>
    <row r="2201" spans="2:13" ht="13.5" thickBot="1" x14ac:dyDescent="0.25">
      <c r="B2201" s="105">
        <v>42065.666666666664</v>
      </c>
      <c r="C2201" s="104">
        <v>109.38</v>
      </c>
      <c r="M2201" s="89">
        <f t="shared" si="38"/>
        <v>8.9999689130806585E-3</v>
      </c>
    </row>
    <row r="2202" spans="2:13" ht="13.5" thickBot="1" x14ac:dyDescent="0.25">
      <c r="B2202" s="105">
        <v>42066.666666666664</v>
      </c>
      <c r="C2202" s="104">
        <v>108.87</v>
      </c>
      <c r="M2202" s="89">
        <f t="shared" si="38"/>
        <v>-4.6735480255378848E-3</v>
      </c>
    </row>
    <row r="2203" spans="2:13" ht="13.5" thickBot="1" x14ac:dyDescent="0.25">
      <c r="B2203" s="105">
        <v>42067.666666666664</v>
      </c>
      <c r="C2203" s="104">
        <v>108.45</v>
      </c>
      <c r="M2203" s="89">
        <f t="shared" si="38"/>
        <v>-3.8652726202052343E-3</v>
      </c>
    </row>
    <row r="2204" spans="2:13" ht="13.5" thickBot="1" x14ac:dyDescent="0.25">
      <c r="B2204" s="105">
        <v>42068.666666666664</v>
      </c>
      <c r="C2204" s="104">
        <v>108.64</v>
      </c>
      <c r="M2204" s="89">
        <f t="shared" si="38"/>
        <v>1.7504265375026058E-3</v>
      </c>
    </row>
    <row r="2205" spans="2:13" ht="13.5" thickBot="1" x14ac:dyDescent="0.25">
      <c r="B2205" s="105">
        <v>42069.666666666664</v>
      </c>
      <c r="C2205" s="104">
        <v>107.41</v>
      </c>
      <c r="M2205" s="89">
        <f t="shared" si="38"/>
        <v>-1.1386376200430435E-2</v>
      </c>
    </row>
    <row r="2206" spans="2:13" ht="13.5" thickBot="1" x14ac:dyDescent="0.25">
      <c r="B2206" s="105">
        <v>42072.666666666664</v>
      </c>
      <c r="C2206" s="104">
        <v>107.72</v>
      </c>
      <c r="M2206" s="89">
        <f t="shared" si="38"/>
        <v>2.8819803334426144E-3</v>
      </c>
    </row>
    <row r="2207" spans="2:13" ht="13.5" thickBot="1" x14ac:dyDescent="0.25">
      <c r="B2207" s="105">
        <v>42073.666666666664</v>
      </c>
      <c r="C2207" s="104">
        <v>105.72</v>
      </c>
      <c r="M2207" s="89">
        <f t="shared" si="38"/>
        <v>-1.8741178207309712E-2</v>
      </c>
    </row>
    <row r="2208" spans="2:13" ht="13.5" thickBot="1" x14ac:dyDescent="0.25">
      <c r="B2208" s="105">
        <v>42074.666666666664</v>
      </c>
      <c r="C2208" s="104">
        <v>105.11</v>
      </c>
      <c r="M2208" s="89">
        <f t="shared" si="38"/>
        <v>-5.7866689008254585E-3</v>
      </c>
    </row>
    <row r="2209" spans="2:13" ht="13.5" thickBot="1" x14ac:dyDescent="0.25">
      <c r="B2209" s="105">
        <v>42075.666666666664</v>
      </c>
      <c r="C2209" s="104">
        <v>105.8</v>
      </c>
      <c r="M2209" s="89">
        <f t="shared" si="38"/>
        <v>6.5430985889358868E-3</v>
      </c>
    </row>
    <row r="2210" spans="2:13" ht="13.5" thickBot="1" x14ac:dyDescent="0.25">
      <c r="B2210" s="105">
        <v>42076.666666666664</v>
      </c>
      <c r="C2210" s="104">
        <v>105.34</v>
      </c>
      <c r="M2210" s="89">
        <f t="shared" si="38"/>
        <v>-4.3573053689557007E-3</v>
      </c>
    </row>
    <row r="2211" spans="2:13" ht="13.5" thickBot="1" x14ac:dyDescent="0.25">
      <c r="B2211" s="105">
        <v>42079.666666666664</v>
      </c>
      <c r="C2211" s="104">
        <v>106.7</v>
      </c>
      <c r="M2211" s="89">
        <f t="shared" si="38"/>
        <v>1.2827944252464411E-2</v>
      </c>
    </row>
    <row r="2212" spans="2:13" ht="13.5" thickBot="1" x14ac:dyDescent="0.25">
      <c r="B2212" s="105">
        <v>42080.666666666664</v>
      </c>
      <c r="C2212" s="104">
        <v>106.87</v>
      </c>
      <c r="M2212" s="89">
        <f t="shared" si="38"/>
        <v>1.5919842290977163E-3</v>
      </c>
    </row>
    <row r="2213" spans="2:13" ht="13.5" thickBot="1" x14ac:dyDescent="0.25">
      <c r="B2213" s="105">
        <v>42081.666666666664</v>
      </c>
      <c r="C2213" s="104">
        <v>107.92</v>
      </c>
      <c r="M2213" s="89">
        <f t="shared" si="38"/>
        <v>9.7770693626951545E-3</v>
      </c>
    </row>
    <row r="2214" spans="2:13" ht="13.5" thickBot="1" x14ac:dyDescent="0.25">
      <c r="B2214" s="105">
        <v>42082.666666666664</v>
      </c>
      <c r="C2214" s="104">
        <v>108.08</v>
      </c>
      <c r="M2214" s="89">
        <f t="shared" si="38"/>
        <v>1.4814817524428803E-3</v>
      </c>
    </row>
    <row r="2215" spans="2:13" ht="13.5" thickBot="1" x14ac:dyDescent="0.25">
      <c r="B2215" s="105">
        <v>42083.666666666664</v>
      </c>
      <c r="C2215" s="104">
        <v>108.53</v>
      </c>
      <c r="M2215" s="89">
        <f t="shared" si="38"/>
        <v>4.1549388059800851E-3</v>
      </c>
    </row>
    <row r="2216" spans="2:13" ht="13.5" thickBot="1" x14ac:dyDescent="0.25">
      <c r="B2216" s="105">
        <v>42086.666666666664</v>
      </c>
      <c r="C2216" s="104">
        <v>108.32</v>
      </c>
      <c r="M2216" s="89">
        <f t="shared" si="38"/>
        <v>-1.9368232939588419E-3</v>
      </c>
    </row>
    <row r="2217" spans="2:13" ht="13.5" thickBot="1" x14ac:dyDescent="0.25">
      <c r="B2217" s="105">
        <v>42087.666666666664</v>
      </c>
      <c r="C2217" s="104">
        <v>107.93</v>
      </c>
      <c r="M2217" s="89">
        <f t="shared" si="38"/>
        <v>-3.6069403267098257E-3</v>
      </c>
    </row>
    <row r="2218" spans="2:13" ht="13.5" thickBot="1" x14ac:dyDescent="0.25">
      <c r="B2218" s="105">
        <v>42088.666666666664</v>
      </c>
      <c r="C2218" s="104">
        <v>105.46</v>
      </c>
      <c r="M2218" s="89">
        <f t="shared" si="38"/>
        <v>-2.3151134734931328E-2</v>
      </c>
    </row>
    <row r="2219" spans="2:13" ht="13.5" thickBot="1" x14ac:dyDescent="0.25">
      <c r="B2219" s="105">
        <v>42089.666666666664</v>
      </c>
      <c r="C2219" s="104">
        <v>105.1</v>
      </c>
      <c r="M2219" s="89">
        <f t="shared" si="38"/>
        <v>-3.4194562194182279E-3</v>
      </c>
    </row>
    <row r="2220" spans="2:13" ht="13.5" thickBot="1" x14ac:dyDescent="0.25">
      <c r="B2220" s="105">
        <v>42090.666666666664</v>
      </c>
      <c r="C2220" s="104">
        <v>105.52</v>
      </c>
      <c r="M2220" s="89">
        <f t="shared" si="38"/>
        <v>3.9882305261537765E-3</v>
      </c>
    </row>
    <row r="2221" spans="2:13" ht="13.5" thickBot="1" x14ac:dyDescent="0.25">
      <c r="B2221" s="105">
        <v>42093.666666666664</v>
      </c>
      <c r="C2221" s="104">
        <v>106.73</v>
      </c>
      <c r="M2221" s="89">
        <f t="shared" si="38"/>
        <v>1.1401772516814462E-2</v>
      </c>
    </row>
    <row r="2222" spans="2:13" ht="13.5" thickBot="1" x14ac:dyDescent="0.25">
      <c r="B2222" s="105">
        <v>42094.666666666664</v>
      </c>
      <c r="C2222" s="104">
        <v>105.6</v>
      </c>
      <c r="M2222" s="89">
        <f t="shared" si="38"/>
        <v>-1.0643909653712575E-2</v>
      </c>
    </row>
    <row r="2223" spans="2:13" ht="13.5" thickBot="1" x14ac:dyDescent="0.25">
      <c r="B2223" s="105">
        <v>42095.666666666664</v>
      </c>
      <c r="C2223" s="104">
        <v>105.05</v>
      </c>
      <c r="M2223" s="89">
        <f t="shared" si="38"/>
        <v>-5.2219439811516007E-3</v>
      </c>
    </row>
    <row r="2224" spans="2:13" ht="13.5" thickBot="1" x14ac:dyDescent="0.25">
      <c r="B2224" s="105">
        <v>42096.666666666664</v>
      </c>
      <c r="C2224" s="104">
        <v>105.12</v>
      </c>
      <c r="M2224" s="89">
        <f t="shared" si="38"/>
        <v>6.6612744529092748E-4</v>
      </c>
    </row>
    <row r="2225" spans="2:13" ht="13.5" thickBot="1" x14ac:dyDescent="0.25">
      <c r="B2225" s="105">
        <v>42100.666666666664</v>
      </c>
      <c r="C2225" s="104">
        <v>105.98</v>
      </c>
      <c r="M2225" s="89">
        <f t="shared" si="38"/>
        <v>8.1478423283156062E-3</v>
      </c>
    </row>
    <row r="2226" spans="2:13" ht="13.5" thickBot="1" x14ac:dyDescent="0.25">
      <c r="B2226" s="105">
        <v>42101.666666666664</v>
      </c>
      <c r="C2226" s="104">
        <v>105.8</v>
      </c>
      <c r="M2226" s="89">
        <f t="shared" si="38"/>
        <v>-1.6998776404170595E-3</v>
      </c>
    </row>
    <row r="2227" spans="2:13" ht="13.5" thickBot="1" x14ac:dyDescent="0.25">
      <c r="B2227" s="105">
        <v>42102.666666666664</v>
      </c>
      <c r="C2227" s="104">
        <v>106.64</v>
      </c>
      <c r="M2227" s="89">
        <f t="shared" si="38"/>
        <v>7.9081564462542536E-3</v>
      </c>
    </row>
    <row r="2228" spans="2:13" ht="13.5" thickBot="1" x14ac:dyDescent="0.25">
      <c r="B2228" s="105">
        <v>42103.666666666664</v>
      </c>
      <c r="C2228" s="104">
        <v>107.31</v>
      </c>
      <c r="M2228" s="89">
        <f t="shared" si="38"/>
        <v>6.263166068582922E-3</v>
      </c>
    </row>
    <row r="2229" spans="2:13" ht="13.5" thickBot="1" x14ac:dyDescent="0.25">
      <c r="B2229" s="105">
        <v>42104.666666666664</v>
      </c>
      <c r="C2229" s="104">
        <v>107.75</v>
      </c>
      <c r="M2229" s="89">
        <f t="shared" si="38"/>
        <v>4.0918870448210746E-3</v>
      </c>
    </row>
    <row r="2230" spans="2:13" ht="13.5" thickBot="1" x14ac:dyDescent="0.25">
      <c r="B2230" s="105">
        <v>42107.666666666664</v>
      </c>
      <c r="C2230" s="104">
        <v>107.48</v>
      </c>
      <c r="M2230" s="89">
        <f t="shared" si="38"/>
        <v>-2.508945236566603E-3</v>
      </c>
    </row>
    <row r="2231" spans="2:13" ht="13.5" thickBot="1" x14ac:dyDescent="0.25">
      <c r="B2231" s="105">
        <v>42108.666666666664</v>
      </c>
      <c r="C2231" s="104">
        <v>107.17</v>
      </c>
      <c r="M2231" s="89">
        <f t="shared" si="38"/>
        <v>-2.8884250223848145E-3</v>
      </c>
    </row>
    <row r="2232" spans="2:13" ht="13.5" thickBot="1" x14ac:dyDescent="0.25">
      <c r="B2232" s="105">
        <v>42109.666666666664</v>
      </c>
      <c r="C2232" s="104">
        <v>107.84</v>
      </c>
      <c r="M2232" s="89">
        <f t="shared" si="38"/>
        <v>6.2322884390911375E-3</v>
      </c>
    </row>
    <row r="2233" spans="2:13" ht="13.5" thickBot="1" x14ac:dyDescent="0.25">
      <c r="B2233" s="105">
        <v>42110.666666666664</v>
      </c>
      <c r="C2233" s="104">
        <v>107.69</v>
      </c>
      <c r="M2233" s="89">
        <f t="shared" si="38"/>
        <v>-1.391917823207362E-3</v>
      </c>
    </row>
    <row r="2234" spans="2:13" ht="13.5" thickBot="1" x14ac:dyDescent="0.25">
      <c r="B2234" s="105">
        <v>42111.666666666664</v>
      </c>
      <c r="C2234" s="104">
        <v>106.01</v>
      </c>
      <c r="M2234" s="89">
        <f t="shared" si="38"/>
        <v>-1.5723300055783207E-2</v>
      </c>
    </row>
    <row r="2235" spans="2:13" ht="13.5" thickBot="1" x14ac:dyDescent="0.25">
      <c r="B2235" s="105">
        <v>42114.666666666664</v>
      </c>
      <c r="C2235" s="104">
        <v>107.6</v>
      </c>
      <c r="M2235" s="89">
        <f t="shared" si="38"/>
        <v>1.488721844267768E-2</v>
      </c>
    </row>
    <row r="2236" spans="2:13" ht="13.5" thickBot="1" x14ac:dyDescent="0.25">
      <c r="B2236" s="105">
        <v>42115.666666666664</v>
      </c>
      <c r="C2236" s="104">
        <v>108.06</v>
      </c>
      <c r="M2236" s="89">
        <f t="shared" si="38"/>
        <v>4.2659806882356455E-3</v>
      </c>
    </row>
    <row r="2237" spans="2:13" ht="13.5" thickBot="1" x14ac:dyDescent="0.25">
      <c r="B2237" s="105">
        <v>42116.666666666664</v>
      </c>
      <c r="C2237" s="104">
        <v>108.65</v>
      </c>
      <c r="M2237" s="89">
        <f t="shared" si="38"/>
        <v>5.4450782865189283E-3</v>
      </c>
    </row>
    <row r="2238" spans="2:13" ht="13.5" thickBot="1" x14ac:dyDescent="0.25">
      <c r="B2238" s="105">
        <v>42117.666666666664</v>
      </c>
      <c r="C2238" s="104">
        <v>109.06</v>
      </c>
      <c r="M2238" s="89">
        <f t="shared" si="38"/>
        <v>3.7664827954768648E-3</v>
      </c>
    </row>
    <row r="2239" spans="2:13" ht="13.5" thickBot="1" x14ac:dyDescent="0.25">
      <c r="B2239" s="105">
        <v>42118.666666666664</v>
      </c>
      <c r="C2239" s="104">
        <v>110.54</v>
      </c>
      <c r="M2239" s="89">
        <f t="shared" si="38"/>
        <v>1.3479256907201342E-2</v>
      </c>
    </row>
    <row r="2240" spans="2:13" ht="13.5" thickBot="1" x14ac:dyDescent="0.25">
      <c r="B2240" s="105">
        <v>42121.666666666664</v>
      </c>
      <c r="C2240" s="104">
        <v>110.26</v>
      </c>
      <c r="M2240" s="89">
        <f t="shared" si="38"/>
        <v>-2.5362332435794159E-3</v>
      </c>
    </row>
    <row r="2241" spans="2:13" ht="13.5" thickBot="1" x14ac:dyDescent="0.25">
      <c r="B2241" s="105">
        <v>42122.666666666664</v>
      </c>
      <c r="C2241" s="104">
        <v>110.04</v>
      </c>
      <c r="M2241" s="89">
        <f t="shared" si="38"/>
        <v>-1.9972771051636781E-3</v>
      </c>
    </row>
    <row r="2242" spans="2:13" ht="13.5" thickBot="1" x14ac:dyDescent="0.25">
      <c r="B2242" s="105">
        <v>42123.666666666664</v>
      </c>
      <c r="C2242" s="104">
        <v>109.35</v>
      </c>
      <c r="M2242" s="89">
        <f t="shared" si="38"/>
        <v>-6.2901889335970872E-3</v>
      </c>
    </row>
    <row r="2243" spans="2:13" ht="13.5" thickBot="1" x14ac:dyDescent="0.25">
      <c r="B2243" s="105">
        <v>42124.666666666664</v>
      </c>
      <c r="C2243" s="104">
        <v>107.63</v>
      </c>
      <c r="M2243" s="89">
        <f t="shared" si="38"/>
        <v>-1.5854327846569934E-2</v>
      </c>
    </row>
    <row r="2244" spans="2:13" ht="13.5" thickBot="1" x14ac:dyDescent="0.25">
      <c r="B2244" s="105">
        <v>42125.666666666664</v>
      </c>
      <c r="C2244" s="104">
        <v>109.05</v>
      </c>
      <c r="M2244" s="89">
        <f t="shared" si="38"/>
        <v>1.3107073371431157E-2</v>
      </c>
    </row>
    <row r="2245" spans="2:13" ht="13.5" thickBot="1" x14ac:dyDescent="0.25">
      <c r="B2245" s="105">
        <v>42128.666666666664</v>
      </c>
      <c r="C2245" s="104">
        <v>109.23</v>
      </c>
      <c r="M2245" s="89">
        <f t="shared" ref="M2245:M2308" si="39">LN(C2245/C2244)</f>
        <v>1.649258207813789E-3</v>
      </c>
    </row>
    <row r="2246" spans="2:13" ht="13.5" thickBot="1" x14ac:dyDescent="0.25">
      <c r="B2246" s="105">
        <v>42129.666666666664</v>
      </c>
      <c r="C2246" s="104">
        <v>107.45</v>
      </c>
      <c r="M2246" s="89">
        <f t="shared" si="39"/>
        <v>-1.6430127766932322E-2</v>
      </c>
    </row>
    <row r="2247" spans="2:13" ht="13.5" thickBot="1" x14ac:dyDescent="0.25">
      <c r="B2247" s="105">
        <v>42130.666666666664</v>
      </c>
      <c r="C2247" s="104">
        <v>106.71</v>
      </c>
      <c r="M2247" s="89">
        <f t="shared" si="39"/>
        <v>-6.9107484600460034E-3</v>
      </c>
    </row>
    <row r="2248" spans="2:13" ht="13.5" thickBot="1" x14ac:dyDescent="0.25">
      <c r="B2248" s="105">
        <v>42131.666666666664</v>
      </c>
      <c r="C2248" s="104">
        <v>107.35</v>
      </c>
      <c r="M2248" s="89">
        <f t="shared" si="39"/>
        <v>5.9796496963164161E-3</v>
      </c>
    </row>
    <row r="2249" spans="2:13" ht="13.5" thickBot="1" x14ac:dyDescent="0.25">
      <c r="B2249" s="105">
        <v>42132.666666666664</v>
      </c>
      <c r="C2249" s="104">
        <v>108.69</v>
      </c>
      <c r="M2249" s="89">
        <f t="shared" si="39"/>
        <v>1.2405269250305611E-2</v>
      </c>
    </row>
    <row r="2250" spans="2:13" ht="13.5" thickBot="1" x14ac:dyDescent="0.25">
      <c r="B2250" s="105">
        <v>42135.666666666664</v>
      </c>
      <c r="C2250" s="104">
        <v>108.27</v>
      </c>
      <c r="M2250" s="89">
        <f t="shared" si="39"/>
        <v>-3.8716862522887225E-3</v>
      </c>
    </row>
    <row r="2251" spans="2:13" ht="13.5" thickBot="1" x14ac:dyDescent="0.25">
      <c r="B2251" s="105">
        <v>42136.666666666664</v>
      </c>
      <c r="C2251" s="104">
        <v>107.78</v>
      </c>
      <c r="M2251" s="89">
        <f t="shared" si="39"/>
        <v>-4.5359948174562041E-3</v>
      </c>
    </row>
    <row r="2252" spans="2:13" ht="13.5" thickBot="1" x14ac:dyDescent="0.25">
      <c r="B2252" s="105">
        <v>42137.666666666664</v>
      </c>
      <c r="C2252" s="104">
        <v>108</v>
      </c>
      <c r="M2252" s="89">
        <f t="shared" si="39"/>
        <v>2.0391146188689794E-3</v>
      </c>
    </row>
    <row r="2253" spans="2:13" ht="13.5" thickBot="1" x14ac:dyDescent="0.25">
      <c r="B2253" s="105">
        <v>42138.666666666664</v>
      </c>
      <c r="C2253" s="104">
        <v>109.58</v>
      </c>
      <c r="M2253" s="89">
        <f t="shared" si="39"/>
        <v>1.4523648986049895E-2</v>
      </c>
    </row>
    <row r="2254" spans="2:13" ht="13.5" thickBot="1" x14ac:dyDescent="0.25">
      <c r="B2254" s="105">
        <v>42139.666666666664</v>
      </c>
      <c r="C2254" s="104">
        <v>109.58</v>
      </c>
      <c r="M2254" s="89">
        <f t="shared" si="39"/>
        <v>0</v>
      </c>
    </row>
    <row r="2255" spans="2:13" ht="13.5" thickBot="1" x14ac:dyDescent="0.25">
      <c r="B2255" s="105">
        <v>42142.666666666664</v>
      </c>
      <c r="C2255" s="104">
        <v>110.06</v>
      </c>
      <c r="M2255" s="89">
        <f t="shared" si="39"/>
        <v>4.3707955213431399E-3</v>
      </c>
    </row>
    <row r="2256" spans="2:13" ht="13.5" thickBot="1" x14ac:dyDescent="0.25">
      <c r="B2256" s="105">
        <v>42143.666666666664</v>
      </c>
      <c r="C2256" s="104">
        <v>109.94</v>
      </c>
      <c r="M2256" s="89">
        <f t="shared" si="39"/>
        <v>-1.0909091990984967E-3</v>
      </c>
    </row>
    <row r="2257" spans="2:13" ht="13.5" thickBot="1" x14ac:dyDescent="0.25">
      <c r="B2257" s="105">
        <v>42144.666666666664</v>
      </c>
      <c r="C2257" s="104">
        <v>110.01</v>
      </c>
      <c r="M2257" s="89">
        <f t="shared" si="39"/>
        <v>6.3650831883008715E-4</v>
      </c>
    </row>
    <row r="2258" spans="2:13" ht="13.5" thickBot="1" x14ac:dyDescent="0.25">
      <c r="B2258" s="105">
        <v>42145.666666666664</v>
      </c>
      <c r="C2258" s="104">
        <v>110.58</v>
      </c>
      <c r="M2258" s="89">
        <f t="shared" si="39"/>
        <v>5.1679701584425976E-3</v>
      </c>
    </row>
    <row r="2259" spans="2:13" ht="13.5" thickBot="1" x14ac:dyDescent="0.25">
      <c r="B2259" s="105">
        <v>42146.666666666664</v>
      </c>
      <c r="C2259" s="104">
        <v>110.47</v>
      </c>
      <c r="M2259" s="89">
        <f t="shared" si="39"/>
        <v>-9.952500256031557E-4</v>
      </c>
    </row>
    <row r="2260" spans="2:13" ht="13.5" thickBot="1" x14ac:dyDescent="0.25">
      <c r="B2260" s="105">
        <v>42150.666666666664</v>
      </c>
      <c r="C2260" s="104">
        <v>109.2</v>
      </c>
      <c r="M2260" s="89">
        <f t="shared" si="39"/>
        <v>-1.1562927573379081E-2</v>
      </c>
    </row>
    <row r="2261" spans="2:13" ht="13.5" thickBot="1" x14ac:dyDescent="0.25">
      <c r="B2261" s="105">
        <v>42151.666666666664</v>
      </c>
      <c r="C2261" s="104">
        <v>110.96</v>
      </c>
      <c r="M2261" s="89">
        <f t="shared" si="39"/>
        <v>1.5988712695771425E-2</v>
      </c>
    </row>
    <row r="2262" spans="2:13" ht="13.5" thickBot="1" x14ac:dyDescent="0.25">
      <c r="B2262" s="105">
        <v>42152.666666666664</v>
      </c>
      <c r="C2262" s="104">
        <v>110.71</v>
      </c>
      <c r="M2262" s="89">
        <f t="shared" si="39"/>
        <v>-2.2556061352006773E-3</v>
      </c>
    </row>
    <row r="2263" spans="2:13" ht="13.5" thickBot="1" x14ac:dyDescent="0.25">
      <c r="B2263" s="105">
        <v>42153.666666666664</v>
      </c>
      <c r="C2263" s="104">
        <v>110.05</v>
      </c>
      <c r="M2263" s="89">
        <f t="shared" si="39"/>
        <v>-5.9793618989047621E-3</v>
      </c>
    </row>
    <row r="2264" spans="2:13" ht="13.5" thickBot="1" x14ac:dyDescent="0.25">
      <c r="B2264" s="105">
        <v>42156.666666666664</v>
      </c>
      <c r="C2264" s="104">
        <v>110.42</v>
      </c>
      <c r="M2264" s="89">
        <f t="shared" si="39"/>
        <v>3.356468883427814E-3</v>
      </c>
    </row>
    <row r="2265" spans="2:13" ht="13.5" thickBot="1" x14ac:dyDescent="0.25">
      <c r="B2265" s="105">
        <v>42157.666666666664</v>
      </c>
      <c r="C2265" s="104">
        <v>110.07</v>
      </c>
      <c r="M2265" s="89">
        <f t="shared" si="39"/>
        <v>-3.1747498205982076E-3</v>
      </c>
    </row>
    <row r="2266" spans="2:13" ht="13.5" thickBot="1" x14ac:dyDescent="0.25">
      <c r="B2266" s="105">
        <v>42158.666666666664</v>
      </c>
      <c r="C2266" s="104">
        <v>110.4</v>
      </c>
      <c r="M2266" s="89">
        <f t="shared" si="39"/>
        <v>2.9936068076946969E-3</v>
      </c>
    </row>
    <row r="2267" spans="2:13" ht="13.5" thickBot="1" x14ac:dyDescent="0.25">
      <c r="B2267" s="105">
        <v>42159.666666666664</v>
      </c>
      <c r="C2267" s="104">
        <v>109.56</v>
      </c>
      <c r="M2267" s="89">
        <f t="shared" si="39"/>
        <v>-7.6377894481175377E-3</v>
      </c>
    </row>
    <row r="2268" spans="2:13" ht="13.5" thickBot="1" x14ac:dyDescent="0.25">
      <c r="B2268" s="105">
        <v>42160.666666666664</v>
      </c>
      <c r="C2268" s="104">
        <v>109.3</v>
      </c>
      <c r="M2268" s="89">
        <f t="shared" si="39"/>
        <v>-2.3759492123845323E-3</v>
      </c>
    </row>
    <row r="2269" spans="2:13" ht="13.5" thickBot="1" x14ac:dyDescent="0.25">
      <c r="B2269" s="105">
        <v>42163.666666666664</v>
      </c>
      <c r="C2269" s="104">
        <v>108.19</v>
      </c>
      <c r="M2269" s="89">
        <f t="shared" si="39"/>
        <v>-1.0207454483010818E-2</v>
      </c>
    </row>
    <row r="2270" spans="2:13" ht="13.5" thickBot="1" x14ac:dyDescent="0.25">
      <c r="B2270" s="105">
        <v>42164.666666666664</v>
      </c>
      <c r="C2270" s="104">
        <v>108.01</v>
      </c>
      <c r="M2270" s="89">
        <f t="shared" si="39"/>
        <v>-1.6651252690991752E-3</v>
      </c>
    </row>
    <row r="2271" spans="2:13" ht="13.5" thickBot="1" x14ac:dyDescent="0.25">
      <c r="B2271" s="105">
        <v>42165.666666666664</v>
      </c>
      <c r="C2271" s="104">
        <v>109.49</v>
      </c>
      <c r="M2271" s="89">
        <f t="shared" si="39"/>
        <v>1.3609405454950698E-2</v>
      </c>
    </row>
    <row r="2272" spans="2:13" ht="13.5" thickBot="1" x14ac:dyDescent="0.25">
      <c r="B2272" s="105">
        <v>42166.666666666664</v>
      </c>
      <c r="C2272" s="104">
        <v>109.65</v>
      </c>
      <c r="M2272" s="89">
        <f t="shared" si="39"/>
        <v>1.4602539785637761E-3</v>
      </c>
    </row>
    <row r="2273" spans="2:13" ht="13.5" thickBot="1" x14ac:dyDescent="0.25">
      <c r="B2273" s="105">
        <v>42167.666666666664</v>
      </c>
      <c r="C2273" s="104">
        <v>108.75</v>
      </c>
      <c r="M2273" s="89">
        <f t="shared" si="39"/>
        <v>-8.2418048951037551E-3</v>
      </c>
    </row>
    <row r="2274" spans="2:13" ht="13.5" thickBot="1" x14ac:dyDescent="0.25">
      <c r="B2274" s="105">
        <v>42170.666666666664</v>
      </c>
      <c r="C2274" s="104">
        <v>108.21</v>
      </c>
      <c r="M2274" s="89">
        <f t="shared" si="39"/>
        <v>-4.9778863852362387E-3</v>
      </c>
    </row>
    <row r="2275" spans="2:13" ht="13.5" thickBot="1" x14ac:dyDescent="0.25">
      <c r="B2275" s="105">
        <v>42171.666666666664</v>
      </c>
      <c r="C2275" s="104">
        <v>108.8</v>
      </c>
      <c r="M2275" s="89">
        <f t="shared" si="39"/>
        <v>5.4375508382848966E-3</v>
      </c>
    </row>
    <row r="2276" spans="2:13" ht="13.5" thickBot="1" x14ac:dyDescent="0.25">
      <c r="B2276" s="105">
        <v>42172.666666666664</v>
      </c>
      <c r="C2276" s="104">
        <v>109.1</v>
      </c>
      <c r="M2276" s="89">
        <f t="shared" si="39"/>
        <v>2.7535584171828166E-3</v>
      </c>
    </row>
    <row r="2277" spans="2:13" ht="13.5" thickBot="1" x14ac:dyDescent="0.25">
      <c r="B2277" s="105">
        <v>42173.666666666664</v>
      </c>
      <c r="C2277" s="104">
        <v>110.69</v>
      </c>
      <c r="M2277" s="89">
        <f t="shared" si="39"/>
        <v>1.446860855850754E-2</v>
      </c>
    </row>
    <row r="2278" spans="2:13" ht="13.5" thickBot="1" x14ac:dyDescent="0.25">
      <c r="B2278" s="105">
        <v>42174.666666666664</v>
      </c>
      <c r="C2278" s="104">
        <v>109.89</v>
      </c>
      <c r="M2278" s="89">
        <f t="shared" si="39"/>
        <v>-7.2536359386999169E-3</v>
      </c>
    </row>
    <row r="2279" spans="2:13" ht="13.5" thickBot="1" x14ac:dyDescent="0.25">
      <c r="B2279" s="105">
        <v>42177.666666666664</v>
      </c>
      <c r="C2279" s="104">
        <v>110.7</v>
      </c>
      <c r="M2279" s="89">
        <f t="shared" si="39"/>
        <v>7.3439742557585052E-3</v>
      </c>
    </row>
    <row r="2280" spans="2:13" ht="13.5" thickBot="1" x14ac:dyDescent="0.25">
      <c r="B2280" s="105">
        <v>42178.666666666664</v>
      </c>
      <c r="C2280" s="104">
        <v>110.79</v>
      </c>
      <c r="M2280" s="89">
        <f t="shared" si="39"/>
        <v>8.1267781799025782E-4</v>
      </c>
    </row>
    <row r="2281" spans="2:13" ht="13.5" thickBot="1" x14ac:dyDescent="0.25">
      <c r="B2281" s="105">
        <v>42179.666666666664</v>
      </c>
      <c r="C2281" s="104">
        <v>110.22</v>
      </c>
      <c r="M2281" s="89">
        <f t="shared" si="39"/>
        <v>-5.1581490774923328E-3</v>
      </c>
    </row>
    <row r="2282" spans="2:13" ht="13.5" thickBot="1" x14ac:dyDescent="0.25">
      <c r="B2282" s="105">
        <v>42180.666666666664</v>
      </c>
      <c r="C2282" s="104">
        <v>110</v>
      </c>
      <c r="M2282" s="89">
        <f t="shared" si="39"/>
        <v>-1.9980026626729977E-3</v>
      </c>
    </row>
    <row r="2283" spans="2:13" ht="13.5" thickBot="1" x14ac:dyDescent="0.25">
      <c r="B2283" s="105">
        <v>42181.666666666664</v>
      </c>
      <c r="C2283" s="104">
        <v>109.27</v>
      </c>
      <c r="M2283" s="89">
        <f t="shared" si="39"/>
        <v>-6.6584822097622539E-3</v>
      </c>
    </row>
    <row r="2284" spans="2:13" ht="13.5" thickBot="1" x14ac:dyDescent="0.25">
      <c r="B2284" s="105">
        <v>42184.666666666664</v>
      </c>
      <c r="C2284" s="104">
        <v>106.69</v>
      </c>
      <c r="M2284" s="89">
        <f t="shared" si="39"/>
        <v>-2.3894450379284074E-2</v>
      </c>
    </row>
    <row r="2285" spans="2:13" ht="13.5" thickBot="1" x14ac:dyDescent="0.25">
      <c r="B2285" s="105">
        <v>42185.666666666664</v>
      </c>
      <c r="C2285" s="104">
        <v>107.07</v>
      </c>
      <c r="M2285" s="89">
        <f t="shared" si="39"/>
        <v>3.5553929668086393E-3</v>
      </c>
    </row>
    <row r="2286" spans="2:13" ht="13.5" thickBot="1" x14ac:dyDescent="0.25">
      <c r="B2286" s="105">
        <v>42186.666666666664</v>
      </c>
      <c r="C2286" s="104">
        <v>107.92</v>
      </c>
      <c r="M2286" s="89">
        <f t="shared" si="39"/>
        <v>7.9073857293219148E-3</v>
      </c>
    </row>
    <row r="2287" spans="2:13" ht="13.5" thickBot="1" x14ac:dyDescent="0.25">
      <c r="B2287" s="105">
        <v>42187.666666666664</v>
      </c>
      <c r="C2287" s="104">
        <v>107.95</v>
      </c>
      <c r="M2287" s="89">
        <f t="shared" si="39"/>
        <v>2.7794506131584491E-4</v>
      </c>
    </row>
    <row r="2288" spans="2:13" ht="13.5" thickBot="1" x14ac:dyDescent="0.25">
      <c r="B2288" s="105">
        <v>42191.666666666664</v>
      </c>
      <c r="C2288" s="104">
        <v>107.7</v>
      </c>
      <c r="M2288" s="89">
        <f t="shared" si="39"/>
        <v>-2.3185727984735213E-3</v>
      </c>
    </row>
    <row r="2289" spans="2:13" ht="13.5" thickBot="1" x14ac:dyDescent="0.25">
      <c r="B2289" s="105">
        <v>42192.666666666664</v>
      </c>
      <c r="C2289" s="104">
        <v>107.97</v>
      </c>
      <c r="M2289" s="89">
        <f t="shared" si="39"/>
        <v>2.5038265967061487E-3</v>
      </c>
    </row>
    <row r="2290" spans="2:13" ht="13.5" thickBot="1" x14ac:dyDescent="0.25">
      <c r="B2290" s="105">
        <v>42193.666666666664</v>
      </c>
      <c r="C2290" s="104">
        <v>106.09</v>
      </c>
      <c r="M2290" s="89">
        <f t="shared" si="39"/>
        <v>-1.7565620287868827E-2</v>
      </c>
    </row>
    <row r="2291" spans="2:13" ht="13.5" thickBot="1" x14ac:dyDescent="0.25">
      <c r="B2291" s="105">
        <v>42194.666666666664</v>
      </c>
      <c r="C2291" s="104">
        <v>106.03</v>
      </c>
      <c r="M2291" s="89">
        <f t="shared" si="39"/>
        <v>-5.657175334733461E-4</v>
      </c>
    </row>
    <row r="2292" spans="2:13" ht="13.5" thickBot="1" x14ac:dyDescent="0.25">
      <c r="B2292" s="105">
        <v>42195.666666666664</v>
      </c>
      <c r="C2292" s="104">
        <v>107.65</v>
      </c>
      <c r="M2292" s="89">
        <f t="shared" si="39"/>
        <v>1.5163150872665223E-2</v>
      </c>
    </row>
    <row r="2293" spans="2:13" ht="13.5" thickBot="1" x14ac:dyDescent="0.25">
      <c r="B2293" s="105">
        <v>42198.666666666664</v>
      </c>
      <c r="C2293" s="104">
        <v>109.54</v>
      </c>
      <c r="M2293" s="89">
        <f t="shared" si="39"/>
        <v>1.7404555545203176E-2</v>
      </c>
    </row>
    <row r="2294" spans="2:13" ht="13.5" thickBot="1" x14ac:dyDescent="0.25">
      <c r="B2294" s="105">
        <v>42199.666666666664</v>
      </c>
      <c r="C2294" s="104">
        <v>110.26</v>
      </c>
      <c r="M2294" s="89">
        <f t="shared" si="39"/>
        <v>6.5514338059621813E-3</v>
      </c>
    </row>
    <row r="2295" spans="2:13" ht="13.5" thickBot="1" x14ac:dyDescent="0.25">
      <c r="B2295" s="105">
        <v>42200.666666666664</v>
      </c>
      <c r="C2295" s="104">
        <v>110.38</v>
      </c>
      <c r="M2295" s="89">
        <f t="shared" si="39"/>
        <v>1.0877448498176057E-3</v>
      </c>
    </row>
    <row r="2296" spans="2:13" ht="13.5" thickBot="1" x14ac:dyDescent="0.25">
      <c r="B2296" s="105">
        <v>42201.666666666664</v>
      </c>
      <c r="C2296" s="104">
        <v>111.94</v>
      </c>
      <c r="M2296" s="89">
        <f t="shared" si="39"/>
        <v>1.4034055451858211E-2</v>
      </c>
    </row>
    <row r="2297" spans="2:13" ht="13.5" thickBot="1" x14ac:dyDescent="0.25">
      <c r="B2297" s="105">
        <v>42202.666666666664</v>
      </c>
      <c r="C2297" s="104">
        <v>113.59</v>
      </c>
      <c r="M2297" s="89">
        <f t="shared" si="39"/>
        <v>1.4632460780116813E-2</v>
      </c>
    </row>
    <row r="2298" spans="2:13" ht="13.5" thickBot="1" x14ac:dyDescent="0.25">
      <c r="B2298" s="105">
        <v>42205.666666666664</v>
      </c>
      <c r="C2298" s="104">
        <v>113.98</v>
      </c>
      <c r="M2298" s="89">
        <f t="shared" si="39"/>
        <v>3.4275201635232621E-3</v>
      </c>
    </row>
    <row r="2299" spans="2:13" ht="13.5" thickBot="1" x14ac:dyDescent="0.25">
      <c r="B2299" s="105">
        <v>42206.666666666664</v>
      </c>
      <c r="C2299" s="104">
        <v>113.91</v>
      </c>
      <c r="M2299" s="89">
        <f t="shared" si="39"/>
        <v>-6.1433149503288835E-4</v>
      </c>
    </row>
    <row r="2300" spans="2:13" ht="13.5" thickBot="1" x14ac:dyDescent="0.25">
      <c r="B2300" s="105">
        <v>42207.666666666664</v>
      </c>
      <c r="C2300" s="104">
        <v>112.62</v>
      </c>
      <c r="M2300" s="89">
        <f t="shared" si="39"/>
        <v>-1.1389343085348114E-2</v>
      </c>
    </row>
    <row r="2301" spans="2:13" ht="13.5" thickBot="1" x14ac:dyDescent="0.25">
      <c r="B2301" s="105">
        <v>42208.666666666664</v>
      </c>
      <c r="C2301" s="104">
        <v>112.2</v>
      </c>
      <c r="M2301" s="89">
        <f t="shared" si="39"/>
        <v>-3.7363267378765067E-3</v>
      </c>
    </row>
    <row r="2302" spans="2:13" ht="13.5" thickBot="1" x14ac:dyDescent="0.25">
      <c r="B2302" s="105">
        <v>42209.666666666664</v>
      </c>
      <c r="C2302" s="104">
        <v>111.1</v>
      </c>
      <c r="M2302" s="89">
        <f t="shared" si="39"/>
        <v>-9.8522964430117071E-3</v>
      </c>
    </row>
    <row r="2303" spans="2:13" ht="13.5" thickBot="1" x14ac:dyDescent="0.25">
      <c r="B2303" s="105">
        <v>42212.666666666664</v>
      </c>
      <c r="C2303" s="104">
        <v>110.18</v>
      </c>
      <c r="M2303" s="89">
        <f t="shared" si="39"/>
        <v>-8.3153046010137222E-3</v>
      </c>
    </row>
    <row r="2304" spans="2:13" ht="13.5" thickBot="1" x14ac:dyDescent="0.25">
      <c r="B2304" s="105">
        <v>42213.666666666664</v>
      </c>
      <c r="C2304" s="104">
        <v>111.13</v>
      </c>
      <c r="M2304" s="89">
        <f t="shared" si="39"/>
        <v>8.5852951529844582E-3</v>
      </c>
    </row>
    <row r="2305" spans="2:13" ht="13.5" thickBot="1" x14ac:dyDescent="0.25">
      <c r="B2305" s="105">
        <v>42214.666666666664</v>
      </c>
      <c r="C2305" s="104">
        <v>111.55</v>
      </c>
      <c r="M2305" s="89">
        <f t="shared" si="39"/>
        <v>3.7722336809864953E-3</v>
      </c>
    </row>
    <row r="2306" spans="2:13" ht="13.5" thickBot="1" x14ac:dyDescent="0.25">
      <c r="B2306" s="105">
        <v>42215.666666666664</v>
      </c>
      <c r="C2306" s="104">
        <v>112.08</v>
      </c>
      <c r="M2306" s="89">
        <f t="shared" si="39"/>
        <v>4.7399811502101324E-3</v>
      </c>
    </row>
    <row r="2307" spans="2:13" ht="13.5" thickBot="1" x14ac:dyDescent="0.25">
      <c r="B2307" s="105">
        <v>42216.666666666664</v>
      </c>
      <c r="C2307" s="104">
        <v>111.95</v>
      </c>
      <c r="M2307" s="89">
        <f t="shared" si="39"/>
        <v>-1.1605589839876456E-3</v>
      </c>
    </row>
    <row r="2308" spans="2:13" ht="13.5" thickBot="1" x14ac:dyDescent="0.25">
      <c r="B2308" s="105">
        <v>42219.666666666664</v>
      </c>
      <c r="C2308" s="104">
        <v>111.6</v>
      </c>
      <c r="M2308" s="89">
        <f t="shared" si="39"/>
        <v>-3.1312930975533971E-3</v>
      </c>
    </row>
    <row r="2309" spans="2:13" ht="13.5" thickBot="1" x14ac:dyDescent="0.25">
      <c r="B2309" s="105">
        <v>42220.666666666664</v>
      </c>
      <c r="C2309" s="104">
        <v>111.39</v>
      </c>
      <c r="M2309" s="89">
        <f t="shared" ref="M2309:M2372" si="40">LN(C2309/C2308)</f>
        <v>-1.8834930901121131E-3</v>
      </c>
    </row>
    <row r="2310" spans="2:13" ht="13.5" thickBot="1" x14ac:dyDescent="0.25">
      <c r="B2310" s="105">
        <v>42221.666666666664</v>
      </c>
      <c r="C2310" s="104">
        <v>112.25</v>
      </c>
      <c r="M2310" s="89">
        <f t="shared" si="40"/>
        <v>7.6909697652653456E-3</v>
      </c>
    </row>
    <row r="2311" spans="2:13" ht="13.5" thickBot="1" x14ac:dyDescent="0.25">
      <c r="B2311" s="105">
        <v>42222.666666666664</v>
      </c>
      <c r="C2311" s="104">
        <v>110.45</v>
      </c>
      <c r="M2311" s="89">
        <f t="shared" si="40"/>
        <v>-1.6165596756237476E-2</v>
      </c>
    </row>
    <row r="2312" spans="2:13" ht="13.5" thickBot="1" x14ac:dyDescent="0.25">
      <c r="B2312" s="105">
        <v>42223.666666666664</v>
      </c>
      <c r="C2312" s="104">
        <v>110.31</v>
      </c>
      <c r="M2312" s="89">
        <f t="shared" si="40"/>
        <v>-1.2683458848358851E-3</v>
      </c>
    </row>
    <row r="2313" spans="2:13" ht="13.5" thickBot="1" x14ac:dyDescent="0.25">
      <c r="B2313" s="105">
        <v>42226.666666666664</v>
      </c>
      <c r="C2313" s="104">
        <v>111.57</v>
      </c>
      <c r="M2313" s="89">
        <f t="shared" si="40"/>
        <v>1.1357612623797963E-2</v>
      </c>
    </row>
    <row r="2314" spans="2:13" ht="13.5" thickBot="1" x14ac:dyDescent="0.25">
      <c r="B2314" s="105">
        <v>42227.666666666664</v>
      </c>
      <c r="C2314" s="104">
        <v>110.14</v>
      </c>
      <c r="M2314" s="89">
        <f t="shared" si="40"/>
        <v>-1.2899912770752831E-2</v>
      </c>
    </row>
    <row r="2315" spans="2:13" ht="13.5" thickBot="1" x14ac:dyDescent="0.25">
      <c r="B2315" s="105">
        <v>42228.666666666664</v>
      </c>
      <c r="C2315" s="104">
        <v>110.52</v>
      </c>
      <c r="M2315" s="89">
        <f t="shared" si="40"/>
        <v>3.4442162208804168E-3</v>
      </c>
    </row>
    <row r="2316" spans="2:13" ht="13.5" thickBot="1" x14ac:dyDescent="0.25">
      <c r="B2316" s="105">
        <v>42229.666666666664</v>
      </c>
      <c r="C2316" s="104">
        <v>110.34</v>
      </c>
      <c r="M2316" s="89">
        <f t="shared" si="40"/>
        <v>-1.6299922109309531E-3</v>
      </c>
    </row>
    <row r="2317" spans="2:13" ht="13.5" thickBot="1" x14ac:dyDescent="0.25">
      <c r="B2317" s="105">
        <v>42230.666666666664</v>
      </c>
      <c r="C2317" s="104">
        <v>110.51</v>
      </c>
      <c r="M2317" s="89">
        <f t="shared" si="40"/>
        <v>1.5395067564061525E-3</v>
      </c>
    </row>
    <row r="2318" spans="2:13" ht="13.5" thickBot="1" x14ac:dyDescent="0.25">
      <c r="B2318" s="105">
        <v>42233.666666666664</v>
      </c>
      <c r="C2318" s="104">
        <v>111.43</v>
      </c>
      <c r="M2318" s="89">
        <f t="shared" si="40"/>
        <v>8.2905764582718172E-3</v>
      </c>
    </row>
    <row r="2319" spans="2:13" ht="13.5" thickBot="1" x14ac:dyDescent="0.25">
      <c r="B2319" s="105">
        <v>42234.666666666664</v>
      </c>
      <c r="C2319" s="104">
        <v>110.86</v>
      </c>
      <c r="M2319" s="89">
        <f t="shared" si="40"/>
        <v>-5.1284470673040325E-3</v>
      </c>
    </row>
    <row r="2320" spans="2:13" ht="13.5" thickBot="1" x14ac:dyDescent="0.25">
      <c r="B2320" s="105">
        <v>42235.666666666664</v>
      </c>
      <c r="C2320" s="104">
        <v>110.13</v>
      </c>
      <c r="M2320" s="89">
        <f t="shared" si="40"/>
        <v>-6.6066578148060414E-3</v>
      </c>
    </row>
    <row r="2321" spans="2:13" ht="13.5" thickBot="1" x14ac:dyDescent="0.25">
      <c r="B2321" s="105">
        <v>42236.666666666664</v>
      </c>
      <c r="C2321" s="104">
        <v>107.08</v>
      </c>
      <c r="M2321" s="89">
        <f t="shared" si="40"/>
        <v>-2.808526752470079E-2</v>
      </c>
    </row>
    <row r="2322" spans="2:13" ht="13.5" thickBot="1" x14ac:dyDescent="0.25">
      <c r="B2322" s="105">
        <v>42237.666666666664</v>
      </c>
      <c r="C2322" s="104">
        <v>102.4</v>
      </c>
      <c r="M2322" s="89">
        <f t="shared" si="40"/>
        <v>-4.4689506046744334E-2</v>
      </c>
    </row>
    <row r="2323" spans="2:13" ht="13.5" thickBot="1" x14ac:dyDescent="0.25">
      <c r="B2323" s="105">
        <v>42240.666666666664</v>
      </c>
      <c r="C2323" s="104">
        <v>98.46</v>
      </c>
      <c r="M2323" s="89">
        <f t="shared" si="40"/>
        <v>-3.9236338275352972E-2</v>
      </c>
    </row>
    <row r="2324" spans="2:13" ht="13.5" thickBot="1" x14ac:dyDescent="0.25">
      <c r="B2324" s="105">
        <v>42241.666666666664</v>
      </c>
      <c r="C2324" s="104">
        <v>98.09</v>
      </c>
      <c r="M2324" s="89">
        <f t="shared" si="40"/>
        <v>-3.7649497538301459E-3</v>
      </c>
    </row>
    <row r="2325" spans="2:13" ht="13.5" thickBot="1" x14ac:dyDescent="0.25">
      <c r="B2325" s="105">
        <v>42242.666666666664</v>
      </c>
      <c r="C2325" s="104">
        <v>103.03</v>
      </c>
      <c r="M2325" s="89">
        <f t="shared" si="40"/>
        <v>4.9134783380752348E-2</v>
      </c>
    </row>
    <row r="2326" spans="2:13" ht="13.5" thickBot="1" x14ac:dyDescent="0.25">
      <c r="B2326" s="105">
        <v>42243.666666666664</v>
      </c>
      <c r="C2326" s="104">
        <v>105.64</v>
      </c>
      <c r="M2326" s="89">
        <f t="shared" si="40"/>
        <v>2.5016879471954766E-2</v>
      </c>
    </row>
    <row r="2327" spans="2:13" ht="13.5" thickBot="1" x14ac:dyDescent="0.25">
      <c r="B2327" s="105">
        <v>42244.666666666664</v>
      </c>
      <c r="C2327" s="104">
        <v>105.62</v>
      </c>
      <c r="M2327" s="89">
        <f t="shared" si="40"/>
        <v>-1.893401501442957E-4</v>
      </c>
    </row>
    <row r="2328" spans="2:13" ht="13.5" thickBot="1" x14ac:dyDescent="0.25">
      <c r="B2328" s="105">
        <v>42247.666666666664</v>
      </c>
      <c r="C2328" s="104">
        <v>104.31</v>
      </c>
      <c r="M2328" s="89">
        <f t="shared" si="40"/>
        <v>-1.248051259090744E-2</v>
      </c>
    </row>
    <row r="2329" spans="2:13" ht="13.5" thickBot="1" x14ac:dyDescent="0.25">
      <c r="B2329" s="105">
        <v>42248.666666666664</v>
      </c>
      <c r="C2329" s="104">
        <v>101.05</v>
      </c>
      <c r="M2329" s="89">
        <f t="shared" si="40"/>
        <v>-3.175179083824977E-2</v>
      </c>
    </row>
    <row r="2330" spans="2:13" ht="13.5" thickBot="1" x14ac:dyDescent="0.25">
      <c r="B2330" s="105">
        <v>42249.666666666664</v>
      </c>
      <c r="C2330" s="104">
        <v>103.9</v>
      </c>
      <c r="M2330" s="89">
        <f t="shared" si="40"/>
        <v>2.7813454255551703E-2</v>
      </c>
    </row>
    <row r="2331" spans="2:13" ht="13.5" thickBot="1" x14ac:dyDescent="0.25">
      <c r="B2331" s="105">
        <v>42250.666666666664</v>
      </c>
      <c r="C2331" s="104">
        <v>103.39</v>
      </c>
      <c r="M2331" s="89">
        <f t="shared" si="40"/>
        <v>-4.9206525065800533E-3</v>
      </c>
    </row>
    <row r="2332" spans="2:13" ht="13.5" thickBot="1" x14ac:dyDescent="0.25">
      <c r="B2332" s="105">
        <v>42251.666666666664</v>
      </c>
      <c r="C2332" s="104">
        <v>102.16</v>
      </c>
      <c r="M2332" s="89">
        <f t="shared" si="40"/>
        <v>-1.1968033874317956E-2</v>
      </c>
    </row>
    <row r="2333" spans="2:13" ht="13.5" thickBot="1" x14ac:dyDescent="0.25">
      <c r="B2333" s="105">
        <v>42255.666666666664</v>
      </c>
      <c r="C2333" s="104">
        <v>105.04</v>
      </c>
      <c r="M2333" s="89">
        <f t="shared" si="40"/>
        <v>2.7801018270257088E-2</v>
      </c>
    </row>
    <row r="2334" spans="2:13" ht="13.5" thickBot="1" x14ac:dyDescent="0.25">
      <c r="B2334" s="105">
        <v>42256.666666666664</v>
      </c>
      <c r="C2334" s="104">
        <v>103.86</v>
      </c>
      <c r="M2334" s="89">
        <f t="shared" si="40"/>
        <v>-1.1297391578367923E-2</v>
      </c>
    </row>
    <row r="2335" spans="2:13" ht="13.5" thickBot="1" x14ac:dyDescent="0.25">
      <c r="B2335" s="105">
        <v>42257.666666666664</v>
      </c>
      <c r="C2335" s="104">
        <v>104.99</v>
      </c>
      <c r="M2335" s="89">
        <f t="shared" si="40"/>
        <v>1.0821269110676966E-2</v>
      </c>
    </row>
    <row r="2336" spans="2:13" ht="13.5" thickBot="1" x14ac:dyDescent="0.25">
      <c r="B2336" s="105">
        <v>42258.666666666664</v>
      </c>
      <c r="C2336" s="104">
        <v>105.57</v>
      </c>
      <c r="M2336" s="89">
        <f t="shared" si="40"/>
        <v>5.5091324747535784E-3</v>
      </c>
    </row>
    <row r="2337" spans="2:13" ht="13.5" thickBot="1" x14ac:dyDescent="0.25">
      <c r="B2337" s="105">
        <v>42261.666666666664</v>
      </c>
      <c r="C2337" s="104">
        <v>105.25</v>
      </c>
      <c r="M2337" s="89">
        <f t="shared" si="40"/>
        <v>-3.035767439112574E-3</v>
      </c>
    </row>
    <row r="2338" spans="2:13" ht="13.5" thickBot="1" x14ac:dyDescent="0.25">
      <c r="B2338" s="105">
        <v>42262.666666666664</v>
      </c>
      <c r="C2338" s="104">
        <v>106.49</v>
      </c>
      <c r="M2338" s="89">
        <f t="shared" si="40"/>
        <v>1.1712611464801558E-2</v>
      </c>
    </row>
    <row r="2339" spans="2:13" ht="13.5" thickBot="1" x14ac:dyDescent="0.25">
      <c r="B2339" s="105">
        <v>42263.666666666664</v>
      </c>
      <c r="C2339" s="104">
        <v>107.09</v>
      </c>
      <c r="M2339" s="89">
        <f t="shared" si="40"/>
        <v>5.6185183854913726E-3</v>
      </c>
    </row>
    <row r="2340" spans="2:13" ht="13.5" thickBot="1" x14ac:dyDescent="0.25">
      <c r="B2340" s="105">
        <v>42264.666666666664</v>
      </c>
      <c r="C2340" s="104">
        <v>107.13</v>
      </c>
      <c r="M2340" s="89">
        <f t="shared" si="40"/>
        <v>3.7344786168309451E-4</v>
      </c>
    </row>
    <row r="2341" spans="2:13" ht="13.5" thickBot="1" x14ac:dyDescent="0.25">
      <c r="B2341" s="105">
        <v>42265.666666666664</v>
      </c>
      <c r="C2341" s="104">
        <v>105.35</v>
      </c>
      <c r="M2341" s="89">
        <f t="shared" si="40"/>
        <v>-1.6754910024268748E-2</v>
      </c>
    </row>
    <row r="2342" spans="2:13" ht="13.5" thickBot="1" x14ac:dyDescent="0.25">
      <c r="B2342" s="105">
        <v>42268.666666666664</v>
      </c>
      <c r="C2342" s="104">
        <v>105.68</v>
      </c>
      <c r="M2342" s="89">
        <f t="shared" si="40"/>
        <v>3.1275199638718812E-3</v>
      </c>
    </row>
    <row r="2343" spans="2:13" ht="13.5" thickBot="1" x14ac:dyDescent="0.25">
      <c r="B2343" s="105">
        <v>42269.666666666664</v>
      </c>
      <c r="C2343" s="104">
        <v>104.1</v>
      </c>
      <c r="M2343" s="89">
        <f t="shared" si="40"/>
        <v>-1.5063684593146833E-2</v>
      </c>
    </row>
    <row r="2344" spans="2:13" ht="13.5" thickBot="1" x14ac:dyDescent="0.25">
      <c r="B2344" s="105">
        <v>42270.666666666664</v>
      </c>
      <c r="C2344" s="104">
        <v>104.18</v>
      </c>
      <c r="M2344" s="89">
        <f t="shared" si="40"/>
        <v>7.681966961223688E-4</v>
      </c>
    </row>
    <row r="2345" spans="2:13" ht="13.5" thickBot="1" x14ac:dyDescent="0.25">
      <c r="B2345" s="105">
        <v>42271.666666666664</v>
      </c>
      <c r="C2345" s="104">
        <v>103.8</v>
      </c>
      <c r="M2345" s="89">
        <f t="shared" si="40"/>
        <v>-3.654201585257305E-3</v>
      </c>
    </row>
    <row r="2346" spans="2:13" ht="13.5" thickBot="1" x14ac:dyDescent="0.25">
      <c r="B2346" s="105">
        <v>42272.666666666664</v>
      </c>
      <c r="C2346" s="104">
        <v>102.92</v>
      </c>
      <c r="M2346" s="89">
        <f t="shared" si="40"/>
        <v>-8.5139833182447649E-3</v>
      </c>
    </row>
    <row r="2347" spans="2:13" ht="13.5" thickBot="1" x14ac:dyDescent="0.25">
      <c r="B2347" s="105">
        <v>42275.666666666664</v>
      </c>
      <c r="C2347" s="104">
        <v>99.99</v>
      </c>
      <c r="M2347" s="89">
        <f t="shared" si="40"/>
        <v>-2.8881806425785472E-2</v>
      </c>
    </row>
    <row r="2348" spans="2:13" ht="13.5" thickBot="1" x14ac:dyDescent="0.25">
      <c r="B2348" s="105">
        <v>42276.666666666664</v>
      </c>
      <c r="C2348" s="104">
        <v>99.47</v>
      </c>
      <c r="M2348" s="89">
        <f t="shared" si="40"/>
        <v>-5.2140898234353432E-3</v>
      </c>
    </row>
    <row r="2349" spans="2:13" ht="13.5" thickBot="1" x14ac:dyDescent="0.25">
      <c r="B2349" s="105">
        <v>42277.666666666664</v>
      </c>
      <c r="C2349" s="104">
        <v>101.76</v>
      </c>
      <c r="M2349" s="89">
        <f t="shared" si="40"/>
        <v>2.2761008427489602E-2</v>
      </c>
    </row>
    <row r="2350" spans="2:13" ht="13.5" thickBot="1" x14ac:dyDescent="0.25">
      <c r="B2350" s="105">
        <v>42278.666666666664</v>
      </c>
      <c r="C2350" s="104">
        <v>102.22</v>
      </c>
      <c r="M2350" s="89">
        <f t="shared" si="40"/>
        <v>4.5102537483213334E-3</v>
      </c>
    </row>
    <row r="2351" spans="2:13" ht="13.5" thickBot="1" x14ac:dyDescent="0.25">
      <c r="B2351" s="105">
        <v>42279.666666666664</v>
      </c>
      <c r="C2351" s="104">
        <v>104.01</v>
      </c>
      <c r="M2351" s="89">
        <f t="shared" si="40"/>
        <v>1.7359695024908386E-2</v>
      </c>
    </row>
    <row r="2352" spans="2:13" ht="13.5" thickBot="1" x14ac:dyDescent="0.25">
      <c r="B2352" s="105">
        <v>42282.666666666664</v>
      </c>
      <c r="C2352" s="104">
        <v>105.5</v>
      </c>
      <c r="M2352" s="89">
        <f t="shared" si="40"/>
        <v>1.4223904551079308E-2</v>
      </c>
    </row>
    <row r="2353" spans="2:13" ht="13.5" thickBot="1" x14ac:dyDescent="0.25">
      <c r="B2353" s="105">
        <v>42283.666666666664</v>
      </c>
      <c r="C2353" s="104">
        <v>105</v>
      </c>
      <c r="M2353" s="89">
        <f t="shared" si="40"/>
        <v>-4.7506027585978647E-3</v>
      </c>
    </row>
    <row r="2354" spans="2:13" ht="13.5" thickBot="1" x14ac:dyDescent="0.25">
      <c r="B2354" s="105">
        <v>42284.666666666664</v>
      </c>
      <c r="C2354" s="104">
        <v>105.63</v>
      </c>
      <c r="M2354" s="89">
        <f t="shared" si="40"/>
        <v>5.9820716775474689E-3</v>
      </c>
    </row>
    <row r="2355" spans="2:13" ht="13.5" thickBot="1" x14ac:dyDescent="0.25">
      <c r="B2355" s="105">
        <v>42285.666666666664</v>
      </c>
      <c r="C2355" s="104">
        <v>106.05</v>
      </c>
      <c r="M2355" s="89">
        <f t="shared" si="40"/>
        <v>3.9682591756206699E-3</v>
      </c>
    </row>
    <row r="2356" spans="2:13" ht="13.5" thickBot="1" x14ac:dyDescent="0.25">
      <c r="B2356" s="105">
        <v>42286.666666666664</v>
      </c>
      <c r="C2356" s="104">
        <v>106.53</v>
      </c>
      <c r="M2356" s="89">
        <f t="shared" si="40"/>
        <v>4.5159546124148306E-3</v>
      </c>
    </row>
    <row r="2357" spans="2:13" ht="13.5" thickBot="1" x14ac:dyDescent="0.25">
      <c r="B2357" s="105">
        <v>42289.666666666664</v>
      </c>
      <c r="C2357" s="104">
        <v>106.79</v>
      </c>
      <c r="M2357" s="89">
        <f t="shared" si="40"/>
        <v>2.4376535603477306E-3</v>
      </c>
    </row>
    <row r="2358" spans="2:13" ht="13.5" thickBot="1" x14ac:dyDescent="0.25">
      <c r="B2358" s="105">
        <v>42290.666666666664</v>
      </c>
      <c r="C2358" s="104">
        <v>106.1</v>
      </c>
      <c r="M2358" s="89">
        <f t="shared" si="40"/>
        <v>-6.4822435635165246E-3</v>
      </c>
    </row>
    <row r="2359" spans="2:13" ht="13.5" thickBot="1" x14ac:dyDescent="0.25">
      <c r="B2359" s="105">
        <v>42291.666666666664</v>
      </c>
      <c r="C2359" s="104">
        <v>105.93</v>
      </c>
      <c r="M2359" s="89">
        <f t="shared" si="40"/>
        <v>-1.6035470115325974E-3</v>
      </c>
    </row>
    <row r="2360" spans="2:13" ht="13.5" thickBot="1" x14ac:dyDescent="0.25">
      <c r="B2360" s="105">
        <v>42292.666666666664</v>
      </c>
      <c r="C2360" s="104">
        <v>107.67</v>
      </c>
      <c r="M2360" s="89">
        <f t="shared" si="40"/>
        <v>1.6292495219220781E-2</v>
      </c>
    </row>
    <row r="2361" spans="2:13" ht="13.5" thickBot="1" x14ac:dyDescent="0.25">
      <c r="B2361" s="105">
        <v>42293.666666666664</v>
      </c>
      <c r="C2361" s="104">
        <v>108.12</v>
      </c>
      <c r="M2361" s="89">
        <f t="shared" si="40"/>
        <v>4.1707275806213175E-3</v>
      </c>
    </row>
    <row r="2362" spans="2:13" ht="13.5" thickBot="1" x14ac:dyDescent="0.25">
      <c r="B2362" s="105">
        <v>42296.666666666664</v>
      </c>
      <c r="C2362" s="104">
        <v>108.74</v>
      </c>
      <c r="M2362" s="89">
        <f t="shared" si="40"/>
        <v>5.7179903095277412E-3</v>
      </c>
    </row>
    <row r="2363" spans="2:13" ht="13.5" thickBot="1" x14ac:dyDescent="0.25">
      <c r="B2363" s="105">
        <v>42297.666666666664</v>
      </c>
      <c r="C2363" s="104">
        <v>108.18</v>
      </c>
      <c r="M2363" s="89">
        <f t="shared" si="40"/>
        <v>-5.1632052744936445E-3</v>
      </c>
    </row>
    <row r="2364" spans="2:13" ht="13.5" thickBot="1" x14ac:dyDescent="0.25">
      <c r="B2364" s="105">
        <v>42298.666666666664</v>
      </c>
      <c r="C2364" s="104">
        <v>107.52</v>
      </c>
      <c r="M2364" s="89">
        <f t="shared" si="40"/>
        <v>-6.1196296684415969E-3</v>
      </c>
    </row>
    <row r="2365" spans="2:13" ht="13.5" thickBot="1" x14ac:dyDescent="0.25">
      <c r="B2365" s="105">
        <v>42299.666666666664</v>
      </c>
      <c r="C2365" s="104">
        <v>109.71</v>
      </c>
      <c r="M2365" s="89">
        <f t="shared" si="40"/>
        <v>2.0163644054560156E-2</v>
      </c>
    </row>
    <row r="2366" spans="2:13" ht="13.5" thickBot="1" x14ac:dyDescent="0.25">
      <c r="B2366" s="105">
        <v>42300.666666666664</v>
      </c>
      <c r="C2366" s="104">
        <v>112.78</v>
      </c>
      <c r="M2366" s="89">
        <f t="shared" si="40"/>
        <v>2.7598497549636541E-2</v>
      </c>
    </row>
    <row r="2367" spans="2:13" ht="13.5" thickBot="1" x14ac:dyDescent="0.25">
      <c r="B2367" s="105">
        <v>42303.666666666664</v>
      </c>
      <c r="C2367" s="104">
        <v>112.85</v>
      </c>
      <c r="M2367" s="89">
        <f t="shared" si="40"/>
        <v>6.2048488450848157E-4</v>
      </c>
    </row>
    <row r="2368" spans="2:13" ht="13.5" thickBot="1" x14ac:dyDescent="0.25">
      <c r="B2368" s="105">
        <v>42304.666666666664</v>
      </c>
      <c r="C2368" s="104">
        <v>113.08</v>
      </c>
      <c r="M2368" s="89">
        <f t="shared" si="40"/>
        <v>2.0360295618448983E-3</v>
      </c>
    </row>
    <row r="2369" spans="2:13" ht="13.5" thickBot="1" x14ac:dyDescent="0.25">
      <c r="B2369" s="105">
        <v>42305.666666666664</v>
      </c>
      <c r="C2369" s="104">
        <v>114.02</v>
      </c>
      <c r="M2369" s="89">
        <f t="shared" si="40"/>
        <v>8.2783387780461636E-3</v>
      </c>
    </row>
    <row r="2370" spans="2:13" ht="13.5" thickBot="1" x14ac:dyDescent="0.25">
      <c r="B2370" s="105">
        <v>42306.666666666664</v>
      </c>
      <c r="C2370" s="104">
        <v>113.84</v>
      </c>
      <c r="M2370" s="89">
        <f t="shared" si="40"/>
        <v>-1.5799178218388384E-3</v>
      </c>
    </row>
    <row r="2371" spans="2:13" ht="13.5" thickBot="1" x14ac:dyDescent="0.25">
      <c r="B2371" s="105">
        <v>42307.666666666664</v>
      </c>
      <c r="C2371" s="104">
        <v>113.33</v>
      </c>
      <c r="M2371" s="89">
        <f t="shared" si="40"/>
        <v>-4.4900370367399346E-3</v>
      </c>
    </row>
    <row r="2372" spans="2:13" ht="13.5" thickBot="1" x14ac:dyDescent="0.25">
      <c r="B2372" s="105">
        <v>42310.666666666664</v>
      </c>
      <c r="C2372" s="104">
        <v>114.61</v>
      </c>
      <c r="M2372" s="89">
        <f t="shared" si="40"/>
        <v>1.1231143763750824E-2</v>
      </c>
    </row>
    <row r="2373" spans="2:13" ht="13.5" thickBot="1" x14ac:dyDescent="0.25">
      <c r="B2373" s="105">
        <v>42311.666666666664</v>
      </c>
      <c r="C2373" s="104">
        <v>115.01</v>
      </c>
      <c r="M2373" s="89">
        <f t="shared" ref="M2373:M2436" si="41">LN(C2373/C2372)</f>
        <v>3.4840205958822463E-3</v>
      </c>
    </row>
    <row r="2374" spans="2:13" ht="13.5" thickBot="1" x14ac:dyDescent="0.25">
      <c r="B2374" s="105">
        <v>42312.666666666664</v>
      </c>
      <c r="C2374" s="104">
        <v>115.02</v>
      </c>
      <c r="M2374" s="89">
        <f t="shared" si="41"/>
        <v>8.6945181118037467E-5</v>
      </c>
    </row>
    <row r="2375" spans="2:13" ht="13.5" thickBot="1" x14ac:dyDescent="0.25">
      <c r="B2375" s="105">
        <v>42313.666666666664</v>
      </c>
      <c r="C2375" s="104">
        <v>114.71</v>
      </c>
      <c r="M2375" s="89">
        <f t="shared" si="41"/>
        <v>-2.6988219924318833E-3</v>
      </c>
    </row>
    <row r="2376" spans="2:13" ht="13.5" thickBot="1" x14ac:dyDescent="0.25">
      <c r="B2376" s="105">
        <v>42314.666666666664</v>
      </c>
      <c r="C2376" s="104">
        <v>114.79</v>
      </c>
      <c r="M2376" s="89">
        <f t="shared" si="41"/>
        <v>6.9716778422912473E-4</v>
      </c>
    </row>
    <row r="2377" spans="2:13" ht="13.5" thickBot="1" x14ac:dyDescent="0.25">
      <c r="B2377" s="105">
        <v>42317.666666666664</v>
      </c>
      <c r="C2377" s="104">
        <v>113.57</v>
      </c>
      <c r="M2377" s="89">
        <f t="shared" si="41"/>
        <v>-1.0684985173850551E-2</v>
      </c>
    </row>
    <row r="2378" spans="2:13" ht="13.5" thickBot="1" x14ac:dyDescent="0.25">
      <c r="B2378" s="105">
        <v>42318.666666666664</v>
      </c>
      <c r="C2378" s="104">
        <v>113.28</v>
      </c>
      <c r="M2378" s="89">
        <f t="shared" si="41"/>
        <v>-2.5567569581452848E-3</v>
      </c>
    </row>
    <row r="2379" spans="2:13" ht="13.5" thickBot="1" x14ac:dyDescent="0.25">
      <c r="B2379" s="105">
        <v>42319.666666666664</v>
      </c>
      <c r="C2379" s="104">
        <v>113.14</v>
      </c>
      <c r="M2379" s="89">
        <f t="shared" si="41"/>
        <v>-1.2366400303999397E-3</v>
      </c>
    </row>
    <row r="2380" spans="2:13" ht="13.5" thickBot="1" x14ac:dyDescent="0.25">
      <c r="B2380" s="105">
        <v>42320.666666666664</v>
      </c>
      <c r="C2380" s="104">
        <v>112.04</v>
      </c>
      <c r="M2380" s="89">
        <f t="shared" si="41"/>
        <v>-9.7700395231017957E-3</v>
      </c>
    </row>
    <row r="2381" spans="2:13" ht="13.5" thickBot="1" x14ac:dyDescent="0.25">
      <c r="B2381" s="105">
        <v>42321.666666666664</v>
      </c>
      <c r="C2381" s="104">
        <v>109.84</v>
      </c>
      <c r="M2381" s="89">
        <f t="shared" si="41"/>
        <v>-1.9831188932192208E-2</v>
      </c>
    </row>
    <row r="2382" spans="2:13" ht="13.5" thickBot="1" x14ac:dyDescent="0.25">
      <c r="B2382" s="105">
        <v>42324.666666666664</v>
      </c>
      <c r="C2382" s="104">
        <v>111.42</v>
      </c>
      <c r="M2382" s="89">
        <f t="shared" si="41"/>
        <v>1.4282083132953765E-2</v>
      </c>
    </row>
    <row r="2383" spans="2:13" ht="13.5" thickBot="1" x14ac:dyDescent="0.25">
      <c r="B2383" s="105">
        <v>42325.666666666664</v>
      </c>
      <c r="C2383" s="104">
        <v>111.49</v>
      </c>
      <c r="M2383" s="89">
        <f t="shared" si="41"/>
        <v>6.2805618681053817E-4</v>
      </c>
    </row>
    <row r="2384" spans="2:13" ht="13.5" thickBot="1" x14ac:dyDescent="0.25">
      <c r="B2384" s="105">
        <v>42326.666666666664</v>
      </c>
      <c r="C2384" s="104">
        <v>113.63</v>
      </c>
      <c r="M2384" s="89">
        <f t="shared" si="41"/>
        <v>1.9012655150437537E-2</v>
      </c>
    </row>
    <row r="2385" spans="2:13" ht="13.5" thickBot="1" x14ac:dyDescent="0.25">
      <c r="B2385" s="105">
        <v>42327.666666666664</v>
      </c>
      <c r="C2385" s="104">
        <v>113.71</v>
      </c>
      <c r="M2385" s="89">
        <f t="shared" si="41"/>
        <v>7.0379170671377241E-4</v>
      </c>
    </row>
    <row r="2386" spans="2:13" ht="13.5" thickBot="1" x14ac:dyDescent="0.25">
      <c r="B2386" s="105">
        <v>42328.666666666664</v>
      </c>
      <c r="C2386" s="104">
        <v>114.48</v>
      </c>
      <c r="M2386" s="89">
        <f t="shared" si="41"/>
        <v>6.7487876115641188E-3</v>
      </c>
    </row>
    <row r="2387" spans="2:13" ht="13.5" thickBot="1" x14ac:dyDescent="0.25">
      <c r="B2387" s="105">
        <v>42331.666666666664</v>
      </c>
      <c r="C2387" s="104">
        <v>114.15</v>
      </c>
      <c r="M2387" s="89">
        <f t="shared" si="41"/>
        <v>-2.8867622723909429E-3</v>
      </c>
    </row>
    <row r="2388" spans="2:13" ht="13.5" thickBot="1" x14ac:dyDescent="0.25">
      <c r="B2388" s="105">
        <v>42332.666666666664</v>
      </c>
      <c r="C2388" s="104">
        <v>114.05</v>
      </c>
      <c r="M2388" s="89">
        <f t="shared" si="41"/>
        <v>-8.7642424540761534E-4</v>
      </c>
    </row>
    <row r="2389" spans="2:13" ht="13.5" thickBot="1" x14ac:dyDescent="0.25">
      <c r="B2389" s="105">
        <v>42333.666666666664</v>
      </c>
      <c r="C2389" s="104">
        <v>114.15</v>
      </c>
      <c r="M2389" s="89">
        <f t="shared" si="41"/>
        <v>8.7642424540762044E-4</v>
      </c>
    </row>
    <row r="2390" spans="2:13" ht="13.5" thickBot="1" x14ac:dyDescent="0.25">
      <c r="B2390" s="105">
        <v>42335.666666666664</v>
      </c>
      <c r="C2390" s="104">
        <v>114.31</v>
      </c>
      <c r="M2390" s="89">
        <f t="shared" si="41"/>
        <v>1.4006830618825709E-3</v>
      </c>
    </row>
    <row r="2391" spans="2:13" ht="13.5" thickBot="1" x14ac:dyDescent="0.25">
      <c r="B2391" s="105">
        <v>42338.666666666664</v>
      </c>
      <c r="C2391" s="104">
        <v>114.02</v>
      </c>
      <c r="M2391" s="89">
        <f t="shared" si="41"/>
        <v>-2.5401844342512834E-3</v>
      </c>
    </row>
    <row r="2392" spans="2:13" ht="13.5" thickBot="1" x14ac:dyDescent="0.25">
      <c r="B2392" s="105">
        <v>42339.666666666664</v>
      </c>
      <c r="C2392" s="104">
        <v>115.16</v>
      </c>
      <c r="M2392" s="89">
        <f t="shared" si="41"/>
        <v>9.9485941405392173E-3</v>
      </c>
    </row>
    <row r="2393" spans="2:13" ht="13.5" thickBot="1" x14ac:dyDescent="0.25">
      <c r="B2393" s="105">
        <v>42340.666666666664</v>
      </c>
      <c r="C2393" s="104">
        <v>114.45</v>
      </c>
      <c r="M2393" s="89">
        <f t="shared" si="41"/>
        <v>-6.1844193453994088E-3</v>
      </c>
    </row>
    <row r="2394" spans="2:13" ht="13.5" thickBot="1" x14ac:dyDescent="0.25">
      <c r="B2394" s="105">
        <v>42341.666666666664</v>
      </c>
      <c r="C2394" s="104">
        <v>112.51</v>
      </c>
      <c r="M2394" s="89">
        <f t="shared" si="41"/>
        <v>-1.709593981559521E-2</v>
      </c>
    </row>
    <row r="2395" spans="2:13" ht="13.5" thickBot="1" x14ac:dyDescent="0.25">
      <c r="B2395" s="105">
        <v>42342.666666666664</v>
      </c>
      <c r="C2395" s="104">
        <v>115.14</v>
      </c>
      <c r="M2395" s="89">
        <f t="shared" si="41"/>
        <v>2.3106672664682928E-2</v>
      </c>
    </row>
    <row r="2396" spans="2:13" ht="13.5" thickBot="1" x14ac:dyDescent="0.25">
      <c r="B2396" s="105">
        <v>42345.666666666664</v>
      </c>
      <c r="C2396" s="104">
        <v>114.62</v>
      </c>
      <c r="M2396" s="89">
        <f t="shared" si="41"/>
        <v>-4.5264701240720663E-3</v>
      </c>
    </row>
    <row r="2397" spans="2:13" ht="13.5" thickBot="1" x14ac:dyDescent="0.25">
      <c r="B2397" s="105">
        <v>42346.666666666664</v>
      </c>
      <c r="C2397" s="104">
        <v>114.63</v>
      </c>
      <c r="M2397" s="89">
        <f t="shared" si="41"/>
        <v>8.7241003326741403E-5</v>
      </c>
    </row>
    <row r="2398" spans="2:13" ht="13.5" thickBot="1" x14ac:dyDescent="0.25">
      <c r="B2398" s="105">
        <v>42347.666666666664</v>
      </c>
      <c r="C2398" s="104">
        <v>112.89</v>
      </c>
      <c r="M2398" s="89">
        <f t="shared" si="41"/>
        <v>-1.5295656853462611E-2</v>
      </c>
    </row>
    <row r="2399" spans="2:13" ht="13.5" thickBot="1" x14ac:dyDescent="0.25">
      <c r="B2399" s="105">
        <v>42348.666666666664</v>
      </c>
      <c r="C2399" s="104">
        <v>113.4</v>
      </c>
      <c r="M2399" s="89">
        <f t="shared" si="41"/>
        <v>4.5074980201960692E-3</v>
      </c>
    </row>
    <row r="2400" spans="2:13" ht="13.5" thickBot="1" x14ac:dyDescent="0.25">
      <c r="B2400" s="105">
        <v>42349.666666666664</v>
      </c>
      <c r="C2400" s="104">
        <v>110.79</v>
      </c>
      <c r="M2400" s="89">
        <f t="shared" si="41"/>
        <v>-2.3284873761070201E-2</v>
      </c>
    </row>
    <row r="2401" spans="2:13" ht="13.5" thickBot="1" x14ac:dyDescent="0.25">
      <c r="B2401" s="105">
        <v>42352.666666666664</v>
      </c>
      <c r="C2401" s="104">
        <v>111.63</v>
      </c>
      <c r="M2401" s="89">
        <f t="shared" si="41"/>
        <v>7.5533134940591398E-3</v>
      </c>
    </row>
    <row r="2402" spans="2:13" ht="13.5" thickBot="1" x14ac:dyDescent="0.25">
      <c r="B2402" s="105">
        <v>42353.666666666664</v>
      </c>
      <c r="C2402" s="104">
        <v>112.31</v>
      </c>
      <c r="M2402" s="89">
        <f t="shared" si="41"/>
        <v>6.0730739483038955E-3</v>
      </c>
    </row>
    <row r="2403" spans="2:13" ht="13.5" thickBot="1" x14ac:dyDescent="0.25">
      <c r="B2403" s="105">
        <v>42354.666666666664</v>
      </c>
      <c r="C2403" s="104">
        <v>113.98</v>
      </c>
      <c r="M2403" s="89">
        <f t="shared" si="41"/>
        <v>1.4760089431908891E-2</v>
      </c>
    </row>
    <row r="2404" spans="2:13" ht="13.5" thickBot="1" x14ac:dyDescent="0.25">
      <c r="B2404" s="105">
        <v>42355.666666666664</v>
      </c>
      <c r="C2404" s="104">
        <v>112.32</v>
      </c>
      <c r="M2404" s="89">
        <f t="shared" si="41"/>
        <v>-1.4671054129352658E-2</v>
      </c>
    </row>
    <row r="2405" spans="2:13" ht="13.5" thickBot="1" x14ac:dyDescent="0.25">
      <c r="B2405" s="105">
        <v>42356.666666666664</v>
      </c>
      <c r="C2405" s="104">
        <v>109.83</v>
      </c>
      <c r="M2405" s="89">
        <f t="shared" si="41"/>
        <v>-2.2418224477246378E-2</v>
      </c>
    </row>
    <row r="2406" spans="2:13" ht="13.5" thickBot="1" x14ac:dyDescent="0.25">
      <c r="B2406" s="105">
        <v>42359.666666666664</v>
      </c>
      <c r="C2406" s="104">
        <v>111.05</v>
      </c>
      <c r="M2406" s="89">
        <f t="shared" si="41"/>
        <v>1.1046834540181886E-2</v>
      </c>
    </row>
    <row r="2407" spans="2:13" ht="13.5" thickBot="1" x14ac:dyDescent="0.25">
      <c r="B2407" s="105">
        <v>42360.666666666664</v>
      </c>
      <c r="C2407" s="104">
        <v>111.78</v>
      </c>
      <c r="M2407" s="89">
        <f t="shared" si="41"/>
        <v>6.5521035011157124E-3</v>
      </c>
    </row>
    <row r="2408" spans="2:13" ht="13.5" thickBot="1" x14ac:dyDescent="0.25">
      <c r="B2408" s="105">
        <v>42361.666666666664</v>
      </c>
      <c r="C2408" s="104">
        <v>112.61</v>
      </c>
      <c r="M2408" s="89">
        <f t="shared" si="41"/>
        <v>7.3978678673820636E-3</v>
      </c>
    </row>
    <row r="2409" spans="2:13" ht="13.5" thickBot="1" x14ac:dyDescent="0.25">
      <c r="B2409" s="105">
        <v>42362.666666666664</v>
      </c>
      <c r="C2409" s="104">
        <v>112.59</v>
      </c>
      <c r="M2409" s="89">
        <f t="shared" si="41"/>
        <v>-1.7761989389500951E-4</v>
      </c>
    </row>
    <row r="2410" spans="2:13" ht="13.5" thickBot="1" x14ac:dyDescent="0.25">
      <c r="B2410" s="105">
        <v>42366.666666666664</v>
      </c>
      <c r="C2410" s="104">
        <v>112.53</v>
      </c>
      <c r="M2410" s="89">
        <f t="shared" si="41"/>
        <v>-5.3304905313346937E-4</v>
      </c>
    </row>
    <row r="2411" spans="2:13" ht="13.5" thickBot="1" x14ac:dyDescent="0.25">
      <c r="B2411" s="105">
        <v>42367.666666666664</v>
      </c>
      <c r="C2411" s="104">
        <v>114.3</v>
      </c>
      <c r="M2411" s="89">
        <f t="shared" si="41"/>
        <v>1.560671803885934E-2</v>
      </c>
    </row>
    <row r="2412" spans="2:13" ht="13.5" thickBot="1" x14ac:dyDescent="0.25">
      <c r="B2412" s="105">
        <v>42368.666666666664</v>
      </c>
      <c r="C2412" s="104">
        <v>113.27</v>
      </c>
      <c r="M2412" s="89">
        <f t="shared" si="41"/>
        <v>-9.0522215881427733E-3</v>
      </c>
    </row>
    <row r="2413" spans="2:13" ht="13.5" thickBot="1" x14ac:dyDescent="0.25">
      <c r="B2413" s="105">
        <v>42369.666666666664</v>
      </c>
      <c r="C2413" s="104">
        <v>111.86</v>
      </c>
      <c r="M2413" s="89">
        <f t="shared" si="41"/>
        <v>-1.2526259819180256E-2</v>
      </c>
    </row>
    <row r="2414" spans="2:13" ht="13.5" thickBot="1" x14ac:dyDescent="0.25">
      <c r="B2414" s="105">
        <v>42373.666666666664</v>
      </c>
      <c r="C2414" s="104">
        <v>109.5</v>
      </c>
      <c r="M2414" s="89">
        <f t="shared" si="41"/>
        <v>-2.1323540136886362E-2</v>
      </c>
    </row>
    <row r="2415" spans="2:13" ht="13.5" thickBot="1" x14ac:dyDescent="0.25">
      <c r="B2415" s="105">
        <v>42374.666666666664</v>
      </c>
      <c r="C2415" s="104">
        <v>109.31</v>
      </c>
      <c r="M2415" s="89">
        <f t="shared" si="41"/>
        <v>-1.7366669508114304E-3</v>
      </c>
    </row>
    <row r="2416" spans="2:13" ht="13.5" thickBot="1" x14ac:dyDescent="0.25">
      <c r="B2416" s="105">
        <v>42375.666666666664</v>
      </c>
      <c r="C2416" s="104">
        <v>108.26</v>
      </c>
      <c r="M2416" s="89">
        <f t="shared" si="41"/>
        <v>-9.6521409369122457E-3</v>
      </c>
    </row>
    <row r="2417" spans="2:13" ht="13.5" thickBot="1" x14ac:dyDescent="0.25">
      <c r="B2417" s="105">
        <v>42376.666666666664</v>
      </c>
      <c r="C2417" s="104">
        <v>104.87</v>
      </c>
      <c r="M2417" s="89">
        <f t="shared" si="41"/>
        <v>-3.1814253522518099E-2</v>
      </c>
    </row>
    <row r="2418" spans="2:13" ht="13.5" thickBot="1" x14ac:dyDescent="0.25">
      <c r="B2418" s="105">
        <v>42377.666666666664</v>
      </c>
      <c r="C2418" s="104">
        <v>104.01</v>
      </c>
      <c r="M2418" s="89">
        <f t="shared" si="41"/>
        <v>-8.2344394812720167E-3</v>
      </c>
    </row>
    <row r="2419" spans="2:13" ht="13.5" thickBot="1" x14ac:dyDescent="0.25">
      <c r="B2419" s="105">
        <v>42380.666666666664</v>
      </c>
      <c r="C2419" s="104">
        <v>104.33</v>
      </c>
      <c r="M2419" s="89">
        <f t="shared" si="41"/>
        <v>3.0719041148360711E-3</v>
      </c>
    </row>
    <row r="2420" spans="2:13" ht="13.5" thickBot="1" x14ac:dyDescent="0.25">
      <c r="B2420" s="105">
        <v>42381.666666666664</v>
      </c>
      <c r="C2420" s="104">
        <v>105.54</v>
      </c>
      <c r="M2420" s="89">
        <f t="shared" si="41"/>
        <v>1.1531075497643956E-2</v>
      </c>
    </row>
    <row r="2421" spans="2:13" ht="13.5" thickBot="1" x14ac:dyDescent="0.25">
      <c r="B2421" s="105">
        <v>42382.666666666664</v>
      </c>
      <c r="C2421" s="104">
        <v>101.9</v>
      </c>
      <c r="M2421" s="89">
        <f t="shared" si="41"/>
        <v>-3.5098087748842675E-2</v>
      </c>
    </row>
    <row r="2422" spans="2:13" ht="13.5" thickBot="1" x14ac:dyDescent="0.25">
      <c r="B2422" s="105">
        <v>42383.666666666664</v>
      </c>
      <c r="C2422" s="104">
        <v>104.07</v>
      </c>
      <c r="M2422" s="89">
        <f t="shared" si="41"/>
        <v>2.1071809421088689E-2</v>
      </c>
    </row>
    <row r="2423" spans="2:13" ht="13.5" thickBot="1" x14ac:dyDescent="0.25">
      <c r="B2423" s="105">
        <v>42384.666666666664</v>
      </c>
      <c r="C2423" s="104">
        <v>100.84</v>
      </c>
      <c r="M2423" s="89">
        <f t="shared" si="41"/>
        <v>-3.1528647330048877E-2</v>
      </c>
    </row>
    <row r="2424" spans="2:13" ht="13.5" thickBot="1" x14ac:dyDescent="0.25">
      <c r="B2424" s="105">
        <v>42388.666666666664</v>
      </c>
      <c r="C2424" s="104">
        <v>101.06</v>
      </c>
      <c r="M2424" s="89">
        <f t="shared" si="41"/>
        <v>2.1792975440434251E-3</v>
      </c>
    </row>
    <row r="2425" spans="2:13" ht="13.5" thickBot="1" x14ac:dyDescent="0.25">
      <c r="B2425" s="105">
        <v>42389.666666666664</v>
      </c>
      <c r="C2425" s="104">
        <v>100.75</v>
      </c>
      <c r="M2425" s="89">
        <f t="shared" si="41"/>
        <v>-3.0721990369701403E-3</v>
      </c>
    </row>
    <row r="2426" spans="2:13" ht="13.5" thickBot="1" x14ac:dyDescent="0.25">
      <c r="B2426" s="105">
        <v>42390.666666666664</v>
      </c>
      <c r="C2426" s="104">
        <v>100.85</v>
      </c>
      <c r="M2426" s="89">
        <f t="shared" si="41"/>
        <v>9.9206357342846948E-4</v>
      </c>
    </row>
    <row r="2427" spans="2:13" ht="13.5" thickBot="1" x14ac:dyDescent="0.25">
      <c r="B2427" s="105">
        <v>42391.666666666664</v>
      </c>
      <c r="C2427" s="104">
        <v>103.77</v>
      </c>
      <c r="M2427" s="89">
        <f t="shared" si="41"/>
        <v>2.8542647216966269E-2</v>
      </c>
    </row>
    <row r="2428" spans="2:13" ht="13.5" thickBot="1" x14ac:dyDescent="0.25">
      <c r="B2428" s="105">
        <v>42394.666666666664</v>
      </c>
      <c r="C2428" s="104">
        <v>102.23</v>
      </c>
      <c r="M2428" s="89">
        <f t="shared" si="41"/>
        <v>-1.4951734848264229E-2</v>
      </c>
    </row>
    <row r="2429" spans="2:13" ht="13.5" thickBot="1" x14ac:dyDescent="0.25">
      <c r="B2429" s="105">
        <v>42395.666666666664</v>
      </c>
      <c r="C2429" s="104">
        <v>103.15</v>
      </c>
      <c r="M2429" s="89">
        <f t="shared" si="41"/>
        <v>8.9590627483380429E-3</v>
      </c>
    </row>
    <row r="2430" spans="2:13" ht="13.5" thickBot="1" x14ac:dyDescent="0.25">
      <c r="B2430" s="105">
        <v>42396.666666666664</v>
      </c>
      <c r="C2430" s="104">
        <v>100.58</v>
      </c>
      <c r="M2430" s="89">
        <f t="shared" si="41"/>
        <v>-2.5230808773442144E-2</v>
      </c>
    </row>
    <row r="2431" spans="2:13" ht="13.5" thickBot="1" x14ac:dyDescent="0.25">
      <c r="B2431" s="105">
        <v>42397.666666666664</v>
      </c>
      <c r="C2431" s="104">
        <v>102</v>
      </c>
      <c r="M2431" s="89">
        <f t="shared" si="41"/>
        <v>1.4019382540452457E-2</v>
      </c>
    </row>
    <row r="2432" spans="2:13" ht="13.5" thickBot="1" x14ac:dyDescent="0.25">
      <c r="B2432" s="105">
        <v>42398.666666666664</v>
      </c>
      <c r="C2432" s="104">
        <v>104.13</v>
      </c>
      <c r="M2432" s="89">
        <f t="shared" si="41"/>
        <v>2.0667305257533391E-2</v>
      </c>
    </row>
    <row r="2433" spans="2:13" ht="13.5" thickBot="1" x14ac:dyDescent="0.25">
      <c r="B2433" s="105">
        <v>42401.666666666664</v>
      </c>
      <c r="C2433" s="104">
        <v>104.41</v>
      </c>
      <c r="M2433" s="89">
        <f t="shared" si="41"/>
        <v>2.6853377602144416E-3</v>
      </c>
    </row>
    <row r="2434" spans="2:13" ht="13.5" thickBot="1" x14ac:dyDescent="0.25">
      <c r="B2434" s="105">
        <v>42402.666666666664</v>
      </c>
      <c r="C2434" s="104">
        <v>102.15</v>
      </c>
      <c r="M2434" s="89">
        <f t="shared" si="41"/>
        <v>-2.1883135038387791E-2</v>
      </c>
    </row>
    <row r="2435" spans="2:13" ht="13.5" thickBot="1" x14ac:dyDescent="0.25">
      <c r="B2435" s="105">
        <v>42403.666666666664</v>
      </c>
      <c r="C2435" s="104">
        <v>101.66</v>
      </c>
      <c r="M2435" s="89">
        <f t="shared" si="41"/>
        <v>-4.8084092448747052E-3</v>
      </c>
    </row>
    <row r="2436" spans="2:13" ht="13.5" thickBot="1" x14ac:dyDescent="0.25">
      <c r="B2436" s="105">
        <v>42404.666666666664</v>
      </c>
      <c r="C2436" s="104">
        <v>101.65</v>
      </c>
      <c r="M2436" s="89">
        <f t="shared" si="41"/>
        <v>-9.8371944400677924E-5</v>
      </c>
    </row>
    <row r="2437" spans="2:13" ht="13.5" thickBot="1" x14ac:dyDescent="0.25">
      <c r="B2437" s="105">
        <v>42405.666666666664</v>
      </c>
      <c r="C2437" s="104">
        <v>98.12</v>
      </c>
      <c r="M2437" s="89">
        <f t="shared" ref="M2437:M2500" si="42">LN(C2437/C2436)</f>
        <v>-3.5344320684067045E-2</v>
      </c>
    </row>
    <row r="2438" spans="2:13" ht="13.5" thickBot="1" x14ac:dyDescent="0.25">
      <c r="B2438" s="105">
        <v>42408.666666666664</v>
      </c>
      <c r="C2438" s="104">
        <v>96.62</v>
      </c>
      <c r="M2438" s="89">
        <f t="shared" si="42"/>
        <v>-1.5405460264027917E-2</v>
      </c>
    </row>
    <row r="2439" spans="2:13" ht="13.5" thickBot="1" x14ac:dyDescent="0.25">
      <c r="B2439" s="105">
        <v>42409.666666666664</v>
      </c>
      <c r="C2439" s="104">
        <v>96.32</v>
      </c>
      <c r="M2439" s="89">
        <f t="shared" si="42"/>
        <v>-3.1097775657498638E-3</v>
      </c>
    </row>
    <row r="2440" spans="2:13" ht="13.5" thickBot="1" x14ac:dyDescent="0.25">
      <c r="B2440" s="105">
        <v>42410.666666666664</v>
      </c>
      <c r="C2440" s="104">
        <v>96.69</v>
      </c>
      <c r="M2440" s="89">
        <f t="shared" si="42"/>
        <v>3.8340029349452805E-3</v>
      </c>
    </row>
    <row r="2441" spans="2:13" ht="13.5" thickBot="1" x14ac:dyDescent="0.25">
      <c r="B2441" s="105">
        <v>42411.666666666664</v>
      </c>
      <c r="C2441" s="104">
        <v>96.55</v>
      </c>
      <c r="M2441" s="89">
        <f t="shared" si="42"/>
        <v>-1.4489756209327533E-3</v>
      </c>
    </row>
    <row r="2442" spans="2:13" ht="13.5" thickBot="1" x14ac:dyDescent="0.25">
      <c r="B2442" s="105">
        <v>42412.666666666664</v>
      </c>
      <c r="C2442" s="104">
        <v>98.02</v>
      </c>
      <c r="M2442" s="89">
        <f t="shared" si="42"/>
        <v>1.5110530606877892E-2</v>
      </c>
    </row>
    <row r="2443" spans="2:13" ht="13.5" thickBot="1" x14ac:dyDescent="0.25">
      <c r="B2443" s="105">
        <v>42416.666666666664</v>
      </c>
      <c r="C2443" s="104">
        <v>100.23</v>
      </c>
      <c r="M2443" s="89">
        <f t="shared" si="42"/>
        <v>2.2296005555373435E-2</v>
      </c>
    </row>
    <row r="2444" spans="2:13" ht="13.5" thickBot="1" x14ac:dyDescent="0.25">
      <c r="B2444" s="105">
        <v>42417.666666666664</v>
      </c>
      <c r="C2444" s="104">
        <v>102.5</v>
      </c>
      <c r="M2444" s="89">
        <f t="shared" si="42"/>
        <v>2.2395253541687931E-2</v>
      </c>
    </row>
    <row r="2445" spans="2:13" ht="13.5" thickBot="1" x14ac:dyDescent="0.25">
      <c r="B2445" s="105">
        <v>42418.666666666664</v>
      </c>
      <c r="C2445" s="104">
        <v>101.33</v>
      </c>
      <c r="M2445" s="89">
        <f t="shared" si="42"/>
        <v>-1.14802811182367E-2</v>
      </c>
    </row>
    <row r="2446" spans="2:13" ht="13.5" thickBot="1" x14ac:dyDescent="0.25">
      <c r="B2446" s="105">
        <v>42419.666666666664</v>
      </c>
      <c r="C2446" s="104">
        <v>101.63</v>
      </c>
      <c r="M2446" s="89">
        <f t="shared" si="42"/>
        <v>2.9562496894488159E-3</v>
      </c>
    </row>
    <row r="2447" spans="2:13" ht="13.5" thickBot="1" x14ac:dyDescent="0.25">
      <c r="B2447" s="105">
        <v>42422.666666666664</v>
      </c>
      <c r="C2447" s="104">
        <v>103.28</v>
      </c>
      <c r="M2447" s="89">
        <f t="shared" si="42"/>
        <v>1.6104979388712071E-2</v>
      </c>
    </row>
    <row r="2448" spans="2:13" ht="13.5" thickBot="1" x14ac:dyDescent="0.25">
      <c r="B2448" s="105">
        <v>42423.666666666664</v>
      </c>
      <c r="C2448" s="104">
        <v>101.58</v>
      </c>
      <c r="M2448" s="89">
        <f t="shared" si="42"/>
        <v>-1.6597081165288168E-2</v>
      </c>
    </row>
    <row r="2449" spans="2:13" ht="13.5" thickBot="1" x14ac:dyDescent="0.25">
      <c r="B2449" s="105">
        <v>42424.666666666664</v>
      </c>
      <c r="C2449" s="104">
        <v>102.55</v>
      </c>
      <c r="M2449" s="89">
        <f t="shared" si="42"/>
        <v>9.503819145290764E-3</v>
      </c>
    </row>
    <row r="2450" spans="2:13" ht="13.5" thickBot="1" x14ac:dyDescent="0.25">
      <c r="B2450" s="105">
        <v>42425.666666666664</v>
      </c>
      <c r="C2450" s="104">
        <v>103.56</v>
      </c>
      <c r="M2450" s="89">
        <f t="shared" si="42"/>
        <v>9.8006703649472209E-3</v>
      </c>
    </row>
    <row r="2451" spans="2:13" ht="13.5" thickBot="1" x14ac:dyDescent="0.25">
      <c r="B2451" s="105">
        <v>42426.666666666664</v>
      </c>
      <c r="C2451" s="104">
        <v>103.43</v>
      </c>
      <c r="M2451" s="89">
        <f t="shared" si="42"/>
        <v>-1.2560994936245747E-3</v>
      </c>
    </row>
    <row r="2452" spans="2:13" ht="13.5" thickBot="1" x14ac:dyDescent="0.25">
      <c r="B2452" s="105">
        <v>42429.666666666664</v>
      </c>
      <c r="C2452" s="104">
        <v>102.5</v>
      </c>
      <c r="M2452" s="89">
        <f t="shared" si="42"/>
        <v>-9.0322568112494537E-3</v>
      </c>
    </row>
    <row r="2453" spans="2:13" ht="13.5" thickBot="1" x14ac:dyDescent="0.25">
      <c r="B2453" s="105">
        <v>42430.666666666664</v>
      </c>
      <c r="C2453" s="104">
        <v>105.79</v>
      </c>
      <c r="M2453" s="89">
        <f t="shared" si="42"/>
        <v>3.1593198420220354E-2</v>
      </c>
    </row>
    <row r="2454" spans="2:13" ht="13.5" thickBot="1" x14ac:dyDescent="0.25">
      <c r="B2454" s="105">
        <v>42431.666666666664</v>
      </c>
      <c r="C2454" s="104">
        <v>105.83</v>
      </c>
      <c r="M2454" s="89">
        <f t="shared" si="42"/>
        <v>3.7803610694985652E-4</v>
      </c>
    </row>
    <row r="2455" spans="2:13" ht="13.5" thickBot="1" x14ac:dyDescent="0.25">
      <c r="B2455" s="105">
        <v>42432.666666666664</v>
      </c>
      <c r="C2455" s="104">
        <v>105.63</v>
      </c>
      <c r="M2455" s="89">
        <f t="shared" si="42"/>
        <v>-1.8916112705622918E-3</v>
      </c>
    </row>
    <row r="2456" spans="2:13" ht="13.5" thickBot="1" x14ac:dyDescent="0.25">
      <c r="B2456" s="105">
        <v>42433.666666666664</v>
      </c>
      <c r="C2456" s="104">
        <v>105.67</v>
      </c>
      <c r="M2456" s="89">
        <f t="shared" si="42"/>
        <v>3.7860861786857987E-4</v>
      </c>
    </row>
    <row r="2457" spans="2:13" ht="13.5" thickBot="1" x14ac:dyDescent="0.25">
      <c r="B2457" s="105">
        <v>42436.666666666664</v>
      </c>
      <c r="C2457" s="104">
        <v>105.02</v>
      </c>
      <c r="M2457" s="89">
        <f t="shared" si="42"/>
        <v>-6.1702222432261913E-3</v>
      </c>
    </row>
    <row r="2458" spans="2:13" ht="13.5" thickBot="1" x14ac:dyDescent="0.25">
      <c r="B2458" s="105">
        <v>42437.666666666664</v>
      </c>
      <c r="C2458" s="104">
        <v>104.15</v>
      </c>
      <c r="M2458" s="89">
        <f t="shared" si="42"/>
        <v>-8.3186405027321567E-3</v>
      </c>
    </row>
    <row r="2459" spans="2:13" ht="13.5" thickBot="1" x14ac:dyDescent="0.25">
      <c r="B2459" s="105">
        <v>42438.666666666664</v>
      </c>
      <c r="C2459" s="104">
        <v>104.82</v>
      </c>
      <c r="M2459" s="89">
        <f t="shared" si="42"/>
        <v>6.4124256670391247E-3</v>
      </c>
    </row>
    <row r="2460" spans="2:13" ht="13.5" thickBot="1" x14ac:dyDescent="0.25">
      <c r="B2460" s="105">
        <v>42439.666666666664</v>
      </c>
      <c r="C2460" s="104">
        <v>104.66</v>
      </c>
      <c r="M2460" s="89">
        <f t="shared" si="42"/>
        <v>-1.5275924299584518E-3</v>
      </c>
    </row>
    <row r="2461" spans="2:13" ht="13.5" thickBot="1" x14ac:dyDescent="0.25">
      <c r="B2461" s="105">
        <v>42440.666666666664</v>
      </c>
      <c r="C2461" s="104">
        <v>106.49</v>
      </c>
      <c r="M2461" s="89">
        <f t="shared" si="42"/>
        <v>1.7334083083230541E-2</v>
      </c>
    </row>
    <row r="2462" spans="2:13" ht="13.5" thickBot="1" x14ac:dyDescent="0.25">
      <c r="B2462" s="105">
        <v>42443.666666666664</v>
      </c>
      <c r="C2462" s="104">
        <v>106.67</v>
      </c>
      <c r="M2462" s="89">
        <f t="shared" si="42"/>
        <v>1.6888726100991425E-3</v>
      </c>
    </row>
    <row r="2463" spans="2:13" ht="13.5" thickBot="1" x14ac:dyDescent="0.25">
      <c r="B2463" s="105">
        <v>42444.666666666664</v>
      </c>
      <c r="C2463" s="104">
        <v>106.63</v>
      </c>
      <c r="M2463" s="89">
        <f t="shared" si="42"/>
        <v>-3.7505860730340304E-4</v>
      </c>
    </row>
    <row r="2464" spans="2:13" ht="13.5" thickBot="1" x14ac:dyDescent="0.25">
      <c r="B2464" s="105">
        <v>42445.666666666664</v>
      </c>
      <c r="C2464" s="104">
        <v>107.58</v>
      </c>
      <c r="M2464" s="89">
        <f t="shared" si="42"/>
        <v>8.8698588150083676E-3</v>
      </c>
    </row>
    <row r="2465" spans="2:13" ht="13.5" thickBot="1" x14ac:dyDescent="0.25">
      <c r="B2465" s="105">
        <v>42446.666666666664</v>
      </c>
      <c r="C2465" s="104">
        <v>107.52</v>
      </c>
      <c r="M2465" s="89">
        <f t="shared" si="42"/>
        <v>-5.5788007025709449E-4</v>
      </c>
    </row>
    <row r="2466" spans="2:13" ht="13.5" thickBot="1" x14ac:dyDescent="0.25">
      <c r="B2466" s="105">
        <v>42447.666666666664</v>
      </c>
      <c r="C2466" s="104">
        <v>107.37</v>
      </c>
      <c r="M2466" s="89">
        <f t="shared" si="42"/>
        <v>-1.39606332879519E-3</v>
      </c>
    </row>
    <row r="2467" spans="2:13" ht="13.5" thickBot="1" x14ac:dyDescent="0.25">
      <c r="B2467" s="105">
        <v>42450.666666666664</v>
      </c>
      <c r="C2467" s="104">
        <v>107.79</v>
      </c>
      <c r="M2467" s="89">
        <f t="shared" si="42"/>
        <v>3.9040763474929964E-3</v>
      </c>
    </row>
    <row r="2468" spans="2:13" ht="13.5" thickBot="1" x14ac:dyDescent="0.25">
      <c r="B2468" s="105">
        <v>42451.666666666664</v>
      </c>
      <c r="C2468" s="104">
        <v>108.12</v>
      </c>
      <c r="M2468" s="89">
        <f t="shared" si="42"/>
        <v>3.056831614709714E-3</v>
      </c>
    </row>
    <row r="2469" spans="2:13" ht="13.5" thickBot="1" x14ac:dyDescent="0.25">
      <c r="B2469" s="105">
        <v>42452.666666666664</v>
      </c>
      <c r="C2469" s="104">
        <v>107.23</v>
      </c>
      <c r="M2469" s="89">
        <f t="shared" si="42"/>
        <v>-8.2656611761925958E-3</v>
      </c>
    </row>
    <row r="2470" spans="2:13" ht="13.5" thickBot="1" x14ac:dyDescent="0.25">
      <c r="B2470" s="105">
        <v>42453.666666666664</v>
      </c>
      <c r="C2470" s="104">
        <v>107.26</v>
      </c>
      <c r="M2470" s="89">
        <f t="shared" si="42"/>
        <v>2.7973332272475821E-4</v>
      </c>
    </row>
    <row r="2471" spans="2:13" ht="13.5" thickBot="1" x14ac:dyDescent="0.25">
      <c r="B2471" s="105">
        <v>42457.666666666664</v>
      </c>
      <c r="C2471" s="104">
        <v>107.11</v>
      </c>
      <c r="M2471" s="89">
        <f t="shared" si="42"/>
        <v>-1.3994497782408924E-3</v>
      </c>
    </row>
    <row r="2472" spans="2:13" ht="13.5" thickBot="1" x14ac:dyDescent="0.25">
      <c r="B2472" s="105">
        <v>42458.666666666664</v>
      </c>
      <c r="C2472" s="104">
        <v>108.83</v>
      </c>
      <c r="M2472" s="89">
        <f t="shared" si="42"/>
        <v>1.5930687931432059E-2</v>
      </c>
    </row>
    <row r="2473" spans="2:13" ht="13.5" thickBot="1" x14ac:dyDescent="0.25">
      <c r="B2473" s="105">
        <v>42459.666666666664</v>
      </c>
      <c r="C2473" s="104">
        <v>109.36</v>
      </c>
      <c r="M2473" s="89">
        <f t="shared" si="42"/>
        <v>4.8581607077239283E-3</v>
      </c>
    </row>
    <row r="2474" spans="2:13" ht="13.5" thickBot="1" x14ac:dyDescent="0.25">
      <c r="B2474" s="105">
        <v>42460.666666666664</v>
      </c>
      <c r="C2474" s="104">
        <v>109.2</v>
      </c>
      <c r="M2474" s="89">
        <f t="shared" si="42"/>
        <v>-1.4641291048894242E-3</v>
      </c>
    </row>
    <row r="2475" spans="2:13" ht="13.5" thickBot="1" x14ac:dyDescent="0.25">
      <c r="B2475" s="105">
        <v>42461.666666666664</v>
      </c>
      <c r="C2475" s="104">
        <v>110.36</v>
      </c>
      <c r="M2475" s="89">
        <f t="shared" si="42"/>
        <v>1.0566686038280631E-2</v>
      </c>
    </row>
    <row r="2476" spans="2:13" ht="13.5" thickBot="1" x14ac:dyDescent="0.25">
      <c r="B2476" s="105">
        <v>42464.666666666664</v>
      </c>
      <c r="C2476" s="104">
        <v>109.94</v>
      </c>
      <c r="M2476" s="89">
        <f t="shared" si="42"/>
        <v>-3.8129869165710777E-3</v>
      </c>
    </row>
    <row r="2477" spans="2:13" ht="13.5" thickBot="1" x14ac:dyDescent="0.25">
      <c r="B2477" s="105">
        <v>42465.666666666664</v>
      </c>
      <c r="C2477" s="104">
        <v>108.88</v>
      </c>
      <c r="M2477" s="89">
        <f t="shared" si="42"/>
        <v>-9.6884040893036802E-3</v>
      </c>
    </row>
    <row r="2478" spans="2:13" ht="13.5" thickBot="1" x14ac:dyDescent="0.25">
      <c r="B2478" s="105">
        <v>42466.666666666664</v>
      </c>
      <c r="C2478" s="104">
        <v>110.67</v>
      </c>
      <c r="M2478" s="89">
        <f t="shared" si="42"/>
        <v>1.6306441933483379E-2</v>
      </c>
    </row>
    <row r="2479" spans="2:13" ht="13.5" thickBot="1" x14ac:dyDescent="0.25">
      <c r="B2479" s="105">
        <v>42467.666666666664</v>
      </c>
      <c r="C2479" s="104">
        <v>109.08</v>
      </c>
      <c r="M2479" s="89">
        <f t="shared" si="42"/>
        <v>-1.4471242299306261E-2</v>
      </c>
    </row>
    <row r="2480" spans="2:13" ht="13.5" thickBot="1" x14ac:dyDescent="0.25">
      <c r="B2480" s="105">
        <v>42468.666666666664</v>
      </c>
      <c r="C2480" s="104">
        <v>109</v>
      </c>
      <c r="M2480" s="89">
        <f t="shared" si="42"/>
        <v>-7.3367574824402266E-4</v>
      </c>
    </row>
    <row r="2481" spans="2:13" ht="13.5" thickBot="1" x14ac:dyDescent="0.25">
      <c r="B2481" s="105">
        <v>42471.666666666664</v>
      </c>
      <c r="C2481" s="104">
        <v>108.6</v>
      </c>
      <c r="M2481" s="89">
        <f t="shared" si="42"/>
        <v>-3.6764747293086368E-3</v>
      </c>
    </row>
    <row r="2482" spans="2:13" ht="13.5" thickBot="1" x14ac:dyDescent="0.25">
      <c r="B2482" s="105">
        <v>42472.666666666664</v>
      </c>
      <c r="C2482" s="104">
        <v>109.51</v>
      </c>
      <c r="M2482" s="89">
        <f t="shared" si="42"/>
        <v>8.3444617878328485E-3</v>
      </c>
    </row>
    <row r="2483" spans="2:13" ht="13.5" thickBot="1" x14ac:dyDescent="0.25">
      <c r="B2483" s="105">
        <v>42473.666666666664</v>
      </c>
      <c r="C2483" s="104">
        <v>110.91</v>
      </c>
      <c r="M2483" s="89">
        <f t="shared" si="42"/>
        <v>1.2703192328982456E-2</v>
      </c>
    </row>
    <row r="2484" spans="2:13" ht="13.5" thickBot="1" x14ac:dyDescent="0.25">
      <c r="B2484" s="105">
        <v>42474.666666666664</v>
      </c>
      <c r="C2484" s="104">
        <v>110.92</v>
      </c>
      <c r="M2484" s="89">
        <f t="shared" si="42"/>
        <v>9.0159130927203543E-5</v>
      </c>
    </row>
    <row r="2485" spans="2:13" ht="13.5" thickBot="1" x14ac:dyDescent="0.25">
      <c r="B2485" s="105">
        <v>42475.666666666664</v>
      </c>
      <c r="C2485" s="104">
        <v>110.64</v>
      </c>
      <c r="M2485" s="89">
        <f t="shared" si="42"/>
        <v>-2.5275333910745163E-3</v>
      </c>
    </row>
    <row r="2486" spans="2:13" ht="13.5" thickBot="1" x14ac:dyDescent="0.25">
      <c r="B2486" s="105">
        <v>42478.666666666664</v>
      </c>
      <c r="C2486" s="104">
        <v>111.23</v>
      </c>
      <c r="M2486" s="89">
        <f t="shared" si="42"/>
        <v>5.3184422474352004E-3</v>
      </c>
    </row>
    <row r="2487" spans="2:13" ht="13.5" thickBot="1" x14ac:dyDescent="0.25">
      <c r="B2487" s="105">
        <v>42479.666666666664</v>
      </c>
      <c r="C2487" s="104">
        <v>110.55</v>
      </c>
      <c r="M2487" s="89">
        <f t="shared" si="42"/>
        <v>-6.1322223004826584E-3</v>
      </c>
    </row>
    <row r="2488" spans="2:13" ht="13.5" thickBot="1" x14ac:dyDescent="0.25">
      <c r="B2488" s="105">
        <v>42480.666666666664</v>
      </c>
      <c r="C2488" s="104">
        <v>110.64</v>
      </c>
      <c r="M2488" s="89">
        <f t="shared" si="42"/>
        <v>8.1378005304748682E-4</v>
      </c>
    </row>
    <row r="2489" spans="2:13" ht="13.5" thickBot="1" x14ac:dyDescent="0.25">
      <c r="B2489" s="105">
        <v>42481.666666666664</v>
      </c>
      <c r="C2489" s="104">
        <v>110.65</v>
      </c>
      <c r="M2489" s="89">
        <f t="shared" si="42"/>
        <v>9.0379140555967306E-5</v>
      </c>
    </row>
    <row r="2490" spans="2:13" ht="13.5" thickBot="1" x14ac:dyDescent="0.25">
      <c r="B2490" s="105">
        <v>42482.666666666664</v>
      </c>
      <c r="C2490" s="104">
        <v>108.98</v>
      </c>
      <c r="M2490" s="89">
        <f t="shared" si="42"/>
        <v>-1.5207687342106405E-2</v>
      </c>
    </row>
    <row r="2491" spans="2:13" ht="13.5" thickBot="1" x14ac:dyDescent="0.25">
      <c r="B2491" s="105">
        <v>42485.666666666664</v>
      </c>
      <c r="C2491" s="104">
        <v>108.98</v>
      </c>
      <c r="M2491" s="89">
        <f t="shared" si="42"/>
        <v>0</v>
      </c>
    </row>
    <row r="2492" spans="2:13" ht="13.5" thickBot="1" x14ac:dyDescent="0.25">
      <c r="B2492" s="105">
        <v>42486.666666666664</v>
      </c>
      <c r="C2492" s="104">
        <v>108.45</v>
      </c>
      <c r="M2492" s="89">
        <f t="shared" si="42"/>
        <v>-4.8751418820689556E-3</v>
      </c>
    </row>
    <row r="2493" spans="2:13" ht="13.5" thickBot="1" x14ac:dyDescent="0.25">
      <c r="B2493" s="105">
        <v>42487.666666666664</v>
      </c>
      <c r="C2493" s="104">
        <v>107.58</v>
      </c>
      <c r="M2493" s="89">
        <f t="shared" si="42"/>
        <v>-8.0544804277869579E-3</v>
      </c>
    </row>
    <row r="2494" spans="2:13" ht="13.5" thickBot="1" x14ac:dyDescent="0.25">
      <c r="B2494" s="105">
        <v>42488.666666666664</v>
      </c>
      <c r="C2494" s="104">
        <v>106.28</v>
      </c>
      <c r="M2494" s="89">
        <f t="shared" si="42"/>
        <v>-1.2157635953483759E-2</v>
      </c>
    </row>
    <row r="2495" spans="2:13" ht="13.5" thickBot="1" x14ac:dyDescent="0.25">
      <c r="B2495" s="105">
        <v>42489.666666666664</v>
      </c>
      <c r="C2495" s="104">
        <v>105.72</v>
      </c>
      <c r="M2495" s="89">
        <f t="shared" si="42"/>
        <v>-5.2830311555243361E-3</v>
      </c>
    </row>
    <row r="2496" spans="2:13" ht="13.5" thickBot="1" x14ac:dyDescent="0.25">
      <c r="B2496" s="105">
        <v>42492.666666666664</v>
      </c>
      <c r="C2496" s="104">
        <v>106.72</v>
      </c>
      <c r="M2496" s="89">
        <f t="shared" si="42"/>
        <v>9.4144924312251459E-3</v>
      </c>
    </row>
    <row r="2497" spans="2:13" ht="13.5" thickBot="1" x14ac:dyDescent="0.25">
      <c r="B2497" s="105">
        <v>42493.666666666664</v>
      </c>
      <c r="C2497" s="104">
        <v>105.73</v>
      </c>
      <c r="M2497" s="89">
        <f t="shared" si="42"/>
        <v>-9.3199074228783457E-3</v>
      </c>
    </row>
    <row r="2498" spans="2:13" ht="13.5" thickBot="1" x14ac:dyDescent="0.25">
      <c r="B2498" s="105">
        <v>42494.666666666664</v>
      </c>
      <c r="C2498" s="104">
        <v>105.05</v>
      </c>
      <c r="M2498" s="89">
        <f t="shared" si="42"/>
        <v>-6.4522474534257617E-3</v>
      </c>
    </row>
    <row r="2499" spans="2:13" ht="13.5" thickBot="1" x14ac:dyDescent="0.25">
      <c r="B2499" s="105">
        <v>42495.666666666664</v>
      </c>
      <c r="C2499" s="104">
        <v>105.02</v>
      </c>
      <c r="M2499" s="89">
        <f t="shared" si="42"/>
        <v>-2.8561908129616417E-4</v>
      </c>
    </row>
    <row r="2500" spans="2:13" ht="13.5" thickBot="1" x14ac:dyDescent="0.25">
      <c r="B2500" s="105">
        <v>42496.666666666664</v>
      </c>
      <c r="C2500" s="104">
        <v>105.58</v>
      </c>
      <c r="M2500" s="89">
        <f t="shared" si="42"/>
        <v>5.3181511857569932E-3</v>
      </c>
    </row>
    <row r="2501" spans="2:13" ht="13.5" thickBot="1" x14ac:dyDescent="0.25">
      <c r="B2501" s="105">
        <v>42499.666666666664</v>
      </c>
      <c r="C2501" s="104">
        <v>105.88</v>
      </c>
      <c r="M2501" s="89">
        <f t="shared" ref="M2501:M2564" si="43">LN(C2501/C2500)</f>
        <v>2.837417963430264E-3</v>
      </c>
    </row>
    <row r="2502" spans="2:13" ht="13.5" thickBot="1" x14ac:dyDescent="0.25">
      <c r="B2502" s="105">
        <v>42500.666666666664</v>
      </c>
      <c r="C2502" s="104">
        <v>107.33</v>
      </c>
      <c r="M2502" s="89">
        <f t="shared" si="43"/>
        <v>1.360182313453258E-2</v>
      </c>
    </row>
    <row r="2503" spans="2:13" ht="13.5" thickBot="1" x14ac:dyDescent="0.25">
      <c r="B2503" s="105">
        <v>42501.666666666664</v>
      </c>
      <c r="C2503" s="104">
        <v>106.36</v>
      </c>
      <c r="M2503" s="89">
        <f t="shared" si="43"/>
        <v>-9.0786341186139975E-3</v>
      </c>
    </row>
    <row r="2504" spans="2:13" ht="13.5" thickBot="1" x14ac:dyDescent="0.25">
      <c r="B2504" s="105">
        <v>42502.666666666664</v>
      </c>
      <c r="C2504" s="104">
        <v>105.89</v>
      </c>
      <c r="M2504" s="89">
        <f t="shared" si="43"/>
        <v>-4.4287469324559821E-3</v>
      </c>
    </row>
    <row r="2505" spans="2:13" ht="13.5" thickBot="1" x14ac:dyDescent="0.25">
      <c r="B2505" s="105">
        <v>42503.666666666664</v>
      </c>
      <c r="C2505" s="104">
        <v>105.5</v>
      </c>
      <c r="M2505" s="89">
        <f t="shared" si="43"/>
        <v>-3.6898665262419159E-3</v>
      </c>
    </row>
    <row r="2506" spans="2:13" ht="13.5" thickBot="1" x14ac:dyDescent="0.25">
      <c r="B2506" s="105">
        <v>42506.666666666664</v>
      </c>
      <c r="C2506" s="104">
        <v>106.82</v>
      </c>
      <c r="M2506" s="89">
        <f t="shared" si="43"/>
        <v>1.2434221995502931E-2</v>
      </c>
    </row>
    <row r="2507" spans="2:13" ht="13.5" thickBot="1" x14ac:dyDescent="0.25">
      <c r="B2507" s="105">
        <v>42507.666666666664</v>
      </c>
      <c r="C2507" s="104">
        <v>105.48</v>
      </c>
      <c r="M2507" s="89">
        <f t="shared" si="43"/>
        <v>-1.262381342653819E-2</v>
      </c>
    </row>
    <row r="2508" spans="2:13" ht="13.5" thickBot="1" x14ac:dyDescent="0.25">
      <c r="B2508" s="105">
        <v>42508.666666666664</v>
      </c>
      <c r="C2508" s="104">
        <v>105.86</v>
      </c>
      <c r="M2508" s="89">
        <f t="shared" si="43"/>
        <v>3.5961049447554494E-3</v>
      </c>
    </row>
    <row r="2509" spans="2:13" ht="13.5" thickBot="1" x14ac:dyDescent="0.25">
      <c r="B2509" s="105">
        <v>42509.666666666664</v>
      </c>
      <c r="C2509" s="104">
        <v>105.31</v>
      </c>
      <c r="M2509" s="89">
        <f t="shared" si="43"/>
        <v>-5.2090850373356203E-3</v>
      </c>
    </row>
    <row r="2510" spans="2:13" ht="13.5" thickBot="1" x14ac:dyDescent="0.25">
      <c r="B2510" s="105">
        <v>42510.666666666664</v>
      </c>
      <c r="C2510" s="104">
        <v>106.47</v>
      </c>
      <c r="M2510" s="89">
        <f t="shared" si="43"/>
        <v>1.0954873934009046E-2</v>
      </c>
    </row>
    <row r="2511" spans="2:13" ht="13.5" thickBot="1" x14ac:dyDescent="0.25">
      <c r="B2511" s="105">
        <v>42513.666666666664</v>
      </c>
      <c r="C2511" s="104">
        <v>106.33</v>
      </c>
      <c r="M2511" s="89">
        <f t="shared" si="43"/>
        <v>-1.3157896635199685E-3</v>
      </c>
    </row>
    <row r="2512" spans="2:13" ht="13.5" thickBot="1" x14ac:dyDescent="0.25">
      <c r="B2512" s="105">
        <v>42514.666666666664</v>
      </c>
      <c r="C2512" s="104">
        <v>108.46</v>
      </c>
      <c r="M2512" s="89">
        <f t="shared" si="43"/>
        <v>1.9833975749919824E-2</v>
      </c>
    </row>
    <row r="2513" spans="2:13" ht="13.5" thickBot="1" x14ac:dyDescent="0.25">
      <c r="B2513" s="105">
        <v>42515.666666666664</v>
      </c>
      <c r="C2513" s="104">
        <v>109.24</v>
      </c>
      <c r="M2513" s="89">
        <f t="shared" si="43"/>
        <v>7.1658551925897103E-3</v>
      </c>
    </row>
    <row r="2514" spans="2:13" ht="13.5" thickBot="1" x14ac:dyDescent="0.25">
      <c r="B2514" s="105">
        <v>42516.666666666664</v>
      </c>
      <c r="C2514" s="104">
        <v>109.56</v>
      </c>
      <c r="M2514" s="89">
        <f t="shared" si="43"/>
        <v>2.9250477893731498E-3</v>
      </c>
    </row>
    <row r="2515" spans="2:13" ht="13.5" thickBot="1" x14ac:dyDescent="0.25">
      <c r="B2515" s="105">
        <v>42517.666666666664</v>
      </c>
      <c r="C2515" s="104">
        <v>110.13</v>
      </c>
      <c r="M2515" s="89">
        <f t="shared" si="43"/>
        <v>5.1891417819750901E-3</v>
      </c>
    </row>
    <row r="2516" spans="2:13" ht="13.5" thickBot="1" x14ac:dyDescent="0.25">
      <c r="B2516" s="105">
        <v>42521.666666666664</v>
      </c>
      <c r="C2516" s="104">
        <v>110.34</v>
      </c>
      <c r="M2516" s="89">
        <f t="shared" si="43"/>
        <v>1.9050216674321144E-3</v>
      </c>
    </row>
    <row r="2517" spans="2:13" ht="13.5" thickBot="1" x14ac:dyDescent="0.25">
      <c r="B2517" s="105">
        <v>42522.666666666664</v>
      </c>
      <c r="C2517" s="104">
        <v>110.35</v>
      </c>
      <c r="M2517" s="89">
        <f t="shared" si="43"/>
        <v>9.0624858460566676E-5</v>
      </c>
    </row>
    <row r="2518" spans="2:13" ht="13.5" thickBot="1" x14ac:dyDescent="0.25">
      <c r="B2518" s="105">
        <v>42523.666666666664</v>
      </c>
      <c r="C2518" s="104">
        <v>110.58</v>
      </c>
      <c r="M2518" s="89">
        <f t="shared" si="43"/>
        <v>2.0821082070414804E-3</v>
      </c>
    </row>
    <row r="2519" spans="2:13" ht="13.5" thickBot="1" x14ac:dyDescent="0.25">
      <c r="B2519" s="105">
        <v>42524.666666666664</v>
      </c>
      <c r="C2519" s="104">
        <v>110.06</v>
      </c>
      <c r="M2519" s="89">
        <f t="shared" si="43"/>
        <v>-4.7135692781741225E-3</v>
      </c>
    </row>
    <row r="2520" spans="2:13" ht="13.5" thickBot="1" x14ac:dyDescent="0.25">
      <c r="B2520" s="105">
        <v>42527.666666666664</v>
      </c>
      <c r="C2520" s="104">
        <v>110.46</v>
      </c>
      <c r="M2520" s="89">
        <f t="shared" si="43"/>
        <v>3.6277928414286363E-3</v>
      </c>
    </row>
    <row r="2521" spans="2:13" ht="13.5" thickBot="1" x14ac:dyDescent="0.25">
      <c r="B2521" s="105">
        <v>42528.666666666664</v>
      </c>
      <c r="C2521" s="104">
        <v>110.18</v>
      </c>
      <c r="M2521" s="89">
        <f t="shared" si="43"/>
        <v>-2.5380724284708887E-3</v>
      </c>
    </row>
    <row r="2522" spans="2:13" ht="13.5" thickBot="1" x14ac:dyDescent="0.25">
      <c r="B2522" s="105">
        <v>42529.666666666664</v>
      </c>
      <c r="C2522" s="104">
        <v>110.37</v>
      </c>
      <c r="M2522" s="89">
        <f t="shared" si="43"/>
        <v>1.7229657402222153E-3</v>
      </c>
    </row>
    <row r="2523" spans="2:13" ht="13.5" thickBot="1" x14ac:dyDescent="0.25">
      <c r="B2523" s="105">
        <v>42530.666666666664</v>
      </c>
      <c r="C2523" s="104">
        <v>110.19</v>
      </c>
      <c r="M2523" s="89">
        <f t="shared" si="43"/>
        <v>-1.6322092851071472E-3</v>
      </c>
    </row>
    <row r="2524" spans="2:13" ht="13.5" thickBot="1" x14ac:dyDescent="0.25">
      <c r="B2524" s="105">
        <v>42531.666666666664</v>
      </c>
      <c r="C2524" s="104">
        <v>108.94</v>
      </c>
      <c r="M2524" s="89">
        <f t="shared" si="43"/>
        <v>-1.1408876544157268E-2</v>
      </c>
    </row>
    <row r="2525" spans="2:13" ht="13.5" thickBot="1" x14ac:dyDescent="0.25">
      <c r="B2525" s="105">
        <v>42534.666666666664</v>
      </c>
      <c r="C2525" s="104">
        <v>108.03</v>
      </c>
      <c r="M2525" s="89">
        <f t="shared" si="43"/>
        <v>-8.3883056266348555E-3</v>
      </c>
    </row>
    <row r="2526" spans="2:13" ht="13.5" thickBot="1" x14ac:dyDescent="0.25">
      <c r="B2526" s="105">
        <v>42535.666666666664</v>
      </c>
      <c r="C2526" s="104">
        <v>108.03</v>
      </c>
      <c r="M2526" s="89">
        <f t="shared" si="43"/>
        <v>0</v>
      </c>
    </row>
    <row r="2527" spans="2:13" ht="13.5" thickBot="1" x14ac:dyDescent="0.25">
      <c r="B2527" s="105">
        <v>42536.666666666664</v>
      </c>
      <c r="C2527" s="104">
        <v>107.72</v>
      </c>
      <c r="M2527" s="89">
        <f t="shared" si="43"/>
        <v>-2.8736983854954633E-3</v>
      </c>
    </row>
    <row r="2528" spans="2:13" ht="13.5" thickBot="1" x14ac:dyDescent="0.25">
      <c r="B2528" s="105">
        <v>42537.666666666664</v>
      </c>
      <c r="C2528" s="104">
        <v>108.04</v>
      </c>
      <c r="M2528" s="89">
        <f t="shared" si="43"/>
        <v>2.9662609810166564E-3</v>
      </c>
    </row>
    <row r="2529" spans="2:13" ht="13.5" thickBot="1" x14ac:dyDescent="0.25">
      <c r="B2529" s="105">
        <v>42538.666666666664</v>
      </c>
      <c r="C2529" s="104">
        <v>106.49</v>
      </c>
      <c r="M2529" s="89">
        <f t="shared" si="43"/>
        <v>-1.4450444897122492E-2</v>
      </c>
    </row>
    <row r="2530" spans="2:13" ht="13.5" thickBot="1" x14ac:dyDescent="0.25">
      <c r="B2530" s="105">
        <v>42541.666666666664</v>
      </c>
      <c r="C2530" s="104">
        <v>107.16</v>
      </c>
      <c r="M2530" s="89">
        <f t="shared" si="43"/>
        <v>6.2719606491156337E-3</v>
      </c>
    </row>
    <row r="2531" spans="2:13" ht="13.5" thickBot="1" x14ac:dyDescent="0.25">
      <c r="B2531" s="105">
        <v>42542.666666666664</v>
      </c>
      <c r="C2531" s="104">
        <v>107.5</v>
      </c>
      <c r="M2531" s="89">
        <f t="shared" si="43"/>
        <v>3.1678028913096176E-3</v>
      </c>
    </row>
    <row r="2532" spans="2:13" ht="13.5" thickBot="1" x14ac:dyDescent="0.25">
      <c r="B2532" s="105">
        <v>42543.666666666664</v>
      </c>
      <c r="C2532" s="104">
        <v>107.24</v>
      </c>
      <c r="M2532" s="89">
        <f t="shared" si="43"/>
        <v>-2.421534199958989E-3</v>
      </c>
    </row>
    <row r="2533" spans="2:13" ht="13.5" thickBot="1" x14ac:dyDescent="0.25">
      <c r="B2533" s="105">
        <v>42544.666666666664</v>
      </c>
      <c r="C2533" s="104">
        <v>108.77</v>
      </c>
      <c r="M2533" s="89">
        <f t="shared" si="43"/>
        <v>1.4166247738000289E-2</v>
      </c>
    </row>
    <row r="2534" spans="2:13" ht="13.5" thickBot="1" x14ac:dyDescent="0.25">
      <c r="B2534" s="105">
        <v>42545.666666666664</v>
      </c>
      <c r="C2534" s="104">
        <v>104.29</v>
      </c>
      <c r="M2534" s="89">
        <f t="shared" si="43"/>
        <v>-4.2060080972637331E-2</v>
      </c>
    </row>
    <row r="2535" spans="2:13" ht="13.5" thickBot="1" x14ac:dyDescent="0.25">
      <c r="B2535" s="105">
        <v>42548.666666666664</v>
      </c>
      <c r="C2535" s="104">
        <v>102.22</v>
      </c>
      <c r="M2535" s="89">
        <f t="shared" si="43"/>
        <v>-2.0048126792988098E-2</v>
      </c>
    </row>
    <row r="2536" spans="2:13" ht="13.5" thickBot="1" x14ac:dyDescent="0.25">
      <c r="B2536" s="105">
        <v>42549.666666666664</v>
      </c>
      <c r="C2536" s="104">
        <v>104.46</v>
      </c>
      <c r="M2536" s="89">
        <f t="shared" si="43"/>
        <v>2.1676869668019169E-2</v>
      </c>
    </row>
    <row r="2537" spans="2:13" ht="13.5" thickBot="1" x14ac:dyDescent="0.25">
      <c r="B2537" s="105">
        <v>42550.666666666664</v>
      </c>
      <c r="C2537" s="104">
        <v>106.31</v>
      </c>
      <c r="M2537" s="89">
        <f t="shared" si="43"/>
        <v>1.7555131292361213E-2</v>
      </c>
    </row>
    <row r="2538" spans="2:13" ht="13.5" thickBot="1" x14ac:dyDescent="0.25">
      <c r="B2538" s="105">
        <v>42551.666666666664</v>
      </c>
      <c r="C2538" s="104">
        <v>107.54</v>
      </c>
      <c r="M2538" s="89">
        <f t="shared" si="43"/>
        <v>1.1503517081018254E-2</v>
      </c>
    </row>
    <row r="2539" spans="2:13" ht="13.5" thickBot="1" x14ac:dyDescent="0.25">
      <c r="B2539" s="105">
        <v>42552.666666666664</v>
      </c>
      <c r="C2539" s="104">
        <v>108.08</v>
      </c>
      <c r="M2539" s="89">
        <f t="shared" si="43"/>
        <v>5.0088222704113804E-3</v>
      </c>
    </row>
    <row r="2540" spans="2:13" ht="13.5" thickBot="1" x14ac:dyDescent="0.25">
      <c r="B2540" s="105">
        <v>42556.666666666664</v>
      </c>
      <c r="C2540" s="104">
        <v>107.42</v>
      </c>
      <c r="M2540" s="89">
        <f t="shared" si="43"/>
        <v>-6.1253091746300541E-3</v>
      </c>
    </row>
    <row r="2541" spans="2:13" ht="13.5" thickBot="1" x14ac:dyDescent="0.25">
      <c r="B2541" s="105">
        <v>42557.666666666664</v>
      </c>
      <c r="C2541" s="104">
        <v>108.3</v>
      </c>
      <c r="M2541" s="89">
        <f t="shared" si="43"/>
        <v>8.1587695296316039E-3</v>
      </c>
    </row>
    <row r="2542" spans="2:13" ht="13.5" thickBot="1" x14ac:dyDescent="0.25">
      <c r="B2542" s="105">
        <v>42558.666666666664</v>
      </c>
      <c r="C2542" s="104">
        <v>108.62</v>
      </c>
      <c r="M2542" s="89">
        <f t="shared" si="43"/>
        <v>2.9503985997544387E-3</v>
      </c>
    </row>
    <row r="2543" spans="2:13" ht="13.5" thickBot="1" x14ac:dyDescent="0.25">
      <c r="B2543" s="105">
        <v>42559.666666666664</v>
      </c>
      <c r="C2543" s="104">
        <v>110.3</v>
      </c>
      <c r="M2543" s="89">
        <f t="shared" si="43"/>
        <v>1.5348373652757395E-2</v>
      </c>
    </row>
    <row r="2544" spans="2:13" ht="13.5" thickBot="1" x14ac:dyDescent="0.25">
      <c r="B2544" s="105">
        <v>42562.666666666664</v>
      </c>
      <c r="C2544" s="104">
        <v>110.93</v>
      </c>
      <c r="M2544" s="89">
        <f t="shared" si="43"/>
        <v>5.6954454911114713E-3</v>
      </c>
    </row>
    <row r="2545" spans="2:13" ht="13.5" thickBot="1" x14ac:dyDescent="0.25">
      <c r="B2545" s="105">
        <v>42563.666666666664</v>
      </c>
      <c r="C2545" s="104">
        <v>111.49</v>
      </c>
      <c r="M2545" s="89">
        <f t="shared" si="43"/>
        <v>5.0355290289117987E-3</v>
      </c>
    </row>
    <row r="2546" spans="2:13" ht="13.5" thickBot="1" x14ac:dyDescent="0.25">
      <c r="B2546" s="105">
        <v>42564.666666666664</v>
      </c>
      <c r="C2546" s="104">
        <v>111.22</v>
      </c>
      <c r="M2546" s="89">
        <f t="shared" si="43"/>
        <v>-2.4246790200621168E-3</v>
      </c>
    </row>
    <row r="2547" spans="2:13" ht="13.5" thickBot="1" x14ac:dyDescent="0.25">
      <c r="B2547" s="105">
        <v>42565.666666666664</v>
      </c>
      <c r="C2547" s="104">
        <v>111.98</v>
      </c>
      <c r="M2547" s="89">
        <f t="shared" si="43"/>
        <v>6.8100621613293548E-3</v>
      </c>
    </row>
    <row r="2548" spans="2:13" ht="13.5" thickBot="1" x14ac:dyDescent="0.25">
      <c r="B2548" s="105">
        <v>42566.666666666664</v>
      </c>
      <c r="C2548" s="104">
        <v>111.8</v>
      </c>
      <c r="M2548" s="89">
        <f t="shared" si="43"/>
        <v>-1.6087231997485147E-3</v>
      </c>
    </row>
    <row r="2549" spans="2:13" ht="13.5" thickBot="1" x14ac:dyDescent="0.25">
      <c r="B2549" s="105">
        <v>42569.666666666664</v>
      </c>
      <c r="C2549" s="104">
        <v>112.54</v>
      </c>
      <c r="M2549" s="89">
        <f t="shared" si="43"/>
        <v>6.5971532841342575E-3</v>
      </c>
    </row>
    <row r="2550" spans="2:13" ht="13.5" thickBot="1" x14ac:dyDescent="0.25">
      <c r="B2550" s="105">
        <v>42570.666666666664</v>
      </c>
      <c r="C2550" s="104">
        <v>112.13</v>
      </c>
      <c r="M2550" s="89">
        <f t="shared" si="43"/>
        <v>-3.649801532343636E-3</v>
      </c>
    </row>
    <row r="2551" spans="2:13" ht="13.5" thickBot="1" x14ac:dyDescent="0.25">
      <c r="B2551" s="105">
        <v>42571.666666666664</v>
      </c>
      <c r="C2551" s="104">
        <v>113.44</v>
      </c>
      <c r="M2551" s="89">
        <f t="shared" si="43"/>
        <v>1.1615150311028034E-2</v>
      </c>
    </row>
    <row r="2552" spans="2:13" ht="13.5" thickBot="1" x14ac:dyDescent="0.25">
      <c r="B2552" s="105">
        <v>42572.666666666664</v>
      </c>
      <c r="C2552" s="104">
        <v>113.18</v>
      </c>
      <c r="M2552" s="89">
        <f t="shared" si="43"/>
        <v>-2.2945910694395634E-3</v>
      </c>
    </row>
    <row r="2553" spans="2:13" ht="13.5" thickBot="1" x14ac:dyDescent="0.25">
      <c r="B2553" s="105">
        <v>42573.666666666664</v>
      </c>
      <c r="C2553" s="104">
        <v>113.65</v>
      </c>
      <c r="M2553" s="89">
        <f t="shared" si="43"/>
        <v>4.1440785841744413E-3</v>
      </c>
    </row>
    <row r="2554" spans="2:13" ht="13.5" thickBot="1" x14ac:dyDescent="0.25">
      <c r="B2554" s="105">
        <v>42576.666666666664</v>
      </c>
      <c r="C2554" s="104">
        <v>113.66</v>
      </c>
      <c r="M2554" s="89">
        <f t="shared" si="43"/>
        <v>8.7985570423040283E-5</v>
      </c>
    </row>
    <row r="2555" spans="2:13" ht="13.5" thickBot="1" x14ac:dyDescent="0.25">
      <c r="B2555" s="105">
        <v>42577.666666666664</v>
      </c>
      <c r="C2555" s="104">
        <v>113.79</v>
      </c>
      <c r="M2555" s="89">
        <f t="shared" si="43"/>
        <v>1.1431084999420063E-3</v>
      </c>
    </row>
    <row r="2556" spans="2:13" ht="13.5" thickBot="1" x14ac:dyDescent="0.25">
      <c r="B2556" s="105">
        <v>42578.666666666664</v>
      </c>
      <c r="C2556" s="104">
        <v>114.58</v>
      </c>
      <c r="M2556" s="89">
        <f t="shared" si="43"/>
        <v>6.9186246115143426E-3</v>
      </c>
    </row>
    <row r="2557" spans="2:13" ht="13.5" thickBot="1" x14ac:dyDescent="0.25">
      <c r="B2557" s="105">
        <v>42579.666666666664</v>
      </c>
      <c r="C2557" s="104">
        <v>114.98</v>
      </c>
      <c r="M2557" s="89">
        <f t="shared" si="43"/>
        <v>3.4849312147131363E-3</v>
      </c>
    </row>
    <row r="2558" spans="2:13" ht="13.5" thickBot="1" x14ac:dyDescent="0.25">
      <c r="B2558" s="105">
        <v>42580.666666666664</v>
      </c>
      <c r="C2558" s="104">
        <v>115.23</v>
      </c>
      <c r="M2558" s="89">
        <f t="shared" si="43"/>
        <v>2.1719308307782265E-3</v>
      </c>
    </row>
    <row r="2559" spans="2:13" ht="13.5" thickBot="1" x14ac:dyDescent="0.25">
      <c r="B2559" s="105">
        <v>42583.666666666664</v>
      </c>
      <c r="C2559" s="104">
        <v>115.84</v>
      </c>
      <c r="M2559" s="89">
        <f t="shared" si="43"/>
        <v>5.2797976114830128E-3</v>
      </c>
    </row>
    <row r="2560" spans="2:13" ht="13.5" thickBot="1" x14ac:dyDescent="0.25">
      <c r="B2560" s="105">
        <v>42584.666666666664</v>
      </c>
      <c r="C2560" s="104">
        <v>114.96</v>
      </c>
      <c r="M2560" s="89">
        <f t="shared" si="43"/>
        <v>-7.6256868666368547E-3</v>
      </c>
    </row>
    <row r="2561" spans="2:13" ht="13.5" thickBot="1" x14ac:dyDescent="0.25">
      <c r="B2561" s="105">
        <v>42585.666666666664</v>
      </c>
      <c r="C2561" s="104">
        <v>115.34</v>
      </c>
      <c r="M2561" s="89">
        <f t="shared" si="43"/>
        <v>3.3000464164971255E-3</v>
      </c>
    </row>
    <row r="2562" spans="2:13" ht="13.5" thickBot="1" x14ac:dyDescent="0.25">
      <c r="B2562" s="105">
        <v>42586.666666666664</v>
      </c>
      <c r="C2562" s="104">
        <v>115.67</v>
      </c>
      <c r="M2562" s="89">
        <f t="shared" si="43"/>
        <v>2.8570211200436729E-3</v>
      </c>
    </row>
    <row r="2563" spans="2:13" ht="13.5" thickBot="1" x14ac:dyDescent="0.25">
      <c r="B2563" s="105">
        <v>42587.666666666664</v>
      </c>
      <c r="C2563" s="104">
        <v>116.78</v>
      </c>
      <c r="M2563" s="89">
        <f t="shared" si="43"/>
        <v>9.5505135480812835E-3</v>
      </c>
    </row>
    <row r="2564" spans="2:13" ht="13.5" thickBot="1" x14ac:dyDescent="0.25">
      <c r="B2564" s="105">
        <v>42590.666666666664</v>
      </c>
      <c r="C2564" s="104">
        <v>116.65</v>
      </c>
      <c r="M2564" s="89">
        <f t="shared" si="43"/>
        <v>-1.1138243879524874E-3</v>
      </c>
    </row>
    <row r="2565" spans="2:13" ht="13.5" thickBot="1" x14ac:dyDescent="0.25">
      <c r="B2565" s="105">
        <v>42591.666666666664</v>
      </c>
      <c r="C2565" s="104">
        <v>116.92</v>
      </c>
      <c r="M2565" s="89">
        <f t="shared" ref="M2565:M2628" si="44">LN(C2565/C2564)</f>
        <v>2.3119417756062633E-3</v>
      </c>
    </row>
    <row r="2566" spans="2:13" ht="13.5" thickBot="1" x14ac:dyDescent="0.25">
      <c r="B2566" s="105">
        <v>42592.666666666664</v>
      </c>
      <c r="C2566" s="104">
        <v>116.62</v>
      </c>
      <c r="M2566" s="89">
        <f t="shared" si="44"/>
        <v>-2.5691544490351907E-3</v>
      </c>
    </row>
    <row r="2567" spans="2:13" ht="13.5" thickBot="1" x14ac:dyDescent="0.25">
      <c r="B2567" s="105">
        <v>42593.666666666664</v>
      </c>
      <c r="C2567" s="104">
        <v>117.12</v>
      </c>
      <c r="M2567" s="89">
        <f t="shared" si="44"/>
        <v>4.278264418991558E-3</v>
      </c>
    </row>
    <row r="2568" spans="2:13" ht="13.5" thickBot="1" x14ac:dyDescent="0.25">
      <c r="B2568" s="105">
        <v>42594.666666666664</v>
      </c>
      <c r="C2568" s="104">
        <v>117.2</v>
      </c>
      <c r="M2568" s="89">
        <f t="shared" si="44"/>
        <v>6.8282692991072967E-4</v>
      </c>
    </row>
    <row r="2569" spans="2:13" ht="13.5" thickBot="1" x14ac:dyDescent="0.25">
      <c r="B2569" s="105">
        <v>42597.666666666664</v>
      </c>
      <c r="C2569" s="104">
        <v>117.7</v>
      </c>
      <c r="M2569" s="89">
        <f t="shared" si="44"/>
        <v>4.2571371233186897E-3</v>
      </c>
    </row>
    <row r="2570" spans="2:13" ht="13.5" thickBot="1" x14ac:dyDescent="0.25">
      <c r="B2570" s="105">
        <v>42598.666666666664</v>
      </c>
      <c r="C2570" s="104">
        <v>117.05</v>
      </c>
      <c r="M2570" s="89">
        <f t="shared" si="44"/>
        <v>-5.5378203293113479E-3</v>
      </c>
    </row>
    <row r="2571" spans="2:13" ht="13.5" thickBot="1" x14ac:dyDescent="0.25">
      <c r="B2571" s="105">
        <v>42599.666666666664</v>
      </c>
      <c r="C2571" s="104">
        <v>117.26</v>
      </c>
      <c r="M2571" s="89">
        <f t="shared" si="44"/>
        <v>1.7924975991494311E-3</v>
      </c>
    </row>
    <row r="2572" spans="2:13" ht="13.5" thickBot="1" x14ac:dyDescent="0.25">
      <c r="B2572" s="105">
        <v>42600.666666666664</v>
      </c>
      <c r="C2572" s="104">
        <v>117.29</v>
      </c>
      <c r="M2572" s="89">
        <f t="shared" si="44"/>
        <v>2.5580899734472281E-4</v>
      </c>
    </row>
    <row r="2573" spans="2:13" ht="13.5" thickBot="1" x14ac:dyDescent="0.25">
      <c r="B2573" s="105">
        <v>42601.666666666664</v>
      </c>
      <c r="C2573" s="104">
        <v>117.26</v>
      </c>
      <c r="M2573" s="89">
        <f t="shared" si="44"/>
        <v>-2.5580899734471159E-4</v>
      </c>
    </row>
    <row r="2574" spans="2:13" ht="13.5" thickBot="1" x14ac:dyDescent="0.25">
      <c r="B2574" s="105">
        <v>42604.666666666664</v>
      </c>
      <c r="C2574" s="104">
        <v>117.35</v>
      </c>
      <c r="M2574" s="89">
        <f t="shared" si="44"/>
        <v>7.6723076096344583E-4</v>
      </c>
    </row>
    <row r="2575" spans="2:13" ht="13.5" thickBot="1" x14ac:dyDescent="0.25">
      <c r="B2575" s="105">
        <v>42605.666666666664</v>
      </c>
      <c r="C2575" s="104">
        <v>117.56</v>
      </c>
      <c r="M2575" s="89">
        <f t="shared" si="44"/>
        <v>1.7879192536840731E-3</v>
      </c>
    </row>
    <row r="2576" spans="2:13" ht="13.5" thickBot="1" x14ac:dyDescent="0.25">
      <c r="B2576" s="105">
        <v>42606.666666666664</v>
      </c>
      <c r="C2576" s="104">
        <v>116.8</v>
      </c>
      <c r="M2576" s="89">
        <f t="shared" si="44"/>
        <v>-6.4857711565899723E-3</v>
      </c>
    </row>
    <row r="2577" spans="2:13" ht="13.5" thickBot="1" x14ac:dyDescent="0.25">
      <c r="B2577" s="105">
        <v>42607.666666666664</v>
      </c>
      <c r="C2577" s="104">
        <v>116.61</v>
      </c>
      <c r="M2577" s="89">
        <f t="shared" si="44"/>
        <v>-1.6280368618851724E-3</v>
      </c>
    </row>
    <row r="2578" spans="2:13" ht="13.5" thickBot="1" x14ac:dyDescent="0.25">
      <c r="B2578" s="105">
        <v>42608.666666666664</v>
      </c>
      <c r="C2578" s="104">
        <v>116.78</v>
      </c>
      <c r="M2578" s="89">
        <f t="shared" si="44"/>
        <v>1.4567893231500226E-3</v>
      </c>
    </row>
    <row r="2579" spans="2:13" ht="13.5" thickBot="1" x14ac:dyDescent="0.25">
      <c r="B2579" s="105">
        <v>42611.666666666664</v>
      </c>
      <c r="C2579" s="104">
        <v>116.94</v>
      </c>
      <c r="M2579" s="89">
        <f t="shared" si="44"/>
        <v>1.3691598921327876E-3</v>
      </c>
    </row>
    <row r="2580" spans="2:13" ht="13.5" thickBot="1" x14ac:dyDescent="0.25">
      <c r="B2580" s="105">
        <v>42612.666666666664</v>
      </c>
      <c r="C2580" s="104">
        <v>116.56</v>
      </c>
      <c r="M2580" s="89">
        <f t="shared" si="44"/>
        <v>-3.2548208605749896E-3</v>
      </c>
    </row>
    <row r="2581" spans="2:13" ht="13.5" thickBot="1" x14ac:dyDescent="0.25">
      <c r="B2581" s="105">
        <v>42613.666666666664</v>
      </c>
      <c r="C2581" s="104">
        <v>116.44</v>
      </c>
      <c r="M2581" s="89">
        <f t="shared" si="44"/>
        <v>-1.0300430095269704E-3</v>
      </c>
    </row>
    <row r="2582" spans="2:13" ht="13.5" thickBot="1" x14ac:dyDescent="0.25">
      <c r="B2582" s="105">
        <v>42614.666666666664</v>
      </c>
      <c r="C2582" s="104">
        <v>116.74</v>
      </c>
      <c r="M2582" s="89">
        <f t="shared" si="44"/>
        <v>2.573120898222394E-3</v>
      </c>
    </row>
    <row r="2583" spans="2:13" ht="13.5" thickBot="1" x14ac:dyDescent="0.25">
      <c r="B2583" s="105">
        <v>42615.666666666664</v>
      </c>
      <c r="C2583" s="104">
        <v>117.12</v>
      </c>
      <c r="M2583" s="89">
        <f t="shared" si="44"/>
        <v>3.2498104373566384E-3</v>
      </c>
    </row>
    <row r="2584" spans="2:13" ht="13.5" thickBot="1" x14ac:dyDescent="0.25">
      <c r="B2584" s="105">
        <v>42619.666666666664</v>
      </c>
      <c r="C2584" s="104">
        <v>117.85</v>
      </c>
      <c r="M2584" s="89">
        <f t="shared" si="44"/>
        <v>6.2135791691384952E-3</v>
      </c>
    </row>
    <row r="2585" spans="2:13" ht="13.5" thickBot="1" x14ac:dyDescent="0.25">
      <c r="B2585" s="105">
        <v>42620.666666666664</v>
      </c>
      <c r="C2585" s="104">
        <v>117.92</v>
      </c>
      <c r="M2585" s="89">
        <f t="shared" si="44"/>
        <v>5.9379905888631303E-4</v>
      </c>
    </row>
    <row r="2586" spans="2:13" ht="13.5" thickBot="1" x14ac:dyDescent="0.25">
      <c r="B2586" s="105">
        <v>42621.666666666664</v>
      </c>
      <c r="C2586" s="104">
        <v>117.23</v>
      </c>
      <c r="M2586" s="89">
        <f t="shared" si="44"/>
        <v>-5.8686113572895193E-3</v>
      </c>
    </row>
    <row r="2587" spans="2:13" ht="13.5" thickBot="1" x14ac:dyDescent="0.25">
      <c r="B2587" s="105">
        <v>42622.666666666664</v>
      </c>
      <c r="C2587" s="104">
        <v>114.28</v>
      </c>
      <c r="M2587" s="89">
        <f t="shared" si="44"/>
        <v>-2.5486239721164636E-2</v>
      </c>
    </row>
    <row r="2588" spans="2:13" ht="13.5" thickBot="1" x14ac:dyDescent="0.25">
      <c r="B2588" s="105">
        <v>42625.666666666664</v>
      </c>
      <c r="C2588" s="104">
        <v>116.33</v>
      </c>
      <c r="M2588" s="89">
        <f t="shared" si="44"/>
        <v>1.7779402466102604E-2</v>
      </c>
    </row>
    <row r="2589" spans="2:13" ht="13.5" thickBot="1" x14ac:dyDescent="0.25">
      <c r="B2589" s="105">
        <v>42626.666666666664</v>
      </c>
      <c r="C2589" s="104">
        <v>115.29</v>
      </c>
      <c r="M2589" s="89">
        <f t="shared" si="44"/>
        <v>-8.9802865838126897E-3</v>
      </c>
    </row>
    <row r="2590" spans="2:13" ht="13.5" thickBot="1" x14ac:dyDescent="0.25">
      <c r="B2590" s="105">
        <v>42627.666666666664</v>
      </c>
      <c r="C2590" s="104">
        <v>115.84</v>
      </c>
      <c r="M2590" s="89">
        <f t="shared" si="44"/>
        <v>4.7592353925439562E-3</v>
      </c>
    </row>
    <row r="2591" spans="2:13" ht="13.5" thickBot="1" x14ac:dyDescent="0.25">
      <c r="B2591" s="105">
        <v>42628.666666666664</v>
      </c>
      <c r="C2591" s="104">
        <v>117.64</v>
      </c>
      <c r="M2591" s="89">
        <f t="shared" si="44"/>
        <v>1.5419185048387997E-2</v>
      </c>
    </row>
    <row r="2592" spans="2:13" ht="13.5" thickBot="1" x14ac:dyDescent="0.25">
      <c r="B2592" s="105">
        <v>42629.666666666664</v>
      </c>
      <c r="C2592" s="104">
        <v>117.29</v>
      </c>
      <c r="M2592" s="89">
        <f t="shared" si="44"/>
        <v>-2.9796131523805525E-3</v>
      </c>
    </row>
    <row r="2593" spans="2:13" ht="13.5" thickBot="1" x14ac:dyDescent="0.25">
      <c r="B2593" s="105">
        <v>42632.666666666664</v>
      </c>
      <c r="C2593" s="104">
        <v>116.78</v>
      </c>
      <c r="M2593" s="89">
        <f t="shared" si="44"/>
        <v>-4.3576776780221531E-3</v>
      </c>
    </row>
    <row r="2594" spans="2:13" ht="13.5" thickBot="1" x14ac:dyDescent="0.25">
      <c r="B2594" s="105">
        <v>42633.666666666664</v>
      </c>
      <c r="C2594" s="104">
        <v>117</v>
      </c>
      <c r="M2594" s="89">
        <f t="shared" si="44"/>
        <v>1.8821119423646443E-3</v>
      </c>
    </row>
    <row r="2595" spans="2:13" ht="13.5" thickBot="1" x14ac:dyDescent="0.25">
      <c r="B2595" s="105">
        <v>42634.666666666664</v>
      </c>
      <c r="C2595" s="104">
        <v>118.15</v>
      </c>
      <c r="M2595" s="89">
        <f t="shared" si="44"/>
        <v>9.781068835160691E-3</v>
      </c>
    </row>
    <row r="2596" spans="2:13" ht="13.5" thickBot="1" x14ac:dyDescent="0.25">
      <c r="B2596" s="105">
        <v>42635.666666666664</v>
      </c>
      <c r="C2596" s="104">
        <v>119.09</v>
      </c>
      <c r="M2596" s="89">
        <f t="shared" si="44"/>
        <v>7.9245061469875571E-3</v>
      </c>
    </row>
    <row r="2597" spans="2:13" ht="13.5" thickBot="1" x14ac:dyDescent="0.25">
      <c r="B2597" s="105">
        <v>42636.666666666664</v>
      </c>
      <c r="C2597" s="104">
        <v>118.33</v>
      </c>
      <c r="M2597" s="89">
        <f t="shared" si="44"/>
        <v>-6.4021783834370422E-3</v>
      </c>
    </row>
    <row r="2598" spans="2:13" ht="13.5" thickBot="1" x14ac:dyDescent="0.25">
      <c r="B2598" s="105">
        <v>42639.666666666664</v>
      </c>
      <c r="C2598" s="104">
        <v>117.34</v>
      </c>
      <c r="M2598" s="89">
        <f t="shared" si="44"/>
        <v>-8.4016278987536289E-3</v>
      </c>
    </row>
    <row r="2599" spans="2:13" ht="13.5" thickBot="1" x14ac:dyDescent="0.25">
      <c r="B2599" s="105">
        <v>42640.666666666664</v>
      </c>
      <c r="C2599" s="104">
        <v>118.5</v>
      </c>
      <c r="M2599" s="89">
        <f t="shared" si="44"/>
        <v>9.8372570774720568E-3</v>
      </c>
    </row>
    <row r="2600" spans="2:13" ht="13.5" thickBot="1" x14ac:dyDescent="0.25">
      <c r="B2600" s="105">
        <v>42641.666666666664</v>
      </c>
      <c r="C2600" s="104">
        <v>118.7</v>
      </c>
      <c r="M2600" s="89">
        <f t="shared" si="44"/>
        <v>1.6863410404364121E-3</v>
      </c>
    </row>
    <row r="2601" spans="2:13" ht="13.5" thickBot="1" x14ac:dyDescent="0.25">
      <c r="B2601" s="105">
        <v>42642.666666666664</v>
      </c>
      <c r="C2601" s="104">
        <v>117.84</v>
      </c>
      <c r="M2601" s="89">
        <f t="shared" si="44"/>
        <v>-7.2715294612475251E-3</v>
      </c>
    </row>
    <row r="2602" spans="2:13" ht="13.5" thickBot="1" x14ac:dyDescent="0.25">
      <c r="B2602" s="105">
        <v>42643.666666666664</v>
      </c>
      <c r="C2602" s="104">
        <v>118.72</v>
      </c>
      <c r="M2602" s="89">
        <f t="shared" si="44"/>
        <v>7.4400072646953483E-3</v>
      </c>
    </row>
    <row r="2603" spans="2:13" ht="13.5" thickBot="1" x14ac:dyDescent="0.25">
      <c r="B2603" s="105">
        <v>42646.666666666664</v>
      </c>
      <c r="C2603" s="104">
        <v>118.55</v>
      </c>
      <c r="M2603" s="89">
        <f t="shared" si="44"/>
        <v>-1.4329669076558601E-3</v>
      </c>
    </row>
    <row r="2604" spans="2:13" ht="13.5" thickBot="1" x14ac:dyDescent="0.25">
      <c r="B2604" s="105">
        <v>42647.666666666664</v>
      </c>
      <c r="C2604" s="104">
        <v>118.37</v>
      </c>
      <c r="M2604" s="89">
        <f t="shared" si="44"/>
        <v>-1.5195005456121807E-3</v>
      </c>
    </row>
    <row r="2605" spans="2:13" ht="13.5" thickBot="1" x14ac:dyDescent="0.25">
      <c r="B2605" s="105">
        <v>42648.666666666664</v>
      </c>
      <c r="C2605" s="104">
        <v>118.79</v>
      </c>
      <c r="M2605" s="89">
        <f t="shared" si="44"/>
        <v>3.5419163356459906E-3</v>
      </c>
    </row>
    <row r="2606" spans="2:13" ht="13.5" thickBot="1" x14ac:dyDescent="0.25">
      <c r="B2606" s="105">
        <v>42649.666666666664</v>
      </c>
      <c r="C2606" s="104">
        <v>118.73</v>
      </c>
      <c r="M2606" s="89">
        <f t="shared" si="44"/>
        <v>-5.0522062374738189E-4</v>
      </c>
    </row>
    <row r="2607" spans="2:13" ht="13.5" thickBot="1" x14ac:dyDescent="0.25">
      <c r="B2607" s="105">
        <v>42650.666666666664</v>
      </c>
      <c r="C2607" s="104">
        <v>118.47</v>
      </c>
      <c r="M2607" s="89">
        <f t="shared" si="44"/>
        <v>-2.1922437110331741E-3</v>
      </c>
    </row>
    <row r="2608" spans="2:13" ht="13.5" thickBot="1" x14ac:dyDescent="0.25">
      <c r="B2608" s="105">
        <v>42653.666666666664</v>
      </c>
      <c r="C2608" s="104">
        <v>119.22</v>
      </c>
      <c r="M2608" s="89">
        <f t="shared" si="44"/>
        <v>6.3107618251127861E-3</v>
      </c>
    </row>
    <row r="2609" spans="2:13" ht="13.5" thickBot="1" x14ac:dyDescent="0.25">
      <c r="B2609" s="105">
        <v>42654.666666666664</v>
      </c>
      <c r="C2609" s="104">
        <v>117.52</v>
      </c>
      <c r="M2609" s="89">
        <f t="shared" si="44"/>
        <v>-1.4361993926158598E-2</v>
      </c>
    </row>
    <row r="2610" spans="2:13" ht="13.5" thickBot="1" x14ac:dyDescent="0.25">
      <c r="B2610" s="105">
        <v>42655.666666666664</v>
      </c>
      <c r="C2610" s="104">
        <v>117.42</v>
      </c>
      <c r="M2610" s="89">
        <f t="shared" si="44"/>
        <v>-8.5128122958197275E-4</v>
      </c>
    </row>
    <row r="2611" spans="2:13" ht="13.5" thickBot="1" x14ac:dyDescent="0.25">
      <c r="B2611" s="105">
        <v>42656.666666666664</v>
      </c>
      <c r="C2611" s="104">
        <v>117</v>
      </c>
      <c r="M2611" s="89">
        <f t="shared" si="44"/>
        <v>-3.5833158382837958E-3</v>
      </c>
    </row>
    <row r="2612" spans="2:13" ht="13.5" thickBot="1" x14ac:dyDescent="0.25">
      <c r="B2612" s="105">
        <v>42657.666666666664</v>
      </c>
      <c r="C2612" s="104">
        <v>117.14</v>
      </c>
      <c r="M2612" s="89">
        <f t="shared" si="44"/>
        <v>1.1958658638801835E-3</v>
      </c>
    </row>
    <row r="2613" spans="2:13" ht="13.5" thickBot="1" x14ac:dyDescent="0.25">
      <c r="B2613" s="105">
        <v>42660.666666666664</v>
      </c>
      <c r="C2613" s="104">
        <v>116.82</v>
      </c>
      <c r="M2613" s="89">
        <f t="shared" si="44"/>
        <v>-2.7355120494729126E-3</v>
      </c>
    </row>
    <row r="2614" spans="2:13" ht="13.5" thickBot="1" x14ac:dyDescent="0.25">
      <c r="B2614" s="105">
        <v>42661.666666666664</v>
      </c>
      <c r="C2614" s="104">
        <v>117.86</v>
      </c>
      <c r="M2614" s="89">
        <f t="shared" si="44"/>
        <v>8.8631907976039793E-3</v>
      </c>
    </row>
    <row r="2615" spans="2:13" ht="13.5" thickBot="1" x14ac:dyDescent="0.25">
      <c r="B2615" s="105">
        <v>42662.666666666664</v>
      </c>
      <c r="C2615" s="104">
        <v>117.85</v>
      </c>
      <c r="M2615" s="89">
        <f t="shared" si="44"/>
        <v>-8.4850027627251143E-5</v>
      </c>
    </row>
    <row r="2616" spans="2:13" ht="13.5" thickBot="1" x14ac:dyDescent="0.25">
      <c r="B2616" s="105">
        <v>42663.666666666664</v>
      </c>
      <c r="C2616" s="104">
        <v>117.71</v>
      </c>
      <c r="M2616" s="89">
        <f t="shared" si="44"/>
        <v>-1.1886569577508849E-3</v>
      </c>
    </row>
    <row r="2617" spans="2:13" ht="13.5" thickBot="1" x14ac:dyDescent="0.25">
      <c r="B2617" s="105">
        <v>42664.666666666664</v>
      </c>
      <c r="C2617" s="104">
        <v>118.15</v>
      </c>
      <c r="M2617" s="89">
        <f t="shared" si="44"/>
        <v>3.7310312085276948E-3</v>
      </c>
    </row>
    <row r="2618" spans="2:13" ht="13.5" thickBot="1" x14ac:dyDescent="0.25">
      <c r="B2618" s="105">
        <v>42667.666666666664</v>
      </c>
      <c r="C2618" s="104">
        <v>119.57</v>
      </c>
      <c r="M2618" s="89">
        <f t="shared" si="44"/>
        <v>1.1946970298571587E-2</v>
      </c>
    </row>
    <row r="2619" spans="2:13" ht="13.5" thickBot="1" x14ac:dyDescent="0.25">
      <c r="B2619" s="105">
        <v>42668.666666666664</v>
      </c>
      <c r="C2619" s="104">
        <v>119.19</v>
      </c>
      <c r="M2619" s="89">
        <f t="shared" si="44"/>
        <v>-3.1831154368713453E-3</v>
      </c>
    </row>
    <row r="2620" spans="2:13" ht="13.5" thickBot="1" x14ac:dyDescent="0.25">
      <c r="B2620" s="105">
        <v>42669.666666666664</v>
      </c>
      <c r="C2620" s="104">
        <v>118.38</v>
      </c>
      <c r="M2620" s="89">
        <f t="shared" si="44"/>
        <v>-6.8190692320382789E-3</v>
      </c>
    </row>
    <row r="2621" spans="2:13" ht="13.5" thickBot="1" x14ac:dyDescent="0.25">
      <c r="B2621" s="105">
        <v>42670.666666666664</v>
      </c>
      <c r="C2621" s="104">
        <v>117.84</v>
      </c>
      <c r="M2621" s="89">
        <f t="shared" si="44"/>
        <v>-4.5720171082040545E-3</v>
      </c>
    </row>
    <row r="2622" spans="2:13" ht="13.5" thickBot="1" x14ac:dyDescent="0.25">
      <c r="B2622" s="105">
        <v>42671.666666666664</v>
      </c>
      <c r="C2622" s="104">
        <v>117.1</v>
      </c>
      <c r="M2622" s="89">
        <f t="shared" si="44"/>
        <v>-6.299501550703226E-3</v>
      </c>
    </row>
    <row r="2623" spans="2:13" ht="13.5" thickBot="1" x14ac:dyDescent="0.25">
      <c r="B2623" s="105">
        <v>42674.666666666664</v>
      </c>
      <c r="C2623" s="104">
        <v>116.99</v>
      </c>
      <c r="M2623" s="89">
        <f t="shared" si="44"/>
        <v>-9.3980954416147489E-4</v>
      </c>
    </row>
    <row r="2624" spans="2:13" ht="13.5" thickBot="1" x14ac:dyDescent="0.25">
      <c r="B2624" s="105">
        <v>42675.666666666664</v>
      </c>
      <c r="C2624" s="104">
        <v>116.11</v>
      </c>
      <c r="M2624" s="89">
        <f t="shared" si="44"/>
        <v>-7.5504434205953793E-3</v>
      </c>
    </row>
    <row r="2625" spans="2:13" ht="13.5" thickBot="1" x14ac:dyDescent="0.25">
      <c r="B2625" s="105">
        <v>42676.666666666664</v>
      </c>
      <c r="C2625" s="104">
        <v>115.18</v>
      </c>
      <c r="M2625" s="89">
        <f t="shared" si="44"/>
        <v>-8.0418955603883697E-3</v>
      </c>
    </row>
    <row r="2626" spans="2:13" ht="13.5" thickBot="1" x14ac:dyDescent="0.25">
      <c r="B2626" s="105">
        <v>42677.666666666664</v>
      </c>
      <c r="C2626" s="104">
        <v>114.05</v>
      </c>
      <c r="M2626" s="89">
        <f t="shared" si="44"/>
        <v>-9.8591733481293888E-3</v>
      </c>
    </row>
    <row r="2627" spans="2:13" ht="13.5" thickBot="1" x14ac:dyDescent="0.25">
      <c r="B2627" s="105">
        <v>42678.666666666664</v>
      </c>
      <c r="C2627" s="104">
        <v>113.65</v>
      </c>
      <c r="M2627" s="89">
        <f t="shared" si="44"/>
        <v>-3.5133984318447649E-3</v>
      </c>
    </row>
    <row r="2628" spans="2:13" ht="13.5" thickBot="1" x14ac:dyDescent="0.25">
      <c r="B2628" s="105">
        <v>42681.666666666664</v>
      </c>
      <c r="C2628" s="104">
        <v>116.35</v>
      </c>
      <c r="M2628" s="89">
        <f t="shared" si="44"/>
        <v>2.3479339449748497E-2</v>
      </c>
    </row>
    <row r="2629" spans="2:13" ht="13.5" thickBot="1" x14ac:dyDescent="0.25">
      <c r="B2629" s="105">
        <v>42682.666666666664</v>
      </c>
      <c r="C2629" s="104">
        <v>117.11</v>
      </c>
      <c r="M2629" s="89">
        <f t="shared" ref="M2629:M2692" si="45">LN(C2629/C2628)</f>
        <v>6.5107743057452481E-3</v>
      </c>
    </row>
    <row r="2630" spans="2:13" ht="13.5" thickBot="1" x14ac:dyDescent="0.25">
      <c r="B2630" s="105">
        <v>42683.666666666664</v>
      </c>
      <c r="C2630" s="104">
        <v>117.65</v>
      </c>
      <c r="M2630" s="89">
        <f t="shared" si="45"/>
        <v>4.6004511193255904E-3</v>
      </c>
    </row>
    <row r="2631" spans="2:13" ht="13.5" thickBot="1" x14ac:dyDescent="0.25">
      <c r="B2631" s="105">
        <v>42684.666666666664</v>
      </c>
      <c r="C2631" s="104">
        <v>115.75</v>
      </c>
      <c r="M2631" s="89">
        <f t="shared" si="45"/>
        <v>-1.6281422207028027E-2</v>
      </c>
    </row>
    <row r="2632" spans="2:13" ht="13.5" thickBot="1" x14ac:dyDescent="0.25">
      <c r="B2632" s="105">
        <v>42685.666666666664</v>
      </c>
      <c r="C2632" s="104">
        <v>115.8</v>
      </c>
      <c r="M2632" s="89">
        <f t="shared" si="45"/>
        <v>4.3187217255130498E-4</v>
      </c>
    </row>
    <row r="2633" spans="2:13" ht="13.5" thickBot="1" x14ac:dyDescent="0.25">
      <c r="B2633" s="105">
        <v>42688.666666666664</v>
      </c>
      <c r="C2633" s="104">
        <v>114.63</v>
      </c>
      <c r="M2633" s="89">
        <f t="shared" si="45"/>
        <v>-1.0155015011976564E-2</v>
      </c>
    </row>
    <row r="2634" spans="2:13" ht="13.5" thickBot="1" x14ac:dyDescent="0.25">
      <c r="B2634" s="105">
        <v>42689.666666666664</v>
      </c>
      <c r="C2634" s="104">
        <v>116.22</v>
      </c>
      <c r="M2634" s="89">
        <f t="shared" si="45"/>
        <v>1.3775396520041189E-2</v>
      </c>
    </row>
    <row r="2635" spans="2:13" ht="13.5" thickBot="1" x14ac:dyDescent="0.25">
      <c r="B2635" s="105">
        <v>42690.666666666664</v>
      </c>
      <c r="C2635" s="104">
        <v>116.91</v>
      </c>
      <c r="M2635" s="89">
        <f t="shared" si="45"/>
        <v>5.9194613717680469E-3</v>
      </c>
    </row>
    <row r="2636" spans="2:13" ht="13.5" thickBot="1" x14ac:dyDescent="0.25">
      <c r="B2636" s="105">
        <v>42691.666666666664</v>
      </c>
      <c r="C2636" s="104">
        <v>117.76</v>
      </c>
      <c r="M2636" s="89">
        <f t="shared" si="45"/>
        <v>7.2442469618386445E-3</v>
      </c>
    </row>
    <row r="2637" spans="2:13" ht="13.5" thickBot="1" x14ac:dyDescent="0.25">
      <c r="B2637" s="105">
        <v>42692.666666666664</v>
      </c>
      <c r="C2637" s="104">
        <v>117.32</v>
      </c>
      <c r="M2637" s="89">
        <f t="shared" si="45"/>
        <v>-3.7434108713159417E-3</v>
      </c>
    </row>
    <row r="2638" spans="2:13" ht="13.5" thickBot="1" x14ac:dyDescent="0.25">
      <c r="B2638" s="105">
        <v>42695.666666666664</v>
      </c>
      <c r="C2638" s="104">
        <v>118.54</v>
      </c>
      <c r="M2638" s="89">
        <f t="shared" si="45"/>
        <v>1.0345212250441833E-2</v>
      </c>
    </row>
    <row r="2639" spans="2:13" ht="13.5" thickBot="1" x14ac:dyDescent="0.25">
      <c r="B2639" s="105">
        <v>42696.666666666664</v>
      </c>
      <c r="C2639" s="104">
        <v>118.9</v>
      </c>
      <c r="M2639" s="89">
        <f t="shared" si="45"/>
        <v>3.0323473370439703E-3</v>
      </c>
    </row>
    <row r="2640" spans="2:13" ht="13.5" thickBot="1" x14ac:dyDescent="0.25">
      <c r="B2640" s="105">
        <v>42697.666666666664</v>
      </c>
      <c r="C2640" s="104">
        <v>118.42</v>
      </c>
      <c r="M2640" s="89">
        <f t="shared" si="45"/>
        <v>-4.045176593106106E-3</v>
      </c>
    </row>
    <row r="2641" spans="2:13" ht="13.5" thickBot="1" x14ac:dyDescent="0.25">
      <c r="B2641" s="105">
        <v>42699.666666666664</v>
      </c>
      <c r="C2641" s="104">
        <v>118.8</v>
      </c>
      <c r="M2641" s="89">
        <f t="shared" si="45"/>
        <v>3.2037798249143694E-3</v>
      </c>
    </row>
    <row r="2642" spans="2:13" ht="13.5" thickBot="1" x14ac:dyDescent="0.25">
      <c r="B2642" s="105">
        <v>42702.666666666664</v>
      </c>
      <c r="C2642" s="104">
        <v>118.53</v>
      </c>
      <c r="M2642" s="89">
        <f t="shared" si="45"/>
        <v>-2.275313837135428E-3</v>
      </c>
    </row>
    <row r="2643" spans="2:13" ht="13.5" thickBot="1" x14ac:dyDescent="0.25">
      <c r="B2643" s="105">
        <v>42703.666666666664</v>
      </c>
      <c r="C2643" s="104">
        <v>118.94</v>
      </c>
      <c r="M2643" s="89">
        <f t="shared" si="45"/>
        <v>3.4530711870386283E-3</v>
      </c>
    </row>
    <row r="2644" spans="2:13" ht="13.5" thickBot="1" x14ac:dyDescent="0.25">
      <c r="B2644" s="105">
        <v>42704.666666666664</v>
      </c>
      <c r="C2644" s="104">
        <v>117.5</v>
      </c>
      <c r="M2644" s="89">
        <f t="shared" si="45"/>
        <v>-1.218083069423396E-2</v>
      </c>
    </row>
    <row r="2645" spans="2:13" ht="13.5" thickBot="1" x14ac:dyDescent="0.25">
      <c r="B2645" s="105">
        <v>42705.666666666664</v>
      </c>
      <c r="C2645" s="104">
        <v>115.47</v>
      </c>
      <c r="M2645" s="89">
        <f t="shared" si="45"/>
        <v>-1.7427577620449237E-2</v>
      </c>
    </row>
    <row r="2646" spans="2:13" ht="13.5" thickBot="1" x14ac:dyDescent="0.25">
      <c r="B2646" s="105">
        <v>42706.666666666664</v>
      </c>
      <c r="C2646" s="104">
        <v>115.7</v>
      </c>
      <c r="M2646" s="89">
        <f t="shared" si="45"/>
        <v>1.9898782358664618E-3</v>
      </c>
    </row>
    <row r="2647" spans="2:13" ht="13.5" thickBot="1" x14ac:dyDescent="0.25">
      <c r="B2647" s="105">
        <v>42709.666666666664</v>
      </c>
      <c r="C2647" s="104">
        <v>116.6</v>
      </c>
      <c r="M2647" s="89">
        <f t="shared" si="45"/>
        <v>7.7486397167610983E-3</v>
      </c>
    </row>
    <row r="2648" spans="2:13" ht="13.5" thickBot="1" x14ac:dyDescent="0.25">
      <c r="B2648" s="105">
        <v>42710.666666666664</v>
      </c>
      <c r="C2648" s="104">
        <v>116.88</v>
      </c>
      <c r="M2648" s="89">
        <f t="shared" si="45"/>
        <v>2.3984935260520585E-3</v>
      </c>
    </row>
    <row r="2649" spans="2:13" ht="13.5" thickBot="1" x14ac:dyDescent="0.25">
      <c r="B2649" s="105">
        <v>42711.666666666664</v>
      </c>
      <c r="C2649" s="104">
        <v>118.36</v>
      </c>
      <c r="M2649" s="89">
        <f t="shared" si="45"/>
        <v>1.2583060089564816E-2</v>
      </c>
    </row>
    <row r="2650" spans="2:13" ht="13.5" thickBot="1" x14ac:dyDescent="0.25">
      <c r="B2650" s="105">
        <v>42712.666666666664</v>
      </c>
      <c r="C2650" s="104">
        <v>118.57</v>
      </c>
      <c r="M2650" s="89">
        <f t="shared" si="45"/>
        <v>1.7726759379702727E-3</v>
      </c>
    </row>
    <row r="2651" spans="2:13" ht="13.5" thickBot="1" x14ac:dyDescent="0.25">
      <c r="B2651" s="105">
        <v>42713.666666666664</v>
      </c>
      <c r="C2651" s="104">
        <v>119.5</v>
      </c>
      <c r="M2651" s="89">
        <f t="shared" si="45"/>
        <v>7.8128679015862824E-3</v>
      </c>
    </row>
    <row r="2652" spans="2:13" ht="13.5" thickBot="1" x14ac:dyDescent="0.25">
      <c r="B2652" s="105">
        <v>42716.666666666664</v>
      </c>
      <c r="C2652" s="104">
        <v>118.96</v>
      </c>
      <c r="M2652" s="89">
        <f t="shared" si="45"/>
        <v>-4.5290692196657736E-3</v>
      </c>
    </row>
    <row r="2653" spans="2:13" ht="13.5" thickBot="1" x14ac:dyDescent="0.25">
      <c r="B2653" s="105">
        <v>42717.666666666664</v>
      </c>
      <c r="C2653" s="104">
        <v>120.46</v>
      </c>
      <c r="M2653" s="89">
        <f t="shared" si="45"/>
        <v>1.2530445463675384E-2</v>
      </c>
    </row>
    <row r="2654" spans="2:13" ht="13.5" thickBot="1" x14ac:dyDescent="0.25">
      <c r="B2654" s="105">
        <v>42718.666666666664</v>
      </c>
      <c r="C2654" s="104">
        <v>120.21</v>
      </c>
      <c r="M2654" s="89">
        <f t="shared" si="45"/>
        <v>-2.0775342994121004E-3</v>
      </c>
    </row>
    <row r="2655" spans="2:13" ht="13.5" thickBot="1" x14ac:dyDescent="0.25">
      <c r="B2655" s="105">
        <v>42719.666666666664</v>
      </c>
      <c r="C2655" s="104">
        <v>120.4</v>
      </c>
      <c r="M2655" s="89">
        <f t="shared" si="45"/>
        <v>1.5793195585579194E-3</v>
      </c>
    </row>
    <row r="2656" spans="2:13" ht="13.5" thickBot="1" x14ac:dyDescent="0.25">
      <c r="B2656" s="105">
        <v>42720.666666666664</v>
      </c>
      <c r="C2656" s="104">
        <v>119.6</v>
      </c>
      <c r="M2656" s="89">
        <f t="shared" si="45"/>
        <v>-6.6666913581893451E-3</v>
      </c>
    </row>
    <row r="2657" spans="2:13" ht="13.5" thickBot="1" x14ac:dyDescent="0.25">
      <c r="B2657" s="105">
        <v>42723.666666666664</v>
      </c>
      <c r="C2657" s="104">
        <v>120.09</v>
      </c>
      <c r="M2657" s="89">
        <f t="shared" si="45"/>
        <v>4.0886201560606699E-3</v>
      </c>
    </row>
    <row r="2658" spans="2:13" ht="13.5" thickBot="1" x14ac:dyDescent="0.25">
      <c r="B2658" s="105">
        <v>42724.666666666664</v>
      </c>
      <c r="C2658" s="104">
        <v>120.55</v>
      </c>
      <c r="M2658" s="89">
        <f t="shared" si="45"/>
        <v>3.8231429545880716E-3</v>
      </c>
    </row>
    <row r="2659" spans="2:13" ht="13.5" thickBot="1" x14ac:dyDescent="0.25">
      <c r="B2659" s="105">
        <v>42725.666666666664</v>
      </c>
      <c r="C2659" s="104">
        <v>120.46</v>
      </c>
      <c r="M2659" s="89">
        <f t="shared" si="45"/>
        <v>-7.4685701160508307E-4</v>
      </c>
    </row>
    <row r="2660" spans="2:13" ht="13.5" thickBot="1" x14ac:dyDescent="0.25">
      <c r="B2660" s="105">
        <v>42726.666666666664</v>
      </c>
      <c r="C2660" s="104">
        <v>120.12</v>
      </c>
      <c r="M2660" s="89">
        <f t="shared" si="45"/>
        <v>-2.8265045004454122E-3</v>
      </c>
    </row>
    <row r="2661" spans="2:13" ht="13.5" thickBot="1" x14ac:dyDescent="0.25">
      <c r="B2661" s="105">
        <v>42727.666666666664</v>
      </c>
      <c r="C2661" s="104">
        <v>120.2</v>
      </c>
      <c r="M2661" s="89">
        <f t="shared" si="45"/>
        <v>6.6577898597765467E-4</v>
      </c>
    </row>
    <row r="2662" spans="2:13" ht="13.5" thickBot="1" x14ac:dyDescent="0.25">
      <c r="B2662" s="105">
        <v>42731.666666666664</v>
      </c>
      <c r="C2662" s="104">
        <v>120.82</v>
      </c>
      <c r="M2662" s="89">
        <f t="shared" si="45"/>
        <v>5.1448126094879388E-3</v>
      </c>
    </row>
    <row r="2663" spans="2:13" ht="13.5" thickBot="1" x14ac:dyDescent="0.25">
      <c r="B2663" s="105">
        <v>42732.666666666664</v>
      </c>
      <c r="C2663" s="104">
        <v>119.88</v>
      </c>
      <c r="M2663" s="89">
        <f t="shared" si="45"/>
        <v>-7.8105922621326783E-3</v>
      </c>
    </row>
    <row r="2664" spans="2:13" ht="13.5" thickBot="1" x14ac:dyDescent="0.25">
      <c r="B2664" s="105">
        <v>42733.666666666664</v>
      </c>
      <c r="C2664" s="104">
        <v>119.71</v>
      </c>
      <c r="M2664" s="89">
        <f t="shared" si="45"/>
        <v>-1.4190911851840137E-3</v>
      </c>
    </row>
    <row r="2665" spans="2:13" ht="13.5" thickBot="1" x14ac:dyDescent="0.25">
      <c r="B2665" s="105">
        <v>42734.666666666664</v>
      </c>
      <c r="C2665" s="104">
        <v>118.48</v>
      </c>
      <c r="M2665" s="89">
        <f t="shared" si="45"/>
        <v>-1.0327981303735101E-2</v>
      </c>
    </row>
    <row r="2666" spans="2:13" ht="13.5" thickBot="1" x14ac:dyDescent="0.25">
      <c r="B2666" s="105">
        <v>42738.666666666664</v>
      </c>
      <c r="C2666" s="104">
        <v>119.54</v>
      </c>
      <c r="M2666" s="89">
        <f t="shared" si="45"/>
        <v>8.906873436564761E-3</v>
      </c>
    </row>
    <row r="2667" spans="2:13" ht="13.5" thickBot="1" x14ac:dyDescent="0.25">
      <c r="B2667" s="105">
        <v>42739.666666666664</v>
      </c>
      <c r="C2667" s="104">
        <v>120.19</v>
      </c>
      <c r="M2667" s="89">
        <f t="shared" si="45"/>
        <v>5.4227805685892506E-3</v>
      </c>
    </row>
    <row r="2668" spans="2:13" ht="13.5" thickBot="1" x14ac:dyDescent="0.25">
      <c r="B2668" s="105">
        <v>42740.666666666664</v>
      </c>
      <c r="C2668" s="104">
        <v>120.87</v>
      </c>
      <c r="M2668" s="89">
        <f t="shared" si="45"/>
        <v>5.6417639066680941E-3</v>
      </c>
    </row>
    <row r="2669" spans="2:13" ht="13.5" thickBot="1" x14ac:dyDescent="0.25">
      <c r="B2669" s="105">
        <v>42741.666666666664</v>
      </c>
      <c r="C2669" s="104">
        <v>121.93</v>
      </c>
      <c r="M2669" s="89">
        <f t="shared" si="45"/>
        <v>8.731521700807824E-3</v>
      </c>
    </row>
    <row r="2670" spans="2:13" ht="13.5" thickBot="1" x14ac:dyDescent="0.25">
      <c r="B2670" s="105">
        <v>42744.666666666664</v>
      </c>
      <c r="C2670" s="104">
        <v>122.33</v>
      </c>
      <c r="M2670" s="89">
        <f t="shared" si="45"/>
        <v>3.2752014866514814E-3</v>
      </c>
    </row>
    <row r="2671" spans="2:13" ht="13.5" thickBot="1" x14ac:dyDescent="0.25">
      <c r="B2671" s="105">
        <v>42745.666666666664</v>
      </c>
      <c r="C2671" s="104">
        <v>122.6</v>
      </c>
      <c r="M2671" s="89">
        <f t="shared" si="45"/>
        <v>2.204712443286063E-3</v>
      </c>
    </row>
    <row r="2672" spans="2:13" ht="13.5" thickBot="1" x14ac:dyDescent="0.25">
      <c r="B2672" s="105">
        <v>42746.666666666664</v>
      </c>
      <c r="C2672" s="104">
        <v>122.93</v>
      </c>
      <c r="M2672" s="89">
        <f t="shared" si="45"/>
        <v>2.6880641771387321E-3</v>
      </c>
    </row>
    <row r="2673" spans="2:13" ht="13.5" thickBot="1" x14ac:dyDescent="0.25">
      <c r="B2673" s="105">
        <v>42747.666666666664</v>
      </c>
      <c r="C2673" s="104">
        <v>122.74</v>
      </c>
      <c r="M2673" s="89">
        <f t="shared" si="45"/>
        <v>-1.5467907182987934E-3</v>
      </c>
    </row>
    <row r="2674" spans="2:13" ht="13.5" thickBot="1" x14ac:dyDescent="0.25">
      <c r="B2674" s="105">
        <v>42748.666666666664</v>
      </c>
      <c r="C2674" s="104">
        <v>123.16</v>
      </c>
      <c r="M2674" s="89">
        <f t="shared" si="45"/>
        <v>3.41602609534878E-3</v>
      </c>
    </row>
    <row r="2675" spans="2:13" ht="13.5" thickBot="1" x14ac:dyDescent="0.25">
      <c r="B2675" s="105">
        <v>42752.666666666664</v>
      </c>
      <c r="C2675" s="104">
        <v>122.79</v>
      </c>
      <c r="M2675" s="89">
        <f t="shared" si="45"/>
        <v>-3.0087438838781668E-3</v>
      </c>
    </row>
    <row r="2676" spans="2:13" ht="13.5" thickBot="1" x14ac:dyDescent="0.25">
      <c r="B2676" s="105">
        <v>42753.666666666664</v>
      </c>
      <c r="C2676" s="104">
        <v>123.04</v>
      </c>
      <c r="M2676" s="89">
        <f t="shared" si="45"/>
        <v>2.0339265849125248E-3</v>
      </c>
    </row>
    <row r="2677" spans="2:13" ht="13.5" thickBot="1" x14ac:dyDescent="0.25">
      <c r="B2677" s="105">
        <v>42754.666666666664</v>
      </c>
      <c r="C2677" s="104">
        <v>122.98</v>
      </c>
      <c r="M2677" s="89">
        <f t="shared" si="45"/>
        <v>-4.8776523201023256E-4</v>
      </c>
    </row>
    <row r="2678" spans="2:13" ht="13.5" thickBot="1" x14ac:dyDescent="0.25">
      <c r="B2678" s="105">
        <v>42755.666666666664</v>
      </c>
      <c r="C2678" s="104">
        <v>123.25</v>
      </c>
      <c r="M2678" s="89">
        <f t="shared" si="45"/>
        <v>2.1930723974758429E-3</v>
      </c>
    </row>
    <row r="2679" spans="2:13" ht="13.5" thickBot="1" x14ac:dyDescent="0.25">
      <c r="B2679" s="105">
        <v>42758.666666666664</v>
      </c>
      <c r="C2679" s="104">
        <v>123.35</v>
      </c>
      <c r="M2679" s="89">
        <f t="shared" si="45"/>
        <v>8.1103005256624424E-4</v>
      </c>
    </row>
    <row r="2680" spans="2:13" ht="13.5" thickBot="1" x14ac:dyDescent="0.25">
      <c r="B2680" s="105">
        <v>42759.666666666664</v>
      </c>
      <c r="C2680" s="104">
        <v>124.18</v>
      </c>
      <c r="M2680" s="89">
        <f t="shared" si="45"/>
        <v>6.7062829613811874E-3</v>
      </c>
    </row>
    <row r="2681" spans="2:13" ht="13.5" thickBot="1" x14ac:dyDescent="0.25">
      <c r="B2681" s="105">
        <v>42760.666666666664</v>
      </c>
      <c r="C2681" s="104">
        <v>125.43</v>
      </c>
      <c r="M2681" s="89">
        <f t="shared" si="45"/>
        <v>1.0015708099836674E-2</v>
      </c>
    </row>
    <row r="2682" spans="2:13" ht="13.5" thickBot="1" x14ac:dyDescent="0.25">
      <c r="B2682" s="105">
        <v>42761.666666666664</v>
      </c>
      <c r="C2682" s="104">
        <v>125.56</v>
      </c>
      <c r="M2682" s="89">
        <f t="shared" si="45"/>
        <v>1.0358979371693348E-3</v>
      </c>
    </row>
    <row r="2683" spans="2:13" ht="13.5" thickBot="1" x14ac:dyDescent="0.25">
      <c r="B2683" s="105">
        <v>42762.666666666664</v>
      </c>
      <c r="C2683" s="104">
        <v>125.8</v>
      </c>
      <c r="M2683" s="89">
        <f t="shared" si="45"/>
        <v>1.9096122925873439E-3</v>
      </c>
    </row>
    <row r="2684" spans="2:13" ht="13.5" thickBot="1" x14ac:dyDescent="0.25">
      <c r="B2684" s="105">
        <v>42765.666666666664</v>
      </c>
      <c r="C2684" s="104">
        <v>124.82</v>
      </c>
      <c r="M2684" s="89">
        <f t="shared" si="45"/>
        <v>-7.8206447604432256E-3</v>
      </c>
    </row>
    <row r="2685" spans="2:13" ht="13.5" thickBot="1" x14ac:dyDescent="0.25">
      <c r="B2685" s="105">
        <v>42766.666666666664</v>
      </c>
      <c r="C2685" s="104">
        <v>124.57</v>
      </c>
      <c r="M2685" s="89">
        <f t="shared" si="45"/>
        <v>-2.0048926078956525E-3</v>
      </c>
    </row>
    <row r="2686" spans="2:13" ht="13.5" thickBot="1" x14ac:dyDescent="0.25">
      <c r="B2686" s="105">
        <v>42767.666666666664</v>
      </c>
      <c r="C2686" s="104">
        <v>125.43</v>
      </c>
      <c r="M2686" s="89">
        <f t="shared" si="45"/>
        <v>6.8800271385822372E-3</v>
      </c>
    </row>
    <row r="2687" spans="2:13" ht="13.5" thickBot="1" x14ac:dyDescent="0.25">
      <c r="B2687" s="105">
        <v>42768.666666666664</v>
      </c>
      <c r="C2687" s="104">
        <v>125.32</v>
      </c>
      <c r="M2687" s="89">
        <f t="shared" si="45"/>
        <v>-8.7736795259243841E-4</v>
      </c>
    </row>
    <row r="2688" spans="2:13" ht="13.5" thickBot="1" x14ac:dyDescent="0.25">
      <c r="B2688" s="105">
        <v>42769.666666666664</v>
      </c>
      <c r="C2688" s="104">
        <v>125.68</v>
      </c>
      <c r="M2688" s="89">
        <f t="shared" si="45"/>
        <v>2.8685278633749462E-3</v>
      </c>
    </row>
    <row r="2689" spans="2:13" ht="13.5" thickBot="1" x14ac:dyDescent="0.25">
      <c r="B2689" s="105">
        <v>42772.666666666664</v>
      </c>
      <c r="C2689" s="104">
        <v>125.83</v>
      </c>
      <c r="M2689" s="89">
        <f t="shared" si="45"/>
        <v>1.1927956565106776E-3</v>
      </c>
    </row>
    <row r="2690" spans="2:13" ht="13.5" thickBot="1" x14ac:dyDescent="0.25">
      <c r="B2690" s="105">
        <v>42773.666666666664</v>
      </c>
      <c r="C2690" s="104">
        <v>126.29</v>
      </c>
      <c r="M2690" s="89">
        <f t="shared" si="45"/>
        <v>3.6490600542022859E-3</v>
      </c>
    </row>
    <row r="2691" spans="2:13" ht="13.5" thickBot="1" x14ac:dyDescent="0.25">
      <c r="B2691" s="105">
        <v>42774.666666666664</v>
      </c>
      <c r="C2691" s="104">
        <v>126.5</v>
      </c>
      <c r="M2691" s="89">
        <f t="shared" si="45"/>
        <v>1.6614585094961536E-3</v>
      </c>
    </row>
    <row r="2692" spans="2:13" ht="13.5" thickBot="1" x14ac:dyDescent="0.25">
      <c r="B2692" s="105">
        <v>42775.666666666664</v>
      </c>
      <c r="C2692" s="104">
        <v>126.96</v>
      </c>
      <c r="M2692" s="89">
        <f t="shared" si="45"/>
        <v>3.6297680505787311E-3</v>
      </c>
    </row>
    <row r="2693" spans="2:13" ht="13.5" thickBot="1" x14ac:dyDescent="0.25">
      <c r="B2693" s="105">
        <v>42776.666666666664</v>
      </c>
      <c r="C2693" s="104">
        <v>127.38</v>
      </c>
      <c r="M2693" s="89">
        <f t="shared" ref="M2693:M2756" si="46">LN(C2693/C2692)</f>
        <v>3.3026687250660718E-3</v>
      </c>
    </row>
    <row r="2694" spans="2:13" ht="13.5" thickBot="1" x14ac:dyDescent="0.25">
      <c r="B2694" s="105">
        <v>42779.666666666664</v>
      </c>
      <c r="C2694" s="104">
        <v>128.1</v>
      </c>
      <c r="M2694" s="89">
        <f t="shared" si="46"/>
        <v>5.6364639594689327E-3</v>
      </c>
    </row>
    <row r="2695" spans="2:13" ht="13.5" thickBot="1" x14ac:dyDescent="0.25">
      <c r="B2695" s="105">
        <v>42780.666666666664</v>
      </c>
      <c r="C2695" s="104">
        <v>128.53</v>
      </c>
      <c r="M2695" s="89">
        <f t="shared" si="46"/>
        <v>3.3511312193520723E-3</v>
      </c>
    </row>
    <row r="2696" spans="2:13" ht="13.5" thickBot="1" x14ac:dyDescent="0.25">
      <c r="B2696" s="105">
        <v>42781.666666666664</v>
      </c>
      <c r="C2696" s="104">
        <v>129.29</v>
      </c>
      <c r="M2696" s="89">
        <f t="shared" si="46"/>
        <v>5.8956031444213249E-3</v>
      </c>
    </row>
    <row r="2697" spans="2:13" ht="13.5" thickBot="1" x14ac:dyDescent="0.25">
      <c r="B2697" s="105">
        <v>42782.666666666664</v>
      </c>
      <c r="C2697" s="104">
        <v>129.25</v>
      </c>
      <c r="M2697" s="89">
        <f t="shared" si="46"/>
        <v>-3.0942987792332286E-4</v>
      </c>
    </row>
    <row r="2698" spans="2:13" ht="13.5" thickBot="1" x14ac:dyDescent="0.25">
      <c r="B2698" s="105">
        <v>42783.666666666664</v>
      </c>
      <c r="C2698" s="104">
        <v>129.81</v>
      </c>
      <c r="M2698" s="89">
        <f t="shared" si="46"/>
        <v>4.3233295163645899E-3</v>
      </c>
    </row>
    <row r="2699" spans="2:13" ht="13.5" thickBot="1" x14ac:dyDescent="0.25">
      <c r="B2699" s="105">
        <v>42787.666666666664</v>
      </c>
      <c r="C2699" s="104">
        <v>130.44999999999999</v>
      </c>
      <c r="M2699" s="89">
        <f t="shared" si="46"/>
        <v>4.918168677834232E-3</v>
      </c>
    </row>
    <row r="2700" spans="2:13" ht="13.5" thickBot="1" x14ac:dyDescent="0.25">
      <c r="B2700" s="105">
        <v>42788.666666666664</v>
      </c>
      <c r="C2700" s="104">
        <v>130.5</v>
      </c>
      <c r="M2700" s="89">
        <f t="shared" si="46"/>
        <v>3.8321518001075935E-4</v>
      </c>
    </row>
    <row r="2701" spans="2:13" ht="13.5" thickBot="1" x14ac:dyDescent="0.25">
      <c r="B2701" s="105">
        <v>42789.666666666664</v>
      </c>
      <c r="C2701" s="104">
        <v>130.01</v>
      </c>
      <c r="M2701" s="89">
        <f t="shared" si="46"/>
        <v>-3.7618561886708884E-3</v>
      </c>
    </row>
    <row r="2702" spans="2:13" ht="13.5" thickBot="1" x14ac:dyDescent="0.25">
      <c r="B2702" s="105">
        <v>42790.666666666664</v>
      </c>
      <c r="C2702" s="104">
        <v>130.26</v>
      </c>
      <c r="M2702" s="89">
        <f t="shared" si="46"/>
        <v>1.9210825441782337E-3</v>
      </c>
    </row>
    <row r="2703" spans="2:13" ht="13.5" thickBot="1" x14ac:dyDescent="0.25">
      <c r="B2703" s="105">
        <v>42793.666666666664</v>
      </c>
      <c r="C2703" s="104">
        <v>130.41999999999999</v>
      </c>
      <c r="M2703" s="89">
        <f t="shared" si="46"/>
        <v>1.2275588468007436E-3</v>
      </c>
    </row>
    <row r="2704" spans="2:13" ht="13.5" thickBot="1" x14ac:dyDescent="0.25">
      <c r="B2704" s="105">
        <v>42794.666666666664</v>
      </c>
      <c r="C2704" s="104">
        <v>130.02000000000001</v>
      </c>
      <c r="M2704" s="89">
        <f t="shared" si="46"/>
        <v>-3.0717271887333729E-3</v>
      </c>
    </row>
    <row r="2705" spans="2:13" ht="13.5" thickBot="1" x14ac:dyDescent="0.25">
      <c r="B2705" s="105">
        <v>42795.666666666664</v>
      </c>
      <c r="C2705" s="104">
        <v>131.44</v>
      </c>
      <c r="M2705" s="89">
        <f t="shared" si="46"/>
        <v>1.0862188952689913E-2</v>
      </c>
    </row>
    <row r="2706" spans="2:13" ht="13.5" thickBot="1" x14ac:dyDescent="0.25">
      <c r="B2706" s="105">
        <v>42796.666666666664</v>
      </c>
      <c r="C2706" s="104">
        <v>130.78</v>
      </c>
      <c r="M2706" s="89">
        <f t="shared" si="46"/>
        <v>-5.0339515958827755E-3</v>
      </c>
    </row>
    <row r="2707" spans="2:13" ht="13.5" thickBot="1" x14ac:dyDescent="0.25">
      <c r="B2707" s="105">
        <v>42797.666666666664</v>
      </c>
      <c r="C2707" s="104">
        <v>131.02000000000001</v>
      </c>
      <c r="M2707" s="89">
        <f t="shared" si="46"/>
        <v>1.8334611706005346E-3</v>
      </c>
    </row>
    <row r="2708" spans="2:13" ht="13.5" thickBot="1" x14ac:dyDescent="0.25">
      <c r="B2708" s="105">
        <v>42800.666666666664</v>
      </c>
      <c r="C2708" s="104">
        <v>130.72999999999999</v>
      </c>
      <c r="M2708" s="89">
        <f t="shared" si="46"/>
        <v>-2.2158557299617296E-3</v>
      </c>
    </row>
    <row r="2709" spans="2:13" ht="13.5" thickBot="1" x14ac:dyDescent="0.25">
      <c r="B2709" s="105">
        <v>42801.666666666664</v>
      </c>
      <c r="C2709" s="104">
        <v>130.51</v>
      </c>
      <c r="M2709" s="89">
        <f t="shared" si="46"/>
        <v>-1.6842753943324346E-3</v>
      </c>
    </row>
    <row r="2710" spans="2:13" ht="13.5" thickBot="1" x14ac:dyDescent="0.25">
      <c r="B2710" s="105">
        <v>42802.666666666664</v>
      </c>
      <c r="C2710" s="104">
        <v>130.74</v>
      </c>
      <c r="M2710" s="89">
        <f t="shared" si="46"/>
        <v>1.7607660051472543E-3</v>
      </c>
    </row>
    <row r="2711" spans="2:13" ht="13.5" thickBot="1" x14ac:dyDescent="0.25">
      <c r="B2711" s="105">
        <v>42803.666666666664</v>
      </c>
      <c r="C2711" s="104">
        <v>130.84</v>
      </c>
      <c r="M2711" s="89">
        <f t="shared" si="46"/>
        <v>7.6458448559957066E-4</v>
      </c>
    </row>
    <row r="2712" spans="2:13" ht="13.5" thickBot="1" x14ac:dyDescent="0.25">
      <c r="B2712" s="105">
        <v>42804.666666666664</v>
      </c>
      <c r="C2712" s="104">
        <v>131.38999999999999</v>
      </c>
      <c r="M2712" s="89">
        <f t="shared" si="46"/>
        <v>4.1947969835475279E-3</v>
      </c>
    </row>
    <row r="2713" spans="2:13" ht="13.5" thickBot="1" x14ac:dyDescent="0.25">
      <c r="B2713" s="105">
        <v>42807.666666666664</v>
      </c>
      <c r="C2713" s="104">
        <v>131.61000000000001</v>
      </c>
      <c r="M2713" s="89">
        <f t="shared" si="46"/>
        <v>1.6730041925017872E-3</v>
      </c>
    </row>
    <row r="2714" spans="2:13" ht="13.5" thickBot="1" x14ac:dyDescent="0.25">
      <c r="B2714" s="105">
        <v>42808.666666666664</v>
      </c>
      <c r="C2714" s="104">
        <v>131.29</v>
      </c>
      <c r="M2714" s="89">
        <f t="shared" si="46"/>
        <v>-2.4343869002134478E-3</v>
      </c>
    </row>
    <row r="2715" spans="2:13" ht="13.5" thickBot="1" x14ac:dyDescent="0.25">
      <c r="B2715" s="105">
        <v>42809.666666666664</v>
      </c>
      <c r="C2715" s="104">
        <v>132.1</v>
      </c>
      <c r="M2715" s="89">
        <f t="shared" si="46"/>
        <v>6.1505945822606248E-3</v>
      </c>
    </row>
    <row r="2716" spans="2:13" ht="13.5" thickBot="1" x14ac:dyDescent="0.25">
      <c r="B2716" s="105">
        <v>42810.666666666664</v>
      </c>
      <c r="C2716" s="104">
        <v>132.01</v>
      </c>
      <c r="M2716" s="89">
        <f t="shared" si="46"/>
        <v>-6.8153423561144531E-4</v>
      </c>
    </row>
    <row r="2717" spans="2:13" ht="13.5" thickBot="1" x14ac:dyDescent="0.25">
      <c r="B2717" s="105">
        <v>42811.666666666664</v>
      </c>
      <c r="C2717" s="104">
        <v>131.69</v>
      </c>
      <c r="M2717" s="89">
        <f t="shared" si="46"/>
        <v>-2.4270015705394046E-3</v>
      </c>
    </row>
    <row r="2718" spans="2:13" ht="13.5" thickBot="1" x14ac:dyDescent="0.25">
      <c r="B2718" s="105">
        <v>42814.666666666664</v>
      </c>
      <c r="C2718" s="104">
        <v>131.81</v>
      </c>
      <c r="M2718" s="89">
        <f t="shared" si="46"/>
        <v>9.1081600224557867E-4</v>
      </c>
    </row>
    <row r="2719" spans="2:13" ht="13.5" thickBot="1" x14ac:dyDescent="0.25">
      <c r="B2719" s="105">
        <v>42815.666666666664</v>
      </c>
      <c r="C2719" s="104">
        <v>129.81</v>
      </c>
      <c r="M2719" s="89">
        <f t="shared" si="46"/>
        <v>-1.5289648819471185E-2</v>
      </c>
    </row>
    <row r="2720" spans="2:13" ht="13.5" thickBot="1" x14ac:dyDescent="0.25">
      <c r="B2720" s="105">
        <v>42816.666666666664</v>
      </c>
      <c r="C2720" s="104">
        <v>130.69</v>
      </c>
      <c r="M2720" s="89">
        <f t="shared" si="46"/>
        <v>6.7562637040415024E-3</v>
      </c>
    </row>
    <row r="2721" spans="2:13" ht="13.5" thickBot="1" x14ac:dyDescent="0.25">
      <c r="B2721" s="105">
        <v>42817.666666666664</v>
      </c>
      <c r="C2721" s="104">
        <v>130.36000000000001</v>
      </c>
      <c r="M2721" s="89">
        <f t="shared" si="46"/>
        <v>-2.5282526395836247E-3</v>
      </c>
    </row>
    <row r="2722" spans="2:13" ht="13.5" thickBot="1" x14ac:dyDescent="0.25">
      <c r="B2722" s="105">
        <v>42818.666666666664</v>
      </c>
      <c r="C2722" s="104">
        <v>130.63</v>
      </c>
      <c r="M2722" s="89">
        <f t="shared" si="46"/>
        <v>2.0690455291109094E-3</v>
      </c>
    </row>
    <row r="2723" spans="2:13" ht="13.5" thickBot="1" x14ac:dyDescent="0.25">
      <c r="B2723" s="105">
        <v>42821.666666666664</v>
      </c>
      <c r="C2723" s="104">
        <v>130.84</v>
      </c>
      <c r="M2723" s="89">
        <f t="shared" si="46"/>
        <v>1.606303171711403E-3</v>
      </c>
    </row>
    <row r="2724" spans="2:13" ht="13.5" thickBot="1" x14ac:dyDescent="0.25">
      <c r="B2724" s="105">
        <v>42822.666666666664</v>
      </c>
      <c r="C2724" s="104">
        <v>131.63999999999999</v>
      </c>
      <c r="M2724" s="89">
        <f t="shared" si="46"/>
        <v>6.0957214049559092E-3</v>
      </c>
    </row>
    <row r="2725" spans="2:13" ht="13.5" thickBot="1" x14ac:dyDescent="0.25">
      <c r="B2725" s="105">
        <v>42823.666666666664</v>
      </c>
      <c r="C2725" s="104">
        <v>132.25</v>
      </c>
      <c r="M2725" s="89">
        <f t="shared" si="46"/>
        <v>4.6231466632695728E-3</v>
      </c>
    </row>
    <row r="2726" spans="2:13" ht="13.5" thickBot="1" x14ac:dyDescent="0.25">
      <c r="B2726" s="105">
        <v>42824.666666666664</v>
      </c>
      <c r="C2726" s="104">
        <v>132.47</v>
      </c>
      <c r="M2726" s="89">
        <f t="shared" si="46"/>
        <v>1.6621339577614169E-3</v>
      </c>
    </row>
    <row r="2727" spans="2:13" ht="13.5" thickBot="1" x14ac:dyDescent="0.25">
      <c r="B2727" s="105">
        <v>42825.666666666664</v>
      </c>
      <c r="C2727" s="104">
        <v>132.38</v>
      </c>
      <c r="M2727" s="89">
        <f t="shared" si="46"/>
        <v>-6.7963000539348164E-4</v>
      </c>
    </row>
    <row r="2728" spans="2:13" ht="13.5" thickBot="1" x14ac:dyDescent="0.25">
      <c r="B2728" s="105">
        <v>42828.666666666664</v>
      </c>
      <c r="C2728" s="104">
        <v>132.30000000000001</v>
      </c>
      <c r="M2728" s="89">
        <f t="shared" si="46"/>
        <v>-6.0450356986658355E-4</v>
      </c>
    </row>
    <row r="2729" spans="2:13" ht="13.5" thickBot="1" x14ac:dyDescent="0.25">
      <c r="B2729" s="105">
        <v>42829.666666666664</v>
      </c>
      <c r="C2729" s="104">
        <v>132.51</v>
      </c>
      <c r="M2729" s="89">
        <f t="shared" si="46"/>
        <v>1.5860431556345581E-3</v>
      </c>
    </row>
    <row r="2730" spans="2:13" ht="13.5" thickBot="1" x14ac:dyDescent="0.25">
      <c r="B2730" s="105">
        <v>42830.666666666664</v>
      </c>
      <c r="C2730" s="104">
        <v>131.97</v>
      </c>
      <c r="M2730" s="89">
        <f t="shared" si="46"/>
        <v>-4.0834902478067E-3</v>
      </c>
    </row>
    <row r="2731" spans="2:13" ht="13.5" thickBot="1" x14ac:dyDescent="0.25">
      <c r="B2731" s="105">
        <v>42831.666666666664</v>
      </c>
      <c r="C2731" s="104">
        <v>132.04</v>
      </c>
      <c r="M2731" s="89">
        <f t="shared" si="46"/>
        <v>5.3028295625403036E-4</v>
      </c>
    </row>
    <row r="2732" spans="2:13" ht="13.5" thickBot="1" x14ac:dyDescent="0.25">
      <c r="B2732" s="105">
        <v>42832.666666666664</v>
      </c>
      <c r="C2732" s="104">
        <v>131.97</v>
      </c>
      <c r="M2732" s="89">
        <f t="shared" si="46"/>
        <v>-5.3028295625415537E-4</v>
      </c>
    </row>
    <row r="2733" spans="2:13" ht="13.5" thickBot="1" x14ac:dyDescent="0.25">
      <c r="B2733" s="105">
        <v>42835.666666666664</v>
      </c>
      <c r="C2733" s="104">
        <v>132.02000000000001</v>
      </c>
      <c r="M2733" s="89">
        <f t="shared" si="46"/>
        <v>3.7880223188683658E-4</v>
      </c>
    </row>
    <row r="2734" spans="2:13" ht="13.5" thickBot="1" x14ac:dyDescent="0.25">
      <c r="B2734" s="105">
        <v>42836.666666666664</v>
      </c>
      <c r="C2734" s="104">
        <v>131.44999999999999</v>
      </c>
      <c r="M2734" s="89">
        <f t="shared" si="46"/>
        <v>-4.3268750847346524E-3</v>
      </c>
    </row>
    <row r="2735" spans="2:13" ht="13.5" thickBot="1" x14ac:dyDescent="0.25">
      <c r="B2735" s="105">
        <v>42837.666666666664</v>
      </c>
      <c r="C2735" s="104">
        <v>130.91999999999999</v>
      </c>
      <c r="M2735" s="89">
        <f t="shared" si="46"/>
        <v>-4.0401015429104804E-3</v>
      </c>
    </row>
    <row r="2736" spans="2:13" ht="13.5" thickBot="1" x14ac:dyDescent="0.25">
      <c r="B2736" s="105">
        <v>42838.666666666664</v>
      </c>
      <c r="C2736" s="104">
        <v>130.4</v>
      </c>
      <c r="M2736" s="89">
        <f t="shared" si="46"/>
        <v>-3.9798001404270627E-3</v>
      </c>
    </row>
    <row r="2737" spans="2:13" ht="13.5" thickBot="1" x14ac:dyDescent="0.25">
      <c r="B2737" s="105">
        <v>42842.666666666664</v>
      </c>
      <c r="C2737" s="104">
        <v>131.47999999999999</v>
      </c>
      <c r="M2737" s="89">
        <f t="shared" si="46"/>
        <v>8.2480993034659226E-3</v>
      </c>
    </row>
    <row r="2738" spans="2:13" ht="13.5" thickBot="1" x14ac:dyDescent="0.25">
      <c r="B2738" s="105">
        <v>42843.666666666664</v>
      </c>
      <c r="C2738" s="104">
        <v>131.28</v>
      </c>
      <c r="M2738" s="89">
        <f t="shared" si="46"/>
        <v>-1.5223020141830915E-3</v>
      </c>
    </row>
    <row r="2739" spans="2:13" ht="13.5" thickBot="1" x14ac:dyDescent="0.25">
      <c r="B2739" s="105">
        <v>42844.666666666664</v>
      </c>
      <c r="C2739" s="104">
        <v>131.49</v>
      </c>
      <c r="M2739" s="89">
        <f t="shared" si="46"/>
        <v>1.5983563169920259E-3</v>
      </c>
    </row>
    <row r="2740" spans="2:13" ht="13.5" thickBot="1" x14ac:dyDescent="0.25">
      <c r="B2740" s="105">
        <v>42845.666666666664</v>
      </c>
      <c r="C2740" s="104">
        <v>132.59</v>
      </c>
      <c r="M2740" s="89">
        <f t="shared" si="46"/>
        <v>8.3308570277999244E-3</v>
      </c>
    </row>
    <row r="2741" spans="2:13" ht="13.5" thickBot="1" x14ac:dyDescent="0.25">
      <c r="B2741" s="105">
        <v>42846.666666666664</v>
      </c>
      <c r="C2741" s="104">
        <v>132.56</v>
      </c>
      <c r="M2741" s="89">
        <f t="shared" si="46"/>
        <v>-2.2628700831991497E-4</v>
      </c>
    </row>
    <row r="2742" spans="2:13" ht="13.5" thickBot="1" x14ac:dyDescent="0.25">
      <c r="B2742" s="105">
        <v>42849.666666666664</v>
      </c>
      <c r="C2742" s="104">
        <v>134.16</v>
      </c>
      <c r="M2742" s="89">
        <f t="shared" si="46"/>
        <v>1.1997744396645889E-2</v>
      </c>
    </row>
    <row r="2743" spans="2:13" ht="13.5" thickBot="1" x14ac:dyDescent="0.25">
      <c r="B2743" s="105">
        <v>42850.666666666664</v>
      </c>
      <c r="C2743" s="104">
        <v>135.13</v>
      </c>
      <c r="M2743" s="89">
        <f t="shared" si="46"/>
        <v>7.2041605350413778E-3</v>
      </c>
    </row>
    <row r="2744" spans="2:13" ht="13.5" thickBot="1" x14ac:dyDescent="0.25">
      <c r="B2744" s="105">
        <v>42851.666666666664</v>
      </c>
      <c r="C2744" s="104">
        <v>134.94</v>
      </c>
      <c r="M2744" s="89">
        <f t="shared" si="46"/>
        <v>-1.4070428507153415E-3</v>
      </c>
    </row>
    <row r="2745" spans="2:13" ht="13.5" thickBot="1" x14ac:dyDescent="0.25">
      <c r="B2745" s="105">
        <v>42852.666666666664</v>
      </c>
      <c r="C2745" s="104">
        <v>135.75</v>
      </c>
      <c r="M2745" s="89">
        <f t="shared" si="46"/>
        <v>5.9847236147654642E-3</v>
      </c>
    </row>
    <row r="2746" spans="2:13" ht="13.5" thickBot="1" x14ac:dyDescent="0.25">
      <c r="B2746" s="105">
        <v>42853.666666666664</v>
      </c>
      <c r="C2746" s="104">
        <v>135.99</v>
      </c>
      <c r="M2746" s="89">
        <f t="shared" si="46"/>
        <v>1.7663948068227955E-3</v>
      </c>
    </row>
    <row r="2747" spans="2:13" ht="13.5" thickBot="1" x14ac:dyDescent="0.25">
      <c r="B2747" s="105">
        <v>42856.666666666664</v>
      </c>
      <c r="C2747" s="104">
        <v>137.19999999999999</v>
      </c>
      <c r="M2747" s="89">
        <f t="shared" si="46"/>
        <v>8.8583616709170254E-3</v>
      </c>
    </row>
    <row r="2748" spans="2:13" ht="13.5" thickBot="1" x14ac:dyDescent="0.25">
      <c r="B2748" s="105">
        <v>42857.666666666664</v>
      </c>
      <c r="C2748" s="104">
        <v>137.43</v>
      </c>
      <c r="M2748" s="89">
        <f t="shared" si="46"/>
        <v>1.6749812749758328E-3</v>
      </c>
    </row>
    <row r="2749" spans="2:13" ht="13.5" thickBot="1" x14ac:dyDescent="0.25">
      <c r="B2749" s="105">
        <v>42858.666666666664</v>
      </c>
      <c r="C2749" s="104">
        <v>136.99</v>
      </c>
      <c r="M2749" s="89">
        <f t="shared" si="46"/>
        <v>-3.2067661034622295E-3</v>
      </c>
    </row>
    <row r="2750" spans="2:13" ht="13.5" thickBot="1" x14ac:dyDescent="0.25">
      <c r="B2750" s="105">
        <v>42859.666666666664</v>
      </c>
      <c r="C2750" s="104">
        <v>137.04</v>
      </c>
      <c r="M2750" s="89">
        <f t="shared" si="46"/>
        <v>3.6492355256625362E-4</v>
      </c>
    </row>
    <row r="2751" spans="2:13" ht="13.5" thickBot="1" x14ac:dyDescent="0.25">
      <c r="B2751" s="105">
        <v>42860.666666666664</v>
      </c>
      <c r="C2751" s="104">
        <v>137.54</v>
      </c>
      <c r="M2751" s="89">
        <f t="shared" si="46"/>
        <v>3.6419298758256307E-3</v>
      </c>
    </row>
    <row r="2752" spans="2:13" ht="13.5" thickBot="1" x14ac:dyDescent="0.25">
      <c r="B2752" s="105">
        <v>42863.666666666664</v>
      </c>
      <c r="C2752" s="104">
        <v>137.84</v>
      </c>
      <c r="M2752" s="89">
        <f t="shared" si="46"/>
        <v>2.1788083279843141E-3</v>
      </c>
    </row>
    <row r="2753" spans="2:13" ht="13.5" thickBot="1" x14ac:dyDescent="0.25">
      <c r="B2753" s="105">
        <v>42864.666666666664</v>
      </c>
      <c r="C2753" s="104">
        <v>138.32</v>
      </c>
      <c r="M2753" s="89">
        <f t="shared" si="46"/>
        <v>3.4762491553609089E-3</v>
      </c>
    </row>
    <row r="2754" spans="2:13" ht="13.5" thickBot="1" x14ac:dyDescent="0.25">
      <c r="B2754" s="105">
        <v>42865.666666666664</v>
      </c>
      <c r="C2754" s="104">
        <v>138.4</v>
      </c>
      <c r="M2754" s="89">
        <f t="shared" si="46"/>
        <v>5.7820180853415106E-4</v>
      </c>
    </row>
    <row r="2755" spans="2:13" ht="13.5" thickBot="1" x14ac:dyDescent="0.25">
      <c r="B2755" s="105">
        <v>42866.666666666664</v>
      </c>
      <c r="C2755" s="104">
        <v>138.29</v>
      </c>
      <c r="M2755" s="89">
        <f t="shared" si="46"/>
        <v>-7.9511370700232459E-4</v>
      </c>
    </row>
    <row r="2756" spans="2:13" ht="13.5" thickBot="1" x14ac:dyDescent="0.25">
      <c r="B2756" s="105">
        <v>42867.666666666664</v>
      </c>
      <c r="C2756" s="104">
        <v>138.6</v>
      </c>
      <c r="M2756" s="89">
        <f t="shared" si="46"/>
        <v>2.2391572792358891E-3</v>
      </c>
    </row>
    <row r="2757" spans="2:13" ht="13.5" thickBot="1" x14ac:dyDescent="0.25">
      <c r="B2757" s="105">
        <v>42870.666666666664</v>
      </c>
      <c r="C2757" s="104">
        <v>139.04</v>
      </c>
      <c r="M2757" s="89">
        <f t="shared" ref="M2757:M2820" si="47">LN(C2757/C2756)</f>
        <v>3.1695747612790395E-3</v>
      </c>
    </row>
    <row r="2758" spans="2:13" ht="13.5" thickBot="1" x14ac:dyDescent="0.25">
      <c r="B2758" s="105">
        <v>42871.666666666664</v>
      </c>
      <c r="C2758" s="104">
        <v>139.62</v>
      </c>
      <c r="M2758" s="89">
        <f t="shared" si="47"/>
        <v>4.1627850251736197E-3</v>
      </c>
    </row>
    <row r="2759" spans="2:13" ht="13.5" thickBot="1" x14ac:dyDescent="0.25">
      <c r="B2759" s="105">
        <v>42872.666666666664</v>
      </c>
      <c r="C2759" s="104">
        <v>136.07</v>
      </c>
      <c r="M2759" s="89">
        <f t="shared" si="47"/>
        <v>-2.5754987339488333E-2</v>
      </c>
    </row>
    <row r="2760" spans="2:13" ht="13.5" thickBot="1" x14ac:dyDescent="0.25">
      <c r="B2760" s="105">
        <v>42873.666666666664</v>
      </c>
      <c r="C2760" s="104">
        <v>137.26</v>
      </c>
      <c r="M2760" s="89">
        <f t="shared" si="47"/>
        <v>8.707478277721491E-3</v>
      </c>
    </row>
    <row r="2761" spans="2:13" ht="13.5" thickBot="1" x14ac:dyDescent="0.25">
      <c r="B2761" s="105">
        <v>42874.666666666664</v>
      </c>
      <c r="C2761" s="104">
        <v>137.84</v>
      </c>
      <c r="M2761" s="89">
        <f t="shared" si="47"/>
        <v>4.2166547391855975E-3</v>
      </c>
    </row>
    <row r="2762" spans="2:13" ht="13.5" thickBot="1" x14ac:dyDescent="0.25">
      <c r="B2762" s="105">
        <v>42877.666666666664</v>
      </c>
      <c r="C2762" s="104">
        <v>139</v>
      </c>
      <c r="M2762" s="89">
        <f t="shared" si="47"/>
        <v>8.3803409110174438E-3</v>
      </c>
    </row>
    <row r="2763" spans="2:13" ht="13.5" thickBot="1" x14ac:dyDescent="0.25">
      <c r="B2763" s="105">
        <v>42878.666666666664</v>
      </c>
      <c r="C2763" s="104">
        <v>139.13999999999999</v>
      </c>
      <c r="M2763" s="89">
        <f t="shared" si="47"/>
        <v>1.0066873648033716E-3</v>
      </c>
    </row>
    <row r="2764" spans="2:13" ht="13.5" thickBot="1" x14ac:dyDescent="0.25">
      <c r="B2764" s="105">
        <v>42879.666666666664</v>
      </c>
      <c r="C2764" s="104">
        <v>139.78</v>
      </c>
      <c r="M2764" s="89">
        <f t="shared" si="47"/>
        <v>4.5891375534877887E-3</v>
      </c>
    </row>
    <row r="2765" spans="2:13" ht="13.5" thickBot="1" x14ac:dyDescent="0.25">
      <c r="B2765" s="105">
        <v>42880.666666666664</v>
      </c>
      <c r="C2765" s="104">
        <v>140.97</v>
      </c>
      <c r="M2765" s="89">
        <f t="shared" si="47"/>
        <v>8.4773437338511153E-3</v>
      </c>
    </row>
    <row r="2766" spans="2:13" ht="13.5" thickBot="1" x14ac:dyDescent="0.25">
      <c r="B2766" s="105">
        <v>42881.666666666664</v>
      </c>
      <c r="C2766" s="104">
        <v>141.22</v>
      </c>
      <c r="M2766" s="89">
        <f t="shared" si="47"/>
        <v>1.7718563053667619E-3</v>
      </c>
    </row>
    <row r="2767" spans="2:13" ht="13.5" thickBot="1" x14ac:dyDescent="0.25">
      <c r="B2767" s="105">
        <v>42885.666666666664</v>
      </c>
      <c r="C2767" s="104">
        <v>141.34</v>
      </c>
      <c r="M2767" s="89">
        <f t="shared" si="47"/>
        <v>8.4937717450749245E-4</v>
      </c>
    </row>
    <row r="2768" spans="2:13" ht="13.5" thickBot="1" x14ac:dyDescent="0.25">
      <c r="B2768" s="105">
        <v>42886.666666666664</v>
      </c>
      <c r="C2768" s="104">
        <v>141.29</v>
      </c>
      <c r="M2768" s="89">
        <f t="shared" si="47"/>
        <v>-3.5381948499185452E-4</v>
      </c>
    </row>
    <row r="2769" spans="2:13" ht="13.5" thickBot="1" x14ac:dyDescent="0.25">
      <c r="B2769" s="105">
        <v>42887.666666666664</v>
      </c>
      <c r="C2769" s="104">
        <v>141.84</v>
      </c>
      <c r="M2769" s="89">
        <f t="shared" si="47"/>
        <v>3.8851459882360694E-3</v>
      </c>
    </row>
    <row r="2770" spans="2:13" ht="13.5" thickBot="1" x14ac:dyDescent="0.25">
      <c r="B2770" s="105">
        <v>42888.666666666664</v>
      </c>
      <c r="C2770" s="104">
        <v>143.46</v>
      </c>
      <c r="M2770" s="89">
        <f t="shared" si="47"/>
        <v>1.1356588932335975E-2</v>
      </c>
    </row>
    <row r="2771" spans="2:13" ht="13.5" thickBot="1" x14ac:dyDescent="0.25">
      <c r="B2771" s="105">
        <v>42891.666666666664</v>
      </c>
      <c r="C2771" s="104">
        <v>143.43</v>
      </c>
      <c r="M2771" s="89">
        <f t="shared" si="47"/>
        <v>-2.0913939216666406E-4</v>
      </c>
    </row>
    <row r="2772" spans="2:13" ht="13.5" thickBot="1" x14ac:dyDescent="0.25">
      <c r="B2772" s="105">
        <v>42892.666666666664</v>
      </c>
      <c r="C2772" s="104">
        <v>142.86000000000001</v>
      </c>
      <c r="M2772" s="89">
        <f t="shared" si="47"/>
        <v>-3.9819815792952427E-3</v>
      </c>
    </row>
    <row r="2773" spans="2:13" ht="13.5" thickBot="1" x14ac:dyDescent="0.25">
      <c r="B2773" s="105">
        <v>42893.666666666664</v>
      </c>
      <c r="C2773" s="104">
        <v>143.41999999999999</v>
      </c>
      <c r="M2773" s="89">
        <f t="shared" si="47"/>
        <v>3.9122587276021652E-3</v>
      </c>
    </row>
    <row r="2774" spans="2:13" ht="13.5" thickBot="1" x14ac:dyDescent="0.25">
      <c r="B2774" s="105">
        <v>42894.666666666664</v>
      </c>
      <c r="C2774" s="104">
        <v>143.57</v>
      </c>
      <c r="M2774" s="89">
        <f t="shared" si="47"/>
        <v>1.0453326851738386E-3</v>
      </c>
    </row>
    <row r="2775" spans="2:13" ht="13.5" thickBot="1" x14ac:dyDescent="0.25">
      <c r="B2775" s="105">
        <v>42895.666666666664</v>
      </c>
      <c r="C2775" s="104">
        <v>139.97999999999999</v>
      </c>
      <c r="M2775" s="89">
        <f t="shared" si="47"/>
        <v>-2.5323165878208927E-2</v>
      </c>
    </row>
    <row r="2776" spans="2:13" ht="13.5" thickBot="1" x14ac:dyDescent="0.25">
      <c r="B2776" s="105">
        <v>42898.666666666664</v>
      </c>
      <c r="C2776" s="104">
        <v>139.22999999999999</v>
      </c>
      <c r="M2776" s="89">
        <f t="shared" si="47"/>
        <v>-5.3723133401994937E-3</v>
      </c>
    </row>
    <row r="2777" spans="2:13" ht="13.5" thickBot="1" x14ac:dyDescent="0.25">
      <c r="B2777" s="105">
        <v>42899.666666666664</v>
      </c>
      <c r="C2777" s="104">
        <v>140.36000000000001</v>
      </c>
      <c r="M2777" s="89">
        <f t="shared" si="47"/>
        <v>8.0833087938204217E-3</v>
      </c>
    </row>
    <row r="2778" spans="2:13" ht="13.5" thickBot="1" x14ac:dyDescent="0.25">
      <c r="B2778" s="105">
        <v>42900.666666666664</v>
      </c>
      <c r="C2778" s="104">
        <v>139.75</v>
      </c>
      <c r="M2778" s="89">
        <f t="shared" si="47"/>
        <v>-4.355438679805917E-3</v>
      </c>
    </row>
    <row r="2779" spans="2:13" ht="13.5" thickBot="1" x14ac:dyDescent="0.25">
      <c r="B2779" s="105">
        <v>42901.666666666664</v>
      </c>
      <c r="C2779" s="104">
        <v>139.13</v>
      </c>
      <c r="M2779" s="89">
        <f t="shared" si="47"/>
        <v>-4.4463641814231998E-3</v>
      </c>
    </row>
    <row r="2780" spans="2:13" ht="13.5" thickBot="1" x14ac:dyDescent="0.25">
      <c r="B2780" s="105">
        <v>42902.666666666664</v>
      </c>
      <c r="C2780" s="104">
        <v>138.15</v>
      </c>
      <c r="M2780" s="89">
        <f t="shared" si="47"/>
        <v>-7.0686964843597287E-3</v>
      </c>
    </row>
    <row r="2781" spans="2:13" ht="13.5" thickBot="1" x14ac:dyDescent="0.25">
      <c r="B2781" s="105">
        <v>42905.666666666664</v>
      </c>
      <c r="C2781" s="104">
        <v>140.46</v>
      </c>
      <c r="M2781" s="89">
        <f t="shared" si="47"/>
        <v>1.6582699361448818E-2</v>
      </c>
    </row>
    <row r="2782" spans="2:13" ht="13.5" thickBot="1" x14ac:dyDescent="0.25">
      <c r="B2782" s="105">
        <v>42906.666666666664</v>
      </c>
      <c r="C2782" s="104">
        <v>139.36000000000001</v>
      </c>
      <c r="M2782" s="89">
        <f t="shared" si="47"/>
        <v>-7.8622376266816642E-3</v>
      </c>
    </row>
    <row r="2783" spans="2:13" ht="13.5" thickBot="1" x14ac:dyDescent="0.25">
      <c r="B2783" s="105">
        <v>42907.666666666664</v>
      </c>
      <c r="C2783" s="104">
        <v>140.74</v>
      </c>
      <c r="M2783" s="89">
        <f t="shared" si="47"/>
        <v>9.8537034342101853E-3</v>
      </c>
    </row>
    <row r="2784" spans="2:13" ht="13.5" thickBot="1" x14ac:dyDescent="0.25">
      <c r="B2784" s="105">
        <v>42908.666666666664</v>
      </c>
      <c r="C2784" s="104">
        <v>140.69999999999999</v>
      </c>
      <c r="M2784" s="89">
        <f t="shared" si="47"/>
        <v>-2.8425241805961419E-4</v>
      </c>
    </row>
    <row r="2785" spans="2:13" ht="13.5" thickBot="1" x14ac:dyDescent="0.25">
      <c r="B2785" s="105">
        <v>42909.666666666664</v>
      </c>
      <c r="C2785" s="104">
        <v>141.24</v>
      </c>
      <c r="M2785" s="89">
        <f t="shared" si="47"/>
        <v>3.830606939842406E-3</v>
      </c>
    </row>
    <row r="2786" spans="2:13" ht="13.5" thickBot="1" x14ac:dyDescent="0.25">
      <c r="B2786" s="105">
        <v>42912.666666666664</v>
      </c>
      <c r="C2786" s="104">
        <v>140.58000000000001</v>
      </c>
      <c r="M2786" s="89">
        <f t="shared" si="47"/>
        <v>-4.6838493124263143E-3</v>
      </c>
    </row>
    <row r="2787" spans="2:13" ht="13.5" thickBot="1" x14ac:dyDescent="0.25">
      <c r="B2787" s="105">
        <v>42913.666666666664</v>
      </c>
      <c r="C2787" s="104">
        <v>138.03</v>
      </c>
      <c r="M2787" s="89">
        <f t="shared" si="47"/>
        <v>-1.830566891227246E-2</v>
      </c>
    </row>
    <row r="2788" spans="2:13" ht="13.5" thickBot="1" x14ac:dyDescent="0.25">
      <c r="B2788" s="105">
        <v>42914.666666666664</v>
      </c>
      <c r="C2788" s="104">
        <v>140.02000000000001</v>
      </c>
      <c r="M2788" s="89">
        <f t="shared" si="47"/>
        <v>1.4314216713564682E-2</v>
      </c>
    </row>
    <row r="2789" spans="2:13" ht="13.5" thickBot="1" x14ac:dyDescent="0.25">
      <c r="B2789" s="105">
        <v>42915.666666666664</v>
      </c>
      <c r="C2789" s="104">
        <v>137.59</v>
      </c>
      <c r="M2789" s="89">
        <f t="shared" si="47"/>
        <v>-1.7507021109326483E-2</v>
      </c>
    </row>
    <row r="2790" spans="2:13" ht="13.5" thickBot="1" x14ac:dyDescent="0.25">
      <c r="B2790" s="105">
        <v>42916.666666666664</v>
      </c>
      <c r="C2790" s="104">
        <v>137.63999999999999</v>
      </c>
      <c r="M2790" s="89">
        <f t="shared" si="47"/>
        <v>3.6333248955432515E-4</v>
      </c>
    </row>
    <row r="2791" spans="2:13" ht="13.5" thickBot="1" x14ac:dyDescent="0.25">
      <c r="B2791" s="105">
        <v>42919.666666666664</v>
      </c>
      <c r="C2791" s="104">
        <v>136.19</v>
      </c>
      <c r="M2791" s="89">
        <f t="shared" si="47"/>
        <v>-1.0590611348413565E-2</v>
      </c>
    </row>
    <row r="2792" spans="2:13" ht="13.5" thickBot="1" x14ac:dyDescent="0.25">
      <c r="B2792" s="105">
        <v>42921.666666666664</v>
      </c>
      <c r="C2792" s="104">
        <v>137.53</v>
      </c>
      <c r="M2792" s="89">
        <f t="shared" si="47"/>
        <v>9.7911055457504392E-3</v>
      </c>
    </row>
    <row r="2793" spans="2:13" ht="13.5" thickBot="1" x14ac:dyDescent="0.25">
      <c r="B2793" s="105">
        <v>42922.666666666664</v>
      </c>
      <c r="C2793" s="104">
        <v>136.29</v>
      </c>
      <c r="M2793" s="89">
        <f t="shared" si="47"/>
        <v>-9.0571066871948814E-3</v>
      </c>
    </row>
    <row r="2794" spans="2:13" ht="13.5" thickBot="1" x14ac:dyDescent="0.25">
      <c r="B2794" s="105">
        <v>42923.666666666664</v>
      </c>
      <c r="C2794" s="104">
        <v>137.76</v>
      </c>
      <c r="M2794" s="89">
        <f t="shared" si="47"/>
        <v>1.0728072239999078E-2</v>
      </c>
    </row>
    <row r="2795" spans="2:13" ht="13.5" thickBot="1" x14ac:dyDescent="0.25">
      <c r="B2795" s="105">
        <v>42926.666666666664</v>
      </c>
      <c r="C2795" s="104">
        <v>138.66</v>
      </c>
      <c r="M2795" s="89">
        <f t="shared" si="47"/>
        <v>6.5118528349237745E-3</v>
      </c>
    </row>
    <row r="2796" spans="2:13" ht="13.5" thickBot="1" x14ac:dyDescent="0.25">
      <c r="B2796" s="105">
        <v>42927.666666666664</v>
      </c>
      <c r="C2796" s="104">
        <v>139.05000000000001</v>
      </c>
      <c r="M2796" s="89">
        <f t="shared" si="47"/>
        <v>2.8086871656294882E-3</v>
      </c>
    </row>
    <row r="2797" spans="2:13" ht="13.5" thickBot="1" x14ac:dyDescent="0.25">
      <c r="B2797" s="105">
        <v>42928.666666666664</v>
      </c>
      <c r="C2797" s="104">
        <v>140.69999999999999</v>
      </c>
      <c r="M2797" s="89">
        <f t="shared" si="47"/>
        <v>1.1796383440369344E-2</v>
      </c>
    </row>
    <row r="2798" spans="2:13" ht="13.5" thickBot="1" x14ac:dyDescent="0.25">
      <c r="B2798" s="105">
        <v>42929.666666666664</v>
      </c>
      <c r="C2798" s="104">
        <v>141.01</v>
      </c>
      <c r="M2798" s="89">
        <f t="shared" si="47"/>
        <v>2.2008457287954293E-3</v>
      </c>
    </row>
    <row r="2799" spans="2:13" ht="13.5" thickBot="1" x14ac:dyDescent="0.25">
      <c r="B2799" s="105">
        <v>42930.666666666664</v>
      </c>
      <c r="C2799" s="104">
        <v>142.12</v>
      </c>
      <c r="M2799" s="89">
        <f t="shared" si="47"/>
        <v>7.8409613036876293E-3</v>
      </c>
    </row>
    <row r="2800" spans="2:13" ht="13.5" thickBot="1" x14ac:dyDescent="0.25">
      <c r="B2800" s="105">
        <v>42933.666666666664</v>
      </c>
      <c r="C2800" s="104">
        <v>142.19</v>
      </c>
      <c r="M2800" s="89">
        <f t="shared" si="47"/>
        <v>4.9242025545658723E-4</v>
      </c>
    </row>
    <row r="2801" spans="2:13" ht="13.5" thickBot="1" x14ac:dyDescent="0.25">
      <c r="B2801" s="105">
        <v>42934.666666666664</v>
      </c>
      <c r="C2801" s="104">
        <v>143.13999999999999</v>
      </c>
      <c r="M2801" s="89">
        <f t="shared" si="47"/>
        <v>6.6589809021681805E-3</v>
      </c>
    </row>
    <row r="2802" spans="2:13" ht="13.5" thickBot="1" x14ac:dyDescent="0.25">
      <c r="B2802" s="105">
        <v>42935.666666666664</v>
      </c>
      <c r="C2802" s="104">
        <v>143.97999999999999</v>
      </c>
      <c r="M2802" s="89">
        <f t="shared" si="47"/>
        <v>5.8512287307053512E-3</v>
      </c>
    </row>
    <row r="2803" spans="2:13" ht="13.5" thickBot="1" x14ac:dyDescent="0.25">
      <c r="B2803" s="105">
        <v>42936.666666666664</v>
      </c>
      <c r="C2803" s="104">
        <v>144.16999999999999</v>
      </c>
      <c r="M2803" s="89">
        <f t="shared" si="47"/>
        <v>1.3187577826554578E-3</v>
      </c>
    </row>
    <row r="2804" spans="2:13" ht="13.5" thickBot="1" x14ac:dyDescent="0.25">
      <c r="B2804" s="105">
        <v>42937.666666666664</v>
      </c>
      <c r="C2804" s="104">
        <v>144.11000000000001</v>
      </c>
      <c r="M2804" s="89">
        <f t="shared" si="47"/>
        <v>-4.162619735419824E-4</v>
      </c>
    </row>
    <row r="2805" spans="2:13" ht="13.5" thickBot="1" x14ac:dyDescent="0.25">
      <c r="B2805" s="105">
        <v>42940.666666666664</v>
      </c>
      <c r="C2805" s="104">
        <v>144.77000000000001</v>
      </c>
      <c r="M2805" s="89">
        <f t="shared" si="47"/>
        <v>4.5693793156819078E-3</v>
      </c>
    </row>
    <row r="2806" spans="2:13" ht="13.5" thickBot="1" x14ac:dyDescent="0.25">
      <c r="B2806" s="105">
        <v>42941.666666666664</v>
      </c>
      <c r="C2806" s="104">
        <v>144.4</v>
      </c>
      <c r="M2806" s="89">
        <f t="shared" si="47"/>
        <v>-2.5590497072263143E-3</v>
      </c>
    </row>
    <row r="2807" spans="2:13" ht="13.5" thickBot="1" x14ac:dyDescent="0.25">
      <c r="B2807" s="105">
        <v>42942.666666666664</v>
      </c>
      <c r="C2807" s="104">
        <v>144.87</v>
      </c>
      <c r="M2807" s="89">
        <f t="shared" si="47"/>
        <v>3.2495620948342708E-3</v>
      </c>
    </row>
    <row r="2808" spans="2:13" ht="13.5" thickBot="1" x14ac:dyDescent="0.25">
      <c r="B2808" s="105">
        <v>42943.666666666664</v>
      </c>
      <c r="C2808" s="104">
        <v>143.96</v>
      </c>
      <c r="M2808" s="89">
        <f t="shared" si="47"/>
        <v>-6.3013053427302132E-3</v>
      </c>
    </row>
    <row r="2809" spans="2:13" ht="13.5" thickBot="1" x14ac:dyDescent="0.25">
      <c r="B2809" s="105">
        <v>42944.666666666664</v>
      </c>
      <c r="C2809" s="104">
        <v>143.84</v>
      </c>
      <c r="M2809" s="89">
        <f t="shared" si="47"/>
        <v>-8.3391248751982336E-4</v>
      </c>
    </row>
    <row r="2810" spans="2:13" ht="13.5" thickBot="1" x14ac:dyDescent="0.25">
      <c r="B2810" s="105">
        <v>42947.666666666664</v>
      </c>
      <c r="C2810" s="104">
        <v>143.22999999999999</v>
      </c>
      <c r="M2810" s="89">
        <f t="shared" si="47"/>
        <v>-4.2498409315364421E-3</v>
      </c>
    </row>
    <row r="2811" spans="2:13" ht="13.5" thickBot="1" x14ac:dyDescent="0.25">
      <c r="B2811" s="105">
        <v>42948.666666666664</v>
      </c>
      <c r="C2811" s="104">
        <v>143.56</v>
      </c>
      <c r="M2811" s="89">
        <f t="shared" si="47"/>
        <v>2.3013364876328987E-3</v>
      </c>
    </row>
    <row r="2812" spans="2:13" ht="13.5" thickBot="1" x14ac:dyDescent="0.25">
      <c r="B2812" s="105">
        <v>42949.666666666664</v>
      </c>
      <c r="C2812" s="104">
        <v>143.94999999999999</v>
      </c>
      <c r="M2812" s="89">
        <f t="shared" si="47"/>
        <v>2.7129507787781839E-3</v>
      </c>
    </row>
    <row r="2813" spans="2:13" ht="13.5" thickBot="1" x14ac:dyDescent="0.25">
      <c r="B2813" s="105">
        <v>42950.666666666664</v>
      </c>
      <c r="C2813" s="104">
        <v>143.38999999999999</v>
      </c>
      <c r="M2813" s="89">
        <f t="shared" si="47"/>
        <v>-3.8978263312370418E-3</v>
      </c>
    </row>
    <row r="2814" spans="2:13" ht="13.5" thickBot="1" x14ac:dyDescent="0.25">
      <c r="B2814" s="105">
        <v>42951.666666666664</v>
      </c>
      <c r="C2814" s="104">
        <v>143.65</v>
      </c>
      <c r="M2814" s="89">
        <f t="shared" si="47"/>
        <v>1.8115946983508241E-3</v>
      </c>
    </row>
    <row r="2815" spans="2:13" ht="13.5" thickBot="1" x14ac:dyDescent="0.25">
      <c r="B2815" s="105">
        <v>42954.666666666664</v>
      </c>
      <c r="C2815" s="104">
        <v>144.56</v>
      </c>
      <c r="M2815" s="89">
        <f t="shared" si="47"/>
        <v>6.3148608586744721E-3</v>
      </c>
    </row>
    <row r="2816" spans="2:13" ht="13.5" thickBot="1" x14ac:dyDescent="0.25">
      <c r="B2816" s="105">
        <v>42955.666666666664</v>
      </c>
      <c r="C2816" s="104">
        <v>144.31</v>
      </c>
      <c r="M2816" s="89">
        <f t="shared" si="47"/>
        <v>-1.7308828359866902E-3</v>
      </c>
    </row>
    <row r="2817" spans="2:13" ht="13.5" thickBot="1" x14ac:dyDescent="0.25">
      <c r="B2817" s="105">
        <v>42956.666666666664</v>
      </c>
      <c r="C2817" s="104">
        <v>144.12</v>
      </c>
      <c r="M2817" s="89">
        <f t="shared" si="47"/>
        <v>-1.3174775680939168E-3</v>
      </c>
    </row>
    <row r="2818" spans="2:13" ht="13.5" thickBot="1" x14ac:dyDescent="0.25">
      <c r="B2818" s="105">
        <v>42957.666666666664</v>
      </c>
      <c r="C2818" s="104">
        <v>141.03</v>
      </c>
      <c r="M2818" s="89">
        <f t="shared" si="47"/>
        <v>-2.1673652175743647E-2</v>
      </c>
    </row>
    <row r="2819" spans="2:13" ht="13.5" thickBot="1" x14ac:dyDescent="0.25">
      <c r="B2819" s="105">
        <v>42958.666666666664</v>
      </c>
      <c r="C2819" s="104">
        <v>142.1</v>
      </c>
      <c r="M2819" s="89">
        <f t="shared" si="47"/>
        <v>7.5584013989059857E-3</v>
      </c>
    </row>
    <row r="2820" spans="2:13" ht="13.5" thickBot="1" x14ac:dyDescent="0.25">
      <c r="B2820" s="105">
        <v>42961.666666666664</v>
      </c>
      <c r="C2820" s="104">
        <v>143.93</v>
      </c>
      <c r="M2820" s="89">
        <f t="shared" si="47"/>
        <v>1.2796035171524493E-2</v>
      </c>
    </row>
    <row r="2821" spans="2:13" ht="13.5" thickBot="1" x14ac:dyDescent="0.25">
      <c r="B2821" s="105">
        <v>42962.666666666664</v>
      </c>
      <c r="C2821" s="104">
        <v>144.03</v>
      </c>
      <c r="M2821" s="89">
        <f t="shared" ref="M2821:M2884" si="48">LN(C2821/C2820)</f>
        <v>6.945409363793315E-4</v>
      </c>
    </row>
    <row r="2822" spans="2:13" ht="13.5" thickBot="1" x14ac:dyDescent="0.25">
      <c r="B2822" s="105">
        <v>42963.666666666664</v>
      </c>
      <c r="C2822" s="104">
        <v>144.28</v>
      </c>
      <c r="M2822" s="89">
        <f t="shared" si="48"/>
        <v>1.7342448243794996E-3</v>
      </c>
    </row>
    <row r="2823" spans="2:13" ht="13.5" thickBot="1" x14ac:dyDescent="0.25">
      <c r="B2823" s="105">
        <v>42964.666666666664</v>
      </c>
      <c r="C2823" s="104">
        <v>141.33000000000001</v>
      </c>
      <c r="M2823" s="89">
        <f t="shared" si="48"/>
        <v>-2.0658274655278773E-2</v>
      </c>
    </row>
    <row r="2824" spans="2:13" ht="13.5" thickBot="1" x14ac:dyDescent="0.25">
      <c r="B2824" s="105">
        <v>42965.666666666664</v>
      </c>
      <c r="C2824" s="104">
        <v>141.22999999999999</v>
      </c>
      <c r="M2824" s="89">
        <f t="shared" si="48"/>
        <v>-7.0781429908709176E-4</v>
      </c>
    </row>
    <row r="2825" spans="2:13" ht="13.5" thickBot="1" x14ac:dyDescent="0.25">
      <c r="B2825" s="105">
        <v>42968.666666666664</v>
      </c>
      <c r="C2825" s="104">
        <v>141.05000000000001</v>
      </c>
      <c r="M2825" s="89">
        <f t="shared" si="48"/>
        <v>-1.2753296329670026E-3</v>
      </c>
    </row>
    <row r="2826" spans="2:13" ht="13.5" thickBot="1" x14ac:dyDescent="0.25">
      <c r="B2826" s="105">
        <v>42969.666666666664</v>
      </c>
      <c r="C2826" s="104">
        <v>143.19999999999999</v>
      </c>
      <c r="M2826" s="89">
        <f t="shared" si="48"/>
        <v>1.5127817078539822E-2</v>
      </c>
    </row>
    <row r="2827" spans="2:13" ht="13.5" thickBot="1" x14ac:dyDescent="0.25">
      <c r="B2827" s="105">
        <v>42970.666666666664</v>
      </c>
      <c r="C2827" s="104">
        <v>142.69</v>
      </c>
      <c r="M2827" s="89">
        <f t="shared" si="48"/>
        <v>-3.5678095840613691E-3</v>
      </c>
    </row>
    <row r="2828" spans="2:13" ht="13.5" thickBot="1" x14ac:dyDescent="0.25">
      <c r="B2828" s="105">
        <v>42971.666666666664</v>
      </c>
      <c r="C2828" s="104">
        <v>142.27000000000001</v>
      </c>
      <c r="M2828" s="89">
        <f t="shared" si="48"/>
        <v>-2.9477842794080845E-3</v>
      </c>
    </row>
    <row r="2829" spans="2:13" ht="13.5" thickBot="1" x14ac:dyDescent="0.25">
      <c r="B2829" s="105">
        <v>42972.666666666664</v>
      </c>
      <c r="C2829" s="104">
        <v>141.97</v>
      </c>
      <c r="M2829" s="89">
        <f t="shared" si="48"/>
        <v>-2.110892987593089E-3</v>
      </c>
    </row>
    <row r="2830" spans="2:13" ht="13.5" thickBot="1" x14ac:dyDescent="0.25">
      <c r="B2830" s="105">
        <v>42975.666666666664</v>
      </c>
      <c r="C2830" s="104">
        <v>142.41</v>
      </c>
      <c r="M2830" s="89">
        <f t="shared" si="48"/>
        <v>3.0944535558538582E-3</v>
      </c>
    </row>
    <row r="2831" spans="2:13" ht="13.5" thickBot="1" x14ac:dyDescent="0.25">
      <c r="B2831" s="105">
        <v>42976.666666666664</v>
      </c>
      <c r="C2831" s="104">
        <v>142.97</v>
      </c>
      <c r="M2831" s="89">
        <f t="shared" si="48"/>
        <v>3.9245968097365138E-3</v>
      </c>
    </row>
    <row r="2832" spans="2:13" ht="13.5" thickBot="1" x14ac:dyDescent="0.25">
      <c r="B2832" s="105">
        <v>42977.666666666664</v>
      </c>
      <c r="C2832" s="104">
        <v>144.65</v>
      </c>
      <c r="M2832" s="89">
        <f t="shared" si="48"/>
        <v>1.1682213381071293E-2</v>
      </c>
    </row>
    <row r="2833" spans="2:13" ht="13.5" thickBot="1" x14ac:dyDescent="0.25">
      <c r="B2833" s="105">
        <v>42978.666666666664</v>
      </c>
      <c r="C2833" s="104">
        <v>146.19999999999999</v>
      </c>
      <c r="M2833" s="89">
        <f t="shared" si="48"/>
        <v>1.0658515893533848E-2</v>
      </c>
    </row>
    <row r="2834" spans="2:13" ht="13.5" thickBot="1" x14ac:dyDescent="0.25">
      <c r="B2834" s="105">
        <v>42979.666666666664</v>
      </c>
      <c r="C2834" s="104">
        <v>146</v>
      </c>
      <c r="M2834" s="89">
        <f t="shared" si="48"/>
        <v>-1.368925607341621E-3</v>
      </c>
    </row>
    <row r="2835" spans="2:13" ht="13.5" thickBot="1" x14ac:dyDescent="0.25">
      <c r="B2835" s="105">
        <v>42983.666666666664</v>
      </c>
      <c r="C2835" s="104">
        <v>144.69</v>
      </c>
      <c r="M2835" s="89">
        <f t="shared" si="48"/>
        <v>-9.0130989593462107E-3</v>
      </c>
    </row>
    <row r="2836" spans="2:13" ht="13.5" thickBot="1" x14ac:dyDescent="0.25">
      <c r="B2836" s="105">
        <v>42984.666666666664</v>
      </c>
      <c r="C2836" s="104">
        <v>145.13</v>
      </c>
      <c r="M2836" s="89">
        <f t="shared" si="48"/>
        <v>3.0363697332812831E-3</v>
      </c>
    </row>
    <row r="2837" spans="2:13" ht="13.5" thickBot="1" x14ac:dyDescent="0.25">
      <c r="B2837" s="105">
        <v>42985.666666666664</v>
      </c>
      <c r="C2837" s="104">
        <v>145.47</v>
      </c>
      <c r="M2837" s="89">
        <f t="shared" si="48"/>
        <v>2.3399873030991603E-3</v>
      </c>
    </row>
    <row r="2838" spans="2:13" ht="13.5" thickBot="1" x14ac:dyDescent="0.25">
      <c r="B2838" s="105">
        <v>42986.666666666664</v>
      </c>
      <c r="C2838" s="104">
        <v>144.21</v>
      </c>
      <c r="M2838" s="89">
        <f t="shared" si="48"/>
        <v>-8.6993092113915541E-3</v>
      </c>
    </row>
    <row r="2839" spans="2:13" ht="13.5" thickBot="1" x14ac:dyDescent="0.25">
      <c r="B2839" s="105">
        <v>42989.666666666664</v>
      </c>
      <c r="C2839" s="104">
        <v>145.87</v>
      </c>
      <c r="M2839" s="89">
        <f t="shared" si="48"/>
        <v>1.1445243524142751E-2</v>
      </c>
    </row>
    <row r="2840" spans="2:13" ht="13.5" thickBot="1" x14ac:dyDescent="0.25">
      <c r="B2840" s="105">
        <v>42990.666666666664</v>
      </c>
      <c r="C2840" s="104">
        <v>146.22</v>
      </c>
      <c r="M2840" s="89">
        <f t="shared" si="48"/>
        <v>2.3965227670478891E-3</v>
      </c>
    </row>
    <row r="2841" spans="2:13" ht="13.5" thickBot="1" x14ac:dyDescent="0.25">
      <c r="B2841" s="105">
        <v>42991.666666666664</v>
      </c>
      <c r="C2841" s="104">
        <v>146.41999999999999</v>
      </c>
      <c r="M2841" s="89">
        <f t="shared" si="48"/>
        <v>1.3668673533267048E-3</v>
      </c>
    </row>
    <row r="2842" spans="2:13" ht="13.5" thickBot="1" x14ac:dyDescent="0.25">
      <c r="B2842" s="105">
        <v>42992.666666666664</v>
      </c>
      <c r="C2842" s="104">
        <v>145.56</v>
      </c>
      <c r="M2842" s="89">
        <f t="shared" si="48"/>
        <v>-5.8908314745374094E-3</v>
      </c>
    </row>
    <row r="2843" spans="2:13" ht="13.5" thickBot="1" x14ac:dyDescent="0.25">
      <c r="B2843" s="105">
        <v>42993.666666666664</v>
      </c>
      <c r="C2843" s="104">
        <v>146.06</v>
      </c>
      <c r="M2843" s="89">
        <f t="shared" si="48"/>
        <v>3.4291234480045944E-3</v>
      </c>
    </row>
    <row r="2844" spans="2:13" ht="13.5" thickBot="1" x14ac:dyDescent="0.25">
      <c r="B2844" s="105">
        <v>42996.666666666664</v>
      </c>
      <c r="C2844" s="104">
        <v>145.55000000000001</v>
      </c>
      <c r="M2844" s="89">
        <f t="shared" si="48"/>
        <v>-3.4978260003314019E-3</v>
      </c>
    </row>
    <row r="2845" spans="2:13" ht="13.5" thickBot="1" x14ac:dyDescent="0.25">
      <c r="B2845" s="105">
        <v>42997.666666666664</v>
      </c>
      <c r="C2845" s="104">
        <v>145.80000000000001</v>
      </c>
      <c r="M2845" s="89">
        <f t="shared" si="48"/>
        <v>1.7161493829254749E-3</v>
      </c>
    </row>
    <row r="2846" spans="2:13" ht="13.5" thickBot="1" x14ac:dyDescent="0.25">
      <c r="B2846" s="105">
        <v>42998.666666666664</v>
      </c>
      <c r="C2846" s="104">
        <v>145.35</v>
      </c>
      <c r="M2846" s="89">
        <f t="shared" si="48"/>
        <v>-3.0911925696729694E-3</v>
      </c>
    </row>
    <row r="2847" spans="2:13" ht="13.5" thickBot="1" x14ac:dyDescent="0.25">
      <c r="B2847" s="105">
        <v>42999.666666666664</v>
      </c>
      <c r="C2847" s="104">
        <v>144.46</v>
      </c>
      <c r="M2847" s="89">
        <f t="shared" si="48"/>
        <v>-6.1419743821840671E-3</v>
      </c>
    </row>
    <row r="2848" spans="2:13" ht="13.5" thickBot="1" x14ac:dyDescent="0.25">
      <c r="B2848" s="105">
        <v>43000.666666666664</v>
      </c>
      <c r="C2848" s="104">
        <v>144.32</v>
      </c>
      <c r="M2848" s="89">
        <f t="shared" si="48"/>
        <v>-9.6959630838737789E-4</v>
      </c>
    </row>
    <row r="2849" spans="2:13" ht="13.5" thickBot="1" x14ac:dyDescent="0.25">
      <c r="B2849" s="105">
        <v>43003.666666666664</v>
      </c>
      <c r="C2849" s="104">
        <v>142.80000000000001</v>
      </c>
      <c r="M2849" s="89">
        <f t="shared" si="48"/>
        <v>-1.0588006408829372E-2</v>
      </c>
    </row>
    <row r="2850" spans="2:13" ht="13.5" thickBot="1" x14ac:dyDescent="0.25">
      <c r="B2850" s="105">
        <v>43004.666666666664</v>
      </c>
      <c r="C2850" s="104">
        <v>143.16999999999999</v>
      </c>
      <c r="M2850" s="89">
        <f t="shared" si="48"/>
        <v>2.5876854667519177E-3</v>
      </c>
    </row>
    <row r="2851" spans="2:13" ht="13.5" thickBot="1" x14ac:dyDescent="0.25">
      <c r="B2851" s="105">
        <v>43005.666666666664</v>
      </c>
      <c r="C2851" s="104">
        <v>144.46</v>
      </c>
      <c r="M2851" s="89">
        <f t="shared" si="48"/>
        <v>8.9699172504647002E-3</v>
      </c>
    </row>
    <row r="2852" spans="2:13" ht="13.5" thickBot="1" x14ac:dyDescent="0.25">
      <c r="B2852" s="105">
        <v>43006.666666666664</v>
      </c>
      <c r="C2852" s="104">
        <v>144.41</v>
      </c>
      <c r="M2852" s="89">
        <f t="shared" si="48"/>
        <v>-3.4617648422703891E-4</v>
      </c>
    </row>
    <row r="2853" spans="2:13" ht="13.5" thickBot="1" x14ac:dyDescent="0.25">
      <c r="B2853" s="105">
        <v>43007.666666666664</v>
      </c>
      <c r="C2853" s="104">
        <v>145.44999999999999</v>
      </c>
      <c r="M2853" s="89">
        <f t="shared" si="48"/>
        <v>7.1759088027368535E-3</v>
      </c>
    </row>
    <row r="2854" spans="2:13" ht="13.5" thickBot="1" x14ac:dyDescent="0.25">
      <c r="B2854" s="105">
        <v>43010.666666666664</v>
      </c>
      <c r="C2854" s="104">
        <v>145.58000000000001</v>
      </c>
      <c r="M2854" s="89">
        <f t="shared" si="48"/>
        <v>8.9337874890133234E-4</v>
      </c>
    </row>
    <row r="2855" spans="2:13" ht="13.5" thickBot="1" x14ac:dyDescent="0.25">
      <c r="B2855" s="105">
        <v>43011.666666666664</v>
      </c>
      <c r="C2855" s="104">
        <v>145.88999999999999</v>
      </c>
      <c r="M2855" s="89">
        <f t="shared" si="48"/>
        <v>2.1271493936921844E-3</v>
      </c>
    </row>
    <row r="2856" spans="2:13" ht="13.5" thickBot="1" x14ac:dyDescent="0.25">
      <c r="B2856" s="105">
        <v>43012.666666666664</v>
      </c>
      <c r="C2856" s="104">
        <v>146.03</v>
      </c>
      <c r="M2856" s="89">
        <f t="shared" si="48"/>
        <v>9.5916696857603341E-4</v>
      </c>
    </row>
    <row r="2857" spans="2:13" ht="13.5" thickBot="1" x14ac:dyDescent="0.25">
      <c r="B2857" s="105">
        <v>43013.666666666664</v>
      </c>
      <c r="C2857" s="104">
        <v>147.46</v>
      </c>
      <c r="M2857" s="89">
        <f t="shared" si="48"/>
        <v>9.744872509124574E-3</v>
      </c>
    </row>
    <row r="2858" spans="2:13" ht="13.5" thickBot="1" x14ac:dyDescent="0.25">
      <c r="B2858" s="105">
        <v>43014.666666666664</v>
      </c>
      <c r="C2858" s="104">
        <v>147.66</v>
      </c>
      <c r="M2858" s="89">
        <f t="shared" si="48"/>
        <v>1.355381069514992E-3</v>
      </c>
    </row>
    <row r="2859" spans="2:13" ht="13.5" thickBot="1" x14ac:dyDescent="0.25">
      <c r="B2859" s="105">
        <v>43017.666666666664</v>
      </c>
      <c r="C2859" s="104">
        <v>147.49</v>
      </c>
      <c r="M2859" s="89">
        <f t="shared" si="48"/>
        <v>-1.1519567596084803E-3</v>
      </c>
    </row>
    <row r="2860" spans="2:13" ht="13.5" thickBot="1" x14ac:dyDescent="0.25">
      <c r="B2860" s="105">
        <v>43018.666666666664</v>
      </c>
      <c r="C2860" s="104">
        <v>147.6</v>
      </c>
      <c r="M2860" s="89">
        <f t="shared" si="48"/>
        <v>7.4553529496113979E-4</v>
      </c>
    </row>
    <row r="2861" spans="2:13" ht="13.5" thickBot="1" x14ac:dyDescent="0.25">
      <c r="B2861" s="105">
        <v>43019.666666666664</v>
      </c>
      <c r="C2861" s="104">
        <v>148.04</v>
      </c>
      <c r="M2861" s="89">
        <f t="shared" si="48"/>
        <v>2.9765953515831322E-3</v>
      </c>
    </row>
    <row r="2862" spans="2:13" ht="13.5" thickBot="1" x14ac:dyDescent="0.25">
      <c r="B2862" s="105">
        <v>43020.666666666664</v>
      </c>
      <c r="C2862" s="104">
        <v>147.77000000000001</v>
      </c>
      <c r="M2862" s="89">
        <f t="shared" si="48"/>
        <v>-1.8254966024125897E-3</v>
      </c>
    </row>
    <row r="2863" spans="2:13" ht="13.5" thickBot="1" x14ac:dyDescent="0.25">
      <c r="B2863" s="105">
        <v>43021.666666666664</v>
      </c>
      <c r="C2863" s="104">
        <v>148.34</v>
      </c>
      <c r="M2863" s="89">
        <f t="shared" si="48"/>
        <v>3.8499253928694502E-3</v>
      </c>
    </row>
    <row r="2864" spans="2:13" ht="13.5" thickBot="1" x14ac:dyDescent="0.25">
      <c r="B2864" s="105">
        <v>43024.666666666664</v>
      </c>
      <c r="C2864" s="104">
        <v>148.85</v>
      </c>
      <c r="M2864" s="89">
        <f t="shared" si="48"/>
        <v>3.4321511533732824E-3</v>
      </c>
    </row>
    <row r="2865" spans="2:13" ht="13.5" thickBot="1" x14ac:dyDescent="0.25">
      <c r="B2865" s="105">
        <v>43025.666666666664</v>
      </c>
      <c r="C2865" s="104">
        <v>149.04</v>
      </c>
      <c r="M2865" s="89">
        <f t="shared" si="48"/>
        <v>1.2756388315475552E-3</v>
      </c>
    </row>
    <row r="2866" spans="2:13" ht="13.5" thickBot="1" x14ac:dyDescent="0.25">
      <c r="B2866" s="105">
        <v>43026.666666666664</v>
      </c>
      <c r="C2866" s="104">
        <v>148.86000000000001</v>
      </c>
      <c r="M2866" s="89">
        <f t="shared" si="48"/>
        <v>-1.2084593615682721E-3</v>
      </c>
    </row>
    <row r="2867" spans="2:13" ht="13.5" thickBot="1" x14ac:dyDescent="0.25">
      <c r="B2867" s="105">
        <v>43027.666666666664</v>
      </c>
      <c r="C2867" s="104">
        <v>148.31</v>
      </c>
      <c r="M2867" s="89">
        <f t="shared" si="48"/>
        <v>-3.7015891778935032E-3</v>
      </c>
    </row>
    <row r="2868" spans="2:13" ht="13.5" thickBot="1" x14ac:dyDescent="0.25">
      <c r="B2868" s="105">
        <v>43028.666666666664</v>
      </c>
      <c r="C2868" s="104">
        <v>148.71</v>
      </c>
      <c r="M2868" s="89">
        <f t="shared" si="48"/>
        <v>2.6934229467211338E-3</v>
      </c>
    </row>
    <row r="2869" spans="2:13" ht="13.5" thickBot="1" x14ac:dyDescent="0.25">
      <c r="B2869" s="105">
        <v>43031.666666666664</v>
      </c>
      <c r="C2869" s="104">
        <v>147.74</v>
      </c>
      <c r="M2869" s="89">
        <f t="shared" si="48"/>
        <v>-6.5441286000004666E-3</v>
      </c>
    </row>
    <row r="2870" spans="2:13" ht="13.5" thickBot="1" x14ac:dyDescent="0.25">
      <c r="B2870" s="105">
        <v>43032.666666666664</v>
      </c>
      <c r="C2870" s="104">
        <v>147.99</v>
      </c>
      <c r="M2870" s="89">
        <f t="shared" si="48"/>
        <v>1.6907318131649581E-3</v>
      </c>
    </row>
    <row r="2871" spans="2:13" ht="13.5" thickBot="1" x14ac:dyDescent="0.25">
      <c r="B2871" s="105">
        <v>43033.666666666664</v>
      </c>
      <c r="C2871" s="104">
        <v>147.43</v>
      </c>
      <c r="M2871" s="89">
        <f t="shared" si="48"/>
        <v>-3.7912170520281899E-3</v>
      </c>
    </row>
    <row r="2872" spans="2:13" ht="13.5" thickBot="1" x14ac:dyDescent="0.25">
      <c r="B2872" s="105">
        <v>43034.666666666664</v>
      </c>
      <c r="C2872" s="104">
        <v>146.96</v>
      </c>
      <c r="M2872" s="89">
        <f t="shared" si="48"/>
        <v>-3.1930459548581381E-3</v>
      </c>
    </row>
    <row r="2873" spans="2:13" ht="13.5" thickBot="1" x14ac:dyDescent="0.25">
      <c r="B2873" s="105">
        <v>43035.666666666664</v>
      </c>
      <c r="C2873" s="104">
        <v>151.24</v>
      </c>
      <c r="M2873" s="89">
        <f t="shared" si="48"/>
        <v>2.8707538115861807E-2</v>
      </c>
    </row>
    <row r="2874" spans="2:13" ht="13.5" thickBot="1" x14ac:dyDescent="0.25">
      <c r="B2874" s="105">
        <v>43038.666666666664</v>
      </c>
      <c r="C2874" s="104">
        <v>151.58000000000001</v>
      </c>
      <c r="M2874" s="89">
        <f t="shared" si="48"/>
        <v>2.2455593611508864E-3</v>
      </c>
    </row>
    <row r="2875" spans="2:13" ht="13.5" thickBot="1" x14ac:dyDescent="0.25">
      <c r="B2875" s="105">
        <v>43039.666666666664</v>
      </c>
      <c r="C2875" s="104">
        <v>152.15</v>
      </c>
      <c r="M2875" s="89">
        <f t="shared" si="48"/>
        <v>3.753337959097029E-3</v>
      </c>
    </row>
    <row r="2876" spans="2:13" ht="13.5" thickBot="1" x14ac:dyDescent="0.25">
      <c r="B2876" s="105">
        <v>43040.666666666664</v>
      </c>
      <c r="C2876" s="104">
        <v>152.1</v>
      </c>
      <c r="M2876" s="89">
        <f t="shared" si="48"/>
        <v>-3.2867707773300648E-4</v>
      </c>
    </row>
    <row r="2877" spans="2:13" ht="13.5" thickBot="1" x14ac:dyDescent="0.25">
      <c r="B2877" s="105">
        <v>43041.666666666664</v>
      </c>
      <c r="C2877" s="104">
        <v>151.81</v>
      </c>
      <c r="M2877" s="89">
        <f t="shared" si="48"/>
        <v>-1.9084603206233623E-3</v>
      </c>
    </row>
    <row r="2878" spans="2:13" ht="13.5" thickBot="1" x14ac:dyDescent="0.25">
      <c r="B2878" s="105">
        <v>43042.666666666664</v>
      </c>
      <c r="C2878" s="104">
        <v>153.27000000000001</v>
      </c>
      <c r="M2878" s="89">
        <f t="shared" si="48"/>
        <v>9.5713330661925857E-3</v>
      </c>
    </row>
    <row r="2879" spans="2:13" ht="13.5" thickBot="1" x14ac:dyDescent="0.25">
      <c r="B2879" s="105">
        <v>43045.666666666664</v>
      </c>
      <c r="C2879" s="104">
        <v>153.79</v>
      </c>
      <c r="M2879" s="89">
        <f t="shared" si="48"/>
        <v>3.3869634410156591E-3</v>
      </c>
    </row>
    <row r="2880" spans="2:13" ht="13.5" thickBot="1" x14ac:dyDescent="0.25">
      <c r="B2880" s="105">
        <v>43046.666666666664</v>
      </c>
      <c r="C2880" s="104">
        <v>153.88</v>
      </c>
      <c r="M2880" s="89">
        <f t="shared" si="48"/>
        <v>5.8504243226229684E-4</v>
      </c>
    </row>
    <row r="2881" spans="2:13" ht="13.5" thickBot="1" x14ac:dyDescent="0.25">
      <c r="B2881" s="105">
        <v>43047.666666666664</v>
      </c>
      <c r="C2881" s="104">
        <v>154.5</v>
      </c>
      <c r="M2881" s="89">
        <f t="shared" si="48"/>
        <v>4.0210184537059178E-3</v>
      </c>
    </row>
    <row r="2882" spans="2:13" ht="13.5" thickBot="1" x14ac:dyDescent="0.25">
      <c r="B2882" s="105">
        <v>43048.666666666664</v>
      </c>
      <c r="C2882" s="104">
        <v>153.69</v>
      </c>
      <c r="M2882" s="89">
        <f t="shared" si="48"/>
        <v>-5.2565097185795573E-3</v>
      </c>
    </row>
    <row r="2883" spans="2:13" ht="13.5" thickBot="1" x14ac:dyDescent="0.25">
      <c r="B2883" s="105">
        <v>43049.666666666664</v>
      </c>
      <c r="C2883" s="104">
        <v>153.68</v>
      </c>
      <c r="M2883" s="89">
        <f t="shared" si="48"/>
        <v>-6.5068158919340491E-5</v>
      </c>
    </row>
    <row r="2884" spans="2:13" ht="13.5" thickBot="1" x14ac:dyDescent="0.25">
      <c r="B2884" s="105">
        <v>43052.666666666664</v>
      </c>
      <c r="C2884" s="104">
        <v>153.87</v>
      </c>
      <c r="M2884" s="89">
        <f t="shared" si="48"/>
        <v>1.2355716089855967E-3</v>
      </c>
    </row>
    <row r="2885" spans="2:13" ht="13.5" thickBot="1" x14ac:dyDescent="0.25">
      <c r="B2885" s="105">
        <v>43053.666666666664</v>
      </c>
      <c r="C2885" s="104">
        <v>153.31</v>
      </c>
      <c r="M2885" s="89">
        <f t="shared" ref="M2885:M2948" si="49">LN(C2885/C2884)</f>
        <v>-3.6460747469239012E-3</v>
      </c>
    </row>
    <row r="2886" spans="2:13" ht="13.5" thickBot="1" x14ac:dyDescent="0.25">
      <c r="B2886" s="105">
        <v>43054.666666666664</v>
      </c>
      <c r="C2886" s="104">
        <v>152.59</v>
      </c>
      <c r="M2886" s="89">
        <f t="shared" si="49"/>
        <v>-4.7074294187185711E-3</v>
      </c>
    </row>
    <row r="2887" spans="2:13" ht="13.5" thickBot="1" x14ac:dyDescent="0.25">
      <c r="B2887" s="105">
        <v>43055.666666666664</v>
      </c>
      <c r="C2887" s="104">
        <v>154.54</v>
      </c>
      <c r="M2887" s="89">
        <f t="shared" si="49"/>
        <v>1.2698376601793519E-2</v>
      </c>
    </row>
    <row r="2888" spans="2:13" ht="13.5" thickBot="1" x14ac:dyDescent="0.25">
      <c r="B2888" s="105">
        <v>43056.666666666664</v>
      </c>
      <c r="C2888" s="104">
        <v>153.94999999999999</v>
      </c>
      <c r="M2888" s="89">
        <f t="shared" si="49"/>
        <v>-3.825088134928436E-3</v>
      </c>
    </row>
    <row r="2889" spans="2:13" ht="13.5" thickBot="1" x14ac:dyDescent="0.25">
      <c r="B2889" s="105">
        <v>43059.666666666664</v>
      </c>
      <c r="C2889" s="104">
        <v>153.83000000000001</v>
      </c>
      <c r="M2889" s="89">
        <f t="shared" si="49"/>
        <v>-7.7977780284953441E-4</v>
      </c>
    </row>
    <row r="2890" spans="2:13" ht="13.5" thickBot="1" x14ac:dyDescent="0.25">
      <c r="B2890" s="105">
        <v>43060.666666666664</v>
      </c>
      <c r="C2890" s="104">
        <v>155.5</v>
      </c>
      <c r="M2890" s="89">
        <f t="shared" si="49"/>
        <v>1.0797635051629083E-2</v>
      </c>
    </row>
    <row r="2891" spans="2:13" ht="13.5" thickBot="1" x14ac:dyDescent="0.25">
      <c r="B2891" s="105">
        <v>43061.666666666664</v>
      </c>
      <c r="C2891" s="104">
        <v>155.69</v>
      </c>
      <c r="M2891" s="89">
        <f t="shared" si="49"/>
        <v>1.2211190822944121E-3</v>
      </c>
    </row>
    <row r="2892" spans="2:13" ht="13.5" thickBot="1" x14ac:dyDescent="0.25">
      <c r="B2892" s="105">
        <v>43063.541666666664</v>
      </c>
      <c r="C2892" s="104">
        <v>156.26</v>
      </c>
      <c r="M2892" s="89">
        <f t="shared" si="49"/>
        <v>3.6544358670150129E-3</v>
      </c>
    </row>
    <row r="2893" spans="2:13" ht="13.5" thickBot="1" x14ac:dyDescent="0.25">
      <c r="B2893" s="105">
        <v>43066.666666666664</v>
      </c>
      <c r="C2893" s="104">
        <v>156.19</v>
      </c>
      <c r="M2893" s="89">
        <f t="shared" si="49"/>
        <v>-4.4807169896716515E-4</v>
      </c>
    </row>
    <row r="2894" spans="2:13" ht="13.5" thickBot="1" x14ac:dyDescent="0.25">
      <c r="B2894" s="105">
        <v>43067.666666666664</v>
      </c>
      <c r="C2894" s="104">
        <v>156.59</v>
      </c>
      <c r="M2894" s="89">
        <f t="shared" si="49"/>
        <v>2.5577096877204344E-3</v>
      </c>
    </row>
    <row r="2895" spans="2:13" ht="13.5" thickBot="1" x14ac:dyDescent="0.25">
      <c r="B2895" s="105">
        <v>43068.666666666664</v>
      </c>
      <c r="C2895" s="104">
        <v>153.86000000000001</v>
      </c>
      <c r="M2895" s="89">
        <f t="shared" si="49"/>
        <v>-1.7587826526562916E-2</v>
      </c>
    </row>
    <row r="2896" spans="2:13" ht="13.5" thickBot="1" x14ac:dyDescent="0.25">
      <c r="B2896" s="105">
        <v>43069.666666666664</v>
      </c>
      <c r="C2896" s="104">
        <v>155.15</v>
      </c>
      <c r="M2896" s="89">
        <f t="shared" si="49"/>
        <v>8.3492928636005933E-3</v>
      </c>
    </row>
    <row r="2897" spans="2:13" ht="13.5" thickBot="1" x14ac:dyDescent="0.25">
      <c r="B2897" s="105">
        <v>43070.666666666664</v>
      </c>
      <c r="C2897" s="104">
        <v>154.49</v>
      </c>
      <c r="M2897" s="89">
        <f t="shared" si="49"/>
        <v>-4.2630215704308715E-3</v>
      </c>
    </row>
    <row r="2898" spans="2:13" ht="13.5" thickBot="1" x14ac:dyDescent="0.25">
      <c r="B2898" s="105">
        <v>43073.666666666664</v>
      </c>
      <c r="C2898" s="104">
        <v>152.71</v>
      </c>
      <c r="M2898" s="89">
        <f t="shared" si="49"/>
        <v>-1.1588671358868164E-2</v>
      </c>
    </row>
    <row r="2899" spans="2:13" ht="13.5" thickBot="1" x14ac:dyDescent="0.25">
      <c r="B2899" s="105">
        <v>43074.666666666664</v>
      </c>
      <c r="C2899" s="104">
        <v>152.81</v>
      </c>
      <c r="M2899" s="89">
        <f t="shared" si="49"/>
        <v>6.5462165207572011E-4</v>
      </c>
    </row>
    <row r="2900" spans="2:13" ht="13.5" thickBot="1" x14ac:dyDescent="0.25">
      <c r="B2900" s="105">
        <v>43075.666666666664</v>
      </c>
      <c r="C2900" s="104">
        <v>153.5</v>
      </c>
      <c r="M2900" s="89">
        <f t="shared" si="49"/>
        <v>4.5052474100859691E-3</v>
      </c>
    </row>
    <row r="2901" spans="2:13" ht="13.5" thickBot="1" x14ac:dyDescent="0.25">
      <c r="B2901" s="105">
        <v>43076.666666666664</v>
      </c>
      <c r="C2901" s="104">
        <v>154.02000000000001</v>
      </c>
      <c r="M2901" s="89">
        <f t="shared" si="49"/>
        <v>3.3818970838522967E-3</v>
      </c>
    </row>
    <row r="2902" spans="2:13" ht="13.5" thickBot="1" x14ac:dyDescent="0.25">
      <c r="B2902" s="105">
        <v>43077.666666666664</v>
      </c>
      <c r="C2902" s="104">
        <v>154.69999999999999</v>
      </c>
      <c r="M2902" s="89">
        <f t="shared" si="49"/>
        <v>4.4052934679161973E-3</v>
      </c>
    </row>
    <row r="2903" spans="2:13" ht="13.5" thickBot="1" x14ac:dyDescent="0.25">
      <c r="B2903" s="105">
        <v>43080.666666666664</v>
      </c>
      <c r="C2903" s="104">
        <v>155.9</v>
      </c>
      <c r="M2903" s="89">
        <f t="shared" si="49"/>
        <v>7.7270184847105907E-3</v>
      </c>
    </row>
    <row r="2904" spans="2:13" ht="13.5" thickBot="1" x14ac:dyDescent="0.25">
      <c r="B2904" s="105">
        <v>43081.666666666664</v>
      </c>
      <c r="C2904" s="104">
        <v>155.69</v>
      </c>
      <c r="M2904" s="89">
        <f t="shared" si="49"/>
        <v>-1.3479253621477443E-3</v>
      </c>
    </row>
    <row r="2905" spans="2:13" ht="13.5" thickBot="1" x14ac:dyDescent="0.25">
      <c r="B2905" s="105">
        <v>43082.666666666664</v>
      </c>
      <c r="C2905" s="104">
        <v>155.99</v>
      </c>
      <c r="M2905" s="89">
        <f t="shared" si="49"/>
        <v>1.9250519291942045E-3</v>
      </c>
    </row>
    <row r="2906" spans="2:13" ht="13.5" thickBot="1" x14ac:dyDescent="0.25">
      <c r="B2906" s="105">
        <v>43083.666666666664</v>
      </c>
      <c r="C2906" s="104">
        <v>155.88</v>
      </c>
      <c r="M2906" s="89">
        <f t="shared" si="49"/>
        <v>-7.05422160268921E-4</v>
      </c>
    </row>
    <row r="2907" spans="2:13" ht="13.5" thickBot="1" x14ac:dyDescent="0.25">
      <c r="B2907" s="105">
        <v>43084.666666666664</v>
      </c>
      <c r="C2907" s="104">
        <v>157.65</v>
      </c>
      <c r="M2907" s="89">
        <f t="shared" si="49"/>
        <v>1.1290905520561305E-2</v>
      </c>
    </row>
    <row r="2908" spans="2:13" ht="13.5" thickBot="1" x14ac:dyDescent="0.25">
      <c r="B2908" s="105">
        <v>43087.666666666664</v>
      </c>
      <c r="C2908" s="104">
        <v>158.63999999999999</v>
      </c>
      <c r="M2908" s="89">
        <f t="shared" si="49"/>
        <v>6.2600982204706812E-3</v>
      </c>
    </row>
    <row r="2909" spans="2:13" ht="13.5" thickBot="1" x14ac:dyDescent="0.25">
      <c r="B2909" s="105">
        <v>43088.666666666664</v>
      </c>
      <c r="C2909" s="104">
        <v>157.69999999999999</v>
      </c>
      <c r="M2909" s="89">
        <f t="shared" si="49"/>
        <v>-5.9429902425477844E-3</v>
      </c>
    </row>
    <row r="2910" spans="2:13" ht="13.5" thickBot="1" x14ac:dyDescent="0.25">
      <c r="B2910" s="105">
        <v>43089.666666666664</v>
      </c>
      <c r="C2910" s="104">
        <v>157.53</v>
      </c>
      <c r="M2910" s="89">
        <f t="shared" si="49"/>
        <v>-1.0785776511150035E-3</v>
      </c>
    </row>
    <row r="2911" spans="2:13" ht="13.5" thickBot="1" x14ac:dyDescent="0.25">
      <c r="B2911" s="105">
        <v>43090.666666666664</v>
      </c>
      <c r="C2911" s="104">
        <v>157.55000000000001</v>
      </c>
      <c r="M2911" s="89">
        <f t="shared" si="49"/>
        <v>1.2695188540595931E-4</v>
      </c>
    </row>
    <row r="2912" spans="2:13" ht="13.5" thickBot="1" x14ac:dyDescent="0.25">
      <c r="B2912" s="105">
        <v>43091.666666666664</v>
      </c>
      <c r="C2912" s="104">
        <v>157.37</v>
      </c>
      <c r="M2912" s="89">
        <f t="shared" si="49"/>
        <v>-1.1431475905106462E-3</v>
      </c>
    </row>
    <row r="2913" spans="2:13" ht="13.5" thickBot="1" x14ac:dyDescent="0.25">
      <c r="B2913" s="105">
        <v>43095.666666666664</v>
      </c>
      <c r="C2913" s="104">
        <v>156.52000000000001</v>
      </c>
      <c r="M2913" s="89">
        <f t="shared" si="49"/>
        <v>-5.4159232705612492E-3</v>
      </c>
    </row>
    <row r="2914" spans="2:13" ht="13.5" thickBot="1" x14ac:dyDescent="0.25">
      <c r="B2914" s="105">
        <v>43096.666666666664</v>
      </c>
      <c r="C2914" s="104">
        <v>156.54</v>
      </c>
      <c r="M2914" s="89">
        <f t="shared" si="49"/>
        <v>1.2777103448018354E-4</v>
      </c>
    </row>
    <row r="2915" spans="2:13" ht="13.5" thickBot="1" x14ac:dyDescent="0.25">
      <c r="B2915" s="105">
        <v>43097.666666666664</v>
      </c>
      <c r="C2915" s="104">
        <v>156.72999999999999</v>
      </c>
      <c r="M2915" s="89">
        <f t="shared" si="49"/>
        <v>1.2130112892846006E-3</v>
      </c>
    </row>
    <row r="2916" spans="2:13" ht="13.5" thickBot="1" x14ac:dyDescent="0.25">
      <c r="B2916" s="105">
        <v>43098.666666666664</v>
      </c>
      <c r="C2916" s="104">
        <v>155.76</v>
      </c>
      <c r="M2916" s="89">
        <f t="shared" si="49"/>
        <v>-6.2082186020324965E-3</v>
      </c>
    </row>
    <row r="2917" spans="2:13" ht="13.5" thickBot="1" x14ac:dyDescent="0.25">
      <c r="B2917" s="105">
        <v>43102.666666666664</v>
      </c>
      <c r="C2917" s="104">
        <v>158.49</v>
      </c>
      <c r="M2917" s="89">
        <f t="shared" si="49"/>
        <v>1.7375138780389932E-2</v>
      </c>
    </row>
    <row r="2918" spans="2:13" ht="13.5" thickBot="1" x14ac:dyDescent="0.25">
      <c r="B2918" s="105">
        <v>43103.666666666664</v>
      </c>
      <c r="C2918" s="104">
        <v>160.03</v>
      </c>
      <c r="M2918" s="89">
        <f t="shared" si="49"/>
        <v>9.6697978135646331E-3</v>
      </c>
    </row>
    <row r="2919" spans="2:13" ht="13.5" thickBot="1" x14ac:dyDescent="0.25">
      <c r="B2919" s="105">
        <v>43104.666666666664</v>
      </c>
      <c r="C2919" s="104">
        <v>160.31</v>
      </c>
      <c r="M2919" s="89">
        <f t="shared" si="49"/>
        <v>1.7481430436834117E-3</v>
      </c>
    </row>
    <row r="2920" spans="2:13" ht="13.5" thickBot="1" x14ac:dyDescent="0.25">
      <c r="B2920" s="105">
        <v>43105.666666666664</v>
      </c>
      <c r="C2920" s="104">
        <v>161.91999999999999</v>
      </c>
      <c r="M2920" s="89">
        <f t="shared" si="49"/>
        <v>9.9929453975184865E-3</v>
      </c>
    </row>
    <row r="2921" spans="2:13" ht="13.5" thickBot="1" x14ac:dyDescent="0.25">
      <c r="B2921" s="105">
        <v>43108.666666666664</v>
      </c>
      <c r="C2921" s="104">
        <v>162.55000000000001</v>
      </c>
      <c r="M2921" s="89">
        <f t="shared" si="49"/>
        <v>3.8832606508137058E-3</v>
      </c>
    </row>
    <row r="2922" spans="2:13" ht="13.5" thickBot="1" x14ac:dyDescent="0.25">
      <c r="B2922" s="105">
        <v>43109.666666666664</v>
      </c>
      <c r="C2922" s="104">
        <v>162.56</v>
      </c>
      <c r="M2922" s="89">
        <f t="shared" si="49"/>
        <v>6.1517640202762603E-5</v>
      </c>
    </row>
    <row r="2923" spans="2:13" ht="13.5" thickBot="1" x14ac:dyDescent="0.25">
      <c r="B2923" s="105">
        <v>43110.666666666664</v>
      </c>
      <c r="C2923" s="104">
        <v>162.18</v>
      </c>
      <c r="M2923" s="89">
        <f t="shared" si="49"/>
        <v>-2.3403348737058558E-3</v>
      </c>
    </row>
    <row r="2924" spans="2:13" ht="13.5" thickBot="1" x14ac:dyDescent="0.25">
      <c r="B2924" s="105">
        <v>43111.666666666664</v>
      </c>
      <c r="C2924" s="104">
        <v>163.29</v>
      </c>
      <c r="M2924" s="89">
        <f t="shared" si="49"/>
        <v>6.820931597807116E-3</v>
      </c>
    </row>
    <row r="2925" spans="2:13" ht="13.5" thickBot="1" x14ac:dyDescent="0.25">
      <c r="B2925" s="105">
        <v>43112.666666666664</v>
      </c>
      <c r="C2925" s="104">
        <v>164.49</v>
      </c>
      <c r="M2925" s="89">
        <f t="shared" si="49"/>
        <v>7.3220169698485615E-3</v>
      </c>
    </row>
    <row r="2926" spans="2:13" ht="13.5" thickBot="1" x14ac:dyDescent="0.25">
      <c r="B2926" s="105">
        <v>43116.666666666664</v>
      </c>
      <c r="C2926" s="104">
        <v>164.02</v>
      </c>
      <c r="M2926" s="89">
        <f t="shared" si="49"/>
        <v>-2.8614064758016662E-3</v>
      </c>
    </row>
    <row r="2927" spans="2:13" ht="13.5" thickBot="1" x14ac:dyDescent="0.25">
      <c r="B2927" s="105">
        <v>43117.666666666664</v>
      </c>
      <c r="C2927" s="104">
        <v>165.79</v>
      </c>
      <c r="M2927" s="89">
        <f t="shared" si="49"/>
        <v>1.0733555643108633E-2</v>
      </c>
    </row>
    <row r="2928" spans="2:13" ht="13.5" thickBot="1" x14ac:dyDescent="0.25">
      <c r="B2928" s="105">
        <v>43118.666666666664</v>
      </c>
      <c r="C2928" s="104">
        <v>165.82</v>
      </c>
      <c r="M2928" s="89">
        <f t="shared" si="49"/>
        <v>1.8093543669872331E-4</v>
      </c>
    </row>
    <row r="2929" spans="2:13" ht="13.5" thickBot="1" x14ac:dyDescent="0.25">
      <c r="B2929" s="105">
        <v>43119.666666666664</v>
      </c>
      <c r="C2929" s="104">
        <v>166.34</v>
      </c>
      <c r="M2929" s="89">
        <f t="shared" si="49"/>
        <v>3.1310237524689749E-3</v>
      </c>
    </row>
    <row r="2930" spans="2:13" ht="13.5" thickBot="1" x14ac:dyDescent="0.25">
      <c r="B2930" s="105">
        <v>43122.666666666664</v>
      </c>
      <c r="C2930" s="104">
        <v>168.12</v>
      </c>
      <c r="M2930" s="89">
        <f t="shared" si="49"/>
        <v>1.0644123696374394E-2</v>
      </c>
    </row>
    <row r="2931" spans="2:13" ht="13.5" thickBot="1" x14ac:dyDescent="0.25">
      <c r="B2931" s="105">
        <v>43123.666666666664</v>
      </c>
      <c r="C2931" s="104">
        <v>169.51</v>
      </c>
      <c r="M2931" s="89">
        <f t="shared" si="49"/>
        <v>8.2339119934788357E-3</v>
      </c>
    </row>
    <row r="2932" spans="2:13" ht="13.5" thickBot="1" x14ac:dyDescent="0.25">
      <c r="B2932" s="105">
        <v>43124.666666666664</v>
      </c>
      <c r="C2932" s="104">
        <v>168.41</v>
      </c>
      <c r="M2932" s="89">
        <f t="shared" si="49"/>
        <v>-6.5104396624320101E-3</v>
      </c>
    </row>
    <row r="2933" spans="2:13" ht="13.5" thickBot="1" x14ac:dyDescent="0.25">
      <c r="B2933" s="105">
        <v>43125.666666666664</v>
      </c>
      <c r="C2933" s="104">
        <v>168.35</v>
      </c>
      <c r="M2933" s="89">
        <f t="shared" si="49"/>
        <v>-3.563368608794882E-4</v>
      </c>
    </row>
    <row r="2934" spans="2:13" ht="13.5" thickBot="1" x14ac:dyDescent="0.25">
      <c r="B2934" s="105">
        <v>43126.666666666664</v>
      </c>
      <c r="C2934" s="104">
        <v>170.93</v>
      </c>
      <c r="M2934" s="89">
        <f t="shared" si="49"/>
        <v>1.5208970361093357E-2</v>
      </c>
    </row>
    <row r="2935" spans="2:13" ht="13.5" thickBot="1" x14ac:dyDescent="0.25">
      <c r="B2935" s="105">
        <v>43129.666666666664</v>
      </c>
      <c r="C2935" s="104">
        <v>170.1</v>
      </c>
      <c r="M2935" s="89">
        <f t="shared" si="49"/>
        <v>-4.8676165663607534E-3</v>
      </c>
    </row>
    <row r="2936" spans="2:13" ht="13.5" thickBot="1" x14ac:dyDescent="0.25">
      <c r="B2936" s="105">
        <v>43130.666666666664</v>
      </c>
      <c r="C2936" s="104">
        <v>168.7</v>
      </c>
      <c r="M2936" s="89">
        <f t="shared" si="49"/>
        <v>-8.2645098498935355E-3</v>
      </c>
    </row>
    <row r="2937" spans="2:13" ht="13.5" thickBot="1" x14ac:dyDescent="0.25">
      <c r="B2937" s="105">
        <v>43131.666666666664</v>
      </c>
      <c r="C2937" s="104">
        <v>169.4</v>
      </c>
      <c r="M2937" s="89">
        <f t="shared" si="49"/>
        <v>4.1407926660316082E-3</v>
      </c>
    </row>
    <row r="2938" spans="2:13" ht="13.5" thickBot="1" x14ac:dyDescent="0.25">
      <c r="B2938" s="105">
        <v>43132.666666666664</v>
      </c>
      <c r="C2938" s="104">
        <v>167.96</v>
      </c>
      <c r="M2938" s="89">
        <f t="shared" si="49"/>
        <v>-8.5369264019615042E-3</v>
      </c>
    </row>
    <row r="2939" spans="2:13" ht="13.5" thickBot="1" x14ac:dyDescent="0.25">
      <c r="B2939" s="105">
        <v>43133.666666666664</v>
      </c>
      <c r="C2939" s="104">
        <v>164.61</v>
      </c>
      <c r="M2939" s="89">
        <f t="shared" si="49"/>
        <v>-2.0146816076998832E-2</v>
      </c>
    </row>
    <row r="2940" spans="2:13" ht="13.5" thickBot="1" x14ac:dyDescent="0.25">
      <c r="B2940" s="105">
        <v>43136.666666666664</v>
      </c>
      <c r="C2940" s="104">
        <v>158.12</v>
      </c>
      <c r="M2940" s="89">
        <f t="shared" si="49"/>
        <v>-4.0224801310508991E-2</v>
      </c>
    </row>
    <row r="2941" spans="2:13" ht="13.5" thickBot="1" x14ac:dyDescent="0.25">
      <c r="B2941" s="105">
        <v>43137.666666666664</v>
      </c>
      <c r="C2941" s="104">
        <v>162.31</v>
      </c>
      <c r="M2941" s="89">
        <f t="shared" si="49"/>
        <v>2.6153848488494325E-2</v>
      </c>
    </row>
    <row r="2942" spans="2:13" ht="13.5" thickBot="1" x14ac:dyDescent="0.25">
      <c r="B2942" s="105">
        <v>43138.666666666664</v>
      </c>
      <c r="C2942" s="104">
        <v>160.21</v>
      </c>
      <c r="M2942" s="89">
        <f t="shared" si="49"/>
        <v>-1.3022632258356256E-2</v>
      </c>
    </row>
    <row r="2943" spans="2:13" ht="13.5" thickBot="1" x14ac:dyDescent="0.25">
      <c r="B2943" s="105">
        <v>43139.666666666664</v>
      </c>
      <c r="C2943" s="104">
        <v>153.44999999999999</v>
      </c>
      <c r="M2943" s="89">
        <f t="shared" si="49"/>
        <v>-4.3110673592877888E-2</v>
      </c>
    </row>
    <row r="2944" spans="2:13" ht="13.5" thickBot="1" x14ac:dyDescent="0.25">
      <c r="B2944" s="105">
        <v>43140.666666666664</v>
      </c>
      <c r="C2944" s="104">
        <v>156.1</v>
      </c>
      <c r="M2944" s="89">
        <f t="shared" si="49"/>
        <v>1.7122046455641332E-2</v>
      </c>
    </row>
    <row r="2945" spans="2:13" ht="13.5" thickBot="1" x14ac:dyDescent="0.25">
      <c r="B2945" s="105">
        <v>43143.666666666664</v>
      </c>
      <c r="C2945" s="104">
        <v>158.87</v>
      </c>
      <c r="M2945" s="89">
        <f t="shared" si="49"/>
        <v>1.7589430210545955E-2</v>
      </c>
    </row>
    <row r="2946" spans="2:13" ht="13.5" thickBot="1" x14ac:dyDescent="0.25">
      <c r="B2946" s="105">
        <v>43144.666666666664</v>
      </c>
      <c r="C2946" s="104">
        <v>159.69</v>
      </c>
      <c r="M2946" s="89">
        <f t="shared" si="49"/>
        <v>5.148178120843473E-3</v>
      </c>
    </row>
    <row r="2947" spans="2:13" ht="13.5" thickBot="1" x14ac:dyDescent="0.25">
      <c r="B2947" s="105">
        <v>43145.666666666664</v>
      </c>
      <c r="C2947" s="104">
        <v>162.68</v>
      </c>
      <c r="M2947" s="89">
        <f t="shared" si="49"/>
        <v>1.8550645186248053E-2</v>
      </c>
    </row>
    <row r="2948" spans="2:13" ht="13.5" thickBot="1" x14ac:dyDescent="0.25">
      <c r="B2948" s="105">
        <v>43146.666666666664</v>
      </c>
      <c r="C2948" s="104">
        <v>165.7</v>
      </c>
      <c r="M2948" s="89">
        <f t="shared" si="49"/>
        <v>1.8393843393493439E-2</v>
      </c>
    </row>
    <row r="2949" spans="2:13" ht="13.5" thickBot="1" x14ac:dyDescent="0.25">
      <c r="B2949" s="105">
        <v>43147.666666666664</v>
      </c>
      <c r="C2949" s="104">
        <v>164.96</v>
      </c>
      <c r="M2949" s="89">
        <f t="shared" ref="M2949:M3012" si="50">LN(C2949/C2948)</f>
        <v>-4.4759041638672741E-3</v>
      </c>
    </row>
    <row r="2950" spans="2:13" ht="13.5" thickBot="1" x14ac:dyDescent="0.25">
      <c r="B2950" s="105">
        <v>43151.666666666664</v>
      </c>
      <c r="C2950" s="104">
        <v>165.29</v>
      </c>
      <c r="M2950" s="89">
        <f t="shared" si="50"/>
        <v>1.9984866606120241E-3</v>
      </c>
    </row>
    <row r="2951" spans="2:13" ht="13.5" thickBot="1" x14ac:dyDescent="0.25">
      <c r="B2951" s="105">
        <v>43152.666666666664</v>
      </c>
      <c r="C2951" s="104">
        <v>164.82</v>
      </c>
      <c r="M2951" s="89">
        <f t="shared" si="50"/>
        <v>-2.8475375940245152E-3</v>
      </c>
    </row>
    <row r="2952" spans="2:13" ht="13.5" thickBot="1" x14ac:dyDescent="0.25">
      <c r="B2952" s="105">
        <v>43153.666666666664</v>
      </c>
      <c r="C2952" s="104">
        <v>164.8</v>
      </c>
      <c r="M2952" s="89">
        <f t="shared" si="50"/>
        <v>-1.2135185986605489E-4</v>
      </c>
    </row>
    <row r="2953" spans="2:13" ht="13.5" thickBot="1" x14ac:dyDescent="0.25">
      <c r="B2953" s="105">
        <v>43154.666666666664</v>
      </c>
      <c r="C2953" s="104">
        <v>168.17</v>
      </c>
      <c r="M2953" s="89">
        <f t="shared" si="50"/>
        <v>2.0242755059287045E-2</v>
      </c>
    </row>
    <row r="2954" spans="2:13" ht="13.5" thickBot="1" x14ac:dyDescent="0.25">
      <c r="B2954" s="105">
        <v>43157.666666666664</v>
      </c>
      <c r="C2954" s="104">
        <v>170.4</v>
      </c>
      <c r="M2954" s="89">
        <f t="shared" si="50"/>
        <v>1.3173241860556914E-2</v>
      </c>
    </row>
    <row r="2955" spans="2:13" ht="13.5" thickBot="1" x14ac:dyDescent="0.25">
      <c r="B2955" s="105">
        <v>43158.666666666664</v>
      </c>
      <c r="C2955" s="104">
        <v>168.29</v>
      </c>
      <c r="M2955" s="89">
        <f t="shared" si="50"/>
        <v>-1.2459932670233461E-2</v>
      </c>
    </row>
    <row r="2956" spans="2:13" ht="13.5" thickBot="1" x14ac:dyDescent="0.25">
      <c r="B2956" s="105">
        <v>43159.666666666664</v>
      </c>
      <c r="C2956" s="104">
        <v>167.21</v>
      </c>
      <c r="M2956" s="89">
        <f t="shared" si="50"/>
        <v>-6.4381742504041337E-3</v>
      </c>
    </row>
    <row r="2957" spans="2:13" ht="13.5" thickBot="1" x14ac:dyDescent="0.25">
      <c r="B2957" s="105">
        <v>43160.666666666664</v>
      </c>
      <c r="C2957" s="104">
        <v>164.48</v>
      </c>
      <c r="M2957" s="89">
        <f t="shared" si="50"/>
        <v>-1.6461525207777564E-2</v>
      </c>
    </row>
    <row r="2958" spans="2:13" ht="13.5" thickBot="1" x14ac:dyDescent="0.25">
      <c r="B2958" s="105">
        <v>43161.666666666664</v>
      </c>
      <c r="C2958" s="104">
        <v>165.99</v>
      </c>
      <c r="M2958" s="89">
        <f t="shared" si="50"/>
        <v>9.1385633113279189E-3</v>
      </c>
    </row>
    <row r="2959" spans="2:13" ht="13.5" thickBot="1" x14ac:dyDescent="0.25">
      <c r="B2959" s="105">
        <v>43164.666666666664</v>
      </c>
      <c r="C2959" s="104">
        <v>167.83</v>
      </c>
      <c r="M2959" s="89">
        <f t="shared" si="50"/>
        <v>1.1024016741959854E-2</v>
      </c>
    </row>
    <row r="2960" spans="2:13" ht="13.5" thickBot="1" x14ac:dyDescent="0.25">
      <c r="B2960" s="105">
        <v>43165.666666666664</v>
      </c>
      <c r="C2960" s="104">
        <v>168.54</v>
      </c>
      <c r="M2960" s="89">
        <f t="shared" si="50"/>
        <v>4.2215480241193449E-3</v>
      </c>
    </row>
    <row r="2961" spans="2:13" ht="13.5" thickBot="1" x14ac:dyDescent="0.25">
      <c r="B2961" s="105">
        <v>43166.666666666664</v>
      </c>
      <c r="C2961" s="104">
        <v>168.93</v>
      </c>
      <c r="M2961" s="89">
        <f t="shared" si="50"/>
        <v>2.311317590429551E-3</v>
      </c>
    </row>
    <row r="2962" spans="2:13" ht="13.5" thickBot="1" x14ac:dyDescent="0.25">
      <c r="B2962" s="105">
        <v>43167.666666666664</v>
      </c>
      <c r="C2962" s="104">
        <v>169.86</v>
      </c>
      <c r="M2962" s="89">
        <f t="shared" si="50"/>
        <v>5.4901404172264046E-3</v>
      </c>
    </row>
    <row r="2963" spans="2:13" ht="13.5" thickBot="1" x14ac:dyDescent="0.25">
      <c r="B2963" s="105">
        <v>43168.666666666664</v>
      </c>
      <c r="C2963" s="104">
        <v>173.16</v>
      </c>
      <c r="M2963" s="89">
        <f t="shared" si="50"/>
        <v>1.9241454221916456E-2</v>
      </c>
    </row>
    <row r="2964" spans="2:13" ht="13.5" thickBot="1" x14ac:dyDescent="0.25">
      <c r="B2964" s="105">
        <v>43171.666666666664</v>
      </c>
      <c r="C2964" s="104">
        <v>174.08</v>
      </c>
      <c r="M2964" s="89">
        <f t="shared" si="50"/>
        <v>5.2989410937981703E-3</v>
      </c>
    </row>
    <row r="2965" spans="2:13" ht="13.5" thickBot="1" x14ac:dyDescent="0.25">
      <c r="B2965" s="105">
        <v>43172.666666666664</v>
      </c>
      <c r="C2965" s="104">
        <v>171.71</v>
      </c>
      <c r="M2965" s="89">
        <f t="shared" si="50"/>
        <v>-1.370795634186662E-2</v>
      </c>
    </row>
    <row r="2966" spans="2:13" ht="13.5" thickBot="1" x14ac:dyDescent="0.25">
      <c r="B2966" s="105">
        <v>43173.666666666664</v>
      </c>
      <c r="C2966" s="104">
        <v>171.68</v>
      </c>
      <c r="M2966" s="89">
        <f t="shared" si="50"/>
        <v>-1.7472844332289765E-4</v>
      </c>
    </row>
    <row r="2967" spans="2:13" ht="13.5" thickBot="1" x14ac:dyDescent="0.25">
      <c r="B2967" s="105">
        <v>43174.666666666664</v>
      </c>
      <c r="C2967" s="104">
        <v>171.53</v>
      </c>
      <c r="M2967" s="89">
        <f t="shared" si="50"/>
        <v>-8.741004606547182E-4</v>
      </c>
    </row>
    <row r="2968" spans="2:13" ht="13.5" thickBot="1" x14ac:dyDescent="0.25">
      <c r="B2968" s="105">
        <v>43175.666666666664</v>
      </c>
      <c r="C2968" s="104">
        <v>171.02</v>
      </c>
      <c r="M2968" s="89">
        <f t="shared" si="50"/>
        <v>-2.977669693924392E-3</v>
      </c>
    </row>
    <row r="2969" spans="2:13" ht="13.5" thickBot="1" x14ac:dyDescent="0.25">
      <c r="B2969" s="105">
        <v>43178.666666666664</v>
      </c>
      <c r="C2969" s="104">
        <v>167.1</v>
      </c>
      <c r="M2969" s="89">
        <f t="shared" si="50"/>
        <v>-2.3188073126461286E-2</v>
      </c>
    </row>
    <row r="2970" spans="2:13" ht="13.5" thickBot="1" x14ac:dyDescent="0.25">
      <c r="B2970" s="105">
        <v>43179.666666666664</v>
      </c>
      <c r="C2970" s="104">
        <v>167.65</v>
      </c>
      <c r="M2970" s="89">
        <f t="shared" si="50"/>
        <v>3.2860373108896737E-3</v>
      </c>
    </row>
    <row r="2971" spans="2:13" ht="13.5" thickBot="1" x14ac:dyDescent="0.25">
      <c r="B2971" s="105">
        <v>43180.666666666664</v>
      </c>
      <c r="C2971" s="104">
        <v>166.92</v>
      </c>
      <c r="M2971" s="89">
        <f t="shared" si="50"/>
        <v>-4.363817188885788E-3</v>
      </c>
    </row>
    <row r="2972" spans="2:13" ht="13.5" thickBot="1" x14ac:dyDescent="0.25">
      <c r="B2972" s="105">
        <v>43181.666666666664</v>
      </c>
      <c r="C2972" s="104">
        <v>162.80000000000001</v>
      </c>
      <c r="M2972" s="89">
        <f t="shared" si="50"/>
        <v>-2.4992202154911772E-2</v>
      </c>
    </row>
    <row r="2973" spans="2:13" ht="13.5" thickBot="1" x14ac:dyDescent="0.25">
      <c r="B2973" s="105">
        <v>43182.666666666664</v>
      </c>
      <c r="C2973" s="104">
        <v>158.51</v>
      </c>
      <c r="M2973" s="89">
        <f t="shared" si="50"/>
        <v>-2.6704770758638783E-2</v>
      </c>
    </row>
    <row r="2974" spans="2:13" ht="13.5" thickBot="1" x14ac:dyDescent="0.25">
      <c r="B2974" s="105">
        <v>43185.666666666664</v>
      </c>
      <c r="C2974" s="104">
        <v>164.4</v>
      </c>
      <c r="M2974" s="89">
        <f t="shared" si="50"/>
        <v>3.6484799812278292E-2</v>
      </c>
    </row>
    <row r="2975" spans="2:13" ht="13.5" thickBot="1" x14ac:dyDescent="0.25">
      <c r="B2975" s="105">
        <v>43186.666666666664</v>
      </c>
      <c r="C2975" s="104">
        <v>159.08000000000001</v>
      </c>
      <c r="M2975" s="89">
        <f t="shared" si="50"/>
        <v>-3.2895262282589592E-2</v>
      </c>
    </row>
    <row r="2976" spans="2:13" ht="13.5" thickBot="1" x14ac:dyDescent="0.25">
      <c r="B2976" s="105">
        <v>43187.666666666664</v>
      </c>
      <c r="C2976" s="104">
        <v>157.25</v>
      </c>
      <c r="M2976" s="89">
        <f t="shared" si="50"/>
        <v>-1.1570324758940039E-2</v>
      </c>
    </row>
    <row r="2977" spans="2:13" ht="13.5" thickBot="1" x14ac:dyDescent="0.25">
      <c r="B2977" s="105">
        <v>43188.666666666664</v>
      </c>
      <c r="C2977" s="104">
        <v>160.13</v>
      </c>
      <c r="M2977" s="89">
        <f t="shared" si="50"/>
        <v>1.8149089753835525E-2</v>
      </c>
    </row>
    <row r="2978" spans="2:13" ht="13.5" thickBot="1" x14ac:dyDescent="0.25">
      <c r="B2978" s="105">
        <v>43192.666666666664</v>
      </c>
      <c r="C2978" s="104">
        <v>155.51</v>
      </c>
      <c r="M2978" s="89">
        <f t="shared" si="50"/>
        <v>-2.9275947101139111E-2</v>
      </c>
    </row>
    <row r="2979" spans="2:13" ht="13.5" thickBot="1" x14ac:dyDescent="0.25">
      <c r="B2979" s="105">
        <v>43193.666666666664</v>
      </c>
      <c r="C2979" s="104">
        <v>157.26</v>
      </c>
      <c r="M2979" s="89">
        <f t="shared" si="50"/>
        <v>1.1190448330123851E-2</v>
      </c>
    </row>
    <row r="2980" spans="2:13" ht="13.5" thickBot="1" x14ac:dyDescent="0.25">
      <c r="B2980" s="105">
        <v>43194.666666666664</v>
      </c>
      <c r="C2980" s="104">
        <v>159.74</v>
      </c>
      <c r="M2980" s="89">
        <f t="shared" si="50"/>
        <v>1.5647006925873091E-2</v>
      </c>
    </row>
    <row r="2981" spans="2:13" ht="13.5" thickBot="1" x14ac:dyDescent="0.25">
      <c r="B2981" s="105">
        <v>43195.666666666664</v>
      </c>
      <c r="C2981" s="104">
        <v>160.65</v>
      </c>
      <c r="M2981" s="89">
        <f t="shared" si="50"/>
        <v>5.680592072624579E-3</v>
      </c>
    </row>
    <row r="2982" spans="2:13" ht="13.5" thickBot="1" x14ac:dyDescent="0.25">
      <c r="B2982" s="105">
        <v>43196.666666666664</v>
      </c>
      <c r="C2982" s="104">
        <v>156.63</v>
      </c>
      <c r="M2982" s="89">
        <f t="shared" si="50"/>
        <v>-2.53417494712968E-2</v>
      </c>
    </row>
    <row r="2983" spans="2:13" ht="13.5" thickBot="1" x14ac:dyDescent="0.25">
      <c r="B2983" s="105">
        <v>43199.666666666664</v>
      </c>
      <c r="C2983" s="104">
        <v>157.72999999999999</v>
      </c>
      <c r="M2983" s="89">
        <f t="shared" si="50"/>
        <v>6.9983744088118922E-3</v>
      </c>
    </row>
    <row r="2984" spans="2:13" ht="13.5" thickBot="1" x14ac:dyDescent="0.25">
      <c r="B2984" s="105">
        <v>43200.666666666664</v>
      </c>
      <c r="C2984" s="104">
        <v>161.21</v>
      </c>
      <c r="M2984" s="89">
        <f t="shared" si="50"/>
        <v>2.182315238852453E-2</v>
      </c>
    </row>
    <row r="2985" spans="2:13" ht="13.5" thickBot="1" x14ac:dyDescent="0.25">
      <c r="B2985" s="105">
        <v>43201.666666666664</v>
      </c>
      <c r="C2985" s="104">
        <v>160.28</v>
      </c>
      <c r="M2985" s="89">
        <f t="shared" si="50"/>
        <v>-5.7855771199634212E-3</v>
      </c>
    </row>
    <row r="2986" spans="2:13" ht="13.5" thickBot="1" x14ac:dyDescent="0.25">
      <c r="B2986" s="105">
        <v>43202.666666666664</v>
      </c>
      <c r="C2986" s="104">
        <v>162.21</v>
      </c>
      <c r="M2986" s="89">
        <f t="shared" si="50"/>
        <v>1.1969506294079512E-2</v>
      </c>
    </row>
    <row r="2987" spans="2:13" ht="13.5" thickBot="1" x14ac:dyDescent="0.25">
      <c r="B2987" s="105">
        <v>43203.666666666664</v>
      </c>
      <c r="C2987" s="104">
        <v>161.37</v>
      </c>
      <c r="M2987" s="89">
        <f t="shared" si="50"/>
        <v>-5.1919271087623297E-3</v>
      </c>
    </row>
    <row r="2988" spans="2:13" ht="13.5" thickBot="1" x14ac:dyDescent="0.25">
      <c r="B2988" s="105">
        <v>43206.666666666664</v>
      </c>
      <c r="C2988" s="104">
        <v>162.6</v>
      </c>
      <c r="M2988" s="89">
        <f t="shared" si="50"/>
        <v>7.5933321604493538E-3</v>
      </c>
    </row>
    <row r="2989" spans="2:13" ht="13.5" thickBot="1" x14ac:dyDescent="0.25">
      <c r="B2989" s="105">
        <v>43207.666666666664</v>
      </c>
      <c r="C2989" s="104">
        <v>166.1</v>
      </c>
      <c r="M2989" s="89">
        <f t="shared" si="50"/>
        <v>2.1296819505539012E-2</v>
      </c>
    </row>
    <row r="2990" spans="2:13" ht="13.5" thickBot="1" x14ac:dyDescent="0.25">
      <c r="B2990" s="105">
        <v>43208.666666666664</v>
      </c>
      <c r="C2990" s="104">
        <v>166.44</v>
      </c>
      <c r="M2990" s="89">
        <f t="shared" si="50"/>
        <v>2.0448674954912601E-3</v>
      </c>
    </row>
    <row r="2991" spans="2:13" ht="13.5" thickBot="1" x14ac:dyDescent="0.25">
      <c r="B2991" s="105">
        <v>43209.666666666664</v>
      </c>
      <c r="C2991" s="104">
        <v>164.91</v>
      </c>
      <c r="M2991" s="89">
        <f t="shared" si="50"/>
        <v>-9.2350135740618643E-3</v>
      </c>
    </row>
    <row r="2992" spans="2:13" ht="13.5" thickBot="1" x14ac:dyDescent="0.25">
      <c r="B2992" s="105">
        <v>43210.666666666664</v>
      </c>
      <c r="C2992" s="104">
        <v>162.30000000000001</v>
      </c>
      <c r="M2992" s="89">
        <f t="shared" si="50"/>
        <v>-1.5953396020133074E-2</v>
      </c>
    </row>
    <row r="2993" spans="2:13" ht="13.5" thickBot="1" x14ac:dyDescent="0.25">
      <c r="B2993" s="105">
        <v>43213.666666666664</v>
      </c>
      <c r="C2993" s="104">
        <v>161.88999999999999</v>
      </c>
      <c r="M2993" s="89">
        <f t="shared" si="50"/>
        <v>-2.5293822671312647E-3</v>
      </c>
    </row>
    <row r="2994" spans="2:13" ht="13.5" thickBot="1" x14ac:dyDescent="0.25">
      <c r="B2994" s="105">
        <v>43214.666666666664</v>
      </c>
      <c r="C2994" s="104">
        <v>158.46</v>
      </c>
      <c r="M2994" s="89">
        <f t="shared" si="50"/>
        <v>-2.1414896716318438E-2</v>
      </c>
    </row>
    <row r="2995" spans="2:13" ht="13.5" thickBot="1" x14ac:dyDescent="0.25">
      <c r="B2995" s="105">
        <v>43215.666666666664</v>
      </c>
      <c r="C2995" s="104">
        <v>158.65</v>
      </c>
      <c r="M2995" s="89">
        <f t="shared" si="50"/>
        <v>1.1983224921087163E-3</v>
      </c>
    </row>
    <row r="2996" spans="2:13" ht="13.5" thickBot="1" x14ac:dyDescent="0.25">
      <c r="B2996" s="105">
        <v>43216.666666666664</v>
      </c>
      <c r="C2996" s="104">
        <v>161.99</v>
      </c>
      <c r="M2996" s="89">
        <f t="shared" si="50"/>
        <v>2.0834086902842053E-2</v>
      </c>
    </row>
    <row r="2997" spans="2:13" ht="13.5" thickBot="1" x14ac:dyDescent="0.25">
      <c r="B2997" s="105">
        <v>43217.666666666664</v>
      </c>
      <c r="C2997" s="104">
        <v>162.09</v>
      </c>
      <c r="M2997" s="89">
        <f t="shared" si="50"/>
        <v>6.1713159203744059E-4</v>
      </c>
    </row>
    <row r="2998" spans="2:13" ht="13.5" thickBot="1" x14ac:dyDescent="0.25">
      <c r="B2998" s="105">
        <v>43220.666666666664</v>
      </c>
      <c r="C2998" s="104">
        <v>160.94</v>
      </c>
      <c r="M2998" s="89">
        <f t="shared" si="50"/>
        <v>-7.1201118060973444E-3</v>
      </c>
    </row>
    <row r="2999" spans="2:13" ht="13.5" thickBot="1" x14ac:dyDescent="0.25">
      <c r="B2999" s="105">
        <v>43221.666666666664</v>
      </c>
      <c r="C2999" s="104">
        <v>162.78</v>
      </c>
      <c r="M2999" s="89">
        <f t="shared" si="50"/>
        <v>1.136797118090869E-2</v>
      </c>
    </row>
    <row r="3000" spans="2:13" ht="13.5" thickBot="1" x14ac:dyDescent="0.25">
      <c r="B3000" s="105">
        <v>43222.666666666664</v>
      </c>
      <c r="C3000" s="104">
        <v>161.82</v>
      </c>
      <c r="M3000" s="89">
        <f t="shared" si="50"/>
        <v>-5.9149895192018125E-3</v>
      </c>
    </row>
    <row r="3001" spans="2:13" ht="13.5" thickBot="1" x14ac:dyDescent="0.25">
      <c r="B3001" s="105">
        <v>43223.666666666664</v>
      </c>
      <c r="C3001" s="104">
        <v>161.80000000000001</v>
      </c>
      <c r="M3001" s="89">
        <f t="shared" si="50"/>
        <v>-1.2360175530211516E-4</v>
      </c>
    </row>
    <row r="3002" spans="2:13" ht="13.5" thickBot="1" x14ac:dyDescent="0.25">
      <c r="B3002" s="105">
        <v>43224.666666666664</v>
      </c>
      <c r="C3002" s="104">
        <v>164.87</v>
      </c>
      <c r="M3002" s="89">
        <f t="shared" si="50"/>
        <v>1.8796279948695812E-2</v>
      </c>
    </row>
    <row r="3003" spans="2:13" ht="13.5" thickBot="1" x14ac:dyDescent="0.25">
      <c r="B3003" s="105">
        <v>43227.666666666664</v>
      </c>
      <c r="C3003" s="104">
        <v>166.24</v>
      </c>
      <c r="M3003" s="89">
        <f t="shared" si="50"/>
        <v>8.2752427778300212E-3</v>
      </c>
    </row>
    <row r="3004" spans="2:13" ht="13.5" thickBot="1" x14ac:dyDescent="0.25">
      <c r="B3004" s="105">
        <v>43228.666666666664</v>
      </c>
      <c r="C3004" s="104">
        <v>166.07</v>
      </c>
      <c r="M3004" s="89">
        <f t="shared" si="50"/>
        <v>-1.0231411322556344E-3</v>
      </c>
    </row>
    <row r="3005" spans="2:13" ht="13.5" thickBot="1" x14ac:dyDescent="0.25">
      <c r="B3005" s="105">
        <v>43229.666666666664</v>
      </c>
      <c r="C3005" s="104">
        <v>167.88</v>
      </c>
      <c r="M3005" s="89">
        <f t="shared" si="50"/>
        <v>1.0840052246728441E-2</v>
      </c>
    </row>
    <row r="3006" spans="2:13" ht="13.5" thickBot="1" x14ac:dyDescent="0.25">
      <c r="B3006" s="105">
        <v>43230.666666666664</v>
      </c>
      <c r="C3006" s="104">
        <v>169.62</v>
      </c>
      <c r="M3006" s="89">
        <f t="shared" si="50"/>
        <v>1.0311202468163819E-2</v>
      </c>
    </row>
    <row r="3007" spans="2:13" ht="13.5" thickBot="1" x14ac:dyDescent="0.25">
      <c r="B3007" s="105">
        <v>43231.666666666664</v>
      </c>
      <c r="C3007" s="104">
        <v>169.46</v>
      </c>
      <c r="M3007" s="89">
        <f t="shared" si="50"/>
        <v>-9.4373016323587701E-4</v>
      </c>
    </row>
    <row r="3008" spans="2:13" ht="13.5" thickBot="1" x14ac:dyDescent="0.25">
      <c r="B3008" s="105">
        <v>43234.666666666664</v>
      </c>
      <c r="C3008" s="104">
        <v>169.75</v>
      </c>
      <c r="M3008" s="89">
        <f t="shared" si="50"/>
        <v>1.7098556684873628E-3</v>
      </c>
    </row>
    <row r="3009" spans="2:13" ht="13.5" thickBot="1" x14ac:dyDescent="0.25">
      <c r="B3009" s="105">
        <v>43235.666666666664</v>
      </c>
      <c r="C3009" s="104">
        <v>167.87</v>
      </c>
      <c r="M3009" s="89">
        <f t="shared" si="50"/>
        <v>-1.1136896104482876E-2</v>
      </c>
    </row>
    <row r="3010" spans="2:13" ht="13.5" thickBot="1" x14ac:dyDescent="0.25">
      <c r="B3010" s="105">
        <v>43236.666666666664</v>
      </c>
      <c r="C3010" s="104">
        <v>168.98</v>
      </c>
      <c r="M3010" s="89">
        <f t="shared" si="50"/>
        <v>6.59049439037595E-3</v>
      </c>
    </row>
    <row r="3011" spans="2:13" ht="13.5" thickBot="1" x14ac:dyDescent="0.25">
      <c r="B3011" s="105">
        <v>43237.666666666664</v>
      </c>
      <c r="C3011" s="104">
        <v>168.33</v>
      </c>
      <c r="M3011" s="89">
        <f t="shared" si="50"/>
        <v>-3.8540262937082769E-3</v>
      </c>
    </row>
    <row r="3012" spans="2:13" ht="13.5" thickBot="1" x14ac:dyDescent="0.25">
      <c r="B3012" s="105">
        <v>43238.666666666664</v>
      </c>
      <c r="C3012" s="104">
        <v>167.46</v>
      </c>
      <c r="M3012" s="89">
        <f t="shared" si="50"/>
        <v>-5.1818216547045211E-3</v>
      </c>
    </row>
    <row r="3013" spans="2:13" ht="13.5" thickBot="1" x14ac:dyDescent="0.25">
      <c r="B3013" s="105">
        <v>43241.666666666664</v>
      </c>
      <c r="C3013" s="104">
        <v>168.4</v>
      </c>
      <c r="M3013" s="89">
        <f t="shared" ref="M3013:M3076" si="51">LN(C3013/C3012)</f>
        <v>5.5975850319404351E-3</v>
      </c>
    </row>
    <row r="3014" spans="2:13" ht="13.5" thickBot="1" x14ac:dyDescent="0.25">
      <c r="B3014" s="105">
        <v>43242.666666666664</v>
      </c>
      <c r="C3014" s="104">
        <v>168.18</v>
      </c>
      <c r="M3014" s="89">
        <f t="shared" si="51"/>
        <v>-1.307267403474434E-3</v>
      </c>
    </row>
    <row r="3015" spans="2:13" ht="13.5" thickBot="1" x14ac:dyDescent="0.25">
      <c r="B3015" s="105">
        <v>43243.666666666664</v>
      </c>
      <c r="C3015" s="104">
        <v>169.6</v>
      </c>
      <c r="M3015" s="89">
        <f t="shared" si="51"/>
        <v>8.4078889530506146E-3</v>
      </c>
    </row>
    <row r="3016" spans="2:13" ht="13.5" thickBot="1" x14ac:dyDescent="0.25">
      <c r="B3016" s="105">
        <v>43244.666666666664</v>
      </c>
      <c r="C3016" s="104">
        <v>169.55</v>
      </c>
      <c r="M3016" s="89">
        <f t="shared" si="51"/>
        <v>-2.9485478615495596E-4</v>
      </c>
    </row>
    <row r="3017" spans="2:13" ht="13.5" thickBot="1" x14ac:dyDescent="0.25">
      <c r="B3017" s="105">
        <v>43245.666666666664</v>
      </c>
      <c r="C3017" s="104">
        <v>169.72</v>
      </c>
      <c r="M3017" s="89">
        <f t="shared" si="51"/>
        <v>1.0021517624764426E-3</v>
      </c>
    </row>
    <row r="3018" spans="2:13" ht="13.5" thickBot="1" x14ac:dyDescent="0.25">
      <c r="B3018" s="105">
        <v>43249.666666666664</v>
      </c>
      <c r="C3018" s="104">
        <v>168.97</v>
      </c>
      <c r="M3018" s="89">
        <f t="shared" si="51"/>
        <v>-4.4288359615657436E-3</v>
      </c>
    </row>
    <row r="3019" spans="2:13" ht="13.5" thickBot="1" x14ac:dyDescent="0.25">
      <c r="B3019" s="105">
        <v>43250.666666666664</v>
      </c>
      <c r="C3019" s="104">
        <v>170.18</v>
      </c>
      <c r="M3019" s="89">
        <f t="shared" si="51"/>
        <v>7.1355160488529475E-3</v>
      </c>
    </row>
    <row r="3020" spans="2:13" ht="13.5" thickBot="1" x14ac:dyDescent="0.25">
      <c r="B3020" s="105">
        <v>43251.666666666664</v>
      </c>
      <c r="C3020" s="104">
        <v>170.07</v>
      </c>
      <c r="M3020" s="89">
        <f t="shared" si="51"/>
        <v>-6.4658341708930943E-4</v>
      </c>
    </row>
    <row r="3021" spans="2:13" ht="13.5" thickBot="1" x14ac:dyDescent="0.25">
      <c r="B3021" s="105">
        <v>43252.666666666664</v>
      </c>
      <c r="C3021" s="104">
        <v>172.74</v>
      </c>
      <c r="M3021" s="89">
        <f t="shared" si="51"/>
        <v>1.5577456847817634E-2</v>
      </c>
    </row>
    <row r="3022" spans="2:13" ht="13.5" thickBot="1" x14ac:dyDescent="0.25">
      <c r="B3022" s="105">
        <v>43255.666666666664</v>
      </c>
      <c r="C3022" s="104">
        <v>174.3</v>
      </c>
      <c r="M3022" s="89">
        <f t="shared" si="51"/>
        <v>8.9903786738357323E-3</v>
      </c>
    </row>
    <row r="3023" spans="2:13" ht="13.5" thickBot="1" x14ac:dyDescent="0.25">
      <c r="B3023" s="105">
        <v>43256.666666666664</v>
      </c>
      <c r="C3023" s="104">
        <v>174.84</v>
      </c>
      <c r="M3023" s="89">
        <f t="shared" si="51"/>
        <v>3.0933174691386025E-3</v>
      </c>
    </row>
    <row r="3024" spans="2:13" ht="13.5" thickBot="1" x14ac:dyDescent="0.25">
      <c r="B3024" s="105">
        <v>43257.666666666664</v>
      </c>
      <c r="C3024" s="104">
        <v>175.86</v>
      </c>
      <c r="M3024" s="89">
        <f t="shared" si="51"/>
        <v>5.8169539557424068E-3</v>
      </c>
    </row>
    <row r="3025" spans="2:13" ht="13.5" thickBot="1" x14ac:dyDescent="0.25">
      <c r="B3025" s="105">
        <v>43258.666666666664</v>
      </c>
      <c r="C3025" s="104">
        <v>174.43</v>
      </c>
      <c r="M3025" s="89">
        <f t="shared" si="51"/>
        <v>-8.1647089208126203E-3</v>
      </c>
    </row>
    <row r="3026" spans="2:13" ht="13.5" thickBot="1" x14ac:dyDescent="0.25">
      <c r="B3026" s="105">
        <v>43259.666666666664</v>
      </c>
      <c r="C3026" s="104">
        <v>174.44</v>
      </c>
      <c r="M3026" s="89">
        <f t="shared" si="51"/>
        <v>5.7327944522123419E-5</v>
      </c>
    </row>
    <row r="3027" spans="2:13" ht="13.5" thickBot="1" x14ac:dyDescent="0.25">
      <c r="B3027" s="105">
        <v>43262.666666666664</v>
      </c>
      <c r="C3027" s="104">
        <v>174.91</v>
      </c>
      <c r="M3027" s="89">
        <f t="shared" si="51"/>
        <v>2.6907129444061011E-3</v>
      </c>
    </row>
    <row r="3028" spans="2:13" ht="13.5" thickBot="1" x14ac:dyDescent="0.25">
      <c r="B3028" s="105">
        <v>43263.666666666664</v>
      </c>
      <c r="C3028" s="104">
        <v>175.83</v>
      </c>
      <c r="M3028" s="89">
        <f t="shared" si="51"/>
        <v>5.2460632374758884E-3</v>
      </c>
    </row>
    <row r="3029" spans="2:13" ht="13.5" thickBot="1" x14ac:dyDescent="0.25">
      <c r="B3029" s="105">
        <v>43264.666666666664</v>
      </c>
      <c r="C3029" s="104">
        <v>175.82</v>
      </c>
      <c r="M3029" s="89">
        <f t="shared" si="51"/>
        <v>-5.6874733415148428E-5</v>
      </c>
    </row>
    <row r="3030" spans="2:13" ht="13.5" thickBot="1" x14ac:dyDescent="0.25">
      <c r="B3030" s="105">
        <v>43265.666666666664</v>
      </c>
      <c r="C3030" s="104">
        <v>177.6</v>
      </c>
      <c r="M3030" s="89">
        <f t="shared" si="51"/>
        <v>1.0073086135037062E-2</v>
      </c>
    </row>
    <row r="3031" spans="2:13" ht="13.5" thickBot="1" x14ac:dyDescent="0.25">
      <c r="B3031" s="105">
        <v>43266.666666666664</v>
      </c>
      <c r="C3031" s="104">
        <v>176.98</v>
      </c>
      <c r="M3031" s="89">
        <f t="shared" si="51"/>
        <v>-3.4970987188656134E-3</v>
      </c>
    </row>
    <row r="3032" spans="2:13" ht="13.5" thickBot="1" x14ac:dyDescent="0.25">
      <c r="B3032" s="105">
        <v>43269.666666666664</v>
      </c>
      <c r="C3032" s="104">
        <v>176.5</v>
      </c>
      <c r="M3032" s="89">
        <f t="shared" si="51"/>
        <v>-2.7158554658526226E-3</v>
      </c>
    </row>
    <row r="3033" spans="2:13" ht="13.5" thickBot="1" x14ac:dyDescent="0.25">
      <c r="B3033" s="105">
        <v>43270.666666666664</v>
      </c>
      <c r="C3033" s="104">
        <v>176</v>
      </c>
      <c r="M3033" s="89">
        <f t="shared" si="51"/>
        <v>-2.8368813351997263E-3</v>
      </c>
    </row>
    <row r="3034" spans="2:13" ht="13.5" thickBot="1" x14ac:dyDescent="0.25">
      <c r="B3034" s="105">
        <v>43271.666666666664</v>
      </c>
      <c r="C3034" s="104">
        <v>177.25</v>
      </c>
      <c r="M3034" s="89">
        <f t="shared" si="51"/>
        <v>7.0771703740850787E-3</v>
      </c>
    </row>
    <row r="3035" spans="2:13" ht="13.5" thickBot="1" x14ac:dyDescent="0.25">
      <c r="B3035" s="105">
        <v>43272.666666666664</v>
      </c>
      <c r="C3035" s="104">
        <v>175.71</v>
      </c>
      <c r="M3035" s="89">
        <f t="shared" si="51"/>
        <v>-8.7262566424361858E-3</v>
      </c>
    </row>
    <row r="3036" spans="2:13" ht="13.5" thickBot="1" x14ac:dyDescent="0.25">
      <c r="B3036" s="105">
        <v>43273.666666666664</v>
      </c>
      <c r="C3036" s="104">
        <v>175.32</v>
      </c>
      <c r="M3036" s="89">
        <f t="shared" si="51"/>
        <v>-2.2220332191922143E-3</v>
      </c>
    </row>
    <row r="3037" spans="2:13" ht="13.5" thickBot="1" x14ac:dyDescent="0.25">
      <c r="B3037" s="105">
        <v>43276.666666666664</v>
      </c>
      <c r="C3037" s="104">
        <v>171.37</v>
      </c>
      <c r="M3037" s="89">
        <f t="shared" si="51"/>
        <v>-2.2787913877850553E-2</v>
      </c>
    </row>
    <row r="3038" spans="2:13" ht="13.5" thickBot="1" x14ac:dyDescent="0.25">
      <c r="B3038" s="105">
        <v>43277.666666666664</v>
      </c>
      <c r="C3038" s="104">
        <v>172.07</v>
      </c>
      <c r="M3038" s="89">
        <f t="shared" si="51"/>
        <v>4.0764090923084192E-3</v>
      </c>
    </row>
    <row r="3039" spans="2:13" ht="13.5" thickBot="1" x14ac:dyDescent="0.25">
      <c r="B3039" s="105">
        <v>43278.666666666664</v>
      </c>
      <c r="C3039" s="104">
        <v>169.73</v>
      </c>
      <c r="M3039" s="89">
        <f t="shared" si="51"/>
        <v>-1.3692431591626315E-2</v>
      </c>
    </row>
    <row r="3040" spans="2:13" ht="13.5" thickBot="1" x14ac:dyDescent="0.25">
      <c r="B3040" s="105">
        <v>43279.666666666664</v>
      </c>
      <c r="C3040" s="104">
        <v>171.19</v>
      </c>
      <c r="M3040" s="89">
        <f t="shared" si="51"/>
        <v>8.5651116132470506E-3</v>
      </c>
    </row>
    <row r="3041" spans="2:13" ht="13.5" thickBot="1" x14ac:dyDescent="0.25">
      <c r="B3041" s="105">
        <v>43280.666666666664</v>
      </c>
      <c r="C3041" s="104">
        <v>171.65</v>
      </c>
      <c r="M3041" s="89">
        <f t="shared" si="51"/>
        <v>2.6834691170140867E-3</v>
      </c>
    </row>
    <row r="3042" spans="2:13" ht="13.5" thickBot="1" x14ac:dyDescent="0.25">
      <c r="B3042" s="105">
        <v>43283.666666666664</v>
      </c>
      <c r="C3042" s="104">
        <v>172.8</v>
      </c>
      <c r="M3042" s="89">
        <f t="shared" si="51"/>
        <v>6.6773364662542347E-3</v>
      </c>
    </row>
    <row r="3043" spans="2:13" ht="13.5" thickBot="1" x14ac:dyDescent="0.25">
      <c r="B3043" s="105">
        <v>43284.541666666664</v>
      </c>
      <c r="C3043" s="104">
        <v>170.8</v>
      </c>
      <c r="M3043" s="89">
        <f t="shared" si="51"/>
        <v>-1.1641575015485755E-2</v>
      </c>
    </row>
    <row r="3044" spans="2:13" ht="13.5" thickBot="1" x14ac:dyDescent="0.25">
      <c r="B3044" s="105">
        <v>43286.666666666664</v>
      </c>
      <c r="C3044" s="104">
        <v>172.92</v>
      </c>
      <c r="M3044" s="89">
        <f t="shared" si="51"/>
        <v>1.2335778444961358E-2</v>
      </c>
    </row>
    <row r="3045" spans="2:13" ht="13.5" thickBot="1" x14ac:dyDescent="0.25">
      <c r="B3045" s="105">
        <v>43287.666666666664</v>
      </c>
      <c r="C3045" s="104">
        <v>175.61</v>
      </c>
      <c r="M3045" s="89">
        <f t="shared" si="51"/>
        <v>1.5436567388332458E-2</v>
      </c>
    </row>
    <row r="3046" spans="2:13" ht="13.5" thickBot="1" x14ac:dyDescent="0.25">
      <c r="B3046" s="105">
        <v>43290.666666666664</v>
      </c>
      <c r="C3046" s="104">
        <v>177.19</v>
      </c>
      <c r="M3046" s="89">
        <f t="shared" si="51"/>
        <v>8.9569759822146419E-3</v>
      </c>
    </row>
    <row r="3047" spans="2:13" ht="13.5" thickBot="1" x14ac:dyDescent="0.25">
      <c r="B3047" s="105">
        <v>43291.666666666664</v>
      </c>
      <c r="C3047" s="104">
        <v>177.32</v>
      </c>
      <c r="M3047" s="89">
        <f t="shared" si="51"/>
        <v>7.3340670687475375E-4</v>
      </c>
    </row>
    <row r="3048" spans="2:13" ht="13.5" thickBot="1" x14ac:dyDescent="0.25">
      <c r="B3048" s="105">
        <v>43292.666666666664</v>
      </c>
      <c r="C3048" s="104">
        <v>176.42</v>
      </c>
      <c r="M3048" s="89">
        <f t="shared" si="51"/>
        <v>-5.088494046231914E-3</v>
      </c>
    </row>
    <row r="3049" spans="2:13" ht="13.5" thickBot="1" x14ac:dyDescent="0.25">
      <c r="B3049" s="105">
        <v>43293.666666666664</v>
      </c>
      <c r="C3049" s="104">
        <v>179.46</v>
      </c>
      <c r="M3049" s="89">
        <f t="shared" si="51"/>
        <v>1.7084826039290801E-2</v>
      </c>
    </row>
    <row r="3050" spans="2:13" ht="13.5" thickBot="1" x14ac:dyDescent="0.25">
      <c r="B3050" s="105">
        <v>43294.666666666664</v>
      </c>
      <c r="C3050" s="104">
        <v>179.61</v>
      </c>
      <c r="M3050" s="89">
        <f t="shared" si="51"/>
        <v>8.3549173545872739E-4</v>
      </c>
    </row>
    <row r="3051" spans="2:13" ht="13.5" thickBot="1" x14ac:dyDescent="0.25">
      <c r="B3051" s="105">
        <v>43297.666666666664</v>
      </c>
      <c r="C3051" s="104">
        <v>179.18</v>
      </c>
      <c r="M3051" s="89">
        <f t="shared" si="51"/>
        <v>-2.3969464359381003E-3</v>
      </c>
    </row>
    <row r="3052" spans="2:13" ht="13.5" thickBot="1" x14ac:dyDescent="0.25">
      <c r="B3052" s="105">
        <v>43298.666666666664</v>
      </c>
      <c r="C3052" s="104">
        <v>180.27</v>
      </c>
      <c r="M3052" s="89">
        <f t="shared" si="51"/>
        <v>6.0648398445140167E-3</v>
      </c>
    </row>
    <row r="3053" spans="2:13" ht="13.5" thickBot="1" x14ac:dyDescent="0.25">
      <c r="B3053" s="105">
        <v>43299.666666666664</v>
      </c>
      <c r="C3053" s="104">
        <v>179.93</v>
      </c>
      <c r="M3053" s="89">
        <f t="shared" si="51"/>
        <v>-1.8878406495189269E-3</v>
      </c>
    </row>
    <row r="3054" spans="2:13" ht="13.5" thickBot="1" x14ac:dyDescent="0.25">
      <c r="B3054" s="105">
        <v>43300.666666666664</v>
      </c>
      <c r="C3054" s="104">
        <v>179.03</v>
      </c>
      <c r="M3054" s="89">
        <f t="shared" si="51"/>
        <v>-5.0144968012456638E-3</v>
      </c>
    </row>
    <row r="3055" spans="2:13" ht="13.5" thickBot="1" x14ac:dyDescent="0.25">
      <c r="B3055" s="105">
        <v>43301.666666666664</v>
      </c>
      <c r="C3055" s="104">
        <v>178.99</v>
      </c>
      <c r="M3055" s="89">
        <f t="shared" si="51"/>
        <v>-2.2345120477308632E-4</v>
      </c>
    </row>
    <row r="3056" spans="2:13" ht="13.5" thickBot="1" x14ac:dyDescent="0.25">
      <c r="B3056" s="105">
        <v>43304.666666666664</v>
      </c>
      <c r="C3056" s="104">
        <v>179.56</v>
      </c>
      <c r="M3056" s="89">
        <f t="shared" si="51"/>
        <v>3.1794755553227862E-3</v>
      </c>
    </row>
    <row r="3057" spans="2:13" ht="13.5" thickBot="1" x14ac:dyDescent="0.25">
      <c r="B3057" s="105">
        <v>43305.666666666664</v>
      </c>
      <c r="C3057" s="104">
        <v>180.3</v>
      </c>
      <c r="M3057" s="89">
        <f t="shared" si="51"/>
        <v>4.1127162955402466E-3</v>
      </c>
    </row>
    <row r="3058" spans="2:13" ht="13.5" thickBot="1" x14ac:dyDescent="0.25">
      <c r="B3058" s="105">
        <v>43306.666666666664</v>
      </c>
      <c r="C3058" s="104">
        <v>182.82</v>
      </c>
      <c r="M3058" s="89">
        <f t="shared" si="51"/>
        <v>1.3879932016400903E-2</v>
      </c>
    </row>
    <row r="3059" spans="2:13" ht="13.5" thickBot="1" x14ac:dyDescent="0.25">
      <c r="B3059" s="105">
        <v>43307.666666666664</v>
      </c>
      <c r="C3059" s="104">
        <v>180.05</v>
      </c>
      <c r="M3059" s="89">
        <f t="shared" si="51"/>
        <v>-1.5267472130788308E-2</v>
      </c>
    </row>
    <row r="3060" spans="2:13" ht="13.5" thickBot="1" x14ac:dyDescent="0.25">
      <c r="B3060" s="105">
        <v>43308.666666666664</v>
      </c>
      <c r="C3060" s="104">
        <v>177.62</v>
      </c>
      <c r="M3060" s="89">
        <f t="shared" si="51"/>
        <v>-1.3588153264526226E-2</v>
      </c>
    </row>
    <row r="3061" spans="2:13" ht="13.5" thickBot="1" x14ac:dyDescent="0.25">
      <c r="B3061" s="105">
        <v>43311.666666666664</v>
      </c>
      <c r="C3061" s="104">
        <v>175.11</v>
      </c>
      <c r="M3061" s="89">
        <f t="shared" si="51"/>
        <v>-1.4232088946548651E-2</v>
      </c>
    </row>
    <row r="3062" spans="2:13" ht="13.5" thickBot="1" x14ac:dyDescent="0.25">
      <c r="B3062" s="105">
        <v>43312.666666666664</v>
      </c>
      <c r="C3062" s="104">
        <v>176.45</v>
      </c>
      <c r="M3062" s="89">
        <f t="shared" si="51"/>
        <v>7.6232022374695405E-3</v>
      </c>
    </row>
    <row r="3063" spans="2:13" ht="13.5" thickBot="1" x14ac:dyDescent="0.25">
      <c r="B3063" s="105">
        <v>43313.666666666664</v>
      </c>
      <c r="C3063" s="104">
        <v>177.12</v>
      </c>
      <c r="M3063" s="89">
        <f t="shared" si="51"/>
        <v>3.7899188390476883E-3</v>
      </c>
    </row>
    <row r="3064" spans="2:13" ht="13.5" thickBot="1" x14ac:dyDescent="0.25">
      <c r="B3064" s="105">
        <v>43314.666666666664</v>
      </c>
      <c r="C3064" s="104">
        <v>179.53</v>
      </c>
      <c r="M3064" s="89">
        <f t="shared" si="51"/>
        <v>1.3514855922410774E-2</v>
      </c>
    </row>
    <row r="3065" spans="2:13" ht="13.5" thickBot="1" x14ac:dyDescent="0.25">
      <c r="B3065" s="105">
        <v>43315.666666666664</v>
      </c>
      <c r="C3065" s="104">
        <v>180.08</v>
      </c>
      <c r="M3065" s="89">
        <f t="shared" si="51"/>
        <v>3.058871715739377E-3</v>
      </c>
    </row>
    <row r="3066" spans="2:13" ht="13.5" thickBot="1" x14ac:dyDescent="0.25">
      <c r="B3066" s="105">
        <v>43318.666666666664</v>
      </c>
      <c r="C3066" s="104">
        <v>181.14</v>
      </c>
      <c r="M3066" s="89">
        <f t="shared" si="51"/>
        <v>5.8690163483255545E-3</v>
      </c>
    </row>
    <row r="3067" spans="2:13" ht="13.5" thickBot="1" x14ac:dyDescent="0.25">
      <c r="B3067" s="105">
        <v>43319.666666666664</v>
      </c>
      <c r="C3067" s="104">
        <v>181.8</v>
      </c>
      <c r="M3067" s="89">
        <f t="shared" si="51"/>
        <v>3.6369687965762129E-3</v>
      </c>
    </row>
    <row r="3068" spans="2:13" ht="13.5" thickBot="1" x14ac:dyDescent="0.25">
      <c r="B3068" s="105">
        <v>43320.666666666664</v>
      </c>
      <c r="C3068" s="104">
        <v>182.02</v>
      </c>
      <c r="M3068" s="89">
        <f t="shared" si="51"/>
        <v>1.2093894058311293E-3</v>
      </c>
    </row>
    <row r="3069" spans="2:13" ht="13.5" thickBot="1" x14ac:dyDescent="0.25">
      <c r="B3069" s="105">
        <v>43321.666666666664</v>
      </c>
      <c r="C3069" s="104">
        <v>181.91</v>
      </c>
      <c r="M3069" s="89">
        <f t="shared" si="51"/>
        <v>-6.0451187508494067E-4</v>
      </c>
    </row>
    <row r="3070" spans="2:13" ht="13.5" thickBot="1" x14ac:dyDescent="0.25">
      <c r="B3070" s="105">
        <v>43322.666666666664</v>
      </c>
      <c r="C3070" s="104">
        <v>180.52</v>
      </c>
      <c r="M3070" s="89">
        <f t="shared" si="51"/>
        <v>-7.6704843153242736E-3</v>
      </c>
    </row>
    <row r="3071" spans="2:13" ht="13.5" thickBot="1" x14ac:dyDescent="0.25">
      <c r="B3071" s="105">
        <v>43325.666666666664</v>
      </c>
      <c r="C3071" s="104">
        <v>180.32</v>
      </c>
      <c r="M3071" s="89">
        <f t="shared" si="51"/>
        <v>-1.1085246673343708E-3</v>
      </c>
    </row>
    <row r="3072" spans="2:13" ht="13.5" thickBot="1" x14ac:dyDescent="0.25">
      <c r="B3072" s="105">
        <v>43326.666666666664</v>
      </c>
      <c r="C3072" s="104">
        <v>181.45</v>
      </c>
      <c r="M3072" s="89">
        <f t="shared" si="51"/>
        <v>6.2470833676132112E-3</v>
      </c>
    </row>
    <row r="3073" spans="2:13" ht="13.5" thickBot="1" x14ac:dyDescent="0.25">
      <c r="B3073" s="105">
        <v>43327.666666666664</v>
      </c>
      <c r="C3073" s="104">
        <v>179.23</v>
      </c>
      <c r="M3073" s="89">
        <f t="shared" si="51"/>
        <v>-1.2310236415573423E-2</v>
      </c>
    </row>
    <row r="3074" spans="2:13" ht="13.5" thickBot="1" x14ac:dyDescent="0.25">
      <c r="B3074" s="105">
        <v>43328.666666666664</v>
      </c>
      <c r="C3074" s="104">
        <v>179.82</v>
      </c>
      <c r="M3074" s="89">
        <f t="shared" si="51"/>
        <v>3.2864533131208486E-3</v>
      </c>
    </row>
    <row r="3075" spans="2:13" ht="13.5" thickBot="1" x14ac:dyDescent="0.25">
      <c r="B3075" s="105">
        <v>43329.666666666664</v>
      </c>
      <c r="C3075" s="104">
        <v>179.86</v>
      </c>
      <c r="M3075" s="89">
        <f t="shared" si="51"/>
        <v>2.2241992974270349E-4</v>
      </c>
    </row>
    <row r="3076" spans="2:13" ht="13.5" thickBot="1" x14ac:dyDescent="0.25">
      <c r="B3076" s="105">
        <v>43332.666666666664</v>
      </c>
      <c r="C3076" s="104">
        <v>179.7</v>
      </c>
      <c r="M3076" s="89">
        <f t="shared" si="51"/>
        <v>-8.8997669685619287E-4</v>
      </c>
    </row>
    <row r="3077" spans="2:13" ht="13.5" thickBot="1" x14ac:dyDescent="0.25">
      <c r="B3077" s="105">
        <v>43333.666666666664</v>
      </c>
      <c r="C3077" s="104">
        <v>180.36</v>
      </c>
      <c r="M3077" s="89">
        <f t="shared" ref="M3077:M3140" si="52">LN(C3077/C3076)</f>
        <v>3.666059763370194E-3</v>
      </c>
    </row>
    <row r="3078" spans="2:13" ht="13.5" thickBot="1" x14ac:dyDescent="0.25">
      <c r="B3078" s="105">
        <v>43334.666666666664</v>
      </c>
      <c r="C3078" s="104">
        <v>181.06</v>
      </c>
      <c r="M3078" s="89">
        <f t="shared" si="52"/>
        <v>3.8736144944107828E-3</v>
      </c>
    </row>
    <row r="3079" spans="2:13" ht="13.5" thickBot="1" x14ac:dyDescent="0.25">
      <c r="B3079" s="105">
        <v>43335.666666666664</v>
      </c>
      <c r="C3079" s="104">
        <v>180.8</v>
      </c>
      <c r="M3079" s="89">
        <f t="shared" si="52"/>
        <v>-1.437020089218134E-3</v>
      </c>
    </row>
    <row r="3080" spans="2:13" ht="13.5" thickBot="1" x14ac:dyDescent="0.25">
      <c r="B3080" s="105">
        <v>43336.666666666664</v>
      </c>
      <c r="C3080" s="104">
        <v>182.48</v>
      </c>
      <c r="M3080" s="89">
        <f t="shared" si="52"/>
        <v>9.2491300180563615E-3</v>
      </c>
    </row>
    <row r="3081" spans="2:13" ht="13.5" thickBot="1" x14ac:dyDescent="0.25">
      <c r="B3081" s="105">
        <v>43339.666666666664</v>
      </c>
      <c r="C3081" s="104">
        <v>184.34</v>
      </c>
      <c r="M3081" s="89">
        <f t="shared" si="52"/>
        <v>1.0141300589385744E-2</v>
      </c>
    </row>
    <row r="3082" spans="2:13" ht="13.5" thickBot="1" x14ac:dyDescent="0.25">
      <c r="B3082" s="105">
        <v>43340.666666666664</v>
      </c>
      <c r="C3082" s="104">
        <v>184.61</v>
      </c>
      <c r="M3082" s="89">
        <f t="shared" si="52"/>
        <v>1.4636132169598703E-3</v>
      </c>
    </row>
    <row r="3083" spans="2:13" ht="13.5" thickBot="1" x14ac:dyDescent="0.25">
      <c r="B3083" s="105">
        <v>43341.666666666664</v>
      </c>
      <c r="C3083" s="104">
        <v>186.74</v>
      </c>
      <c r="M3083" s="89">
        <f t="shared" si="52"/>
        <v>1.147178327330178E-2</v>
      </c>
    </row>
    <row r="3084" spans="2:13" ht="13.5" thickBot="1" x14ac:dyDescent="0.25">
      <c r="B3084" s="105">
        <v>43342.666666666664</v>
      </c>
      <c r="C3084" s="104">
        <v>186.41</v>
      </c>
      <c r="M3084" s="89">
        <f t="shared" si="52"/>
        <v>-1.7687261746257127E-3</v>
      </c>
    </row>
    <row r="3085" spans="2:13" ht="13.5" thickBot="1" x14ac:dyDescent="0.25">
      <c r="B3085" s="105">
        <v>43343.666666666664</v>
      </c>
      <c r="C3085" s="104">
        <v>186.65</v>
      </c>
      <c r="M3085" s="89">
        <f t="shared" si="52"/>
        <v>1.2866564794386782E-3</v>
      </c>
    </row>
    <row r="3086" spans="2:13" ht="13.5" thickBot="1" x14ac:dyDescent="0.25">
      <c r="B3086" s="105">
        <v>43347.666666666664</v>
      </c>
      <c r="C3086" s="104">
        <v>185.85</v>
      </c>
      <c r="M3086" s="89">
        <f t="shared" si="52"/>
        <v>-4.2953086173317103E-3</v>
      </c>
    </row>
    <row r="3087" spans="2:13" ht="13.5" thickBot="1" x14ac:dyDescent="0.25">
      <c r="B3087" s="105">
        <v>43348.666666666664</v>
      </c>
      <c r="C3087" s="104">
        <v>183.45</v>
      </c>
      <c r="M3087" s="89">
        <f t="shared" si="52"/>
        <v>-1.2997745941970116E-2</v>
      </c>
    </row>
    <row r="3088" spans="2:13" ht="13.5" thickBot="1" x14ac:dyDescent="0.25">
      <c r="B3088" s="105">
        <v>43349.666666666664</v>
      </c>
      <c r="C3088" s="104">
        <v>181.81</v>
      </c>
      <c r="M3088" s="89">
        <f t="shared" si="52"/>
        <v>-8.9799650701095635E-3</v>
      </c>
    </row>
    <row r="3089" spans="2:13" ht="13.5" thickBot="1" x14ac:dyDescent="0.25">
      <c r="B3089" s="105">
        <v>43350.666666666664</v>
      </c>
      <c r="C3089" s="104">
        <v>181.11</v>
      </c>
      <c r="M3089" s="89">
        <f t="shared" si="52"/>
        <v>-3.857604254736934E-3</v>
      </c>
    </row>
    <row r="3090" spans="2:13" ht="13.5" thickBot="1" x14ac:dyDescent="0.25">
      <c r="B3090" s="105">
        <v>43353.666666666664</v>
      </c>
      <c r="C3090" s="104">
        <v>181.72</v>
      </c>
      <c r="M3090" s="89">
        <f t="shared" si="52"/>
        <v>3.3624594147579428E-3</v>
      </c>
    </row>
    <row r="3091" spans="2:13" ht="13.5" thickBot="1" x14ac:dyDescent="0.25">
      <c r="B3091" s="105">
        <v>43354.666666666664</v>
      </c>
      <c r="C3091" s="104">
        <v>183.12</v>
      </c>
      <c r="M3091" s="89">
        <f t="shared" si="52"/>
        <v>7.6746347531086662E-3</v>
      </c>
    </row>
    <row r="3092" spans="2:13" ht="13.5" thickBot="1" x14ac:dyDescent="0.25">
      <c r="B3092" s="105">
        <v>43355.666666666664</v>
      </c>
      <c r="C3092" s="104">
        <v>182.58</v>
      </c>
      <c r="M3092" s="89">
        <f t="shared" si="52"/>
        <v>-2.9532425073764902E-3</v>
      </c>
    </row>
    <row r="3093" spans="2:13" ht="13.5" thickBot="1" x14ac:dyDescent="0.25">
      <c r="B3093" s="105">
        <v>43356.666666666664</v>
      </c>
      <c r="C3093" s="104">
        <v>184.53</v>
      </c>
      <c r="M3093" s="89">
        <f t="shared" si="52"/>
        <v>1.0623618751451734E-2</v>
      </c>
    </row>
    <row r="3094" spans="2:13" ht="13.5" thickBot="1" x14ac:dyDescent="0.25">
      <c r="B3094" s="105">
        <v>43357.666666666664</v>
      </c>
      <c r="C3094" s="104">
        <v>183.99</v>
      </c>
      <c r="M3094" s="89">
        <f t="shared" si="52"/>
        <v>-2.9306435823845101E-3</v>
      </c>
    </row>
    <row r="3095" spans="2:13" ht="13.5" thickBot="1" x14ac:dyDescent="0.25">
      <c r="B3095" s="105">
        <v>43360.666666666664</v>
      </c>
      <c r="C3095" s="104">
        <v>181.34</v>
      </c>
      <c r="M3095" s="89">
        <f t="shared" si="52"/>
        <v>-1.4507686088092019E-2</v>
      </c>
    </row>
    <row r="3096" spans="2:13" ht="13.5" thickBot="1" x14ac:dyDescent="0.25">
      <c r="B3096" s="105">
        <v>43361.666666666664</v>
      </c>
      <c r="C3096" s="104">
        <v>182.84</v>
      </c>
      <c r="M3096" s="89">
        <f t="shared" si="52"/>
        <v>8.2377312456336452E-3</v>
      </c>
    </row>
    <row r="3097" spans="2:13" ht="13.5" thickBot="1" x14ac:dyDescent="0.25">
      <c r="B3097" s="105">
        <v>43362.666666666664</v>
      </c>
      <c r="C3097" s="104">
        <v>182.7</v>
      </c>
      <c r="M3097" s="89">
        <f t="shared" si="52"/>
        <v>-7.6599007958264563E-4</v>
      </c>
    </row>
    <row r="3098" spans="2:13" ht="13.5" thickBot="1" x14ac:dyDescent="0.25">
      <c r="B3098" s="105">
        <v>43363.666666666664</v>
      </c>
      <c r="C3098" s="104">
        <v>184.72</v>
      </c>
      <c r="M3098" s="89">
        <f t="shared" si="52"/>
        <v>1.0995701662278954E-2</v>
      </c>
    </row>
    <row r="3099" spans="2:13" ht="13.5" thickBot="1" x14ac:dyDescent="0.25">
      <c r="B3099" s="105">
        <v>43364.666666666664</v>
      </c>
      <c r="C3099" s="104">
        <v>183.71</v>
      </c>
      <c r="M3099" s="89">
        <f t="shared" si="52"/>
        <v>-5.4827377253941116E-3</v>
      </c>
    </row>
    <row r="3100" spans="2:13" ht="13.5" thickBot="1" x14ac:dyDescent="0.25">
      <c r="B3100" s="105">
        <v>43367.666666666664</v>
      </c>
      <c r="C3100" s="104">
        <v>183.89</v>
      </c>
      <c r="M3100" s="89">
        <f t="shared" si="52"/>
        <v>9.7932543191585472E-4</v>
      </c>
    </row>
    <row r="3101" spans="2:13" ht="13.5" thickBot="1" x14ac:dyDescent="0.25">
      <c r="B3101" s="105">
        <v>43368.666666666664</v>
      </c>
      <c r="C3101" s="104">
        <v>184.14</v>
      </c>
      <c r="M3101" s="89">
        <f t="shared" si="52"/>
        <v>1.3585851069379906E-3</v>
      </c>
    </row>
    <row r="3102" spans="2:13" ht="13.5" thickBot="1" x14ac:dyDescent="0.25">
      <c r="B3102" s="105">
        <v>43369.666666666664</v>
      </c>
      <c r="C3102" s="104">
        <v>184.27</v>
      </c>
      <c r="M3102" s="89">
        <f t="shared" si="52"/>
        <v>7.0573548706976926E-4</v>
      </c>
    </row>
    <row r="3103" spans="2:13" ht="13.5" thickBot="1" x14ac:dyDescent="0.25">
      <c r="B3103" s="105">
        <v>43370.666666666664</v>
      </c>
      <c r="C3103" s="104">
        <v>185.83</v>
      </c>
      <c r="M3103" s="89">
        <f t="shared" si="52"/>
        <v>8.4302039387898989E-3</v>
      </c>
    </row>
    <row r="3104" spans="2:13" ht="13.5" thickBot="1" x14ac:dyDescent="0.25">
      <c r="B3104" s="105">
        <v>43371.666666666664</v>
      </c>
      <c r="C3104" s="104">
        <v>185.79</v>
      </c>
      <c r="M3104" s="89">
        <f t="shared" si="52"/>
        <v>-2.1527366748025459E-4</v>
      </c>
    </row>
    <row r="3105" spans="2:13" ht="13.5" thickBot="1" x14ac:dyDescent="0.25">
      <c r="B3105" s="105">
        <v>43374.666666666664</v>
      </c>
      <c r="C3105" s="104">
        <v>186.17</v>
      </c>
      <c r="M3105" s="89">
        <f t="shared" si="52"/>
        <v>2.0432311657264312E-3</v>
      </c>
    </row>
    <row r="3106" spans="2:13" ht="13.5" thickBot="1" x14ac:dyDescent="0.25">
      <c r="B3106" s="105">
        <v>43375.666666666664</v>
      </c>
      <c r="C3106" s="104">
        <v>185.75</v>
      </c>
      <c r="M3106" s="89">
        <f t="shared" si="52"/>
        <v>-2.2585511859370185E-3</v>
      </c>
    </row>
    <row r="3107" spans="2:13" ht="13.5" thickBot="1" x14ac:dyDescent="0.25">
      <c r="B3107" s="105">
        <v>43376.666666666664</v>
      </c>
      <c r="C3107" s="104">
        <v>185.95</v>
      </c>
      <c r="M3107" s="89">
        <f t="shared" si="52"/>
        <v>1.0761367732104335E-3</v>
      </c>
    </row>
    <row r="3108" spans="2:13" ht="13.5" thickBot="1" x14ac:dyDescent="0.25">
      <c r="B3108" s="105">
        <v>43377.666666666664</v>
      </c>
      <c r="C3108" s="104">
        <v>182.38</v>
      </c>
      <c r="M3108" s="89">
        <f t="shared" si="52"/>
        <v>-1.9385397865559602E-2</v>
      </c>
    </row>
    <row r="3109" spans="2:13" ht="13.5" thickBot="1" x14ac:dyDescent="0.25">
      <c r="B3109" s="105">
        <v>43378.666666666664</v>
      </c>
      <c r="C3109" s="104">
        <v>180.15</v>
      </c>
      <c r="M3109" s="89">
        <f t="shared" si="52"/>
        <v>-1.2302585311417136E-2</v>
      </c>
    </row>
    <row r="3110" spans="2:13" ht="13.5" thickBot="1" x14ac:dyDescent="0.25">
      <c r="B3110" s="105">
        <v>43381.666666666664</v>
      </c>
      <c r="C3110" s="104">
        <v>179.05</v>
      </c>
      <c r="M3110" s="89">
        <f t="shared" si="52"/>
        <v>-6.1247407496605438E-3</v>
      </c>
    </row>
    <row r="3111" spans="2:13" ht="13.5" thickBot="1" x14ac:dyDescent="0.25">
      <c r="B3111" s="105">
        <v>43382.666666666664</v>
      </c>
      <c r="C3111" s="104">
        <v>179.63</v>
      </c>
      <c r="M3111" s="89">
        <f t="shared" si="52"/>
        <v>3.234083336302436E-3</v>
      </c>
    </row>
    <row r="3112" spans="2:13" ht="13.5" thickBot="1" x14ac:dyDescent="0.25">
      <c r="B3112" s="105">
        <v>43383.666666666664</v>
      </c>
      <c r="C3112" s="104">
        <v>171.73</v>
      </c>
      <c r="M3112" s="89">
        <f t="shared" si="52"/>
        <v>-4.4975703784973585E-2</v>
      </c>
    </row>
    <row r="3113" spans="2:13" ht="13.5" thickBot="1" x14ac:dyDescent="0.25">
      <c r="B3113" s="105">
        <v>43384.666666666664</v>
      </c>
      <c r="C3113" s="104">
        <v>169.6</v>
      </c>
      <c r="M3113" s="89">
        <f t="shared" si="52"/>
        <v>-1.2480752637967935E-2</v>
      </c>
    </row>
    <row r="3114" spans="2:13" ht="13.5" thickBot="1" x14ac:dyDescent="0.25">
      <c r="B3114" s="105">
        <v>43385.666666666664</v>
      </c>
      <c r="C3114" s="104">
        <v>174.32</v>
      </c>
      <c r="M3114" s="89">
        <f t="shared" si="52"/>
        <v>2.7449967278561815E-2</v>
      </c>
    </row>
    <row r="3115" spans="2:13" ht="13.5" thickBot="1" x14ac:dyDescent="0.25">
      <c r="B3115" s="105">
        <v>43388.666666666664</v>
      </c>
      <c r="C3115" s="104">
        <v>172.21</v>
      </c>
      <c r="M3115" s="89">
        <f t="shared" si="52"/>
        <v>-1.2178028319556262E-2</v>
      </c>
    </row>
    <row r="3116" spans="2:13" ht="13.5" thickBot="1" x14ac:dyDescent="0.25">
      <c r="B3116" s="105">
        <v>43389.666666666664</v>
      </c>
      <c r="C3116" s="104">
        <v>177.22</v>
      </c>
      <c r="M3116" s="89">
        <f t="shared" si="52"/>
        <v>2.8677236302348277E-2</v>
      </c>
    </row>
    <row r="3117" spans="2:13" ht="13.5" thickBot="1" x14ac:dyDescent="0.25">
      <c r="B3117" s="105">
        <v>43390.666666666664</v>
      </c>
      <c r="C3117" s="104">
        <v>177.29</v>
      </c>
      <c r="M3117" s="89">
        <f t="shared" si="52"/>
        <v>3.9491129113271734E-4</v>
      </c>
    </row>
    <row r="3118" spans="2:13" ht="13.5" thickBot="1" x14ac:dyDescent="0.25">
      <c r="B3118" s="105">
        <v>43391.666666666664</v>
      </c>
      <c r="C3118" s="104">
        <v>173.18</v>
      </c>
      <c r="M3118" s="89">
        <f t="shared" si="52"/>
        <v>-2.3455293890633867E-2</v>
      </c>
    </row>
    <row r="3119" spans="2:13" ht="13.5" thickBot="1" x14ac:dyDescent="0.25">
      <c r="B3119" s="105">
        <v>43392.666666666664</v>
      </c>
      <c r="C3119" s="104">
        <v>173.02</v>
      </c>
      <c r="M3119" s="89">
        <f t="shared" si="52"/>
        <v>-9.2432126742685147E-4</v>
      </c>
    </row>
    <row r="3120" spans="2:13" ht="13.5" thickBot="1" x14ac:dyDescent="0.25">
      <c r="B3120" s="105">
        <v>43395.666666666664</v>
      </c>
      <c r="C3120" s="104">
        <v>173.91</v>
      </c>
      <c r="M3120" s="89">
        <f t="shared" si="52"/>
        <v>5.1307292675228074E-3</v>
      </c>
    </row>
    <row r="3121" spans="2:13" ht="13.5" thickBot="1" x14ac:dyDescent="0.25">
      <c r="B3121" s="105">
        <v>43396.666666666664</v>
      </c>
      <c r="C3121" s="104">
        <v>173.27</v>
      </c>
      <c r="M3121" s="89">
        <f t="shared" si="52"/>
        <v>-3.6868524969957068E-3</v>
      </c>
    </row>
    <row r="3122" spans="2:13" ht="13.5" thickBot="1" x14ac:dyDescent="0.25">
      <c r="B3122" s="105">
        <v>43397.666666666664</v>
      </c>
      <c r="C3122" s="104">
        <v>165.34</v>
      </c>
      <c r="M3122" s="89">
        <f t="shared" si="52"/>
        <v>-4.6847111698225807E-2</v>
      </c>
    </row>
    <row r="3123" spans="2:13" ht="13.5" thickBot="1" x14ac:dyDescent="0.25">
      <c r="B3123" s="105">
        <v>43398.666666666664</v>
      </c>
      <c r="C3123" s="104">
        <v>171.06</v>
      </c>
      <c r="M3123" s="89">
        <f t="shared" si="52"/>
        <v>3.4010412328105984E-2</v>
      </c>
    </row>
    <row r="3124" spans="2:13" ht="13.5" thickBot="1" x14ac:dyDescent="0.25">
      <c r="B3124" s="105">
        <v>43399.666666666664</v>
      </c>
      <c r="C3124" s="104">
        <v>166.66</v>
      </c>
      <c r="M3124" s="89">
        <f t="shared" si="52"/>
        <v>-2.6058563198574941E-2</v>
      </c>
    </row>
    <row r="3125" spans="2:13" ht="13.5" thickBot="1" x14ac:dyDescent="0.25">
      <c r="B3125" s="105">
        <v>43402.666666666664</v>
      </c>
      <c r="C3125" s="104">
        <v>163.22999999999999</v>
      </c>
      <c r="M3125" s="89">
        <f t="shared" si="52"/>
        <v>-2.0795559788117049E-2</v>
      </c>
    </row>
    <row r="3126" spans="2:13" ht="13.5" thickBot="1" x14ac:dyDescent="0.25">
      <c r="B3126" s="105">
        <v>43403.666666666664</v>
      </c>
      <c r="C3126" s="104">
        <v>165.92</v>
      </c>
      <c r="M3126" s="89">
        <f t="shared" si="52"/>
        <v>1.634549531527351E-2</v>
      </c>
    </row>
    <row r="3127" spans="2:13" ht="13.5" thickBot="1" x14ac:dyDescent="0.25">
      <c r="B3127" s="105">
        <v>43404.666666666664</v>
      </c>
      <c r="C3127" s="104">
        <v>169.82</v>
      </c>
      <c r="M3127" s="89">
        <f t="shared" si="52"/>
        <v>2.3233308090000161E-2</v>
      </c>
    </row>
    <row r="3128" spans="2:13" ht="13.5" thickBot="1" x14ac:dyDescent="0.25">
      <c r="B3128" s="105">
        <v>43405.666666666664</v>
      </c>
      <c r="C3128" s="104">
        <v>172.06</v>
      </c>
      <c r="M3128" s="89">
        <f t="shared" si="52"/>
        <v>1.3104200621984693E-2</v>
      </c>
    </row>
    <row r="3129" spans="2:13" ht="13.5" thickBot="1" x14ac:dyDescent="0.25">
      <c r="B3129" s="105">
        <v>43406.666666666664</v>
      </c>
      <c r="C3129" s="104">
        <v>169.38</v>
      </c>
      <c r="M3129" s="89">
        <f t="shared" si="52"/>
        <v>-1.569854169974912E-2</v>
      </c>
    </row>
    <row r="3130" spans="2:13" ht="13.5" thickBot="1" x14ac:dyDescent="0.25">
      <c r="B3130" s="105">
        <v>43409.666666666664</v>
      </c>
      <c r="C3130" s="104">
        <v>168.96</v>
      </c>
      <c r="M3130" s="89">
        <f t="shared" si="52"/>
        <v>-2.4827109755562169E-3</v>
      </c>
    </row>
    <row r="3131" spans="2:13" ht="13.5" thickBot="1" x14ac:dyDescent="0.25">
      <c r="B3131" s="105">
        <v>43410.666666666664</v>
      </c>
      <c r="C3131" s="104">
        <v>170.24</v>
      </c>
      <c r="M3131" s="89">
        <f t="shared" si="52"/>
        <v>7.5472056353829038E-3</v>
      </c>
    </row>
    <row r="3132" spans="2:13" ht="13.5" thickBot="1" x14ac:dyDescent="0.25">
      <c r="B3132" s="105">
        <v>43411.666666666664</v>
      </c>
      <c r="C3132" s="104">
        <v>175.58</v>
      </c>
      <c r="M3132" s="89">
        <f t="shared" si="52"/>
        <v>3.0885573344783188E-2</v>
      </c>
    </row>
    <row r="3133" spans="2:13" ht="13.5" thickBot="1" x14ac:dyDescent="0.25">
      <c r="B3133" s="105">
        <v>43412.666666666664</v>
      </c>
      <c r="C3133" s="104">
        <v>174.46</v>
      </c>
      <c r="M3133" s="89">
        <f t="shared" si="52"/>
        <v>-6.3992904929902608E-3</v>
      </c>
    </row>
    <row r="3134" spans="2:13" ht="13.5" thickBot="1" x14ac:dyDescent="0.25">
      <c r="B3134" s="105">
        <v>43413.666666666664</v>
      </c>
      <c r="C3134" s="104">
        <v>171.52</v>
      </c>
      <c r="M3134" s="89">
        <f t="shared" si="52"/>
        <v>-1.6995611122635305E-2</v>
      </c>
    </row>
    <row r="3135" spans="2:13" ht="13.5" thickBot="1" x14ac:dyDescent="0.25">
      <c r="B3135" s="105">
        <v>43416.666666666664</v>
      </c>
      <c r="C3135" s="104">
        <v>166.33</v>
      </c>
      <c r="M3135" s="89">
        <f t="shared" si="52"/>
        <v>-3.0726111079993571E-2</v>
      </c>
    </row>
    <row r="3136" spans="2:13" ht="13.5" thickBot="1" x14ac:dyDescent="0.25">
      <c r="B3136" s="105">
        <v>43417.666666666664</v>
      </c>
      <c r="C3136" s="104">
        <v>166.47</v>
      </c>
      <c r="M3136" s="89">
        <f t="shared" si="52"/>
        <v>8.413462034759727E-4</v>
      </c>
    </row>
    <row r="3137" spans="2:13" ht="13.5" thickBot="1" x14ac:dyDescent="0.25">
      <c r="B3137" s="105">
        <v>43418.666666666664</v>
      </c>
      <c r="C3137" s="104">
        <v>165.2</v>
      </c>
      <c r="M3137" s="89">
        <f t="shared" si="52"/>
        <v>-7.6582519190419298E-3</v>
      </c>
    </row>
    <row r="3138" spans="2:13" ht="13.5" thickBot="1" x14ac:dyDescent="0.25">
      <c r="B3138" s="105">
        <v>43419.666666666664</v>
      </c>
      <c r="C3138" s="104">
        <v>168.09</v>
      </c>
      <c r="M3138" s="89">
        <f t="shared" si="52"/>
        <v>1.7342689158425233E-2</v>
      </c>
    </row>
    <row r="3139" spans="2:13" ht="13.5" thickBot="1" x14ac:dyDescent="0.25">
      <c r="B3139" s="105">
        <v>43420.666666666664</v>
      </c>
      <c r="C3139" s="104">
        <v>167.5</v>
      </c>
      <c r="M3139" s="89">
        <f t="shared" si="52"/>
        <v>-3.5161989801816961E-3</v>
      </c>
    </row>
    <row r="3140" spans="2:13" ht="13.5" thickBot="1" x14ac:dyDescent="0.25">
      <c r="B3140" s="105">
        <v>43423.666666666664</v>
      </c>
      <c r="C3140" s="104">
        <v>162.06</v>
      </c>
      <c r="M3140" s="89">
        <f t="shared" si="52"/>
        <v>-3.3016714232541933E-2</v>
      </c>
    </row>
    <row r="3141" spans="2:13" ht="13.5" thickBot="1" x14ac:dyDescent="0.25">
      <c r="B3141" s="105">
        <v>43424.666666666664</v>
      </c>
      <c r="C3141" s="104">
        <v>159.16</v>
      </c>
      <c r="M3141" s="89">
        <f t="shared" ref="M3141:M3204" si="53">LN(C3141/C3140)</f>
        <v>-1.8056651473851375E-2</v>
      </c>
    </row>
    <row r="3142" spans="2:13" ht="13.5" thickBot="1" x14ac:dyDescent="0.25">
      <c r="B3142" s="105">
        <v>43425.666666666664</v>
      </c>
      <c r="C3142" s="104">
        <v>160.37</v>
      </c>
      <c r="M3142" s="89">
        <f t="shared" si="53"/>
        <v>7.5736599619895305E-3</v>
      </c>
    </row>
    <row r="3143" spans="2:13" ht="13.5" thickBot="1" x14ac:dyDescent="0.25">
      <c r="B3143" s="105">
        <v>43427.541666666664</v>
      </c>
      <c r="C3143" s="104">
        <v>159.21</v>
      </c>
      <c r="M3143" s="89">
        <f t="shared" si="53"/>
        <v>-7.259560012804111E-3</v>
      </c>
    </row>
    <row r="3144" spans="2:13" ht="13.5" thickBot="1" x14ac:dyDescent="0.25">
      <c r="B3144" s="105">
        <v>43430.666666666664</v>
      </c>
      <c r="C3144" s="104">
        <v>162.88999999999999</v>
      </c>
      <c r="M3144" s="89">
        <f t="shared" si="53"/>
        <v>2.2851040861600249E-2</v>
      </c>
    </row>
    <row r="3145" spans="2:13" ht="13.5" thickBot="1" x14ac:dyDescent="0.25">
      <c r="B3145" s="105">
        <v>43431.666666666664</v>
      </c>
      <c r="C3145" s="104">
        <v>163.44</v>
      </c>
      <c r="M3145" s="89">
        <f t="shared" si="53"/>
        <v>3.3708241398531149E-3</v>
      </c>
    </row>
    <row r="3146" spans="2:13" ht="13.5" thickBot="1" x14ac:dyDescent="0.25">
      <c r="B3146" s="105">
        <v>43432.666666666664</v>
      </c>
      <c r="C3146" s="104">
        <v>168.7</v>
      </c>
      <c r="M3146" s="89">
        <f t="shared" si="53"/>
        <v>3.1676039042555934E-2</v>
      </c>
    </row>
    <row r="3147" spans="2:13" ht="13.5" thickBot="1" x14ac:dyDescent="0.25">
      <c r="B3147" s="105">
        <v>43433.666666666664</v>
      </c>
      <c r="C3147" s="104">
        <v>168.15</v>
      </c>
      <c r="M3147" s="89">
        <f t="shared" si="53"/>
        <v>-3.2655513656438852E-3</v>
      </c>
    </row>
    <row r="3148" spans="2:13" ht="13.5" thickBot="1" x14ac:dyDescent="0.25">
      <c r="B3148" s="105">
        <v>43434.666666666664</v>
      </c>
      <c r="C3148" s="104">
        <v>169.37</v>
      </c>
      <c r="M3148" s="89">
        <f t="shared" si="53"/>
        <v>7.2292327167512247E-3</v>
      </c>
    </row>
    <row r="3149" spans="2:13" ht="13.5" thickBot="1" x14ac:dyDescent="0.25">
      <c r="B3149" s="105">
        <v>43437.666666666664</v>
      </c>
      <c r="C3149" s="104">
        <v>172.33</v>
      </c>
      <c r="M3149" s="89">
        <f t="shared" si="53"/>
        <v>1.7325572390455832E-2</v>
      </c>
    </row>
    <row r="3150" spans="2:13" ht="13.5" thickBot="1" x14ac:dyDescent="0.25">
      <c r="B3150" s="105">
        <v>43438.666666666664</v>
      </c>
      <c r="C3150" s="104">
        <v>165.72</v>
      </c>
      <c r="M3150" s="89">
        <f t="shared" si="53"/>
        <v>-3.9111626084284729E-2</v>
      </c>
    </row>
    <row r="3151" spans="2:13" ht="13.5" thickBot="1" x14ac:dyDescent="0.25">
      <c r="B3151" s="105">
        <v>43440.666666666664</v>
      </c>
      <c r="C3151" s="104">
        <v>166.89</v>
      </c>
      <c r="M3151" s="89">
        <f t="shared" si="53"/>
        <v>7.0352955461103258E-3</v>
      </c>
    </row>
    <row r="3152" spans="2:13" ht="13.5" thickBot="1" x14ac:dyDescent="0.25">
      <c r="B3152" s="105">
        <v>43441.666666666664</v>
      </c>
      <c r="C3152" s="104">
        <v>161.38</v>
      </c>
      <c r="M3152" s="89">
        <f t="shared" si="53"/>
        <v>-3.3573080334950982E-2</v>
      </c>
    </row>
    <row r="3153" spans="2:13" ht="13.5" thickBot="1" x14ac:dyDescent="0.25">
      <c r="B3153" s="105">
        <v>43444.666666666664</v>
      </c>
      <c r="C3153" s="104">
        <v>163.07</v>
      </c>
      <c r="M3153" s="89">
        <f t="shared" si="53"/>
        <v>1.0417724052825312E-2</v>
      </c>
    </row>
    <row r="3154" spans="2:13" ht="13.5" thickBot="1" x14ac:dyDescent="0.25">
      <c r="B3154" s="105">
        <v>43445.666666666664</v>
      </c>
      <c r="C3154" s="104">
        <v>163.61000000000001</v>
      </c>
      <c r="M3154" s="89">
        <f t="shared" si="53"/>
        <v>3.3059905217995163E-3</v>
      </c>
    </row>
    <row r="3155" spans="2:13" ht="13.5" thickBot="1" x14ac:dyDescent="0.25">
      <c r="B3155" s="105">
        <v>43446.666666666664</v>
      </c>
      <c r="C3155" s="104">
        <v>165.05</v>
      </c>
      <c r="M3155" s="89">
        <f t="shared" si="53"/>
        <v>8.762911304216834E-3</v>
      </c>
    </row>
    <row r="3156" spans="2:13" ht="13.5" thickBot="1" x14ac:dyDescent="0.25">
      <c r="B3156" s="105">
        <v>43447.666666666664</v>
      </c>
      <c r="C3156" s="104">
        <v>165.1</v>
      </c>
      <c r="M3156" s="89">
        <f t="shared" si="53"/>
        <v>3.0289262688013127E-4</v>
      </c>
    </row>
    <row r="3157" spans="2:13" ht="13.5" thickBot="1" x14ac:dyDescent="0.25">
      <c r="B3157" s="105">
        <v>43448.666666666664</v>
      </c>
      <c r="C3157" s="104">
        <v>161.08000000000001</v>
      </c>
      <c r="M3157" s="89">
        <f t="shared" si="53"/>
        <v>-2.4650214942828805E-2</v>
      </c>
    </row>
    <row r="3158" spans="2:13" ht="13.5" thickBot="1" x14ac:dyDescent="0.25">
      <c r="B3158" s="105">
        <v>43451.666666666664</v>
      </c>
      <c r="C3158" s="104">
        <v>157.43</v>
      </c>
      <c r="M3158" s="89">
        <f t="shared" si="53"/>
        <v>-2.2920220956715802E-2</v>
      </c>
    </row>
    <row r="3159" spans="2:13" ht="13.5" thickBot="1" x14ac:dyDescent="0.25">
      <c r="B3159" s="105">
        <v>43452.666666666664</v>
      </c>
      <c r="C3159" s="104">
        <v>158.41999999999999</v>
      </c>
      <c r="M3159" s="89">
        <f t="shared" si="53"/>
        <v>6.2688190095958095E-3</v>
      </c>
    </row>
    <row r="3160" spans="2:13" ht="13.5" thickBot="1" x14ac:dyDescent="0.25">
      <c r="B3160" s="105">
        <v>43453.666666666664</v>
      </c>
      <c r="C3160" s="104">
        <v>154.53</v>
      </c>
      <c r="M3160" s="89">
        <f t="shared" si="53"/>
        <v>-2.4861481790530035E-2</v>
      </c>
    </row>
    <row r="3161" spans="2:13" ht="13.5" thickBot="1" x14ac:dyDescent="0.25">
      <c r="B3161" s="105">
        <v>43454.666666666664</v>
      </c>
      <c r="C3161" s="104">
        <v>152.29</v>
      </c>
      <c r="M3161" s="89">
        <f t="shared" si="53"/>
        <v>-1.4601654382004149E-2</v>
      </c>
    </row>
    <row r="3162" spans="2:13" ht="13.5" thickBot="1" x14ac:dyDescent="0.25">
      <c r="B3162" s="105">
        <v>43455.666666666664</v>
      </c>
      <c r="C3162" s="104">
        <v>147.57</v>
      </c>
      <c r="M3162" s="89">
        <f t="shared" si="53"/>
        <v>-3.148395838824132E-2</v>
      </c>
    </row>
    <row r="3163" spans="2:13" ht="13.5" thickBot="1" x14ac:dyDescent="0.25">
      <c r="B3163" s="105">
        <v>43458.541666666664</v>
      </c>
      <c r="C3163" s="104">
        <v>143.5</v>
      </c>
      <c r="M3163" s="89">
        <f t="shared" si="53"/>
        <v>-2.7967604275682234E-2</v>
      </c>
    </row>
    <row r="3164" spans="2:13" ht="13.5" thickBot="1" x14ac:dyDescent="0.25">
      <c r="B3164" s="105">
        <v>43460.666666666664</v>
      </c>
      <c r="C3164" s="104">
        <v>152.46</v>
      </c>
      <c r="M3164" s="89">
        <f t="shared" si="53"/>
        <v>6.0567231360451973E-2</v>
      </c>
    </row>
    <row r="3165" spans="2:13" ht="13.5" thickBot="1" x14ac:dyDescent="0.25">
      <c r="B3165" s="105">
        <v>43461.666666666664</v>
      </c>
      <c r="C3165" s="104">
        <v>153.05000000000001</v>
      </c>
      <c r="M3165" s="89">
        <f t="shared" si="53"/>
        <v>3.8623988312938471E-3</v>
      </c>
    </row>
    <row r="3166" spans="2:13" ht="13.5" thickBot="1" x14ac:dyDescent="0.25">
      <c r="B3166" s="105">
        <v>43462.666666666664</v>
      </c>
      <c r="C3166" s="104">
        <v>152.97</v>
      </c>
      <c r="M3166" s="89">
        <f t="shared" si="53"/>
        <v>-5.2284165624750178E-4</v>
      </c>
    </row>
    <row r="3167" spans="2:13" ht="13.5" thickBot="1" x14ac:dyDescent="0.25">
      <c r="B3167" s="105">
        <v>43465.666666666664</v>
      </c>
      <c r="C3167" s="104">
        <v>154.26</v>
      </c>
      <c r="M3167" s="89">
        <f t="shared" si="53"/>
        <v>8.3976667706789423E-3</v>
      </c>
    </row>
    <row r="3168" spans="2:13" ht="13.5" thickBot="1" x14ac:dyDescent="0.25">
      <c r="B3168" s="105">
        <v>43467.666666666664</v>
      </c>
      <c r="C3168" s="104">
        <v>154.88</v>
      </c>
      <c r="M3168" s="89">
        <f t="shared" si="53"/>
        <v>4.0111330224137072E-3</v>
      </c>
    </row>
    <row r="3169" spans="2:13" ht="13.5" thickBot="1" x14ac:dyDescent="0.25">
      <c r="B3169" s="105">
        <v>43468.666666666664</v>
      </c>
      <c r="C3169" s="104">
        <v>149.82</v>
      </c>
      <c r="M3169" s="89">
        <f t="shared" si="53"/>
        <v>-3.3216050008530076E-2</v>
      </c>
    </row>
    <row r="3170" spans="2:13" ht="13.5" thickBot="1" x14ac:dyDescent="0.25">
      <c r="B3170" s="105">
        <v>43469.666666666664</v>
      </c>
      <c r="C3170" s="104">
        <v>156.22999999999999</v>
      </c>
      <c r="M3170" s="89">
        <f t="shared" si="53"/>
        <v>4.1894706904074867E-2</v>
      </c>
    </row>
    <row r="3171" spans="2:13" ht="13.5" thickBot="1" x14ac:dyDescent="0.25">
      <c r="B3171" s="105">
        <v>43472.666666666664</v>
      </c>
      <c r="C3171" s="104">
        <v>158.09</v>
      </c>
      <c r="M3171" s="89">
        <f t="shared" si="53"/>
        <v>1.1835210684284714E-2</v>
      </c>
    </row>
    <row r="3172" spans="2:13" ht="13.5" thickBot="1" x14ac:dyDescent="0.25">
      <c r="B3172" s="105">
        <v>43473.666666666664</v>
      </c>
      <c r="C3172" s="104">
        <v>159.52000000000001</v>
      </c>
      <c r="M3172" s="89">
        <f t="shared" si="53"/>
        <v>9.0048151054318917E-3</v>
      </c>
    </row>
    <row r="3173" spans="2:13" ht="13.5" thickBot="1" x14ac:dyDescent="0.25">
      <c r="B3173" s="105">
        <v>43474.666666666664</v>
      </c>
      <c r="C3173" s="104">
        <v>160.82</v>
      </c>
      <c r="M3173" s="89">
        <f t="shared" si="53"/>
        <v>8.1164209064747434E-3</v>
      </c>
    </row>
    <row r="3174" spans="2:13" ht="13.5" thickBot="1" x14ac:dyDescent="0.25">
      <c r="B3174" s="105">
        <v>43475.666666666664</v>
      </c>
      <c r="C3174" s="104">
        <v>161.28</v>
      </c>
      <c r="M3174" s="89">
        <f t="shared" si="53"/>
        <v>2.8562577630008123E-3</v>
      </c>
    </row>
    <row r="3175" spans="2:13" ht="13.5" thickBot="1" x14ac:dyDescent="0.25">
      <c r="B3175" s="105">
        <v>43476.666666666664</v>
      </c>
      <c r="C3175" s="104">
        <v>160.69</v>
      </c>
      <c r="M3175" s="89">
        <f t="shared" si="53"/>
        <v>-3.6649418293420279E-3</v>
      </c>
    </row>
    <row r="3176" spans="2:13" ht="13.5" thickBot="1" x14ac:dyDescent="0.25">
      <c r="B3176" s="105">
        <v>43479.666666666664</v>
      </c>
      <c r="C3176" s="104">
        <v>159.27000000000001</v>
      </c>
      <c r="M3176" s="89">
        <f t="shared" si="53"/>
        <v>-8.8761677899719515E-3</v>
      </c>
    </row>
    <row r="3177" spans="2:13" ht="13.5" thickBot="1" x14ac:dyDescent="0.25">
      <c r="B3177" s="105">
        <v>43480.666666666664</v>
      </c>
      <c r="C3177" s="104">
        <v>162.38</v>
      </c>
      <c r="M3177" s="89">
        <f t="shared" si="53"/>
        <v>1.933839217061057E-2</v>
      </c>
    </row>
    <row r="3178" spans="2:13" ht="13.5" thickBot="1" x14ac:dyDescent="0.25">
      <c r="B3178" s="105">
        <v>43481.666666666664</v>
      </c>
      <c r="C3178" s="104">
        <v>162.35</v>
      </c>
      <c r="M3178" s="89">
        <f t="shared" si="53"/>
        <v>-1.8476888544541179E-4</v>
      </c>
    </row>
    <row r="3179" spans="2:13" ht="13.5" thickBot="1" x14ac:dyDescent="0.25">
      <c r="B3179" s="105">
        <v>43482.666666666664</v>
      </c>
      <c r="C3179" s="104">
        <v>163.63</v>
      </c>
      <c r="M3179" s="89">
        <f t="shared" si="53"/>
        <v>7.8532828919492294E-3</v>
      </c>
    </row>
    <row r="3180" spans="2:13" ht="13.5" thickBot="1" x14ac:dyDescent="0.25">
      <c r="B3180" s="105">
        <v>43483.666666666664</v>
      </c>
      <c r="C3180" s="104">
        <v>165.25</v>
      </c>
      <c r="M3180" s="89">
        <f t="shared" si="53"/>
        <v>9.8516972909914926E-3</v>
      </c>
    </row>
    <row r="3181" spans="2:13" ht="13.5" thickBot="1" x14ac:dyDescent="0.25">
      <c r="B3181" s="105">
        <v>43487.666666666664</v>
      </c>
      <c r="C3181" s="104">
        <v>161.94</v>
      </c>
      <c r="M3181" s="89">
        <f t="shared" si="53"/>
        <v>-2.0233582473827443E-2</v>
      </c>
    </row>
    <row r="3182" spans="2:13" ht="13.5" thickBot="1" x14ac:dyDescent="0.25">
      <c r="B3182" s="105">
        <v>43488.666666666664</v>
      </c>
      <c r="C3182" s="104">
        <v>162.15</v>
      </c>
      <c r="M3182" s="89">
        <f t="shared" si="53"/>
        <v>1.2959364953587409E-3</v>
      </c>
    </row>
    <row r="3183" spans="2:13" ht="13.5" thickBot="1" x14ac:dyDescent="0.25">
      <c r="B3183" s="105">
        <v>43489.666666666664</v>
      </c>
      <c r="C3183" s="104">
        <v>163.19999999999999</v>
      </c>
      <c r="M3183" s="89">
        <f t="shared" si="53"/>
        <v>6.4546097766794716E-3</v>
      </c>
    </row>
    <row r="3184" spans="2:13" ht="13.5" thickBot="1" x14ac:dyDescent="0.25">
      <c r="B3184" s="105">
        <v>43490.666666666664</v>
      </c>
      <c r="C3184" s="104">
        <v>165.15</v>
      </c>
      <c r="M3184" s="89">
        <f t="shared" si="53"/>
        <v>1.187770930679204E-2</v>
      </c>
    </row>
    <row r="3185" spans="2:13" ht="13.5" thickBot="1" x14ac:dyDescent="0.25">
      <c r="B3185" s="105">
        <v>43493.666666666664</v>
      </c>
      <c r="C3185" s="104">
        <v>163.11000000000001</v>
      </c>
      <c r="M3185" s="89">
        <f t="shared" si="53"/>
        <v>-1.2429332010859634E-2</v>
      </c>
    </row>
    <row r="3186" spans="2:13" ht="13.5" thickBot="1" x14ac:dyDescent="0.25">
      <c r="B3186" s="105">
        <v>43494.666666666664</v>
      </c>
      <c r="C3186" s="104">
        <v>161.57</v>
      </c>
      <c r="M3186" s="89">
        <f t="shared" si="53"/>
        <v>-9.4863345372000283E-3</v>
      </c>
    </row>
    <row r="3187" spans="2:13" ht="13.5" thickBot="1" x14ac:dyDescent="0.25">
      <c r="B3187" s="105">
        <v>43495.666666666664</v>
      </c>
      <c r="C3187" s="104">
        <v>165.68</v>
      </c>
      <c r="M3187" s="89">
        <f t="shared" si="53"/>
        <v>2.5119731798589656E-2</v>
      </c>
    </row>
    <row r="3188" spans="2:13" ht="13.5" thickBot="1" x14ac:dyDescent="0.25">
      <c r="B3188" s="105">
        <v>43496.666666666664</v>
      </c>
      <c r="C3188" s="104">
        <v>168.16</v>
      </c>
      <c r="M3188" s="89">
        <f t="shared" si="53"/>
        <v>1.4857690041312278E-2</v>
      </c>
    </row>
    <row r="3189" spans="2:13" ht="13.5" thickBot="1" x14ac:dyDescent="0.25">
      <c r="B3189" s="105">
        <v>43497.666666666664</v>
      </c>
      <c r="C3189" s="104">
        <v>167.45</v>
      </c>
      <c r="M3189" s="89">
        <f t="shared" si="53"/>
        <v>-4.2311078884274709E-3</v>
      </c>
    </row>
    <row r="3190" spans="2:13" ht="13.5" thickBot="1" x14ac:dyDescent="0.25">
      <c r="B3190" s="105">
        <v>43500.666666666664</v>
      </c>
      <c r="C3190" s="104">
        <v>169.53</v>
      </c>
      <c r="M3190" s="89">
        <f t="shared" si="53"/>
        <v>1.2345103069648124E-2</v>
      </c>
    </row>
    <row r="3191" spans="2:13" ht="13.5" thickBot="1" x14ac:dyDescent="0.25">
      <c r="B3191" s="105">
        <v>43501.666666666664</v>
      </c>
      <c r="C3191" s="104">
        <v>171.03</v>
      </c>
      <c r="M3191" s="89">
        <f t="shared" si="53"/>
        <v>8.8090774017384622E-3</v>
      </c>
    </row>
    <row r="3192" spans="2:13" ht="13.5" thickBot="1" x14ac:dyDescent="0.25">
      <c r="B3192" s="105">
        <v>43502.666666666664</v>
      </c>
      <c r="C3192" s="104">
        <v>170.52</v>
      </c>
      <c r="M3192" s="89">
        <f t="shared" si="53"/>
        <v>-2.9863878145905227E-3</v>
      </c>
    </row>
    <row r="3193" spans="2:13" ht="13.5" thickBot="1" x14ac:dyDescent="0.25">
      <c r="B3193" s="105">
        <v>43503.666666666664</v>
      </c>
      <c r="C3193" s="104">
        <v>168.23</v>
      </c>
      <c r="M3193" s="89">
        <f t="shared" si="53"/>
        <v>-1.3520501165940713E-2</v>
      </c>
    </row>
    <row r="3194" spans="2:13" ht="13.5" thickBot="1" x14ac:dyDescent="0.25">
      <c r="B3194" s="105">
        <v>43504.666666666664</v>
      </c>
      <c r="C3194" s="104">
        <v>168.56</v>
      </c>
      <c r="M3194" s="89">
        <f t="shared" si="53"/>
        <v>1.9596787648646307E-3</v>
      </c>
    </row>
    <row r="3195" spans="2:13" ht="13.5" thickBot="1" x14ac:dyDescent="0.25">
      <c r="B3195" s="105">
        <v>43507.666666666664</v>
      </c>
      <c r="C3195" s="104">
        <v>168.4</v>
      </c>
      <c r="M3195" s="89">
        <f t="shared" si="53"/>
        <v>-9.4966768770724777E-4</v>
      </c>
    </row>
    <row r="3196" spans="2:13" ht="13.5" thickBot="1" x14ac:dyDescent="0.25">
      <c r="B3196" s="105">
        <v>43508.666666666664</v>
      </c>
      <c r="C3196" s="104">
        <v>170.89</v>
      </c>
      <c r="M3196" s="89">
        <f t="shared" si="53"/>
        <v>1.4677972850591079E-2</v>
      </c>
    </row>
    <row r="3197" spans="2:13" ht="13.5" thickBot="1" x14ac:dyDescent="0.25">
      <c r="B3197" s="105">
        <v>43509.666666666664</v>
      </c>
      <c r="C3197" s="104">
        <v>171.01</v>
      </c>
      <c r="M3197" s="89">
        <f t="shared" si="53"/>
        <v>7.0195966614502601E-4</v>
      </c>
    </row>
    <row r="3198" spans="2:13" ht="13.5" thickBot="1" x14ac:dyDescent="0.25">
      <c r="B3198" s="105">
        <v>43510.666666666664</v>
      </c>
      <c r="C3198" s="104">
        <v>171.22</v>
      </c>
      <c r="M3198" s="89">
        <f t="shared" si="53"/>
        <v>1.2272449893771938E-3</v>
      </c>
    </row>
    <row r="3199" spans="2:13" ht="13.5" thickBot="1" x14ac:dyDescent="0.25">
      <c r="B3199" s="105">
        <v>43511.666666666664</v>
      </c>
      <c r="C3199" s="104">
        <v>171.94</v>
      </c>
      <c r="M3199" s="89">
        <f t="shared" si="53"/>
        <v>4.1962994319583863E-3</v>
      </c>
    </row>
    <row r="3200" spans="2:13" ht="13.5" thickBot="1" x14ac:dyDescent="0.25">
      <c r="B3200" s="105">
        <v>43515.666666666664</v>
      </c>
      <c r="C3200" s="104">
        <v>172.28</v>
      </c>
      <c r="M3200" s="89">
        <f t="shared" si="53"/>
        <v>1.9754814396118663E-3</v>
      </c>
    </row>
    <row r="3201" spans="2:13" ht="13.5" thickBot="1" x14ac:dyDescent="0.25">
      <c r="B3201" s="105">
        <v>43516.666666666664</v>
      </c>
      <c r="C3201" s="104">
        <v>172.25</v>
      </c>
      <c r="M3201" s="89">
        <f t="shared" si="53"/>
        <v>-1.7415029214188171E-4</v>
      </c>
    </row>
    <row r="3202" spans="2:13" ht="13.5" thickBot="1" x14ac:dyDescent="0.25">
      <c r="B3202" s="105">
        <v>43517.666666666664</v>
      </c>
      <c r="C3202" s="104">
        <v>171.62</v>
      </c>
      <c r="M3202" s="89">
        <f t="shared" si="53"/>
        <v>-3.6641795147930919E-3</v>
      </c>
    </row>
    <row r="3203" spans="2:13" ht="13.5" thickBot="1" x14ac:dyDescent="0.25">
      <c r="B3203" s="105">
        <v>43518.666666666664</v>
      </c>
      <c r="C3203" s="104">
        <v>172.89</v>
      </c>
      <c r="M3203" s="89">
        <f t="shared" si="53"/>
        <v>7.372823737709591E-3</v>
      </c>
    </row>
    <row r="3204" spans="2:13" ht="13.5" thickBot="1" x14ac:dyDescent="0.25">
      <c r="B3204" s="105">
        <v>43521.666666666664</v>
      </c>
      <c r="C3204" s="104">
        <v>173.52</v>
      </c>
      <c r="M3204" s="89">
        <f t="shared" si="53"/>
        <v>3.6373124019343718E-3</v>
      </c>
    </row>
    <row r="3205" spans="2:13" ht="13.5" thickBot="1" x14ac:dyDescent="0.25">
      <c r="B3205" s="105">
        <v>43522.666666666664</v>
      </c>
      <c r="C3205" s="104">
        <v>173.7</v>
      </c>
      <c r="M3205" s="89">
        <f t="shared" ref="M3205:M3268" si="54">LN(C3205/C3204)</f>
        <v>1.0368067284400866E-3</v>
      </c>
    </row>
    <row r="3206" spans="2:13" ht="13.5" thickBot="1" x14ac:dyDescent="0.25">
      <c r="B3206" s="105">
        <v>43523.666666666664</v>
      </c>
      <c r="C3206" s="104">
        <v>173.59</v>
      </c>
      <c r="M3206" s="89">
        <f t="shared" si="54"/>
        <v>-6.3347636660139139E-4</v>
      </c>
    </row>
    <row r="3207" spans="2:13" ht="13.5" thickBot="1" x14ac:dyDescent="0.25">
      <c r="B3207" s="105">
        <v>43524.666666666664</v>
      </c>
      <c r="C3207" s="104">
        <v>173.19</v>
      </c>
      <c r="M3207" s="89">
        <f t="shared" si="54"/>
        <v>-2.3069391395059637E-3</v>
      </c>
    </row>
    <row r="3208" spans="2:13" ht="13.5" thickBot="1" x14ac:dyDescent="0.25">
      <c r="B3208" s="105">
        <v>43525.666666666664</v>
      </c>
      <c r="C3208" s="104">
        <v>174.39</v>
      </c>
      <c r="M3208" s="89">
        <f t="shared" si="54"/>
        <v>6.904912640417012E-3</v>
      </c>
    </row>
    <row r="3209" spans="2:13" ht="13.5" thickBot="1" x14ac:dyDescent="0.25">
      <c r="B3209" s="105">
        <v>43528.666666666664</v>
      </c>
      <c r="C3209" s="104">
        <v>174.42</v>
      </c>
      <c r="M3209" s="89">
        <f t="shared" si="54"/>
        <v>1.7201341747075772E-4</v>
      </c>
    </row>
    <row r="3210" spans="2:13" ht="13.5" thickBot="1" x14ac:dyDescent="0.25">
      <c r="B3210" s="105">
        <v>43529.666666666664</v>
      </c>
      <c r="C3210" s="104">
        <v>174.55</v>
      </c>
      <c r="M3210" s="89">
        <f t="shared" si="54"/>
        <v>7.450497522056488E-4</v>
      </c>
    </row>
    <row r="3211" spans="2:13" ht="13.5" thickBot="1" x14ac:dyDescent="0.25">
      <c r="B3211" s="105">
        <v>43530.666666666664</v>
      </c>
      <c r="C3211" s="104">
        <v>173.56</v>
      </c>
      <c r="M3211" s="89">
        <f t="shared" si="54"/>
        <v>-5.6878726208951288E-3</v>
      </c>
    </row>
    <row r="3212" spans="2:13" ht="13.5" thickBot="1" x14ac:dyDescent="0.25">
      <c r="B3212" s="105">
        <v>43531.666666666664</v>
      </c>
      <c r="C3212" s="104">
        <v>171.43</v>
      </c>
      <c r="M3212" s="89">
        <f t="shared" si="54"/>
        <v>-1.2348340910760211E-2</v>
      </c>
    </row>
    <row r="3213" spans="2:13" ht="13.5" thickBot="1" x14ac:dyDescent="0.25">
      <c r="B3213" s="105">
        <v>43532.666666666664</v>
      </c>
      <c r="C3213" s="104">
        <v>171.17</v>
      </c>
      <c r="M3213" s="89">
        <f t="shared" si="54"/>
        <v>-1.5178053118169244E-3</v>
      </c>
    </row>
    <row r="3214" spans="2:13" ht="13.5" thickBot="1" x14ac:dyDescent="0.25">
      <c r="B3214" s="105">
        <v>43535.666666666664</v>
      </c>
      <c r="C3214" s="104">
        <v>174.73</v>
      </c>
      <c r="M3214" s="89">
        <f t="shared" si="54"/>
        <v>2.0584710643374235E-2</v>
      </c>
    </row>
    <row r="3215" spans="2:13" ht="13.5" thickBot="1" x14ac:dyDescent="0.25">
      <c r="B3215" s="105">
        <v>43536.666666666664</v>
      </c>
      <c r="C3215" s="104">
        <v>175.69</v>
      </c>
      <c r="M3215" s="89">
        <f t="shared" si="54"/>
        <v>5.4791530260158922E-3</v>
      </c>
    </row>
    <row r="3216" spans="2:13" ht="13.5" thickBot="1" x14ac:dyDescent="0.25">
      <c r="B3216" s="105">
        <v>43537.666666666664</v>
      </c>
      <c r="C3216" s="104">
        <v>177.01</v>
      </c>
      <c r="M3216" s="89">
        <f t="shared" si="54"/>
        <v>7.4851497761022076E-3</v>
      </c>
    </row>
    <row r="3217" spans="2:13" ht="13.5" thickBot="1" x14ac:dyDescent="0.25">
      <c r="B3217" s="105">
        <v>43538.666666666664</v>
      </c>
      <c r="C3217" s="104">
        <v>176.71</v>
      </c>
      <c r="M3217" s="89">
        <f t="shared" si="54"/>
        <v>-1.696257333100815E-3</v>
      </c>
    </row>
    <row r="3218" spans="2:13" ht="13.5" thickBot="1" x14ac:dyDescent="0.25">
      <c r="B3218" s="105">
        <v>43539.666666666664</v>
      </c>
      <c r="C3218" s="104">
        <v>178.35</v>
      </c>
      <c r="M3218" s="89">
        <f t="shared" si="54"/>
        <v>9.2379409849361396E-3</v>
      </c>
    </row>
    <row r="3219" spans="2:13" ht="13.5" thickBot="1" x14ac:dyDescent="0.25">
      <c r="B3219" s="105">
        <v>43542.666666666664</v>
      </c>
      <c r="C3219" s="104">
        <v>178.45</v>
      </c>
      <c r="M3219" s="89">
        <f t="shared" si="54"/>
        <v>5.6053813126888874E-4</v>
      </c>
    </row>
    <row r="3220" spans="2:13" ht="13.5" thickBot="1" x14ac:dyDescent="0.25">
      <c r="B3220" s="105">
        <v>43543.666666666664</v>
      </c>
      <c r="C3220" s="104">
        <v>179.05</v>
      </c>
      <c r="M3220" s="89">
        <f t="shared" si="54"/>
        <v>3.3566465082724988E-3</v>
      </c>
    </row>
    <row r="3221" spans="2:13" ht="13.5" thickBot="1" x14ac:dyDescent="0.25">
      <c r="B3221" s="105">
        <v>43544.666666666664</v>
      </c>
      <c r="C3221" s="104">
        <v>179.76</v>
      </c>
      <c r="M3221" s="89">
        <f t="shared" si="54"/>
        <v>3.9575314326319028E-3</v>
      </c>
    </row>
    <row r="3222" spans="2:13" ht="13.5" thickBot="1" x14ac:dyDescent="0.25">
      <c r="B3222" s="105">
        <v>43545.666666666664</v>
      </c>
      <c r="C3222" s="104">
        <v>182.57</v>
      </c>
      <c r="M3222" s="89">
        <f t="shared" si="54"/>
        <v>1.5511033248345149E-2</v>
      </c>
    </row>
    <row r="3223" spans="2:13" ht="13.5" thickBot="1" x14ac:dyDescent="0.25">
      <c r="B3223" s="105">
        <v>43546.666666666664</v>
      </c>
      <c r="C3223" s="104">
        <v>178.56</v>
      </c>
      <c r="M3223" s="89">
        <f t="shared" si="54"/>
        <v>-2.2208981932472689E-2</v>
      </c>
    </row>
    <row r="3224" spans="2:13" ht="13.5" thickBot="1" x14ac:dyDescent="0.25">
      <c r="B3224" s="105">
        <v>43549.666666666664</v>
      </c>
      <c r="C3224" s="104">
        <v>178.22</v>
      </c>
      <c r="M3224" s="89">
        <f t="shared" si="54"/>
        <v>-1.9059370083723587E-3</v>
      </c>
    </row>
    <row r="3225" spans="2:13" ht="13.5" thickBot="1" x14ac:dyDescent="0.25">
      <c r="B3225" s="105">
        <v>43550.666666666664</v>
      </c>
      <c r="C3225" s="104">
        <v>179.05</v>
      </c>
      <c r="M3225" s="89">
        <f t="shared" si="54"/>
        <v>4.6463542598679511E-3</v>
      </c>
    </row>
    <row r="3226" spans="2:13" ht="13.5" thickBot="1" x14ac:dyDescent="0.25">
      <c r="B3226" s="105">
        <v>43551.666666666664</v>
      </c>
      <c r="C3226" s="104">
        <v>177.9</v>
      </c>
      <c r="M3226" s="89">
        <f t="shared" si="54"/>
        <v>-6.4435017726523327E-3</v>
      </c>
    </row>
    <row r="3227" spans="2:13" ht="13.5" thickBot="1" x14ac:dyDescent="0.25">
      <c r="B3227" s="105">
        <v>43552.666666666664</v>
      </c>
      <c r="C3227" s="104">
        <v>178.31</v>
      </c>
      <c r="M3227" s="89">
        <f t="shared" si="54"/>
        <v>2.3020138741657119E-3</v>
      </c>
    </row>
    <row r="3228" spans="2:13" ht="13.5" thickBot="1" x14ac:dyDescent="0.25">
      <c r="B3228" s="105">
        <v>43553.666666666664</v>
      </c>
      <c r="C3228" s="104">
        <v>179.66</v>
      </c>
      <c r="M3228" s="89">
        <f t="shared" si="54"/>
        <v>7.5425672551052841E-3</v>
      </c>
    </row>
    <row r="3229" spans="2:13" ht="13.5" thickBot="1" x14ac:dyDescent="0.25">
      <c r="B3229" s="105">
        <v>43556.666666666664</v>
      </c>
      <c r="C3229" s="104">
        <v>182.04</v>
      </c>
      <c r="M3229" s="89">
        <f t="shared" si="54"/>
        <v>1.3160267347380612E-2</v>
      </c>
    </row>
    <row r="3230" spans="2:13" ht="13.5" thickBot="1" x14ac:dyDescent="0.25">
      <c r="B3230" s="105">
        <v>43557.666666666664</v>
      </c>
      <c r="C3230" s="104">
        <v>182.73</v>
      </c>
      <c r="M3230" s="89">
        <f t="shared" si="54"/>
        <v>3.7832103680616336E-3</v>
      </c>
    </row>
    <row r="3231" spans="2:13" ht="13.5" thickBot="1" x14ac:dyDescent="0.25">
      <c r="B3231" s="105">
        <v>43558.666666666664</v>
      </c>
      <c r="C3231" s="104">
        <v>183.78</v>
      </c>
      <c r="M3231" s="89">
        <f t="shared" si="54"/>
        <v>5.7297365562360061E-3</v>
      </c>
    </row>
    <row r="3232" spans="2:13" ht="13.5" thickBot="1" x14ac:dyDescent="0.25">
      <c r="B3232" s="105">
        <v>43559.666666666664</v>
      </c>
      <c r="C3232" s="104">
        <v>183.71</v>
      </c>
      <c r="M3232" s="89">
        <f t="shared" si="54"/>
        <v>-3.8096275189316697E-4</v>
      </c>
    </row>
    <row r="3233" spans="2:13" ht="13.5" thickBot="1" x14ac:dyDescent="0.25">
      <c r="B3233" s="105">
        <v>43560.666666666664</v>
      </c>
      <c r="C3233" s="104">
        <v>184.66</v>
      </c>
      <c r="M3233" s="89">
        <f t="shared" si="54"/>
        <v>5.1578690236360582E-3</v>
      </c>
    </row>
    <row r="3234" spans="2:13" ht="13.5" thickBot="1" x14ac:dyDescent="0.25">
      <c r="B3234" s="105">
        <v>43563.666666666664</v>
      </c>
      <c r="C3234" s="104">
        <v>185.13</v>
      </c>
      <c r="M3234" s="89">
        <f t="shared" si="54"/>
        <v>2.5419846566033621E-3</v>
      </c>
    </row>
    <row r="3235" spans="2:13" ht="13.5" thickBot="1" x14ac:dyDescent="0.25">
      <c r="B3235" s="105">
        <v>43564.666666666664</v>
      </c>
      <c r="C3235" s="104">
        <v>184.48</v>
      </c>
      <c r="M3235" s="89">
        <f t="shared" si="54"/>
        <v>-3.5172244803363274E-3</v>
      </c>
    </row>
    <row r="3236" spans="2:13" ht="13.5" thickBot="1" x14ac:dyDescent="0.25">
      <c r="B3236" s="105">
        <v>43565.666666666664</v>
      </c>
      <c r="C3236" s="104">
        <v>185.47</v>
      </c>
      <c r="M3236" s="89">
        <f t="shared" si="54"/>
        <v>5.3520873804466578E-3</v>
      </c>
    </row>
    <row r="3237" spans="2:13" ht="13.5" thickBot="1" x14ac:dyDescent="0.25">
      <c r="B3237" s="105">
        <v>43566.666666666664</v>
      </c>
      <c r="C3237" s="104">
        <v>185.03</v>
      </c>
      <c r="M3237" s="89">
        <f t="shared" si="54"/>
        <v>-2.3751698075707016E-3</v>
      </c>
    </row>
    <row r="3238" spans="2:13" ht="13.5" thickBot="1" x14ac:dyDescent="0.25">
      <c r="B3238" s="105">
        <v>43567.666666666664</v>
      </c>
      <c r="C3238" s="104">
        <v>185.83</v>
      </c>
      <c r="M3238" s="89">
        <f t="shared" si="54"/>
        <v>4.3143031919345362E-3</v>
      </c>
    </row>
    <row r="3239" spans="2:13" ht="13.5" thickBot="1" x14ac:dyDescent="0.25">
      <c r="B3239" s="105">
        <v>43570.666666666664</v>
      </c>
      <c r="C3239" s="104">
        <v>185.86</v>
      </c>
      <c r="M3239" s="89">
        <f t="shared" si="54"/>
        <v>1.6142484363384295E-4</v>
      </c>
    </row>
    <row r="3240" spans="2:13" ht="13.5" thickBot="1" x14ac:dyDescent="0.25">
      <c r="B3240" s="105">
        <v>43571.666666666664</v>
      </c>
      <c r="C3240" s="104">
        <v>186.5</v>
      </c>
      <c r="M3240" s="89">
        <f t="shared" si="54"/>
        <v>3.4375369546768772E-3</v>
      </c>
    </row>
    <row r="3241" spans="2:13" ht="13.5" thickBot="1" x14ac:dyDescent="0.25">
      <c r="B3241" s="105">
        <v>43572.666666666664</v>
      </c>
      <c r="C3241" s="104">
        <v>187.15</v>
      </c>
      <c r="M3241" s="89">
        <f t="shared" si="54"/>
        <v>3.4791952665677657E-3</v>
      </c>
    </row>
    <row r="3242" spans="2:13" ht="13.5" thickBot="1" x14ac:dyDescent="0.25">
      <c r="B3242" s="105">
        <v>43573.666666666664</v>
      </c>
      <c r="C3242" s="104">
        <v>187.39</v>
      </c>
      <c r="M3242" s="89">
        <f t="shared" si="54"/>
        <v>1.2815722371363847E-3</v>
      </c>
    </row>
    <row r="3243" spans="2:13" ht="13.5" thickBot="1" x14ac:dyDescent="0.25">
      <c r="B3243" s="105">
        <v>43577.666666666664</v>
      </c>
      <c r="C3243" s="104">
        <v>187.92</v>
      </c>
      <c r="M3243" s="89">
        <f t="shared" si="54"/>
        <v>2.8243337630829198E-3</v>
      </c>
    </row>
    <row r="3244" spans="2:13" ht="13.5" thickBot="1" x14ac:dyDescent="0.25">
      <c r="B3244" s="105">
        <v>43578.666666666664</v>
      </c>
      <c r="C3244" s="104">
        <v>190.31</v>
      </c>
      <c r="M3244" s="89">
        <f t="shared" si="54"/>
        <v>1.2637981178278824E-2</v>
      </c>
    </row>
    <row r="3245" spans="2:13" ht="13.5" thickBot="1" x14ac:dyDescent="0.25">
      <c r="B3245" s="105">
        <v>43579.666666666664</v>
      </c>
      <c r="C3245" s="104">
        <v>189.71</v>
      </c>
      <c r="M3245" s="89">
        <f t="shared" si="54"/>
        <v>-3.1577311644819272E-3</v>
      </c>
    </row>
    <row r="3246" spans="2:13" ht="13.5" thickBot="1" x14ac:dyDescent="0.25">
      <c r="B3246" s="105">
        <v>43580.666666666664</v>
      </c>
      <c r="C3246" s="104">
        <v>190.48</v>
      </c>
      <c r="M3246" s="89">
        <f t="shared" si="54"/>
        <v>4.0506118141532535E-3</v>
      </c>
    </row>
    <row r="3247" spans="2:13" ht="13.5" thickBot="1" x14ac:dyDescent="0.25">
      <c r="B3247" s="105">
        <v>43581.666666666664</v>
      </c>
      <c r="C3247" s="104">
        <v>190.65</v>
      </c>
      <c r="M3247" s="89">
        <f t="shared" si="54"/>
        <v>8.9208412496550172E-4</v>
      </c>
    </row>
    <row r="3248" spans="2:13" ht="13.5" thickBot="1" x14ac:dyDescent="0.25">
      <c r="B3248" s="105">
        <v>43584.666666666664</v>
      </c>
      <c r="C3248" s="104">
        <v>191.02</v>
      </c>
      <c r="M3248" s="89">
        <f t="shared" si="54"/>
        <v>1.9388483030187741E-3</v>
      </c>
    </row>
    <row r="3249" spans="2:13" ht="13.5" thickBot="1" x14ac:dyDescent="0.25">
      <c r="B3249" s="105">
        <v>43585.666666666664</v>
      </c>
      <c r="C3249" s="104">
        <v>189.54</v>
      </c>
      <c r="M3249" s="89">
        <f t="shared" si="54"/>
        <v>-7.7780505645427631E-3</v>
      </c>
    </row>
    <row r="3250" spans="2:13" ht="13.5" thickBot="1" x14ac:dyDescent="0.25">
      <c r="B3250" s="105">
        <v>43586.666666666664</v>
      </c>
      <c r="C3250" s="104">
        <v>188.93</v>
      </c>
      <c r="M3250" s="89">
        <f t="shared" si="54"/>
        <v>-3.2235079568221584E-3</v>
      </c>
    </row>
    <row r="3251" spans="2:13" ht="13.5" thickBot="1" x14ac:dyDescent="0.25">
      <c r="B3251" s="105">
        <v>43587.666666666664</v>
      </c>
      <c r="C3251" s="104">
        <v>188.11</v>
      </c>
      <c r="M3251" s="89">
        <f t="shared" si="54"/>
        <v>-4.3496779802973092E-3</v>
      </c>
    </row>
    <row r="3252" spans="2:13" ht="13.5" thickBot="1" x14ac:dyDescent="0.25">
      <c r="B3252" s="105">
        <v>43588.666666666664</v>
      </c>
      <c r="C3252" s="104">
        <v>191.11</v>
      </c>
      <c r="M3252" s="89">
        <f t="shared" si="54"/>
        <v>1.5822280395960616E-2</v>
      </c>
    </row>
    <row r="3253" spans="2:13" ht="13.5" thickBot="1" x14ac:dyDescent="0.25">
      <c r="B3253" s="105">
        <v>43591.666666666664</v>
      </c>
      <c r="C3253" s="104">
        <v>189.94</v>
      </c>
      <c r="M3253" s="89">
        <f t="shared" si="54"/>
        <v>-6.1409456860834688E-3</v>
      </c>
    </row>
    <row r="3254" spans="2:13" ht="13.5" thickBot="1" x14ac:dyDescent="0.25">
      <c r="B3254" s="105">
        <v>43592.666666666664</v>
      </c>
      <c r="C3254" s="104">
        <v>186.24</v>
      </c>
      <c r="M3254" s="89">
        <f t="shared" si="54"/>
        <v>-1.9672068271733352E-2</v>
      </c>
    </row>
    <row r="3255" spans="2:13" ht="13.5" thickBot="1" x14ac:dyDescent="0.25">
      <c r="B3255" s="105">
        <v>43593.666666666664</v>
      </c>
      <c r="C3255" s="104">
        <v>185.77</v>
      </c>
      <c r="M3255" s="89">
        <f t="shared" si="54"/>
        <v>-2.5268151397602741E-3</v>
      </c>
    </row>
    <row r="3256" spans="2:13" ht="13.5" thickBot="1" x14ac:dyDescent="0.25">
      <c r="B3256" s="105">
        <v>43594.666666666664</v>
      </c>
      <c r="C3256" s="104">
        <v>184.77</v>
      </c>
      <c r="M3256" s="89">
        <f t="shared" si="54"/>
        <v>-5.3975410362511909E-3</v>
      </c>
    </row>
    <row r="3257" spans="2:13" ht="13.5" thickBot="1" x14ac:dyDescent="0.25">
      <c r="B3257" s="105">
        <v>43595.666666666664</v>
      </c>
      <c r="C3257" s="104">
        <v>185</v>
      </c>
      <c r="M3257" s="89">
        <f t="shared" si="54"/>
        <v>1.244016711263196E-3</v>
      </c>
    </row>
    <row r="3258" spans="2:13" ht="13.5" thickBot="1" x14ac:dyDescent="0.25">
      <c r="B3258" s="105">
        <v>43598.666666666664</v>
      </c>
      <c r="C3258" s="104">
        <v>178.58</v>
      </c>
      <c r="M3258" s="89">
        <f t="shared" si="54"/>
        <v>-3.5319144989254342E-2</v>
      </c>
    </row>
    <row r="3259" spans="2:13" ht="13.5" thickBot="1" x14ac:dyDescent="0.25">
      <c r="B3259" s="105">
        <v>43599.666666666664</v>
      </c>
      <c r="C3259" s="104">
        <v>180.54</v>
      </c>
      <c r="M3259" s="89">
        <f t="shared" si="54"/>
        <v>1.091567978093831E-2</v>
      </c>
    </row>
    <row r="3260" spans="2:13" ht="13.5" thickBot="1" x14ac:dyDescent="0.25">
      <c r="B3260" s="105">
        <v>43600.666666666664</v>
      </c>
      <c r="C3260" s="104">
        <v>183.09</v>
      </c>
      <c r="M3260" s="89">
        <f t="shared" si="54"/>
        <v>1.4025475354504458E-2</v>
      </c>
    </row>
    <row r="3261" spans="2:13" ht="13.5" thickBot="1" x14ac:dyDescent="0.25">
      <c r="B3261" s="105">
        <v>43601.666666666664</v>
      </c>
      <c r="C3261" s="104">
        <v>184.93</v>
      </c>
      <c r="M3261" s="89">
        <f t="shared" si="54"/>
        <v>9.9995398722719491E-3</v>
      </c>
    </row>
    <row r="3262" spans="2:13" ht="13.5" thickBot="1" x14ac:dyDescent="0.25">
      <c r="B3262" s="105">
        <v>43602.666666666664</v>
      </c>
      <c r="C3262" s="104">
        <v>183.04</v>
      </c>
      <c r="M3262" s="89">
        <f t="shared" si="54"/>
        <v>-1.027266690535217E-2</v>
      </c>
    </row>
    <row r="3263" spans="2:13" ht="13.5" thickBot="1" x14ac:dyDescent="0.25">
      <c r="B3263" s="105">
        <v>43605.666666666664</v>
      </c>
      <c r="C3263" s="104">
        <v>179.95</v>
      </c>
      <c r="M3263" s="89">
        <f t="shared" si="54"/>
        <v>-1.7025673666393366E-2</v>
      </c>
    </row>
    <row r="3264" spans="2:13" ht="13.5" thickBot="1" x14ac:dyDescent="0.25">
      <c r="B3264" s="105">
        <v>43606.666666666664</v>
      </c>
      <c r="C3264" s="104">
        <v>181.83</v>
      </c>
      <c r="M3264" s="89">
        <f t="shared" si="54"/>
        <v>1.0393150106263788E-2</v>
      </c>
    </row>
    <row r="3265" spans="2:13" ht="13.5" thickBot="1" x14ac:dyDescent="0.25">
      <c r="B3265" s="105">
        <v>43607.666666666664</v>
      </c>
      <c r="C3265" s="104">
        <v>181.02</v>
      </c>
      <c r="M3265" s="89">
        <f t="shared" si="54"/>
        <v>-4.4646622322786524E-3</v>
      </c>
    </row>
    <row r="3266" spans="2:13" ht="13.5" thickBot="1" x14ac:dyDescent="0.25">
      <c r="B3266" s="105">
        <v>43608.666666666664</v>
      </c>
      <c r="C3266" s="104">
        <v>178.25</v>
      </c>
      <c r="M3266" s="89">
        <f t="shared" si="54"/>
        <v>-1.542046310461944E-2</v>
      </c>
    </row>
    <row r="3267" spans="2:13" ht="13.5" thickBot="1" x14ac:dyDescent="0.25">
      <c r="B3267" s="105">
        <v>43609.666666666664</v>
      </c>
      <c r="C3267" s="104">
        <v>178.16</v>
      </c>
      <c r="M3267" s="89">
        <f t="shared" si="54"/>
        <v>-5.0503634529309885E-4</v>
      </c>
    </row>
    <row r="3268" spans="2:13" ht="13.5" thickBot="1" x14ac:dyDescent="0.25">
      <c r="B3268" s="105">
        <v>43613.666666666664</v>
      </c>
      <c r="C3268" s="104">
        <v>177.49</v>
      </c>
      <c r="M3268" s="89">
        <f t="shared" si="54"/>
        <v>-3.7677536488569048E-3</v>
      </c>
    </row>
    <row r="3269" spans="2:13" ht="13.5" thickBot="1" x14ac:dyDescent="0.25">
      <c r="B3269" s="105">
        <v>43614.666666666664</v>
      </c>
      <c r="C3269" s="104">
        <v>176.03</v>
      </c>
      <c r="M3269" s="89">
        <f t="shared" ref="M3269:M3332" si="55">LN(C3269/C3268)</f>
        <v>-8.2598342423743035E-3</v>
      </c>
    </row>
    <row r="3270" spans="2:13" ht="13.5" thickBot="1" x14ac:dyDescent="0.25">
      <c r="B3270" s="105">
        <v>43615.666666666664</v>
      </c>
      <c r="C3270" s="104">
        <v>176.77</v>
      </c>
      <c r="M3270" s="89">
        <f t="shared" si="55"/>
        <v>4.1950174899108303E-3</v>
      </c>
    </row>
    <row r="3271" spans="2:13" ht="13.5" thickBot="1" x14ac:dyDescent="0.25">
      <c r="B3271" s="105">
        <v>43616.666666666664</v>
      </c>
      <c r="C3271" s="104">
        <v>173.95</v>
      </c>
      <c r="M3271" s="89">
        <f t="shared" si="55"/>
        <v>-1.6081550949840796E-2</v>
      </c>
    </row>
    <row r="3272" spans="2:13" ht="13.5" thickBot="1" x14ac:dyDescent="0.25">
      <c r="B3272" s="105">
        <v>43619.666666666664</v>
      </c>
      <c r="C3272" s="104">
        <v>170.12</v>
      </c>
      <c r="M3272" s="89">
        <f t="shared" si="55"/>
        <v>-2.2263831212518126E-2</v>
      </c>
    </row>
    <row r="3273" spans="2:13" ht="13.5" thickBot="1" x14ac:dyDescent="0.25">
      <c r="B3273" s="105">
        <v>43620.666666666664</v>
      </c>
      <c r="C3273" s="104">
        <v>174.91</v>
      </c>
      <c r="M3273" s="89">
        <f t="shared" si="55"/>
        <v>2.7767485533538947E-2</v>
      </c>
    </row>
    <row r="3274" spans="2:13" ht="13.5" thickBot="1" x14ac:dyDescent="0.25">
      <c r="B3274" s="105">
        <v>43621.666666666664</v>
      </c>
      <c r="C3274" s="104">
        <v>176.21</v>
      </c>
      <c r="M3274" s="89">
        <f t="shared" si="55"/>
        <v>7.4049096616675882E-3</v>
      </c>
    </row>
    <row r="3275" spans="2:13" ht="13.5" thickBot="1" x14ac:dyDescent="0.25">
      <c r="B3275" s="105">
        <v>43622.666666666664</v>
      </c>
      <c r="C3275" s="104">
        <v>177.61</v>
      </c>
      <c r="M3275" s="89">
        <f t="shared" si="55"/>
        <v>7.9136696985961826E-3</v>
      </c>
    </row>
    <row r="3276" spans="2:13" ht="13.5" thickBot="1" x14ac:dyDescent="0.25">
      <c r="B3276" s="105">
        <v>43623.666666666664</v>
      </c>
      <c r="C3276" s="104">
        <v>181.04</v>
      </c>
      <c r="M3276" s="89">
        <f t="shared" si="55"/>
        <v>1.9127866046046306E-2</v>
      </c>
    </row>
    <row r="3277" spans="2:13" ht="13.5" thickBot="1" x14ac:dyDescent="0.25">
      <c r="B3277" s="105">
        <v>43626.666666666664</v>
      </c>
      <c r="C3277" s="104">
        <v>183.15</v>
      </c>
      <c r="M3277" s="89">
        <f t="shared" si="55"/>
        <v>1.1587487899541555E-2</v>
      </c>
    </row>
    <row r="3278" spans="2:13" ht="13.5" thickBot="1" x14ac:dyDescent="0.25">
      <c r="B3278" s="105">
        <v>43627.666666666664</v>
      </c>
      <c r="C3278" s="104">
        <v>183.4</v>
      </c>
      <c r="M3278" s="89">
        <f t="shared" si="55"/>
        <v>1.3640705975410158E-3</v>
      </c>
    </row>
    <row r="3279" spans="2:13" ht="13.5" thickBot="1" x14ac:dyDescent="0.25">
      <c r="B3279" s="105">
        <v>43628.666666666664</v>
      </c>
      <c r="C3279" s="104">
        <v>182.34</v>
      </c>
      <c r="M3279" s="89">
        <f t="shared" si="55"/>
        <v>-5.7964836656077623E-3</v>
      </c>
    </row>
    <row r="3280" spans="2:13" ht="13.5" thickBot="1" x14ac:dyDescent="0.25">
      <c r="B3280" s="105">
        <v>43629.666666666664</v>
      </c>
      <c r="C3280" s="104">
        <v>183.42</v>
      </c>
      <c r="M3280" s="89">
        <f t="shared" si="55"/>
        <v>5.9055289740412957E-3</v>
      </c>
    </row>
    <row r="3281" spans="2:13" ht="13.5" thickBot="1" x14ac:dyDescent="0.25">
      <c r="B3281" s="105">
        <v>43630.666666666664</v>
      </c>
      <c r="C3281" s="104">
        <v>182.64</v>
      </c>
      <c r="M3281" s="89">
        <f t="shared" si="55"/>
        <v>-4.2616029092580523E-3</v>
      </c>
    </row>
    <row r="3282" spans="2:13" ht="13.5" thickBot="1" x14ac:dyDescent="0.25">
      <c r="B3282" s="105">
        <v>43633.666666666664</v>
      </c>
      <c r="C3282" s="104">
        <v>183.74</v>
      </c>
      <c r="M3282" s="89">
        <f t="shared" si="55"/>
        <v>6.004712621780448E-3</v>
      </c>
    </row>
    <row r="3283" spans="2:13" ht="13.5" thickBot="1" x14ac:dyDescent="0.25">
      <c r="B3283" s="105">
        <v>43634.666666666664</v>
      </c>
      <c r="C3283" s="104">
        <v>186.41</v>
      </c>
      <c r="M3283" s="89">
        <f t="shared" si="55"/>
        <v>1.4426834037833668E-2</v>
      </c>
    </row>
    <row r="3284" spans="2:13" ht="13.5" thickBot="1" x14ac:dyDescent="0.25">
      <c r="B3284" s="105">
        <v>43635.666666666664</v>
      </c>
      <c r="C3284" s="104">
        <v>187.11</v>
      </c>
      <c r="M3284" s="89">
        <f t="shared" si="55"/>
        <v>3.7481303249868566E-3</v>
      </c>
    </row>
    <row r="3285" spans="2:13" ht="13.5" thickBot="1" x14ac:dyDescent="0.25">
      <c r="B3285" s="105">
        <v>43636.666666666664</v>
      </c>
      <c r="C3285" s="104">
        <v>188.85</v>
      </c>
      <c r="M3285" s="89">
        <f t="shared" si="55"/>
        <v>9.2563699523249155E-3</v>
      </c>
    </row>
    <row r="3286" spans="2:13" ht="13.5" thickBot="1" x14ac:dyDescent="0.25">
      <c r="B3286" s="105">
        <v>43637.666666666664</v>
      </c>
      <c r="C3286" s="104">
        <v>188.57</v>
      </c>
      <c r="M3286" s="89">
        <f t="shared" si="55"/>
        <v>-1.4837584196345874E-3</v>
      </c>
    </row>
    <row r="3287" spans="2:13" ht="13.5" thickBot="1" x14ac:dyDescent="0.25">
      <c r="B3287" s="105">
        <v>43640.666666666664</v>
      </c>
      <c r="C3287" s="104">
        <v>188.16</v>
      </c>
      <c r="M3287" s="89">
        <f t="shared" si="55"/>
        <v>-2.1766260285691801E-3</v>
      </c>
    </row>
    <row r="3288" spans="2:13" ht="13.5" thickBot="1" x14ac:dyDescent="0.25">
      <c r="B3288" s="105">
        <v>43641.666666666664</v>
      </c>
      <c r="C3288" s="104">
        <v>184.93</v>
      </c>
      <c r="M3288" s="89">
        <f t="shared" si="55"/>
        <v>-1.7315289613476881E-2</v>
      </c>
    </row>
    <row r="3289" spans="2:13" ht="13.5" thickBot="1" x14ac:dyDescent="0.25">
      <c r="B3289" s="105">
        <v>43642.666666666664</v>
      </c>
      <c r="C3289" s="104">
        <v>185.79</v>
      </c>
      <c r="M3289" s="89">
        <f t="shared" si="55"/>
        <v>4.6396285212939878E-3</v>
      </c>
    </row>
    <row r="3290" spans="2:13" ht="13.5" thickBot="1" x14ac:dyDescent="0.25">
      <c r="B3290" s="105">
        <v>43643.666666666664</v>
      </c>
      <c r="C3290" s="104">
        <v>186.5</v>
      </c>
      <c r="M3290" s="89">
        <f t="shared" si="55"/>
        <v>3.8142354657910204E-3</v>
      </c>
    </row>
    <row r="3291" spans="2:13" ht="13.5" thickBot="1" x14ac:dyDescent="0.25">
      <c r="B3291" s="105">
        <v>43644.666666666664</v>
      </c>
      <c r="C3291" s="104">
        <v>186.74</v>
      </c>
      <c r="M3291" s="89">
        <f t="shared" si="55"/>
        <v>1.2860359719095475E-3</v>
      </c>
    </row>
    <row r="3292" spans="2:13" ht="13.5" thickBot="1" x14ac:dyDescent="0.25">
      <c r="B3292" s="105">
        <v>43647.666666666664</v>
      </c>
      <c r="C3292" s="104">
        <v>189.26</v>
      </c>
      <c r="M3292" s="89">
        <f t="shared" si="55"/>
        <v>1.340445602430681E-2</v>
      </c>
    </row>
    <row r="3293" spans="2:13" ht="13.5" thickBot="1" x14ac:dyDescent="0.25">
      <c r="B3293" s="105">
        <v>43648.666666666664</v>
      </c>
      <c r="C3293" s="104">
        <v>190.01</v>
      </c>
      <c r="M3293" s="89">
        <f t="shared" si="55"/>
        <v>3.9549712743539994E-3</v>
      </c>
    </row>
    <row r="3294" spans="2:13" ht="13.5" thickBot="1" x14ac:dyDescent="0.25">
      <c r="B3294" s="105">
        <v>43649.541666666664</v>
      </c>
      <c r="C3294" s="104">
        <v>191.44</v>
      </c>
      <c r="M3294" s="89">
        <f t="shared" si="55"/>
        <v>7.4977412456772863E-3</v>
      </c>
    </row>
    <row r="3295" spans="2:13" ht="13.5" thickBot="1" x14ac:dyDescent="0.25">
      <c r="B3295" s="105">
        <v>43651.666666666664</v>
      </c>
      <c r="C3295" s="104">
        <v>191.05</v>
      </c>
      <c r="M3295" s="89">
        <f t="shared" si="55"/>
        <v>-2.0392697072088863E-3</v>
      </c>
    </row>
    <row r="3296" spans="2:13" ht="13.5" thickBot="1" x14ac:dyDescent="0.25">
      <c r="B3296" s="105">
        <v>43654.666666666664</v>
      </c>
      <c r="C3296" s="104">
        <v>189.71</v>
      </c>
      <c r="M3296" s="89">
        <f t="shared" si="55"/>
        <v>-7.0385835284549718E-3</v>
      </c>
    </row>
    <row r="3297" spans="2:13" ht="13.5" thickBot="1" x14ac:dyDescent="0.25">
      <c r="B3297" s="105">
        <v>43655.666666666664</v>
      </c>
      <c r="C3297" s="104">
        <v>190.66</v>
      </c>
      <c r="M3297" s="89">
        <f t="shared" si="55"/>
        <v>4.9951467009780922E-3</v>
      </c>
    </row>
    <row r="3298" spans="2:13" ht="13.5" thickBot="1" x14ac:dyDescent="0.25">
      <c r="B3298" s="105">
        <v>43656.666666666664</v>
      </c>
      <c r="C3298" s="104">
        <v>192.56</v>
      </c>
      <c r="M3298" s="89">
        <f t="shared" si="55"/>
        <v>9.9160564093844442E-3</v>
      </c>
    </row>
    <row r="3299" spans="2:13" ht="13.5" thickBot="1" x14ac:dyDescent="0.25">
      <c r="B3299" s="105">
        <v>43657.666666666664</v>
      </c>
      <c r="C3299" s="104">
        <v>192.42</v>
      </c>
      <c r="M3299" s="89">
        <f t="shared" si="55"/>
        <v>-7.2731054169805837E-4</v>
      </c>
    </row>
    <row r="3300" spans="2:13" ht="13.5" thickBot="1" x14ac:dyDescent="0.25">
      <c r="B3300" s="105">
        <v>43658.666666666664</v>
      </c>
      <c r="C3300" s="104">
        <v>193.53</v>
      </c>
      <c r="M3300" s="89">
        <f t="shared" si="55"/>
        <v>5.752056279141461E-3</v>
      </c>
    </row>
    <row r="3301" spans="2:13" ht="13.5" thickBot="1" x14ac:dyDescent="0.25">
      <c r="B3301" s="105">
        <v>43661.666666666664</v>
      </c>
      <c r="C3301" s="104">
        <v>194.15</v>
      </c>
      <c r="M3301" s="89">
        <f t="shared" si="55"/>
        <v>3.1985169654163447E-3</v>
      </c>
    </row>
    <row r="3302" spans="2:13" ht="13.5" thickBot="1" x14ac:dyDescent="0.25">
      <c r="B3302" s="105">
        <v>43662.666666666664</v>
      </c>
      <c r="C3302" s="104">
        <v>193.15</v>
      </c>
      <c r="M3302" s="89">
        <f t="shared" si="55"/>
        <v>-5.1639670653860267E-3</v>
      </c>
    </row>
    <row r="3303" spans="2:13" ht="13.5" thickBot="1" x14ac:dyDescent="0.25">
      <c r="B3303" s="105">
        <v>43663.666666666664</v>
      </c>
      <c r="C3303" s="104">
        <v>192.2</v>
      </c>
      <c r="M3303" s="89">
        <f t="shared" si="55"/>
        <v>-4.9305925760983029E-3</v>
      </c>
    </row>
    <row r="3304" spans="2:13" ht="13.5" thickBot="1" x14ac:dyDescent="0.25">
      <c r="B3304" s="105">
        <v>43664.666666666664</v>
      </c>
      <c r="C3304" s="104">
        <v>192.42</v>
      </c>
      <c r="M3304" s="89">
        <f t="shared" si="55"/>
        <v>1.1439863969265158E-3</v>
      </c>
    </row>
    <row r="3305" spans="2:13" ht="13.5" thickBot="1" x14ac:dyDescent="0.25">
      <c r="B3305" s="105">
        <v>43665.666666666664</v>
      </c>
      <c r="C3305" s="104">
        <v>191.01</v>
      </c>
      <c r="M3305" s="89">
        <f t="shared" si="55"/>
        <v>-7.3547002360748615E-3</v>
      </c>
    </row>
    <row r="3306" spans="2:13" ht="13.5" thickBot="1" x14ac:dyDescent="0.25">
      <c r="B3306" s="105">
        <v>43668.666666666664</v>
      </c>
      <c r="C3306" s="104">
        <v>192.53</v>
      </c>
      <c r="M3306" s="89">
        <f t="shared" si="55"/>
        <v>7.9262030442005579E-3</v>
      </c>
    </row>
    <row r="3307" spans="2:13" ht="13.5" thickBot="1" x14ac:dyDescent="0.25">
      <c r="B3307" s="105">
        <v>43669.666666666664</v>
      </c>
      <c r="C3307" s="104">
        <v>193.79</v>
      </c>
      <c r="M3307" s="89">
        <f t="shared" si="55"/>
        <v>6.5231127969137756E-3</v>
      </c>
    </row>
    <row r="3308" spans="2:13" ht="13.5" thickBot="1" x14ac:dyDescent="0.25">
      <c r="B3308" s="105">
        <v>43670.666666666664</v>
      </c>
      <c r="C3308" s="104">
        <v>195.15</v>
      </c>
      <c r="M3308" s="89">
        <f t="shared" si="55"/>
        <v>6.9933950884658903E-3</v>
      </c>
    </row>
    <row r="3309" spans="2:13" ht="13.5" thickBot="1" x14ac:dyDescent="0.25">
      <c r="B3309" s="105">
        <v>43671.666666666664</v>
      </c>
      <c r="C3309" s="104">
        <v>193.3</v>
      </c>
      <c r="M3309" s="89">
        <f t="shared" si="55"/>
        <v>-9.5251074123386872E-3</v>
      </c>
    </row>
    <row r="3310" spans="2:13" ht="13.5" thickBot="1" x14ac:dyDescent="0.25">
      <c r="B3310" s="105">
        <v>43672.666666666664</v>
      </c>
      <c r="C3310" s="104">
        <v>195.29</v>
      </c>
      <c r="M3310" s="89">
        <f t="shared" si="55"/>
        <v>1.024224708040563E-2</v>
      </c>
    </row>
    <row r="3311" spans="2:13" ht="13.5" thickBot="1" x14ac:dyDescent="0.25">
      <c r="B3311" s="105">
        <v>43675.666666666664</v>
      </c>
      <c r="C3311" s="104">
        <v>194.62</v>
      </c>
      <c r="M3311" s="89">
        <f t="shared" si="55"/>
        <v>-3.436693900847965E-3</v>
      </c>
    </row>
    <row r="3312" spans="2:13" ht="13.5" thickBot="1" x14ac:dyDescent="0.25">
      <c r="B3312" s="105">
        <v>43676.666666666664</v>
      </c>
      <c r="C3312" s="104">
        <v>193.78</v>
      </c>
      <c r="M3312" s="89">
        <f t="shared" si="55"/>
        <v>-4.3254444369848575E-3</v>
      </c>
    </row>
    <row r="3313" spans="2:13" ht="13.5" thickBot="1" x14ac:dyDescent="0.25">
      <c r="B3313" s="105">
        <v>43677.666666666664</v>
      </c>
      <c r="C3313" s="104">
        <v>191.1</v>
      </c>
      <c r="M3313" s="89">
        <f t="shared" si="55"/>
        <v>-1.3926643710630796E-2</v>
      </c>
    </row>
    <row r="3314" spans="2:13" ht="13.5" thickBot="1" x14ac:dyDescent="0.25">
      <c r="B3314" s="105">
        <v>43678.666666666664</v>
      </c>
      <c r="C3314" s="104">
        <v>190.15</v>
      </c>
      <c r="M3314" s="89">
        <f t="shared" si="55"/>
        <v>-4.9836168719585927E-3</v>
      </c>
    </row>
    <row r="3315" spans="2:13" ht="13.5" thickBot="1" x14ac:dyDescent="0.25">
      <c r="B3315" s="105">
        <v>43679.666666666664</v>
      </c>
      <c r="C3315" s="104">
        <v>187.35</v>
      </c>
      <c r="M3315" s="89">
        <f t="shared" si="55"/>
        <v>-1.4834709134572346E-2</v>
      </c>
    </row>
    <row r="3316" spans="2:13" ht="13.5" thickBot="1" x14ac:dyDescent="0.25">
      <c r="B3316" s="105">
        <v>43682.666666666664</v>
      </c>
      <c r="C3316" s="104">
        <v>180.73</v>
      </c>
      <c r="M3316" s="89">
        <f t="shared" si="55"/>
        <v>-3.5974320392149185E-2</v>
      </c>
    </row>
    <row r="3317" spans="2:13" ht="13.5" thickBot="1" x14ac:dyDescent="0.25">
      <c r="B3317" s="105">
        <v>43683.666666666664</v>
      </c>
      <c r="C3317" s="104">
        <v>183.26</v>
      </c>
      <c r="M3317" s="89">
        <f t="shared" si="55"/>
        <v>1.3901704689519826E-2</v>
      </c>
    </row>
    <row r="3318" spans="2:13" ht="13.5" thickBot="1" x14ac:dyDescent="0.25">
      <c r="B3318" s="105">
        <v>43684.666666666664</v>
      </c>
      <c r="C3318" s="104">
        <v>184.25</v>
      </c>
      <c r="M3318" s="89">
        <f t="shared" si="55"/>
        <v>5.3876215323788211E-3</v>
      </c>
    </row>
    <row r="3319" spans="2:13" ht="13.5" thickBot="1" x14ac:dyDescent="0.25">
      <c r="B3319" s="105">
        <v>43685.666666666664</v>
      </c>
      <c r="C3319" s="104">
        <v>188.26</v>
      </c>
      <c r="M3319" s="89">
        <f t="shared" si="55"/>
        <v>2.1530455049628208E-2</v>
      </c>
    </row>
    <row r="3320" spans="2:13" ht="13.5" thickBot="1" x14ac:dyDescent="0.25">
      <c r="B3320" s="105">
        <v>43686.666666666664</v>
      </c>
      <c r="C3320" s="104">
        <v>186.49</v>
      </c>
      <c r="M3320" s="89">
        <f t="shared" si="55"/>
        <v>-9.4463677757190851E-3</v>
      </c>
    </row>
    <row r="3321" spans="2:13" ht="13.5" thickBot="1" x14ac:dyDescent="0.25">
      <c r="B3321" s="105">
        <v>43689.666666666664</v>
      </c>
      <c r="C3321" s="104">
        <v>184.35</v>
      </c>
      <c r="M3321" s="89">
        <f t="shared" si="55"/>
        <v>-1.154149366320157E-2</v>
      </c>
    </row>
    <row r="3322" spans="2:13" ht="13.5" thickBot="1" x14ac:dyDescent="0.25">
      <c r="B3322" s="105">
        <v>43690.666666666664</v>
      </c>
      <c r="C3322" s="104">
        <v>188.39</v>
      </c>
      <c r="M3322" s="89">
        <f t="shared" si="55"/>
        <v>2.1678157497129497E-2</v>
      </c>
    </row>
    <row r="3323" spans="2:13" ht="13.5" thickBot="1" x14ac:dyDescent="0.25">
      <c r="B3323" s="105">
        <v>43691.666666666664</v>
      </c>
      <c r="C3323" s="104">
        <v>182.76</v>
      </c>
      <c r="M3323" s="89">
        <f t="shared" si="55"/>
        <v>-3.0340465482212274E-2</v>
      </c>
    </row>
    <row r="3324" spans="2:13" ht="13.5" thickBot="1" x14ac:dyDescent="0.25">
      <c r="B3324" s="105">
        <v>43692.666666666664</v>
      </c>
      <c r="C3324" s="104">
        <v>182.55</v>
      </c>
      <c r="M3324" s="89">
        <f t="shared" si="55"/>
        <v>-1.149708593424824E-3</v>
      </c>
    </row>
    <row r="3325" spans="2:13" ht="13.5" thickBot="1" x14ac:dyDescent="0.25">
      <c r="B3325" s="105">
        <v>43693.666666666664</v>
      </c>
      <c r="C3325" s="104">
        <v>185.48</v>
      </c>
      <c r="M3325" s="89">
        <f t="shared" si="55"/>
        <v>1.592295142161403E-2</v>
      </c>
    </row>
    <row r="3326" spans="2:13" ht="13.5" thickBot="1" x14ac:dyDescent="0.25">
      <c r="B3326" s="105">
        <v>43696.666666666664</v>
      </c>
      <c r="C3326" s="104">
        <v>188.43</v>
      </c>
      <c r="M3326" s="89">
        <f t="shared" si="55"/>
        <v>1.5779525611139079E-2</v>
      </c>
    </row>
    <row r="3327" spans="2:13" ht="13.5" thickBot="1" x14ac:dyDescent="0.25">
      <c r="B3327" s="105">
        <v>43697.666666666664</v>
      </c>
      <c r="C3327" s="104">
        <v>186.97</v>
      </c>
      <c r="M3327" s="89">
        <f t="shared" si="55"/>
        <v>-7.7784089572162972E-3</v>
      </c>
    </row>
    <row r="3328" spans="2:13" ht="13.5" thickBot="1" x14ac:dyDescent="0.25">
      <c r="B3328" s="105">
        <v>43698.666666666664</v>
      </c>
      <c r="C3328" s="104">
        <v>188.63</v>
      </c>
      <c r="M3328" s="89">
        <f t="shared" si="55"/>
        <v>8.8392481804503917E-3</v>
      </c>
    </row>
    <row r="3329" spans="2:13" ht="13.5" thickBot="1" x14ac:dyDescent="0.25">
      <c r="B3329" s="105">
        <v>43699.666666666664</v>
      </c>
      <c r="C3329" s="104">
        <v>188.02</v>
      </c>
      <c r="M3329" s="89">
        <f t="shared" si="55"/>
        <v>-3.2390842072283362E-3</v>
      </c>
    </row>
    <row r="3330" spans="2:13" ht="13.5" thickBot="1" x14ac:dyDescent="0.25">
      <c r="B3330" s="105">
        <v>43700.666666666664</v>
      </c>
      <c r="C3330" s="104">
        <v>182.07</v>
      </c>
      <c r="M3330" s="89">
        <f t="shared" si="55"/>
        <v>-3.2157111634531402E-2</v>
      </c>
    </row>
    <row r="3331" spans="2:13" ht="13.5" thickBot="1" x14ac:dyDescent="0.25">
      <c r="B3331" s="105">
        <v>43703.666666666664</v>
      </c>
      <c r="C3331" s="104">
        <v>184.82</v>
      </c>
      <c r="M3331" s="89">
        <f t="shared" si="55"/>
        <v>1.4991149944020796E-2</v>
      </c>
    </row>
    <row r="3332" spans="2:13" ht="13.5" thickBot="1" x14ac:dyDescent="0.25">
      <c r="B3332" s="105">
        <v>43704.666666666664</v>
      </c>
      <c r="C3332" s="104">
        <v>184.43</v>
      </c>
      <c r="M3332" s="89">
        <f t="shared" si="55"/>
        <v>-2.1123907651796787E-3</v>
      </c>
    </row>
    <row r="3333" spans="2:13" ht="13.5" thickBot="1" x14ac:dyDescent="0.25">
      <c r="B3333" s="105">
        <v>43705.666666666664</v>
      </c>
      <c r="C3333" s="104">
        <v>185.09</v>
      </c>
      <c r="M3333" s="89">
        <f t="shared" ref="M3333:M3396" si="56">LN(C3333/C3332)</f>
        <v>3.5722055739108222E-3</v>
      </c>
    </row>
    <row r="3334" spans="2:13" ht="13.5" thickBot="1" x14ac:dyDescent="0.25">
      <c r="B3334" s="105">
        <v>43706.666666666664</v>
      </c>
      <c r="C3334" s="104">
        <v>187.92</v>
      </c>
      <c r="M3334" s="89">
        <f t="shared" si="56"/>
        <v>1.5174147082031901E-2</v>
      </c>
    </row>
    <row r="3335" spans="2:13" ht="13.5" thickBot="1" x14ac:dyDescent="0.25">
      <c r="B3335" s="105">
        <v>43707.666666666664</v>
      </c>
      <c r="C3335" s="104">
        <v>187.47</v>
      </c>
      <c r="M3335" s="89">
        <f t="shared" si="56"/>
        <v>-2.3975077415573092E-3</v>
      </c>
    </row>
    <row r="3336" spans="2:13" ht="13.5" thickBot="1" x14ac:dyDescent="0.25">
      <c r="B3336" s="105">
        <v>43711.666666666664</v>
      </c>
      <c r="C3336" s="104">
        <v>185.65</v>
      </c>
      <c r="M3336" s="89">
        <f t="shared" si="56"/>
        <v>-9.7556519860109315E-3</v>
      </c>
    </row>
    <row r="3337" spans="2:13" ht="13.5" thickBot="1" x14ac:dyDescent="0.25">
      <c r="B3337" s="105">
        <v>43712.666666666664</v>
      </c>
      <c r="C3337" s="104">
        <v>188.33</v>
      </c>
      <c r="M3337" s="89">
        <f t="shared" si="56"/>
        <v>1.4332562583566822E-2</v>
      </c>
    </row>
    <row r="3338" spans="2:13" ht="13.5" thickBot="1" x14ac:dyDescent="0.25">
      <c r="B3338" s="105">
        <v>43713.666666666664</v>
      </c>
      <c r="C3338" s="104">
        <v>191.78</v>
      </c>
      <c r="M3338" s="89">
        <f t="shared" si="56"/>
        <v>1.815313851887923E-2</v>
      </c>
    </row>
    <row r="3339" spans="2:13" ht="13.5" thickBot="1" x14ac:dyDescent="0.25">
      <c r="B3339" s="105">
        <v>43714.666666666664</v>
      </c>
      <c r="C3339" s="104">
        <v>191.59</v>
      </c>
      <c r="M3339" s="89">
        <f t="shared" si="56"/>
        <v>-9.91209617634152E-4</v>
      </c>
    </row>
    <row r="3340" spans="2:13" ht="13.5" thickBot="1" x14ac:dyDescent="0.25">
      <c r="B3340" s="105">
        <v>43717.666666666664</v>
      </c>
      <c r="C3340" s="104">
        <v>191.19</v>
      </c>
      <c r="M3340" s="89">
        <f t="shared" si="56"/>
        <v>-2.0899741135886442E-3</v>
      </c>
    </row>
    <row r="3341" spans="2:13" ht="13.5" thickBot="1" x14ac:dyDescent="0.25">
      <c r="B3341" s="105">
        <v>43718.666666666664</v>
      </c>
      <c r="C3341" s="104">
        <v>190.64</v>
      </c>
      <c r="M3341" s="89">
        <f t="shared" si="56"/>
        <v>-2.880865203825782E-3</v>
      </c>
    </row>
    <row r="3342" spans="2:13" ht="13.5" thickBot="1" x14ac:dyDescent="0.25">
      <c r="B3342" s="105">
        <v>43719.666666666664</v>
      </c>
      <c r="C3342" s="104">
        <v>192.43</v>
      </c>
      <c r="M3342" s="89">
        <f t="shared" si="56"/>
        <v>9.3456184419810351E-3</v>
      </c>
    </row>
    <row r="3343" spans="2:13" ht="13.5" thickBot="1" x14ac:dyDescent="0.25">
      <c r="B3343" s="105">
        <v>43720.666666666664</v>
      </c>
      <c r="C3343" s="104">
        <v>193.23</v>
      </c>
      <c r="M3343" s="89">
        <f t="shared" si="56"/>
        <v>4.1487379944412407E-3</v>
      </c>
    </row>
    <row r="3344" spans="2:13" ht="13.5" thickBot="1" x14ac:dyDescent="0.25">
      <c r="B3344" s="105">
        <v>43721.666666666664</v>
      </c>
      <c r="C3344" s="104">
        <v>192.54</v>
      </c>
      <c r="M3344" s="89">
        <f t="shared" si="56"/>
        <v>-3.5772648770884736E-3</v>
      </c>
    </row>
    <row r="3345" spans="2:13" ht="13.5" thickBot="1" x14ac:dyDescent="0.25">
      <c r="B3345" s="105">
        <v>43724.666666666664</v>
      </c>
      <c r="C3345" s="104">
        <v>191.68</v>
      </c>
      <c r="M3345" s="89">
        <f t="shared" si="56"/>
        <v>-4.4766094227359507E-3</v>
      </c>
    </row>
    <row r="3346" spans="2:13" ht="13.5" thickBot="1" x14ac:dyDescent="0.25">
      <c r="B3346" s="105">
        <v>43725.666666666664</v>
      </c>
      <c r="C3346" s="104">
        <v>192.6</v>
      </c>
      <c r="M3346" s="89">
        <f t="shared" si="56"/>
        <v>4.7881844369406894E-3</v>
      </c>
    </row>
    <row r="3347" spans="2:13" ht="13.5" thickBot="1" x14ac:dyDescent="0.25">
      <c r="B3347" s="105">
        <v>43726.666666666664</v>
      </c>
      <c r="C3347" s="104">
        <v>192.52</v>
      </c>
      <c r="M3347" s="89">
        <f t="shared" si="56"/>
        <v>-4.1545492911648134E-4</v>
      </c>
    </row>
    <row r="3348" spans="2:13" ht="13.5" thickBot="1" x14ac:dyDescent="0.25">
      <c r="B3348" s="105">
        <v>43727.666666666664</v>
      </c>
      <c r="C3348" s="104">
        <v>192.84</v>
      </c>
      <c r="M3348" s="89">
        <f t="shared" si="56"/>
        <v>1.6607851025127979E-3</v>
      </c>
    </row>
    <row r="3349" spans="2:13" ht="13.5" thickBot="1" x14ac:dyDescent="0.25">
      <c r="B3349" s="105">
        <v>43728.666666666664</v>
      </c>
      <c r="C3349" s="104">
        <v>190.8</v>
      </c>
      <c r="M3349" s="89">
        <f t="shared" si="56"/>
        <v>-1.0635070523235349E-2</v>
      </c>
    </row>
    <row r="3350" spans="2:13" ht="13.5" thickBot="1" x14ac:dyDescent="0.25">
      <c r="B3350" s="105">
        <v>43731.666666666664</v>
      </c>
      <c r="C3350" s="104">
        <v>190.5</v>
      </c>
      <c r="M3350" s="89">
        <f t="shared" si="56"/>
        <v>-1.573564447430552E-3</v>
      </c>
    </row>
    <row r="3351" spans="2:13" ht="13.5" thickBot="1" x14ac:dyDescent="0.25">
      <c r="B3351" s="105">
        <v>43732.666666666664</v>
      </c>
      <c r="C3351" s="104">
        <v>187.97</v>
      </c>
      <c r="M3351" s="89">
        <f t="shared" si="56"/>
        <v>-1.3369818938251659E-2</v>
      </c>
    </row>
    <row r="3352" spans="2:13" ht="13.5" thickBot="1" x14ac:dyDescent="0.25">
      <c r="B3352" s="105">
        <v>43733.666666666664</v>
      </c>
      <c r="C3352" s="104">
        <v>190.08</v>
      </c>
      <c r="M3352" s="89">
        <f t="shared" si="56"/>
        <v>1.1162660545776122E-2</v>
      </c>
    </row>
    <row r="3353" spans="2:13" ht="13.5" thickBot="1" x14ac:dyDescent="0.25">
      <c r="B3353" s="105">
        <v>43734.666666666664</v>
      </c>
      <c r="C3353" s="104">
        <v>189.38</v>
      </c>
      <c r="M3353" s="89">
        <f t="shared" si="56"/>
        <v>-3.6894576189261683E-3</v>
      </c>
    </row>
    <row r="3354" spans="2:13" ht="13.5" thickBot="1" x14ac:dyDescent="0.25">
      <c r="B3354" s="105">
        <v>43735.666666666664</v>
      </c>
      <c r="C3354" s="104">
        <v>187.03</v>
      </c>
      <c r="M3354" s="89">
        <f t="shared" si="56"/>
        <v>-1.2486546760445324E-2</v>
      </c>
    </row>
    <row r="3355" spans="2:13" ht="13.5" thickBot="1" x14ac:dyDescent="0.25">
      <c r="B3355" s="105">
        <v>43738.666666666664</v>
      </c>
      <c r="C3355" s="104">
        <v>188.81</v>
      </c>
      <c r="M3355" s="89">
        <f t="shared" si="56"/>
        <v>9.4721866155320009E-3</v>
      </c>
    </row>
    <row r="3356" spans="2:13" ht="13.5" thickBot="1" x14ac:dyDescent="0.25">
      <c r="B3356" s="105">
        <v>43739.666666666664</v>
      </c>
      <c r="C3356" s="104">
        <v>187.27</v>
      </c>
      <c r="M3356" s="89">
        <f t="shared" si="56"/>
        <v>-8.1897926380237115E-3</v>
      </c>
    </row>
    <row r="3357" spans="2:13" ht="13.5" thickBot="1" x14ac:dyDescent="0.25">
      <c r="B3357" s="105">
        <v>43740.666666666664</v>
      </c>
      <c r="C3357" s="104">
        <v>184.05</v>
      </c>
      <c r="M3357" s="89">
        <f t="shared" si="56"/>
        <v>-1.7343965947386887E-2</v>
      </c>
    </row>
    <row r="3358" spans="2:13" ht="13.5" thickBot="1" x14ac:dyDescent="0.25">
      <c r="B3358" s="105">
        <v>43741.666666666664</v>
      </c>
      <c r="C3358" s="104">
        <v>186.07</v>
      </c>
      <c r="M3358" s="89">
        <f t="shared" si="56"/>
        <v>1.0915487174519846E-2</v>
      </c>
    </row>
    <row r="3359" spans="2:13" ht="13.5" thickBot="1" x14ac:dyDescent="0.25">
      <c r="B3359" s="105">
        <v>43742.666666666664</v>
      </c>
      <c r="C3359" s="104">
        <v>188.81</v>
      </c>
      <c r="M3359" s="89">
        <f t="shared" si="56"/>
        <v>1.4618271410890879E-2</v>
      </c>
    </row>
    <row r="3360" spans="2:13" ht="13.5" thickBot="1" x14ac:dyDescent="0.25">
      <c r="B3360" s="105">
        <v>43745.666666666664</v>
      </c>
      <c r="C3360" s="104">
        <v>188.24</v>
      </c>
      <c r="M3360" s="89">
        <f t="shared" si="56"/>
        <v>-3.0234739913337122E-3</v>
      </c>
    </row>
    <row r="3361" spans="2:13" ht="13.5" thickBot="1" x14ac:dyDescent="0.25">
      <c r="B3361" s="105">
        <v>43746.666666666664</v>
      </c>
      <c r="C3361" s="104">
        <v>185.42</v>
      </c>
      <c r="M3361" s="89">
        <f t="shared" si="56"/>
        <v>-1.5094222240270763E-2</v>
      </c>
    </row>
    <row r="3362" spans="2:13" ht="13.5" thickBot="1" x14ac:dyDescent="0.25">
      <c r="B3362" s="105">
        <v>43747.666666666664</v>
      </c>
      <c r="C3362" s="104">
        <v>187.23</v>
      </c>
      <c r="M3362" s="89">
        <f t="shared" si="56"/>
        <v>9.7142854352250292E-3</v>
      </c>
    </row>
    <row r="3363" spans="2:13" ht="13.5" thickBot="1" x14ac:dyDescent="0.25">
      <c r="B3363" s="105">
        <v>43748.666666666664</v>
      </c>
      <c r="C3363" s="104">
        <v>188.68</v>
      </c>
      <c r="M3363" s="89">
        <f t="shared" si="56"/>
        <v>7.7146508019996958E-3</v>
      </c>
    </row>
    <row r="3364" spans="2:13" ht="13.5" thickBot="1" x14ac:dyDescent="0.25">
      <c r="B3364" s="105">
        <v>43749.666666666664</v>
      </c>
      <c r="C3364" s="104">
        <v>191.11</v>
      </c>
      <c r="M3364" s="89">
        <f t="shared" si="56"/>
        <v>1.2796720084828902E-2</v>
      </c>
    </row>
    <row r="3365" spans="2:13" ht="13.5" thickBot="1" x14ac:dyDescent="0.25">
      <c r="B3365" s="105">
        <v>43752.666666666664</v>
      </c>
      <c r="C3365" s="104">
        <v>191.09</v>
      </c>
      <c r="M3365" s="89">
        <f t="shared" si="56"/>
        <v>-1.0465724761000161E-4</v>
      </c>
    </row>
    <row r="3366" spans="2:13" ht="13.5" thickBot="1" x14ac:dyDescent="0.25">
      <c r="B3366" s="105">
        <v>43753.666666666664</v>
      </c>
      <c r="C3366" s="104">
        <v>193.52</v>
      </c>
      <c r="M3366" s="89">
        <f t="shared" si="56"/>
        <v>1.2636345048491971E-2</v>
      </c>
    </row>
    <row r="3367" spans="2:13" ht="13.5" thickBot="1" x14ac:dyDescent="0.25">
      <c r="B3367" s="105">
        <v>43754.666666666664</v>
      </c>
      <c r="C3367" s="104">
        <v>193.04</v>
      </c>
      <c r="M3367" s="89">
        <f t="shared" si="56"/>
        <v>-2.4834449849956181E-3</v>
      </c>
    </row>
    <row r="3368" spans="2:13" ht="13.5" thickBot="1" x14ac:dyDescent="0.25">
      <c r="B3368" s="105">
        <v>43755.666666666664</v>
      </c>
      <c r="C3368" s="104">
        <v>193.55</v>
      </c>
      <c r="M3368" s="89">
        <f t="shared" si="56"/>
        <v>2.6384557068810112E-3</v>
      </c>
    </row>
    <row r="3369" spans="2:13" ht="13.5" thickBot="1" x14ac:dyDescent="0.25">
      <c r="B3369" s="105">
        <v>43756.666666666664</v>
      </c>
      <c r="C3369" s="104">
        <v>191.69</v>
      </c>
      <c r="M3369" s="89">
        <f t="shared" si="56"/>
        <v>-9.656393173588209E-3</v>
      </c>
    </row>
    <row r="3370" spans="2:13" ht="13.5" thickBot="1" x14ac:dyDescent="0.25">
      <c r="B3370" s="105">
        <v>43759.666666666664</v>
      </c>
      <c r="C3370" s="104">
        <v>193.39</v>
      </c>
      <c r="M3370" s="89">
        <f t="shared" si="56"/>
        <v>8.8293915241380114E-3</v>
      </c>
    </row>
    <row r="3371" spans="2:13" ht="13.5" thickBot="1" x14ac:dyDescent="0.25">
      <c r="B3371" s="105">
        <v>43760.666666666664</v>
      </c>
      <c r="C3371" s="104">
        <v>191.85</v>
      </c>
      <c r="M3371" s="89">
        <f t="shared" si="56"/>
        <v>-7.9950586812456564E-3</v>
      </c>
    </row>
    <row r="3372" spans="2:13" ht="13.5" thickBot="1" x14ac:dyDescent="0.25">
      <c r="B3372" s="105">
        <v>43761.666666666664</v>
      </c>
      <c r="C3372" s="104">
        <v>192.22</v>
      </c>
      <c r="M3372" s="89">
        <f t="shared" si="56"/>
        <v>1.9267327021770277E-3</v>
      </c>
    </row>
    <row r="3373" spans="2:13" ht="13.5" thickBot="1" x14ac:dyDescent="0.25">
      <c r="B3373" s="105">
        <v>43762.666666666664</v>
      </c>
      <c r="C3373" s="104">
        <v>194.09</v>
      </c>
      <c r="M3373" s="89">
        <f t="shared" si="56"/>
        <v>9.6814196174974734E-3</v>
      </c>
    </row>
    <row r="3374" spans="2:13" ht="13.5" thickBot="1" x14ac:dyDescent="0.25">
      <c r="B3374" s="105">
        <v>43763.666666666664</v>
      </c>
      <c r="C3374" s="104">
        <v>195.64</v>
      </c>
      <c r="M3374" s="89">
        <f t="shared" si="56"/>
        <v>7.9542666585205486E-3</v>
      </c>
    </row>
    <row r="3375" spans="2:13" ht="13.5" thickBot="1" x14ac:dyDescent="0.25">
      <c r="B3375" s="105">
        <v>43766.666666666664</v>
      </c>
      <c r="C3375" s="104">
        <v>197.57</v>
      </c>
      <c r="M3375" s="89">
        <f t="shared" si="56"/>
        <v>9.8167162541572626E-3</v>
      </c>
    </row>
    <row r="3376" spans="2:13" ht="13.5" thickBot="1" x14ac:dyDescent="0.25">
      <c r="B3376" s="105">
        <v>43767.666666666664</v>
      </c>
      <c r="C3376" s="104">
        <v>196.04</v>
      </c>
      <c r="M3376" s="89">
        <f t="shared" si="56"/>
        <v>-7.7742318839669217E-3</v>
      </c>
    </row>
    <row r="3377" spans="2:13" ht="13.5" thickBot="1" x14ac:dyDescent="0.25">
      <c r="B3377" s="105">
        <v>43768.666666666664</v>
      </c>
      <c r="C3377" s="104">
        <v>196.99</v>
      </c>
      <c r="M3377" s="89">
        <f t="shared" si="56"/>
        <v>4.8342459869175564E-3</v>
      </c>
    </row>
    <row r="3378" spans="2:13" ht="13.5" thickBot="1" x14ac:dyDescent="0.25">
      <c r="B3378" s="105">
        <v>43769.666666666664</v>
      </c>
      <c r="C3378" s="104">
        <v>197.08</v>
      </c>
      <c r="M3378" s="89">
        <f t="shared" si="56"/>
        <v>4.5677164749808241E-4</v>
      </c>
    </row>
    <row r="3379" spans="2:13" ht="13.5" thickBot="1" x14ac:dyDescent="0.25">
      <c r="B3379" s="105">
        <v>43770.666666666664</v>
      </c>
      <c r="C3379" s="104">
        <v>198.87</v>
      </c>
      <c r="M3379" s="89">
        <f t="shared" si="56"/>
        <v>9.0416072456474122E-3</v>
      </c>
    </row>
    <row r="3380" spans="2:13" ht="13.5" thickBot="1" x14ac:dyDescent="0.25">
      <c r="B3380" s="105">
        <v>43773.666666666664</v>
      </c>
      <c r="C3380" s="104">
        <v>200.1</v>
      </c>
      <c r="M3380" s="89">
        <f t="shared" si="56"/>
        <v>6.1658966682779084E-3</v>
      </c>
    </row>
    <row r="3381" spans="2:13" ht="13.5" thickBot="1" x14ac:dyDescent="0.25">
      <c r="B3381" s="105">
        <v>43774.666666666664</v>
      </c>
      <c r="C3381" s="104">
        <v>200.21</v>
      </c>
      <c r="M3381" s="89">
        <f t="shared" si="56"/>
        <v>5.4957409392039115E-4</v>
      </c>
    </row>
    <row r="3382" spans="2:13" ht="13.5" thickBot="1" x14ac:dyDescent="0.25">
      <c r="B3382" s="105">
        <v>43775.666666666664</v>
      </c>
      <c r="C3382" s="104">
        <v>199.76</v>
      </c>
      <c r="M3382" s="89">
        <f t="shared" si="56"/>
        <v>-2.2501697120903314E-3</v>
      </c>
    </row>
    <row r="3383" spans="2:13" ht="13.5" thickBot="1" x14ac:dyDescent="0.25">
      <c r="B3383" s="105">
        <v>43776.666666666664</v>
      </c>
      <c r="C3383" s="104">
        <v>200.43</v>
      </c>
      <c r="M3383" s="89">
        <f t="shared" si="56"/>
        <v>3.3484126339779589E-3</v>
      </c>
    </row>
    <row r="3384" spans="2:13" ht="13.5" thickBot="1" x14ac:dyDescent="0.25">
      <c r="B3384" s="105">
        <v>43777.666666666664</v>
      </c>
      <c r="C3384" s="104">
        <v>201.23</v>
      </c>
      <c r="M3384" s="89">
        <f t="shared" si="56"/>
        <v>3.9834738727812669E-3</v>
      </c>
    </row>
    <row r="3385" spans="2:13" ht="13.5" thickBot="1" x14ac:dyDescent="0.25">
      <c r="B3385" s="105">
        <v>43780.666666666664</v>
      </c>
      <c r="C3385" s="104">
        <v>200.96</v>
      </c>
      <c r="M3385" s="89">
        <f t="shared" si="56"/>
        <v>-1.3426491984429654E-3</v>
      </c>
    </row>
    <row r="3386" spans="2:13" ht="13.5" thickBot="1" x14ac:dyDescent="0.25">
      <c r="B3386" s="105">
        <v>43781.666666666664</v>
      </c>
      <c r="C3386" s="104">
        <v>201.54</v>
      </c>
      <c r="M3386" s="89">
        <f t="shared" si="56"/>
        <v>2.8819895724225258E-3</v>
      </c>
    </row>
    <row r="3387" spans="2:13" ht="13.5" thickBot="1" x14ac:dyDescent="0.25">
      <c r="B3387" s="105">
        <v>43782.666666666664</v>
      </c>
      <c r="C3387" s="104">
        <v>201.59</v>
      </c>
      <c r="M3387" s="89">
        <f t="shared" si="56"/>
        <v>2.4805894007594038E-4</v>
      </c>
    </row>
    <row r="3388" spans="2:13" ht="13.5" thickBot="1" x14ac:dyDescent="0.25">
      <c r="B3388" s="105">
        <v>43783.666666666664</v>
      </c>
      <c r="C3388" s="104">
        <v>201.43</v>
      </c>
      <c r="M3388" s="89">
        <f t="shared" si="56"/>
        <v>-7.9400530199951185E-4</v>
      </c>
    </row>
    <row r="3389" spans="2:13" ht="13.5" thickBot="1" x14ac:dyDescent="0.25">
      <c r="B3389" s="105">
        <v>43784.666666666664</v>
      </c>
      <c r="C3389" s="104">
        <v>202.91</v>
      </c>
      <c r="M3389" s="89">
        <f t="shared" si="56"/>
        <v>7.3206044892002468E-3</v>
      </c>
    </row>
    <row r="3390" spans="2:13" ht="13.5" thickBot="1" x14ac:dyDescent="0.25">
      <c r="B3390" s="105">
        <v>43787.666666666664</v>
      </c>
      <c r="C3390" s="104">
        <v>203.07</v>
      </c>
      <c r="M3390" s="89">
        <f t="shared" si="56"/>
        <v>7.8821620909313105E-4</v>
      </c>
    </row>
    <row r="3391" spans="2:13" ht="13.5" thickBot="1" x14ac:dyDescent="0.25">
      <c r="B3391" s="105">
        <v>43788.666666666664</v>
      </c>
      <c r="C3391" s="104">
        <v>203.37</v>
      </c>
      <c r="M3391" s="89">
        <f t="shared" si="56"/>
        <v>1.4762329223581103E-3</v>
      </c>
    </row>
    <row r="3392" spans="2:13" ht="13.5" thickBot="1" x14ac:dyDescent="0.25">
      <c r="B3392" s="105">
        <v>43789.666666666664</v>
      </c>
      <c r="C3392" s="104">
        <v>202.15</v>
      </c>
      <c r="M3392" s="89">
        <f t="shared" si="56"/>
        <v>-6.0169840242040931E-3</v>
      </c>
    </row>
    <row r="3393" spans="2:13" ht="13.5" thickBot="1" x14ac:dyDescent="0.25">
      <c r="B3393" s="105">
        <v>43790.666666666664</v>
      </c>
      <c r="C3393" s="104">
        <v>201.7</v>
      </c>
      <c r="M3393" s="89">
        <f t="shared" si="56"/>
        <v>-2.2285511266138605E-3</v>
      </c>
    </row>
    <row r="3394" spans="2:13" ht="13.5" thickBot="1" x14ac:dyDescent="0.25">
      <c r="B3394" s="105">
        <v>43791.666666666664</v>
      </c>
      <c r="C3394" s="104">
        <v>201.83</v>
      </c>
      <c r="M3394" s="89">
        <f t="shared" si="56"/>
        <v>6.4431395186166857E-4</v>
      </c>
    </row>
    <row r="3395" spans="2:13" ht="13.5" thickBot="1" x14ac:dyDescent="0.25">
      <c r="B3395" s="105">
        <v>43794.666666666664</v>
      </c>
      <c r="C3395" s="104">
        <v>204.22</v>
      </c>
      <c r="M3395" s="89">
        <f t="shared" si="56"/>
        <v>1.1772085215364251E-2</v>
      </c>
    </row>
    <row r="3396" spans="2:13" ht="13.5" thickBot="1" x14ac:dyDescent="0.25">
      <c r="B3396" s="105">
        <v>43795.666666666664</v>
      </c>
      <c r="C3396" s="104">
        <v>204.61</v>
      </c>
      <c r="M3396" s="89">
        <f t="shared" si="56"/>
        <v>1.907884051076143E-3</v>
      </c>
    </row>
    <row r="3397" spans="2:13" ht="13.5" thickBot="1" x14ac:dyDescent="0.25">
      <c r="B3397" s="105">
        <v>43796.666666666664</v>
      </c>
      <c r="C3397" s="104">
        <v>206.04</v>
      </c>
      <c r="M3397" s="89">
        <f t="shared" ref="M3397:M3460" si="57">LN(C3397/C3396)</f>
        <v>6.9645965189164107E-3</v>
      </c>
    </row>
    <row r="3398" spans="2:13" ht="13.5" thickBot="1" x14ac:dyDescent="0.25">
      <c r="B3398" s="105">
        <v>43798.541666666664</v>
      </c>
      <c r="C3398" s="104">
        <v>205.1</v>
      </c>
      <c r="M3398" s="89">
        <f t="shared" si="57"/>
        <v>-4.5726596190494868E-3</v>
      </c>
    </row>
    <row r="3399" spans="2:13" ht="13.5" thickBot="1" x14ac:dyDescent="0.25">
      <c r="B3399" s="105">
        <v>43801.666666666664</v>
      </c>
      <c r="C3399" s="104">
        <v>203</v>
      </c>
      <c r="M3399" s="89">
        <f t="shared" si="57"/>
        <v>-1.0291686036547525E-2</v>
      </c>
    </row>
    <row r="3400" spans="2:13" ht="13.5" thickBot="1" x14ac:dyDescent="0.25">
      <c r="B3400" s="105">
        <v>43802.666666666664</v>
      </c>
      <c r="C3400" s="104">
        <v>201.41</v>
      </c>
      <c r="M3400" s="89">
        <f t="shared" si="57"/>
        <v>-7.8633475569974427E-3</v>
      </c>
    </row>
    <row r="3401" spans="2:13" ht="13.5" thickBot="1" x14ac:dyDescent="0.25">
      <c r="B3401" s="105">
        <v>43803.666666666664</v>
      </c>
      <c r="C3401" s="104">
        <v>202.43</v>
      </c>
      <c r="M3401" s="89">
        <f t="shared" si="57"/>
        <v>5.0515162886962056E-3</v>
      </c>
    </row>
    <row r="3402" spans="2:13" ht="13.5" thickBot="1" x14ac:dyDescent="0.25">
      <c r="B3402" s="105">
        <v>43804.666666666664</v>
      </c>
      <c r="C3402" s="104">
        <v>202.83</v>
      </c>
      <c r="M3402" s="89">
        <f t="shared" si="57"/>
        <v>1.9740419972102655E-3</v>
      </c>
    </row>
    <row r="3403" spans="2:13" ht="13.5" thickBot="1" x14ac:dyDescent="0.25">
      <c r="B3403" s="105">
        <v>43805.666666666664</v>
      </c>
      <c r="C3403" s="104">
        <v>205</v>
      </c>
      <c r="M3403" s="89">
        <f t="shared" si="57"/>
        <v>1.0641789367711841E-2</v>
      </c>
    </row>
    <row r="3404" spans="2:13" ht="13.5" thickBot="1" x14ac:dyDescent="0.25">
      <c r="B3404" s="105">
        <v>43808.666666666664</v>
      </c>
      <c r="C3404" s="104">
        <v>204.07</v>
      </c>
      <c r="M3404" s="89">
        <f t="shared" si="57"/>
        <v>-4.5469068974137907E-3</v>
      </c>
    </row>
    <row r="3405" spans="2:13" ht="13.5" thickBot="1" x14ac:dyDescent="0.25">
      <c r="B3405" s="105">
        <v>43809.666666666664</v>
      </c>
      <c r="C3405" s="104">
        <v>203.9</v>
      </c>
      <c r="M3405" s="89">
        <f t="shared" si="57"/>
        <v>-8.3339466058482403E-4</v>
      </c>
    </row>
    <row r="3406" spans="2:13" ht="13.5" thickBot="1" x14ac:dyDescent="0.25">
      <c r="B3406" s="105">
        <v>43810.666666666664</v>
      </c>
      <c r="C3406" s="104">
        <v>204.98</v>
      </c>
      <c r="M3406" s="89">
        <f t="shared" si="57"/>
        <v>5.2827358230072953E-3</v>
      </c>
    </row>
    <row r="3407" spans="2:13" ht="13.5" thickBot="1" x14ac:dyDescent="0.25">
      <c r="B3407" s="105">
        <v>43811.666666666664</v>
      </c>
      <c r="C3407" s="104">
        <v>206.51</v>
      </c>
      <c r="M3407" s="89">
        <f t="shared" si="57"/>
        <v>7.4364239752835468E-3</v>
      </c>
    </row>
    <row r="3408" spans="2:13" ht="13.5" thickBot="1" x14ac:dyDescent="0.25">
      <c r="B3408" s="105">
        <v>43812.666666666664</v>
      </c>
      <c r="C3408" s="104">
        <v>207.19</v>
      </c>
      <c r="M3408" s="89">
        <f t="shared" si="57"/>
        <v>3.2874092936909269E-3</v>
      </c>
    </row>
    <row r="3409" spans="2:13" ht="13.5" thickBot="1" x14ac:dyDescent="0.25">
      <c r="B3409" s="105">
        <v>43815.666666666664</v>
      </c>
      <c r="C3409" s="104">
        <v>209.27</v>
      </c>
      <c r="M3409" s="89">
        <f t="shared" si="57"/>
        <v>9.989037580187184E-3</v>
      </c>
    </row>
    <row r="3410" spans="2:13" ht="13.5" thickBot="1" x14ac:dyDescent="0.25">
      <c r="B3410" s="105">
        <v>43816.666666666664</v>
      </c>
      <c r="C3410" s="104">
        <v>209.39</v>
      </c>
      <c r="M3410" s="89">
        <f t="shared" si="57"/>
        <v>5.7325755164670778E-4</v>
      </c>
    </row>
    <row r="3411" spans="2:13" ht="13.5" thickBot="1" x14ac:dyDescent="0.25">
      <c r="B3411" s="105">
        <v>43817.666666666664</v>
      </c>
      <c r="C3411" s="104">
        <v>209.55</v>
      </c>
      <c r="M3411" s="89">
        <f t="shared" si="57"/>
        <v>7.6383256685557635E-4</v>
      </c>
    </row>
    <row r="3412" spans="2:13" ht="13.5" thickBot="1" x14ac:dyDescent="0.25">
      <c r="B3412" s="105">
        <v>43818.666666666664</v>
      </c>
      <c r="C3412" s="104">
        <v>210.86</v>
      </c>
      <c r="M3412" s="89">
        <f t="shared" si="57"/>
        <v>6.2320317777230473E-3</v>
      </c>
    </row>
    <row r="3413" spans="2:13" ht="13.5" thickBot="1" x14ac:dyDescent="0.25">
      <c r="B3413" s="105">
        <v>43819.666666666664</v>
      </c>
      <c r="C3413" s="104">
        <v>211.71</v>
      </c>
      <c r="M3413" s="89">
        <f t="shared" si="57"/>
        <v>4.0230075320448876E-3</v>
      </c>
    </row>
    <row r="3414" spans="2:13" ht="13.5" thickBot="1" x14ac:dyDescent="0.25">
      <c r="B3414" s="105">
        <v>43822.666666666664</v>
      </c>
      <c r="C3414" s="104">
        <v>211.81</v>
      </c>
      <c r="M3414" s="89">
        <f t="shared" si="57"/>
        <v>4.722327250583983E-4</v>
      </c>
    </row>
    <row r="3415" spans="2:13" ht="13.5" thickBot="1" x14ac:dyDescent="0.25">
      <c r="B3415" s="105">
        <v>43823.541666666664</v>
      </c>
      <c r="C3415" s="104">
        <v>211.92</v>
      </c>
      <c r="M3415" s="89">
        <f t="shared" si="57"/>
        <v>5.1919855790714367E-4</v>
      </c>
    </row>
    <row r="3416" spans="2:13" ht="13.5" thickBot="1" x14ac:dyDescent="0.25">
      <c r="B3416" s="105">
        <v>43825.666666666664</v>
      </c>
      <c r="C3416" s="104">
        <v>213.79</v>
      </c>
      <c r="M3416" s="89">
        <f t="shared" si="57"/>
        <v>8.7853798485023945E-3</v>
      </c>
    </row>
    <row r="3417" spans="2:13" ht="13.5" thickBot="1" x14ac:dyDescent="0.25">
      <c r="B3417" s="105">
        <v>43826.666666666664</v>
      </c>
      <c r="C3417" s="104">
        <v>213.61</v>
      </c>
      <c r="M3417" s="89">
        <f t="shared" si="57"/>
        <v>-8.4230234273310889E-4</v>
      </c>
    </row>
    <row r="3418" spans="2:13" ht="13.5" thickBot="1" x14ac:dyDescent="0.25">
      <c r="B3418" s="105">
        <v>43829.666666666664</v>
      </c>
      <c r="C3418" s="104">
        <v>212.21</v>
      </c>
      <c r="M3418" s="89">
        <f t="shared" si="57"/>
        <v>-6.5755720466250086E-3</v>
      </c>
    </row>
    <row r="3419" spans="2:13" ht="13.5" thickBot="1" x14ac:dyDescent="0.25">
      <c r="B3419" s="105">
        <v>43830.666666666664</v>
      </c>
      <c r="C3419" s="104">
        <v>212.61</v>
      </c>
      <c r="M3419" s="89">
        <f t="shared" si="57"/>
        <v>1.8831510673159289E-3</v>
      </c>
    </row>
    <row r="3420" spans="2:13" ht="13.5" thickBot="1" x14ac:dyDescent="0.25">
      <c r="B3420" s="105">
        <v>43832.666666666664</v>
      </c>
      <c r="C3420" s="104">
        <v>216.16</v>
      </c>
      <c r="M3420" s="89">
        <f t="shared" si="57"/>
        <v>1.6559372721614282E-2</v>
      </c>
    </row>
    <row r="3421" spans="2:13" ht="13.5" thickBot="1" x14ac:dyDescent="0.25">
      <c r="B3421" s="105">
        <v>43833.666666666664</v>
      </c>
      <c r="C3421" s="104">
        <v>214.18</v>
      </c>
      <c r="M3421" s="89">
        <f t="shared" si="57"/>
        <v>-9.2020912391597588E-3</v>
      </c>
    </row>
    <row r="3422" spans="2:13" ht="13.5" thickBot="1" x14ac:dyDescent="0.25">
      <c r="B3422" s="105">
        <v>43836.666666666664</v>
      </c>
      <c r="C3422" s="104">
        <v>215.56</v>
      </c>
      <c r="M3422" s="89">
        <f t="shared" si="57"/>
        <v>6.4225100925669682E-3</v>
      </c>
    </row>
    <row r="3423" spans="2:13" ht="13.5" thickBot="1" x14ac:dyDescent="0.25">
      <c r="B3423" s="105">
        <v>43837.666666666664</v>
      </c>
      <c r="C3423" s="104">
        <v>215.53</v>
      </c>
      <c r="M3423" s="89">
        <f t="shared" si="57"/>
        <v>-1.3918207357361439E-4</v>
      </c>
    </row>
    <row r="3424" spans="2:13" ht="13.5" thickBot="1" x14ac:dyDescent="0.25">
      <c r="B3424" s="105">
        <v>43838.666666666664</v>
      </c>
      <c r="C3424" s="104">
        <v>217.15</v>
      </c>
      <c r="M3424" s="89">
        <f t="shared" si="57"/>
        <v>7.4882479891085043E-3</v>
      </c>
    </row>
    <row r="3425" spans="2:13" ht="13.5" thickBot="1" x14ac:dyDescent="0.25">
      <c r="B3425" s="105">
        <v>43839.666666666664</v>
      </c>
      <c r="C3425" s="104">
        <v>218.99</v>
      </c>
      <c r="M3425" s="89">
        <f t="shared" si="57"/>
        <v>8.4377076926679985E-3</v>
      </c>
    </row>
    <row r="3426" spans="2:13" ht="13.5" thickBot="1" x14ac:dyDescent="0.25">
      <c r="B3426" s="105">
        <v>43840.666666666664</v>
      </c>
      <c r="C3426" s="104">
        <v>218.43</v>
      </c>
      <c r="M3426" s="89">
        <f t="shared" si="57"/>
        <v>-2.5604695987694144E-3</v>
      </c>
    </row>
    <row r="3427" spans="2:13" ht="13.5" thickBot="1" x14ac:dyDescent="0.25">
      <c r="B3427" s="105">
        <v>43843.666666666664</v>
      </c>
      <c r="C3427" s="104">
        <v>220.95</v>
      </c>
      <c r="M3427" s="89">
        <f t="shared" si="57"/>
        <v>1.1470834502019503E-2</v>
      </c>
    </row>
    <row r="3428" spans="2:13" ht="13.5" thickBot="1" x14ac:dyDescent="0.25">
      <c r="B3428" s="105">
        <v>43844.666666666664</v>
      </c>
      <c r="C3428" s="104">
        <v>220.08</v>
      </c>
      <c r="M3428" s="89">
        <f t="shared" si="57"/>
        <v>-3.9453149604297445E-3</v>
      </c>
    </row>
    <row r="3429" spans="2:13" ht="13.5" thickBot="1" x14ac:dyDescent="0.25">
      <c r="B3429" s="105">
        <v>43845.666666666664</v>
      </c>
      <c r="C3429" s="104">
        <v>220.17</v>
      </c>
      <c r="M3429" s="89">
        <f t="shared" si="57"/>
        <v>4.088586087619618E-4</v>
      </c>
    </row>
    <row r="3430" spans="2:13" ht="13.5" thickBot="1" x14ac:dyDescent="0.25">
      <c r="B3430" s="105">
        <v>43846.666666666664</v>
      </c>
      <c r="C3430" s="104">
        <v>222.28</v>
      </c>
      <c r="M3430" s="89">
        <f t="shared" si="57"/>
        <v>9.5378731866394683E-3</v>
      </c>
    </row>
    <row r="3431" spans="2:13" ht="13.5" thickBot="1" x14ac:dyDescent="0.25">
      <c r="B3431" s="105">
        <v>43847.666666666664</v>
      </c>
      <c r="C3431" s="104">
        <v>223.38</v>
      </c>
      <c r="M3431" s="89">
        <f t="shared" si="57"/>
        <v>4.9365087009599594E-3</v>
      </c>
    </row>
    <row r="3432" spans="2:13" ht="13.5" thickBot="1" x14ac:dyDescent="0.25">
      <c r="B3432" s="105">
        <v>43851.666666666664</v>
      </c>
      <c r="C3432" s="104">
        <v>223.28</v>
      </c>
      <c r="M3432" s="89">
        <f t="shared" si="57"/>
        <v>-4.4776788461378024E-4</v>
      </c>
    </row>
    <row r="3433" spans="2:13" ht="13.5" thickBot="1" x14ac:dyDescent="0.25">
      <c r="B3433" s="105">
        <v>43852.666666666664</v>
      </c>
      <c r="C3433" s="104">
        <v>223.87</v>
      </c>
      <c r="M3433" s="89">
        <f t="shared" si="57"/>
        <v>2.6389370117233372E-3</v>
      </c>
    </row>
    <row r="3434" spans="2:13" ht="13.5" thickBot="1" x14ac:dyDescent="0.25">
      <c r="B3434" s="105">
        <v>43853.666666666664</v>
      </c>
      <c r="C3434" s="104">
        <v>224.59</v>
      </c>
      <c r="M3434" s="89">
        <f t="shared" si="57"/>
        <v>3.2109914758411029E-3</v>
      </c>
    </row>
    <row r="3435" spans="2:13" ht="13.5" thickBot="1" x14ac:dyDescent="0.25">
      <c r="B3435" s="105">
        <v>43854.666666666664</v>
      </c>
      <c r="C3435" s="104">
        <v>222.7</v>
      </c>
      <c r="M3435" s="89">
        <f t="shared" si="57"/>
        <v>-8.4509434523094232E-3</v>
      </c>
    </row>
    <row r="3436" spans="2:13" ht="13.5" thickBot="1" x14ac:dyDescent="0.25">
      <c r="B3436" s="105">
        <v>43857.666666666664</v>
      </c>
      <c r="C3436" s="104">
        <v>218.1</v>
      </c>
      <c r="M3436" s="89">
        <f t="shared" si="57"/>
        <v>-2.0871901055738516E-2</v>
      </c>
    </row>
    <row r="3437" spans="2:13" ht="13.5" thickBot="1" x14ac:dyDescent="0.25">
      <c r="B3437" s="105">
        <v>43858.666666666664</v>
      </c>
      <c r="C3437" s="104">
        <v>221.45</v>
      </c>
      <c r="M3437" s="89">
        <f t="shared" si="57"/>
        <v>1.5243157161623895E-2</v>
      </c>
    </row>
    <row r="3438" spans="2:13" ht="13.5" thickBot="1" x14ac:dyDescent="0.25">
      <c r="B3438" s="105">
        <v>43859.666666666664</v>
      </c>
      <c r="C3438" s="104">
        <v>221.81</v>
      </c>
      <c r="M3438" s="89">
        <f t="shared" si="57"/>
        <v>1.6243291934908508E-3</v>
      </c>
    </row>
    <row r="3439" spans="2:13" ht="13.5" thickBot="1" x14ac:dyDescent="0.25">
      <c r="B3439" s="105">
        <v>43860.666666666664</v>
      </c>
      <c r="C3439" s="104">
        <v>222.6</v>
      </c>
      <c r="M3439" s="89">
        <f t="shared" si="57"/>
        <v>3.5552792787464571E-3</v>
      </c>
    </row>
    <row r="3440" spans="2:13" ht="13.5" thickBot="1" x14ac:dyDescent="0.25">
      <c r="B3440" s="105">
        <v>43861.666666666664</v>
      </c>
      <c r="C3440" s="104">
        <v>219.07</v>
      </c>
      <c r="M3440" s="89">
        <f t="shared" si="57"/>
        <v>-1.5985125394036341E-2</v>
      </c>
    </row>
    <row r="3441" spans="2:13" ht="13.5" thickBot="1" x14ac:dyDescent="0.25">
      <c r="B3441" s="105">
        <v>43864.666666666664</v>
      </c>
      <c r="C3441" s="104">
        <v>222.38</v>
      </c>
      <c r="M3441" s="89">
        <f t="shared" si="57"/>
        <v>1.4996316827695113E-2</v>
      </c>
    </row>
    <row r="3442" spans="2:13" ht="13.5" thickBot="1" x14ac:dyDescent="0.25">
      <c r="B3442" s="105">
        <v>43865.666666666664</v>
      </c>
      <c r="C3442" s="104">
        <v>227.47</v>
      </c>
      <c r="M3442" s="89">
        <f t="shared" si="57"/>
        <v>2.2630731288667275E-2</v>
      </c>
    </row>
    <row r="3443" spans="2:13" ht="13.5" thickBot="1" x14ac:dyDescent="0.25">
      <c r="B3443" s="105">
        <v>43866.666666666664</v>
      </c>
      <c r="C3443" s="104">
        <v>228.22</v>
      </c>
      <c r="M3443" s="89">
        <f t="shared" si="57"/>
        <v>3.2917144427631051E-3</v>
      </c>
    </row>
    <row r="3444" spans="2:13" ht="13.5" thickBot="1" x14ac:dyDescent="0.25">
      <c r="B3444" s="105">
        <v>43867.666666666664</v>
      </c>
      <c r="C3444" s="104">
        <v>230.19</v>
      </c>
      <c r="M3444" s="89">
        <f t="shared" si="57"/>
        <v>8.5949788511498603E-3</v>
      </c>
    </row>
    <row r="3445" spans="2:13" ht="13.5" thickBot="1" x14ac:dyDescent="0.25">
      <c r="B3445" s="105">
        <v>43868.666666666664</v>
      </c>
      <c r="C3445" s="104">
        <v>229.2</v>
      </c>
      <c r="M3445" s="89">
        <f t="shared" si="57"/>
        <v>-4.3100700170990705E-3</v>
      </c>
    </row>
    <row r="3446" spans="2:13" ht="13.5" thickBot="1" x14ac:dyDescent="0.25">
      <c r="B3446" s="105">
        <v>43871.666666666664</v>
      </c>
      <c r="C3446" s="104">
        <v>231.97</v>
      </c>
      <c r="M3446" s="89">
        <f t="shared" si="57"/>
        <v>1.2013068119594543E-2</v>
      </c>
    </row>
    <row r="3447" spans="2:13" ht="13.5" thickBot="1" x14ac:dyDescent="0.25">
      <c r="B3447" s="105">
        <v>43872.666666666664</v>
      </c>
      <c r="C3447" s="104">
        <v>232.01</v>
      </c>
      <c r="M3447" s="89">
        <f t="shared" si="57"/>
        <v>1.7242122547983998E-4</v>
      </c>
    </row>
    <row r="3448" spans="2:13" ht="13.5" thickBot="1" x14ac:dyDescent="0.25">
      <c r="B3448" s="105">
        <v>43873.666666666664</v>
      </c>
      <c r="C3448" s="104">
        <v>234.27</v>
      </c>
      <c r="M3448" s="89">
        <f t="shared" si="57"/>
        <v>9.6938221570346348E-3</v>
      </c>
    </row>
    <row r="3449" spans="2:13" ht="13.5" thickBot="1" x14ac:dyDescent="0.25">
      <c r="B3449" s="105">
        <v>43874.666666666664</v>
      </c>
      <c r="C3449" s="104">
        <v>233.97</v>
      </c>
      <c r="M3449" s="89">
        <f t="shared" si="57"/>
        <v>-1.2813943321770454E-3</v>
      </c>
    </row>
    <row r="3450" spans="2:13" ht="13.5" thickBot="1" x14ac:dyDescent="0.25">
      <c r="B3450" s="105">
        <v>43875.666666666664</v>
      </c>
      <c r="C3450" s="104">
        <v>234.64</v>
      </c>
      <c r="M3450" s="89">
        <f t="shared" si="57"/>
        <v>2.8595226586791852E-3</v>
      </c>
    </row>
    <row r="3451" spans="2:13" ht="13.5" thickBot="1" x14ac:dyDescent="0.25">
      <c r="B3451" s="105">
        <v>43879.666666666664</v>
      </c>
      <c r="C3451" s="104">
        <v>234.73</v>
      </c>
      <c r="M3451" s="89">
        <f t="shared" si="57"/>
        <v>3.8349277160020558E-4</v>
      </c>
    </row>
    <row r="3452" spans="2:13" ht="13.5" thickBot="1" x14ac:dyDescent="0.25">
      <c r="B3452" s="105">
        <v>43880.666666666664</v>
      </c>
      <c r="C3452" s="104">
        <v>236.98</v>
      </c>
      <c r="M3452" s="89">
        <f t="shared" si="57"/>
        <v>9.539831947798047E-3</v>
      </c>
    </row>
    <row r="3453" spans="2:13" ht="13.5" thickBot="1" x14ac:dyDescent="0.25">
      <c r="B3453" s="105">
        <v>43881.666666666664</v>
      </c>
      <c r="C3453" s="104">
        <v>234.78</v>
      </c>
      <c r="M3453" s="89">
        <f t="shared" si="57"/>
        <v>-9.3268439382177964E-3</v>
      </c>
    </row>
    <row r="3454" spans="2:13" ht="13.5" thickBot="1" x14ac:dyDescent="0.25">
      <c r="B3454" s="105">
        <v>43882.666666666664</v>
      </c>
      <c r="C3454" s="104">
        <v>230.27</v>
      </c>
      <c r="M3454" s="89">
        <f t="shared" si="57"/>
        <v>-1.9396371980848107E-2</v>
      </c>
    </row>
    <row r="3455" spans="2:13" ht="13.5" thickBot="1" x14ac:dyDescent="0.25">
      <c r="B3455" s="105">
        <v>43885.666666666664</v>
      </c>
      <c r="C3455" s="104">
        <v>221.39</v>
      </c>
      <c r="M3455" s="89">
        <f t="shared" si="57"/>
        <v>-3.9326681333394425E-2</v>
      </c>
    </row>
    <row r="3456" spans="2:13" ht="13.5" thickBot="1" x14ac:dyDescent="0.25">
      <c r="B3456" s="105">
        <v>43886.666666666664</v>
      </c>
      <c r="C3456" s="104">
        <v>215.37</v>
      </c>
      <c r="M3456" s="89">
        <f t="shared" si="57"/>
        <v>-2.7568372879632246E-2</v>
      </c>
    </row>
    <row r="3457" spans="2:13" ht="13.5" thickBot="1" x14ac:dyDescent="0.25">
      <c r="B3457" s="105">
        <v>43887.666666666664</v>
      </c>
      <c r="C3457" s="104">
        <v>216.48</v>
      </c>
      <c r="M3457" s="89">
        <f t="shared" si="57"/>
        <v>5.1406851659765457E-3</v>
      </c>
    </row>
    <row r="3458" spans="2:13" ht="13.5" thickBot="1" x14ac:dyDescent="0.25">
      <c r="B3458" s="105">
        <v>43888.666666666664</v>
      </c>
      <c r="C3458" s="104">
        <v>205.64</v>
      </c>
      <c r="M3458" s="89">
        <f t="shared" si="57"/>
        <v>-5.1371097235173975E-2</v>
      </c>
    </row>
    <row r="3459" spans="2:13" ht="13.5" thickBot="1" x14ac:dyDescent="0.25">
      <c r="B3459" s="105">
        <v>43889.666666666664</v>
      </c>
      <c r="C3459" s="104">
        <v>205.8</v>
      </c>
      <c r="M3459" s="89">
        <f t="shared" si="57"/>
        <v>7.7775621264536833E-4</v>
      </c>
    </row>
    <row r="3460" spans="2:13" ht="13.5" thickBot="1" x14ac:dyDescent="0.25">
      <c r="B3460" s="105">
        <v>43892.666666666664</v>
      </c>
      <c r="C3460" s="104">
        <v>216.42</v>
      </c>
      <c r="M3460" s="89">
        <f t="shared" si="57"/>
        <v>5.0316140743553318E-2</v>
      </c>
    </row>
    <row r="3461" spans="2:13" ht="13.5" thickBot="1" x14ac:dyDescent="0.25">
      <c r="B3461" s="105">
        <v>43893.666666666664</v>
      </c>
      <c r="C3461" s="104">
        <v>209.48</v>
      </c>
      <c r="M3461" s="89">
        <f t="shared" ref="M3461:M3524" si="58">LN(C3461/C3460)</f>
        <v>-3.2592694732215662E-2</v>
      </c>
    </row>
    <row r="3462" spans="2:13" ht="13.5" thickBot="1" x14ac:dyDescent="0.25">
      <c r="B3462" s="105">
        <v>43894.666666666664</v>
      </c>
      <c r="C3462" s="104">
        <v>218.22</v>
      </c>
      <c r="M3462" s="89">
        <f t="shared" si="58"/>
        <v>4.0875458815665719E-2</v>
      </c>
    </row>
    <row r="3463" spans="2:13" ht="13.5" thickBot="1" x14ac:dyDescent="0.25">
      <c r="B3463" s="105">
        <v>43895.666666666664</v>
      </c>
      <c r="C3463" s="104">
        <v>211.59</v>
      </c>
      <c r="M3463" s="89">
        <f t="shared" si="58"/>
        <v>-3.0853288338755159E-2</v>
      </c>
    </row>
    <row r="3464" spans="2:13" ht="13.5" thickBot="1" x14ac:dyDescent="0.25">
      <c r="B3464" s="105">
        <v>43896.666666666664</v>
      </c>
      <c r="C3464" s="104">
        <v>208.02</v>
      </c>
      <c r="M3464" s="89">
        <f t="shared" si="58"/>
        <v>-1.7016210963210415E-2</v>
      </c>
    </row>
    <row r="3465" spans="2:13" ht="13.5" thickBot="1" x14ac:dyDescent="0.25">
      <c r="B3465" s="105">
        <v>43899.666666666664</v>
      </c>
      <c r="C3465" s="104">
        <v>193.57</v>
      </c>
      <c r="M3465" s="89">
        <f t="shared" si="58"/>
        <v>-7.1995024767532834E-2</v>
      </c>
    </row>
    <row r="3466" spans="2:13" ht="13.5" thickBot="1" x14ac:dyDescent="0.25">
      <c r="B3466" s="105">
        <v>43900.666666666664</v>
      </c>
      <c r="C3466" s="104">
        <v>204.11</v>
      </c>
      <c r="M3466" s="89">
        <f t="shared" si="58"/>
        <v>5.3019860048496924E-2</v>
      </c>
    </row>
    <row r="3467" spans="2:13" ht="13.5" thickBot="1" x14ac:dyDescent="0.25">
      <c r="B3467" s="105">
        <v>43901.666666666664</v>
      </c>
      <c r="C3467" s="104">
        <v>195.22</v>
      </c>
      <c r="M3467" s="89">
        <f t="shared" si="58"/>
        <v>-4.4531936459132268E-2</v>
      </c>
    </row>
    <row r="3468" spans="2:13" ht="13.5" thickBot="1" x14ac:dyDescent="0.25">
      <c r="B3468" s="105">
        <v>43902.666666666664</v>
      </c>
      <c r="C3468" s="104">
        <v>177.32</v>
      </c>
      <c r="M3468" s="89">
        <f t="shared" si="58"/>
        <v>-9.6171117869966294E-2</v>
      </c>
    </row>
    <row r="3469" spans="2:13" ht="13.5" thickBot="1" x14ac:dyDescent="0.25">
      <c r="B3469" s="105">
        <v>43903.666666666664</v>
      </c>
      <c r="C3469" s="104">
        <v>192.34</v>
      </c>
      <c r="M3469" s="89">
        <f t="shared" si="58"/>
        <v>8.1308629407482971E-2</v>
      </c>
    </row>
    <row r="3470" spans="2:13" ht="13.5" thickBot="1" x14ac:dyDescent="0.25">
      <c r="B3470" s="105">
        <v>43906.666666666664</v>
      </c>
      <c r="C3470" s="104">
        <v>169.3</v>
      </c>
      <c r="M3470" s="89">
        <f t="shared" si="58"/>
        <v>-0.12759235014524606</v>
      </c>
    </row>
    <row r="3471" spans="2:13" ht="13.5" thickBot="1" x14ac:dyDescent="0.25">
      <c r="B3471" s="105">
        <v>43907.666666666664</v>
      </c>
      <c r="C3471" s="104">
        <v>182.14</v>
      </c>
      <c r="M3471" s="89">
        <f t="shared" si="58"/>
        <v>7.3103333000582804E-2</v>
      </c>
    </row>
    <row r="3472" spans="2:13" ht="13.5" thickBot="1" x14ac:dyDescent="0.25">
      <c r="B3472" s="105">
        <v>43908.666666666664</v>
      </c>
      <c r="C3472" s="104">
        <v>176.6</v>
      </c>
      <c r="M3472" s="89">
        <f t="shared" si="58"/>
        <v>-3.0888333969812817E-2</v>
      </c>
    </row>
    <row r="3473" spans="2:13" ht="13.5" thickBot="1" x14ac:dyDescent="0.25">
      <c r="B3473" s="105">
        <v>43909.666666666664</v>
      </c>
      <c r="C3473" s="104">
        <v>177.66</v>
      </c>
      <c r="M3473" s="89">
        <f t="shared" si="58"/>
        <v>5.9843231716953417E-3</v>
      </c>
    </row>
    <row r="3474" spans="2:13" ht="13.5" thickBot="1" x14ac:dyDescent="0.25">
      <c r="B3474" s="105">
        <v>43910.666666666664</v>
      </c>
      <c r="C3474" s="104">
        <v>170.7</v>
      </c>
      <c r="M3474" s="89">
        <f t="shared" si="58"/>
        <v>-3.9963981541159974E-2</v>
      </c>
    </row>
    <row r="3475" spans="2:13" ht="13.5" thickBot="1" x14ac:dyDescent="0.25">
      <c r="B3475" s="105">
        <v>43913.666666666664</v>
      </c>
      <c r="C3475" s="104">
        <v>170.46</v>
      </c>
      <c r="M3475" s="89">
        <f t="shared" si="58"/>
        <v>-1.4069647062431945E-3</v>
      </c>
    </row>
    <row r="3476" spans="2:13" ht="13.5" thickBot="1" x14ac:dyDescent="0.25">
      <c r="B3476" s="105">
        <v>43914.666666666664</v>
      </c>
      <c r="C3476" s="104">
        <v>183.66</v>
      </c>
      <c r="M3476" s="89">
        <f t="shared" si="58"/>
        <v>7.4585557091224539E-2</v>
      </c>
    </row>
    <row r="3477" spans="2:13" ht="13.5" thickBot="1" x14ac:dyDescent="0.25">
      <c r="B3477" s="105">
        <v>43915.666666666664</v>
      </c>
      <c r="C3477" s="104">
        <v>182.3</v>
      </c>
      <c r="M3477" s="89">
        <f t="shared" si="58"/>
        <v>-7.4325405007587293E-3</v>
      </c>
    </row>
    <row r="3478" spans="2:13" ht="13.5" thickBot="1" x14ac:dyDescent="0.25">
      <c r="B3478" s="105">
        <v>43916.666666666664</v>
      </c>
      <c r="C3478" s="104">
        <v>191.9</v>
      </c>
      <c r="M3478" s="89">
        <f t="shared" si="58"/>
        <v>5.1320721329036867E-2</v>
      </c>
    </row>
    <row r="3479" spans="2:13" ht="13.5" thickBot="1" x14ac:dyDescent="0.25">
      <c r="B3479" s="105">
        <v>43917.666666666664</v>
      </c>
      <c r="C3479" s="104">
        <v>185.3</v>
      </c>
      <c r="M3479" s="89">
        <f t="shared" si="58"/>
        <v>-3.4998269722340117E-2</v>
      </c>
    </row>
    <row r="3480" spans="2:13" ht="13.5" thickBot="1" x14ac:dyDescent="0.25">
      <c r="B3480" s="105">
        <v>43920.666666666664</v>
      </c>
      <c r="C3480" s="104">
        <v>192.04</v>
      </c>
      <c r="M3480" s="89">
        <f t="shared" si="58"/>
        <v>3.5727550371425477E-2</v>
      </c>
    </row>
    <row r="3481" spans="2:13" ht="13.5" thickBot="1" x14ac:dyDescent="0.25">
      <c r="B3481" s="105">
        <v>43921.666666666664</v>
      </c>
      <c r="C3481" s="104">
        <v>190.4</v>
      </c>
      <c r="M3481" s="89">
        <f t="shared" si="58"/>
        <v>-8.5765613054746455E-3</v>
      </c>
    </row>
    <row r="3482" spans="2:13" ht="13.5" thickBot="1" x14ac:dyDescent="0.25">
      <c r="B3482" s="105">
        <v>43922.666666666664</v>
      </c>
      <c r="C3482" s="104">
        <v>182.31</v>
      </c>
      <c r="M3482" s="89">
        <f t="shared" si="58"/>
        <v>-4.3418587541891471E-2</v>
      </c>
    </row>
    <row r="3483" spans="2:13" ht="13.5" thickBot="1" x14ac:dyDescent="0.25">
      <c r="B3483" s="105">
        <v>43923.666666666664</v>
      </c>
      <c r="C3483" s="104">
        <v>186.01</v>
      </c>
      <c r="M3483" s="89">
        <f t="shared" si="58"/>
        <v>2.0091900893485837E-2</v>
      </c>
    </row>
    <row r="3484" spans="2:13" ht="13.5" thickBot="1" x14ac:dyDescent="0.25">
      <c r="B3484" s="105">
        <v>43924.666666666664</v>
      </c>
      <c r="C3484" s="104">
        <v>183.37</v>
      </c>
      <c r="M3484" s="89">
        <f t="shared" si="58"/>
        <v>-1.429446614778619E-2</v>
      </c>
    </row>
    <row r="3485" spans="2:13" ht="13.5" thickBot="1" x14ac:dyDescent="0.25">
      <c r="B3485" s="105">
        <v>43927.666666666664</v>
      </c>
      <c r="C3485" s="104">
        <v>196.48</v>
      </c>
      <c r="M3485" s="89">
        <f t="shared" si="58"/>
        <v>6.9054675397704435E-2</v>
      </c>
    </row>
    <row r="3486" spans="2:13" ht="13.5" thickBot="1" x14ac:dyDescent="0.25">
      <c r="B3486" s="105">
        <v>43928.666666666664</v>
      </c>
      <c r="C3486" s="104">
        <v>196.4</v>
      </c>
      <c r="M3486" s="89">
        <f t="shared" si="58"/>
        <v>-4.0724903841207315E-4</v>
      </c>
    </row>
    <row r="3487" spans="2:13" ht="13.5" thickBot="1" x14ac:dyDescent="0.25">
      <c r="B3487" s="105">
        <v>43929.666666666664</v>
      </c>
      <c r="C3487" s="104">
        <v>200.57</v>
      </c>
      <c r="M3487" s="89">
        <f t="shared" si="58"/>
        <v>2.100991707758992E-2</v>
      </c>
    </row>
    <row r="3488" spans="2:13" ht="13.5" thickBot="1" x14ac:dyDescent="0.25">
      <c r="B3488" s="105">
        <v>43930.666666666664</v>
      </c>
      <c r="C3488" s="104">
        <v>200.86</v>
      </c>
      <c r="M3488" s="89">
        <f t="shared" si="58"/>
        <v>1.4448349672376408E-3</v>
      </c>
    </row>
    <row r="3489" spans="2:13" ht="13.5" thickBot="1" x14ac:dyDescent="0.25">
      <c r="B3489" s="105">
        <v>43934.666666666664</v>
      </c>
      <c r="C3489" s="104">
        <v>203.03</v>
      </c>
      <c r="M3489" s="89">
        <f t="shared" si="58"/>
        <v>1.0745603408956932E-2</v>
      </c>
    </row>
    <row r="3490" spans="2:13" ht="13.5" thickBot="1" x14ac:dyDescent="0.25">
      <c r="B3490" s="105">
        <v>43935.666666666664</v>
      </c>
      <c r="C3490" s="104">
        <v>211.86</v>
      </c>
      <c r="M3490" s="89">
        <f t="shared" si="58"/>
        <v>4.2571927794200257E-2</v>
      </c>
    </row>
    <row r="3491" spans="2:13" ht="13.5" thickBot="1" x14ac:dyDescent="0.25">
      <c r="B3491" s="105">
        <v>43936.666666666664</v>
      </c>
      <c r="C3491" s="104">
        <v>209.43</v>
      </c>
      <c r="M3491" s="89">
        <f t="shared" si="58"/>
        <v>-1.1536124517930372E-2</v>
      </c>
    </row>
    <row r="3492" spans="2:13" ht="13.5" thickBot="1" x14ac:dyDescent="0.25">
      <c r="B3492" s="105">
        <v>43937.666666666664</v>
      </c>
      <c r="C3492" s="104">
        <v>213.25</v>
      </c>
      <c r="M3492" s="89">
        <f t="shared" si="58"/>
        <v>1.807563172136864E-2</v>
      </c>
    </row>
    <row r="3493" spans="2:13" ht="13.5" thickBot="1" x14ac:dyDescent="0.25">
      <c r="B3493" s="105">
        <v>43938.666666666664</v>
      </c>
      <c r="C3493" s="104">
        <v>215.29</v>
      </c>
      <c r="M3493" s="89">
        <f t="shared" si="58"/>
        <v>9.5207701014489877E-3</v>
      </c>
    </row>
    <row r="3494" spans="2:13" ht="13.5" thickBot="1" x14ac:dyDescent="0.25">
      <c r="B3494" s="105">
        <v>43941.666666666664</v>
      </c>
      <c r="C3494" s="104">
        <v>212.74</v>
      </c>
      <c r="M3494" s="89">
        <f t="shared" si="58"/>
        <v>-1.1915193649718631E-2</v>
      </c>
    </row>
    <row r="3495" spans="2:13" ht="13.5" thickBot="1" x14ac:dyDescent="0.25">
      <c r="B3495" s="105">
        <v>43942.666666666664</v>
      </c>
      <c r="C3495" s="104">
        <v>204.89</v>
      </c>
      <c r="M3495" s="89">
        <f t="shared" si="58"/>
        <v>-3.7597513064411149E-2</v>
      </c>
    </row>
    <row r="3496" spans="2:13" ht="13.5" thickBot="1" x14ac:dyDescent="0.25">
      <c r="B3496" s="105">
        <v>43943.666666666664</v>
      </c>
      <c r="C3496" s="104">
        <v>210.97</v>
      </c>
      <c r="M3496" s="89">
        <f t="shared" si="58"/>
        <v>2.9242693513624136E-2</v>
      </c>
    </row>
    <row r="3497" spans="2:13" ht="13.5" thickBot="1" x14ac:dyDescent="0.25">
      <c r="B3497" s="105">
        <v>43944.666666666664</v>
      </c>
      <c r="C3497" s="104">
        <v>210.52</v>
      </c>
      <c r="M3497" s="89">
        <f t="shared" si="58"/>
        <v>-2.1352827871536279E-3</v>
      </c>
    </row>
    <row r="3498" spans="2:13" ht="13.5" thickBot="1" x14ac:dyDescent="0.25">
      <c r="B3498" s="105">
        <v>43945.666666666664</v>
      </c>
      <c r="C3498" s="104">
        <v>213.84</v>
      </c>
      <c r="M3498" s="89">
        <f t="shared" si="58"/>
        <v>1.5647411345085363E-2</v>
      </c>
    </row>
    <row r="3499" spans="2:13" ht="13.5" thickBot="1" x14ac:dyDescent="0.25">
      <c r="B3499" s="105">
        <v>43948.666666666664</v>
      </c>
      <c r="C3499" s="104">
        <v>215.56</v>
      </c>
      <c r="M3499" s="89">
        <f t="shared" si="58"/>
        <v>8.0112212346322934E-3</v>
      </c>
    </row>
    <row r="3500" spans="2:13" ht="13.5" thickBot="1" x14ac:dyDescent="0.25">
      <c r="B3500" s="105">
        <v>43949.666666666664</v>
      </c>
      <c r="C3500" s="104">
        <v>211.5</v>
      </c>
      <c r="M3500" s="89">
        <f t="shared" si="58"/>
        <v>-1.9014294578963292E-2</v>
      </c>
    </row>
    <row r="3501" spans="2:13" ht="13.5" thickBot="1" x14ac:dyDescent="0.25">
      <c r="B3501" s="105">
        <v>43950.666666666664</v>
      </c>
      <c r="C3501" s="104">
        <v>219</v>
      </c>
      <c r="M3501" s="89">
        <f t="shared" si="58"/>
        <v>3.48467313301681E-2</v>
      </c>
    </row>
    <row r="3502" spans="2:13" ht="13.5" thickBot="1" x14ac:dyDescent="0.25">
      <c r="B3502" s="105">
        <v>43951.666666666664</v>
      </c>
      <c r="C3502" s="104">
        <v>218.91</v>
      </c>
      <c r="M3502" s="89">
        <f t="shared" si="58"/>
        <v>-4.1104337086238408E-4</v>
      </c>
    </row>
    <row r="3503" spans="2:13" ht="13.5" thickBot="1" x14ac:dyDescent="0.25">
      <c r="B3503" s="105">
        <v>43952.666666666664</v>
      </c>
      <c r="C3503" s="104">
        <v>212.74</v>
      </c>
      <c r="M3503" s="89">
        <f t="shared" si="58"/>
        <v>-2.8589923622119599E-2</v>
      </c>
    </row>
    <row r="3504" spans="2:13" ht="13.5" thickBot="1" x14ac:dyDescent="0.25">
      <c r="B3504" s="105">
        <v>43955.666666666664</v>
      </c>
      <c r="C3504" s="104">
        <v>215.22</v>
      </c>
      <c r="M3504" s="89">
        <f t="shared" si="58"/>
        <v>1.1589997948727353E-2</v>
      </c>
    </row>
    <row r="3505" spans="2:13" ht="13.5" thickBot="1" x14ac:dyDescent="0.25">
      <c r="B3505" s="105">
        <v>43956.666666666664</v>
      </c>
      <c r="C3505" s="104">
        <v>217.66</v>
      </c>
      <c r="M3505" s="89">
        <f t="shared" si="58"/>
        <v>1.1273451495669461E-2</v>
      </c>
    </row>
    <row r="3506" spans="2:13" ht="13.5" thickBot="1" x14ac:dyDescent="0.25">
      <c r="B3506" s="105">
        <v>43957.666666666664</v>
      </c>
      <c r="C3506" s="104">
        <v>219</v>
      </c>
      <c r="M3506" s="89">
        <f t="shared" si="58"/>
        <v>6.137517548585299E-3</v>
      </c>
    </row>
    <row r="3507" spans="2:13" ht="13.5" thickBot="1" x14ac:dyDescent="0.25">
      <c r="B3507" s="105">
        <v>43958.666666666664</v>
      </c>
      <c r="C3507" s="104">
        <v>221.82</v>
      </c>
      <c r="M3507" s="89">
        <f t="shared" si="58"/>
        <v>1.2794512360094793E-2</v>
      </c>
    </row>
    <row r="3508" spans="2:13" ht="13.5" thickBot="1" x14ac:dyDescent="0.25">
      <c r="B3508" s="105">
        <v>43959.666666666664</v>
      </c>
      <c r="C3508" s="104">
        <v>224.86</v>
      </c>
      <c r="M3508" s="89">
        <f t="shared" si="58"/>
        <v>1.3611744145018059E-2</v>
      </c>
    </row>
    <row r="3509" spans="2:13" ht="13.5" thickBot="1" x14ac:dyDescent="0.25">
      <c r="B3509" s="105">
        <v>43962.666666666664</v>
      </c>
      <c r="C3509" s="104">
        <v>226.87</v>
      </c>
      <c r="M3509" s="89">
        <f t="shared" si="58"/>
        <v>8.8991798871558177E-3</v>
      </c>
    </row>
    <row r="3510" spans="2:13" ht="13.5" thickBot="1" x14ac:dyDescent="0.25">
      <c r="B3510" s="105">
        <v>43963.666666666664</v>
      </c>
      <c r="C3510" s="104">
        <v>222.12</v>
      </c>
      <c r="M3510" s="89">
        <f t="shared" si="58"/>
        <v>-2.1159389835362852E-2</v>
      </c>
    </row>
    <row r="3511" spans="2:13" ht="13.5" thickBot="1" x14ac:dyDescent="0.25">
      <c r="B3511" s="105">
        <v>43964.666666666664</v>
      </c>
      <c r="C3511" s="104">
        <v>219.34</v>
      </c>
      <c r="M3511" s="89">
        <f t="shared" si="58"/>
        <v>-1.2594739041343601E-2</v>
      </c>
    </row>
    <row r="3512" spans="2:13" ht="13.5" thickBot="1" x14ac:dyDescent="0.25">
      <c r="B3512" s="105">
        <v>43965.666666666664</v>
      </c>
      <c r="C3512" s="104">
        <v>221.83</v>
      </c>
      <c r="M3512" s="89">
        <f t="shared" si="58"/>
        <v>1.1288285426079897E-2</v>
      </c>
    </row>
    <row r="3513" spans="2:13" ht="13.5" thickBot="1" x14ac:dyDescent="0.25">
      <c r="B3513" s="105">
        <v>43966.666666666664</v>
      </c>
      <c r="C3513" s="104">
        <v>223.27</v>
      </c>
      <c r="M3513" s="89">
        <f t="shared" si="58"/>
        <v>6.4704786522029965E-3</v>
      </c>
    </row>
    <row r="3514" spans="2:13" ht="13.5" thickBot="1" x14ac:dyDescent="0.25">
      <c r="B3514" s="105">
        <v>43969.666666666664</v>
      </c>
      <c r="C3514" s="104">
        <v>227.43</v>
      </c>
      <c r="M3514" s="89">
        <f t="shared" si="58"/>
        <v>1.8460697325976636E-2</v>
      </c>
    </row>
    <row r="3515" spans="2:13" ht="13.5" thickBot="1" x14ac:dyDescent="0.25">
      <c r="B3515" s="105">
        <v>43970.666666666664</v>
      </c>
      <c r="C3515" s="104">
        <v>226.86</v>
      </c>
      <c r="M3515" s="89">
        <f t="shared" si="58"/>
        <v>-2.5094116054256957E-3</v>
      </c>
    </row>
    <row r="3516" spans="2:13" ht="13.5" thickBot="1" x14ac:dyDescent="0.25">
      <c r="B3516" s="105">
        <v>43971.666666666664</v>
      </c>
      <c r="C3516" s="104">
        <v>231.39</v>
      </c>
      <c r="M3516" s="89">
        <f t="shared" si="58"/>
        <v>1.9771511483120865E-2</v>
      </c>
    </row>
    <row r="3517" spans="2:13" ht="13.5" thickBot="1" x14ac:dyDescent="0.25">
      <c r="B3517" s="105">
        <v>43972.666666666664</v>
      </c>
      <c r="C3517" s="104">
        <v>228.87</v>
      </c>
      <c r="M3517" s="89">
        <f t="shared" si="58"/>
        <v>-1.0950441843769747E-2</v>
      </c>
    </row>
    <row r="3518" spans="2:13" ht="13.5" thickBot="1" x14ac:dyDescent="0.25">
      <c r="B3518" s="105">
        <v>43973.666666666664</v>
      </c>
      <c r="C3518" s="104">
        <v>229.66</v>
      </c>
      <c r="M3518" s="89">
        <f t="shared" si="58"/>
        <v>3.4457975777955527E-3</v>
      </c>
    </row>
    <row r="3519" spans="2:13" ht="13.5" thickBot="1" x14ac:dyDescent="0.25">
      <c r="B3519" s="105">
        <v>43977.666666666664</v>
      </c>
      <c r="C3519" s="104">
        <v>229.04</v>
      </c>
      <c r="M3519" s="89">
        <f t="shared" si="58"/>
        <v>-2.7032935581837035E-3</v>
      </c>
    </row>
    <row r="3520" spans="2:13" ht="13.5" thickBot="1" x14ac:dyDescent="0.25">
      <c r="B3520" s="105">
        <v>43978.666666666664</v>
      </c>
      <c r="C3520" s="104">
        <v>230.29</v>
      </c>
      <c r="M3520" s="89">
        <f t="shared" si="58"/>
        <v>5.442723470065124E-3</v>
      </c>
    </row>
    <row r="3521" spans="2:13" ht="13.5" thickBot="1" x14ac:dyDescent="0.25">
      <c r="B3521" s="105">
        <v>43979.666666666664</v>
      </c>
      <c r="C3521" s="104">
        <v>229.99</v>
      </c>
      <c r="M3521" s="89">
        <f t="shared" si="58"/>
        <v>-1.3035545428058872E-3</v>
      </c>
    </row>
    <row r="3522" spans="2:13" ht="13.5" thickBot="1" x14ac:dyDescent="0.25">
      <c r="B3522" s="105">
        <v>43980.666666666664</v>
      </c>
      <c r="C3522" s="104">
        <v>233.36</v>
      </c>
      <c r="M3522" s="89">
        <f t="shared" si="58"/>
        <v>1.4546495842347183E-2</v>
      </c>
    </row>
    <row r="3523" spans="2:13" ht="13.5" thickBot="1" x14ac:dyDescent="0.25">
      <c r="B3523" s="105">
        <v>43983.666666666664</v>
      </c>
      <c r="C3523" s="104">
        <v>234.06</v>
      </c>
      <c r="M3523" s="89">
        <f t="shared" si="58"/>
        <v>2.995167187154145E-3</v>
      </c>
    </row>
    <row r="3524" spans="2:13" ht="13.5" thickBot="1" x14ac:dyDescent="0.25">
      <c r="B3524" s="105">
        <v>43984.666666666664</v>
      </c>
      <c r="C3524" s="104">
        <v>235.63</v>
      </c>
      <c r="M3524" s="89">
        <f t="shared" si="58"/>
        <v>6.6852853896617864E-3</v>
      </c>
    </row>
    <row r="3525" spans="2:13" ht="13.5" thickBot="1" x14ac:dyDescent="0.25">
      <c r="B3525" s="105">
        <v>43985.666666666664</v>
      </c>
      <c r="C3525" s="104">
        <v>236.69</v>
      </c>
      <c r="M3525" s="89">
        <f t="shared" ref="M3525:M3588" si="59">LN(C3525/C3524)</f>
        <v>4.4884899204377486E-3</v>
      </c>
    </row>
    <row r="3526" spans="2:13" ht="13.5" thickBot="1" x14ac:dyDescent="0.25">
      <c r="B3526" s="105">
        <v>43986.666666666664</v>
      </c>
      <c r="C3526" s="104">
        <v>235.03</v>
      </c>
      <c r="M3526" s="89">
        <f t="shared" si="59"/>
        <v>-7.0381024858827603E-3</v>
      </c>
    </row>
    <row r="3527" spans="2:13" ht="13.5" thickBot="1" x14ac:dyDescent="0.25">
      <c r="B3527" s="105">
        <v>43987.666666666664</v>
      </c>
      <c r="C3527" s="104">
        <v>239.69</v>
      </c>
      <c r="M3527" s="89">
        <f t="shared" si="59"/>
        <v>1.9633256184062066E-2</v>
      </c>
    </row>
    <row r="3528" spans="2:13" ht="13.5" thickBot="1" x14ac:dyDescent="0.25">
      <c r="B3528" s="105">
        <v>43990.666666666664</v>
      </c>
      <c r="C3528" s="104">
        <v>241.55</v>
      </c>
      <c r="M3528" s="89">
        <f t="shared" si="59"/>
        <v>7.7300692455167571E-3</v>
      </c>
    </row>
    <row r="3529" spans="2:13" ht="13.5" thickBot="1" x14ac:dyDescent="0.25">
      <c r="B3529" s="105">
        <v>43991.666666666664</v>
      </c>
      <c r="C3529" s="104">
        <v>243.3</v>
      </c>
      <c r="M3529" s="89">
        <f t="shared" si="59"/>
        <v>7.2187587890613341E-3</v>
      </c>
    </row>
    <row r="3530" spans="2:13" ht="13.5" thickBot="1" x14ac:dyDescent="0.25">
      <c r="B3530" s="105">
        <v>43992.666666666664</v>
      </c>
      <c r="C3530" s="104">
        <v>246.22</v>
      </c>
      <c r="M3530" s="89">
        <f t="shared" si="59"/>
        <v>1.1930195429991896E-2</v>
      </c>
    </row>
    <row r="3531" spans="2:13" ht="13.5" thickBot="1" x14ac:dyDescent="0.25">
      <c r="B3531" s="105">
        <v>43993.666666666664</v>
      </c>
      <c r="C3531" s="104">
        <v>234.02</v>
      </c>
      <c r="M3531" s="89">
        <f t="shared" si="59"/>
        <v>-5.0818863428657046E-2</v>
      </c>
    </row>
    <row r="3532" spans="2:13" ht="13.5" thickBot="1" x14ac:dyDescent="0.25">
      <c r="B3532" s="105">
        <v>43994.666666666664</v>
      </c>
      <c r="C3532" s="104">
        <v>235.88</v>
      </c>
      <c r="M3532" s="89">
        <f t="shared" si="59"/>
        <v>7.916619341491557E-3</v>
      </c>
    </row>
    <row r="3533" spans="2:13" ht="13.5" thickBot="1" x14ac:dyDescent="0.25">
      <c r="B3533" s="105">
        <v>43997.666666666664</v>
      </c>
      <c r="C3533" s="104">
        <v>238.75</v>
      </c>
      <c r="M3533" s="89">
        <f t="shared" si="59"/>
        <v>1.2093778228536302E-2</v>
      </c>
    </row>
    <row r="3534" spans="2:13" ht="13.5" thickBot="1" x14ac:dyDescent="0.25">
      <c r="B3534" s="105">
        <v>43998.666666666664</v>
      </c>
      <c r="C3534" s="104">
        <v>242.85</v>
      </c>
      <c r="M3534" s="89">
        <f t="shared" si="59"/>
        <v>1.7026989430914203E-2</v>
      </c>
    </row>
    <row r="3535" spans="2:13" ht="13.5" thickBot="1" x14ac:dyDescent="0.25">
      <c r="B3535" s="105">
        <v>43999.666666666664</v>
      </c>
      <c r="C3535" s="104">
        <v>243.62</v>
      </c>
      <c r="M3535" s="89">
        <f t="shared" si="59"/>
        <v>3.1656654800590032E-3</v>
      </c>
    </row>
    <row r="3536" spans="2:13" ht="13.5" thickBot="1" x14ac:dyDescent="0.25">
      <c r="B3536" s="105">
        <v>44000.666666666664</v>
      </c>
      <c r="C3536" s="104">
        <v>244.28</v>
      </c>
      <c r="M3536" s="89">
        <f t="shared" si="59"/>
        <v>2.7054740831211222E-3</v>
      </c>
    </row>
    <row r="3537" spans="2:13" ht="13.5" thickBot="1" x14ac:dyDescent="0.25">
      <c r="B3537" s="105">
        <v>44001.666666666664</v>
      </c>
      <c r="C3537" s="104">
        <v>244.24</v>
      </c>
      <c r="M3537" s="89">
        <f t="shared" si="59"/>
        <v>-1.6375992831157749E-4</v>
      </c>
    </row>
    <row r="3538" spans="2:13" ht="13.5" thickBot="1" x14ac:dyDescent="0.25">
      <c r="B3538" s="105">
        <v>44004.666666666664</v>
      </c>
      <c r="C3538" s="104">
        <v>246.74</v>
      </c>
      <c r="M3538" s="89">
        <f t="shared" si="59"/>
        <v>1.0183802216696122E-2</v>
      </c>
    </row>
    <row r="3539" spans="2:13" ht="13.5" thickBot="1" x14ac:dyDescent="0.25">
      <c r="B3539" s="105">
        <v>44005.666666666664</v>
      </c>
      <c r="C3539" s="104">
        <v>248.84</v>
      </c>
      <c r="M3539" s="89">
        <f t="shared" si="59"/>
        <v>8.4749690035004505E-3</v>
      </c>
    </row>
    <row r="3540" spans="2:13" ht="13.5" thickBot="1" x14ac:dyDescent="0.25">
      <c r="B3540" s="105">
        <v>44006.666666666664</v>
      </c>
      <c r="C3540" s="104">
        <v>243.71</v>
      </c>
      <c r="M3540" s="89">
        <f t="shared" si="59"/>
        <v>-2.0831125799264001E-2</v>
      </c>
    </row>
    <row r="3541" spans="2:13" ht="13.5" thickBot="1" x14ac:dyDescent="0.25">
      <c r="B3541" s="105">
        <v>44007.666666666664</v>
      </c>
      <c r="C3541" s="104">
        <v>246.03</v>
      </c>
      <c r="M3541" s="89">
        <f t="shared" si="59"/>
        <v>9.474485868874432E-3</v>
      </c>
    </row>
    <row r="3542" spans="2:13" ht="13.5" thickBot="1" x14ac:dyDescent="0.25">
      <c r="B3542" s="105">
        <v>44008.666666666664</v>
      </c>
      <c r="C3542" s="104">
        <v>240.22</v>
      </c>
      <c r="M3542" s="89">
        <f t="shared" si="59"/>
        <v>-2.3898309590085345E-2</v>
      </c>
    </row>
    <row r="3543" spans="2:13" ht="13.5" thickBot="1" x14ac:dyDescent="0.25">
      <c r="B3543" s="105">
        <v>44011.666666666664</v>
      </c>
      <c r="C3543" s="104">
        <v>242.84</v>
      </c>
      <c r="M3543" s="89">
        <f t="shared" si="59"/>
        <v>1.0847620135889108E-2</v>
      </c>
    </row>
    <row r="3544" spans="2:13" ht="13.5" thickBot="1" x14ac:dyDescent="0.25">
      <c r="B3544" s="105">
        <v>44012.666666666664</v>
      </c>
      <c r="C3544" s="104">
        <v>247.6</v>
      </c>
      <c r="M3544" s="89">
        <f t="shared" si="59"/>
        <v>1.9411750548207599E-2</v>
      </c>
    </row>
    <row r="3545" spans="2:13" ht="13.5" thickBot="1" x14ac:dyDescent="0.25">
      <c r="B3545" s="105">
        <v>44013.666666666664</v>
      </c>
      <c r="C3545" s="104">
        <v>250.49</v>
      </c>
      <c r="M3545" s="89">
        <f t="shared" si="59"/>
        <v>1.1604458757967192E-2</v>
      </c>
    </row>
    <row r="3546" spans="2:13" ht="13.5" thickBot="1" x14ac:dyDescent="0.25">
      <c r="B3546" s="105">
        <v>44014.666666666664</v>
      </c>
      <c r="C3546" s="104">
        <v>252.19</v>
      </c>
      <c r="M3546" s="89">
        <f t="shared" si="59"/>
        <v>6.7637721057076461E-3</v>
      </c>
    </row>
    <row r="3547" spans="2:13" ht="13.5" thickBot="1" x14ac:dyDescent="0.25">
      <c r="B3547" s="105">
        <v>44018.666666666664</v>
      </c>
      <c r="C3547" s="104">
        <v>258.39</v>
      </c>
      <c r="M3547" s="89">
        <f t="shared" si="59"/>
        <v>2.4287299795076073E-2</v>
      </c>
    </row>
    <row r="3548" spans="2:13" ht="13.5" thickBot="1" x14ac:dyDescent="0.25">
      <c r="B3548" s="105">
        <v>44019.666666666664</v>
      </c>
      <c r="C3548" s="104">
        <v>256.61</v>
      </c>
      <c r="M3548" s="89">
        <f t="shared" si="59"/>
        <v>-6.9126488856711974E-3</v>
      </c>
    </row>
    <row r="3549" spans="2:13" ht="13.5" thickBot="1" x14ac:dyDescent="0.25">
      <c r="B3549" s="105">
        <v>44020.666666666664</v>
      </c>
      <c r="C3549" s="104">
        <v>259.99</v>
      </c>
      <c r="M3549" s="89">
        <f t="shared" si="59"/>
        <v>1.3085746153881533E-2</v>
      </c>
    </row>
    <row r="3550" spans="2:13" ht="13.5" thickBot="1" x14ac:dyDescent="0.25">
      <c r="B3550" s="105">
        <v>44021.666666666664</v>
      </c>
      <c r="C3550" s="104">
        <v>262.18</v>
      </c>
      <c r="M3550" s="89">
        <f t="shared" si="59"/>
        <v>8.3881220322608707E-3</v>
      </c>
    </row>
    <row r="3551" spans="2:13" ht="13.5" thickBot="1" x14ac:dyDescent="0.25">
      <c r="B3551" s="105">
        <v>44022.666666666664</v>
      </c>
      <c r="C3551" s="104">
        <v>263.97000000000003</v>
      </c>
      <c r="M3551" s="89">
        <f t="shared" si="59"/>
        <v>6.8041695559160212E-3</v>
      </c>
    </row>
    <row r="3552" spans="2:13" ht="13.5" thickBot="1" x14ac:dyDescent="0.25">
      <c r="B3552" s="105">
        <v>44025.666666666664</v>
      </c>
      <c r="C3552" s="104">
        <v>258.54000000000002</v>
      </c>
      <c r="M3552" s="89">
        <f t="shared" si="59"/>
        <v>-2.0785039469777462E-2</v>
      </c>
    </row>
    <row r="3553" spans="2:13" ht="13.5" thickBot="1" x14ac:dyDescent="0.25">
      <c r="B3553" s="105">
        <v>44026.666666666664</v>
      </c>
      <c r="C3553" s="104">
        <v>260.37</v>
      </c>
      <c r="M3553" s="89">
        <f t="shared" si="59"/>
        <v>7.0532754684613803E-3</v>
      </c>
    </row>
    <row r="3554" spans="2:13" ht="13.5" thickBot="1" x14ac:dyDescent="0.25">
      <c r="B3554" s="105">
        <v>44027.666666666664</v>
      </c>
      <c r="C3554" s="104">
        <v>260.89999999999998</v>
      </c>
      <c r="M3554" s="89">
        <f t="shared" si="59"/>
        <v>2.0334958184196005E-3</v>
      </c>
    </row>
    <row r="3555" spans="2:13" ht="13.5" thickBot="1" x14ac:dyDescent="0.25">
      <c r="B3555" s="105">
        <v>44028.666666666664</v>
      </c>
      <c r="C3555" s="104">
        <v>259.12</v>
      </c>
      <c r="M3555" s="89">
        <f t="shared" si="59"/>
        <v>-6.8459172796087771E-3</v>
      </c>
    </row>
    <row r="3556" spans="2:13" ht="13.5" thickBot="1" x14ac:dyDescent="0.25">
      <c r="B3556" s="105">
        <v>44029.666666666664</v>
      </c>
      <c r="C3556" s="104">
        <v>259.42</v>
      </c>
      <c r="M3556" s="89">
        <f t="shared" si="59"/>
        <v>1.1570950494533103E-3</v>
      </c>
    </row>
    <row r="3557" spans="2:13" ht="13.5" thickBot="1" x14ac:dyDescent="0.25">
      <c r="B3557" s="105">
        <v>44032.666666666664</v>
      </c>
      <c r="C3557" s="104">
        <v>266.77999999999997</v>
      </c>
      <c r="M3557" s="89">
        <f t="shared" si="59"/>
        <v>2.7975978800370758E-2</v>
      </c>
    </row>
    <row r="3558" spans="2:13" ht="13.5" thickBot="1" x14ac:dyDescent="0.25">
      <c r="B3558" s="105">
        <v>44033.666666666664</v>
      </c>
      <c r="C3558" s="104">
        <v>264</v>
      </c>
      <c r="M3558" s="89">
        <f t="shared" si="59"/>
        <v>-1.0475245566581772E-2</v>
      </c>
    </row>
    <row r="3559" spans="2:13" ht="13.5" thickBot="1" x14ac:dyDescent="0.25">
      <c r="B3559" s="105">
        <v>44034.666666666664</v>
      </c>
      <c r="C3559" s="104">
        <v>264.93</v>
      </c>
      <c r="M3559" s="89">
        <f t="shared" si="59"/>
        <v>3.516537002504505E-3</v>
      </c>
    </row>
    <row r="3560" spans="2:13" ht="13.5" thickBot="1" x14ac:dyDescent="0.25">
      <c r="B3560" s="105">
        <v>44035.666666666664</v>
      </c>
      <c r="C3560" s="104">
        <v>258.01</v>
      </c>
      <c r="M3560" s="89">
        <f t="shared" si="59"/>
        <v>-2.6467296288418055E-2</v>
      </c>
    </row>
    <row r="3561" spans="2:13" ht="13.5" thickBot="1" x14ac:dyDescent="0.25">
      <c r="B3561" s="105">
        <v>44036.666666666664</v>
      </c>
      <c r="C3561" s="104">
        <v>255.56</v>
      </c>
      <c r="M3561" s="89">
        <f t="shared" si="59"/>
        <v>-9.5411281262599897E-3</v>
      </c>
    </row>
    <row r="3562" spans="2:13" ht="13.5" thickBot="1" x14ac:dyDescent="0.25">
      <c r="B3562" s="105">
        <v>44039.666666666664</v>
      </c>
      <c r="C3562" s="104">
        <v>260.12</v>
      </c>
      <c r="M3562" s="89">
        <f t="shared" si="59"/>
        <v>1.7685847266808614E-2</v>
      </c>
    </row>
    <row r="3563" spans="2:13" ht="13.5" thickBot="1" x14ac:dyDescent="0.25">
      <c r="B3563" s="105">
        <v>44040.666666666664</v>
      </c>
      <c r="C3563" s="104">
        <v>256.81</v>
      </c>
      <c r="M3563" s="89">
        <f t="shared" si="59"/>
        <v>-1.2806551133349839E-2</v>
      </c>
    </row>
    <row r="3564" spans="2:13" ht="13.5" thickBot="1" x14ac:dyDescent="0.25">
      <c r="B3564" s="105">
        <v>44041.666666666664</v>
      </c>
      <c r="C3564" s="104">
        <v>259.77</v>
      </c>
      <c r="M3564" s="89">
        <f t="shared" si="59"/>
        <v>1.1460112260218213E-2</v>
      </c>
    </row>
    <row r="3565" spans="2:13" ht="13.5" thickBot="1" x14ac:dyDescent="0.25">
      <c r="B3565" s="105">
        <v>44042.666666666664</v>
      </c>
      <c r="C3565" s="104">
        <v>261.13</v>
      </c>
      <c r="M3565" s="89">
        <f t="shared" si="59"/>
        <v>5.2217434832553524E-3</v>
      </c>
    </row>
    <row r="3566" spans="2:13" ht="13.5" thickBot="1" x14ac:dyDescent="0.25">
      <c r="B3566" s="105">
        <v>44043.666666666664</v>
      </c>
      <c r="C3566" s="104">
        <v>265.79000000000002</v>
      </c>
      <c r="M3566" s="89">
        <f t="shared" si="59"/>
        <v>1.7688155687949517E-2</v>
      </c>
    </row>
    <row r="3567" spans="2:13" ht="13.5" thickBot="1" x14ac:dyDescent="0.25">
      <c r="B3567" s="105">
        <v>44046.666666666664</v>
      </c>
      <c r="C3567" s="104">
        <v>269.38</v>
      </c>
      <c r="M3567" s="89">
        <f t="shared" si="59"/>
        <v>1.3416498871644502E-2</v>
      </c>
    </row>
    <row r="3568" spans="2:13" ht="13.5" thickBot="1" x14ac:dyDescent="0.25">
      <c r="B3568" s="105">
        <v>44047.666666666664</v>
      </c>
      <c r="C3568" s="104">
        <v>270.38</v>
      </c>
      <c r="M3568" s="89">
        <f t="shared" si="59"/>
        <v>3.7053547655904839E-3</v>
      </c>
    </row>
    <row r="3569" spans="2:13" ht="13.5" thickBot="1" x14ac:dyDescent="0.25">
      <c r="B3569" s="105">
        <v>44048.666666666664</v>
      </c>
      <c r="C3569" s="104">
        <v>271.05</v>
      </c>
      <c r="M3569" s="89">
        <f t="shared" si="59"/>
        <v>2.4749287700878511E-3</v>
      </c>
    </row>
    <row r="3570" spans="2:13" ht="13.5" thickBot="1" x14ac:dyDescent="0.25">
      <c r="B3570" s="105">
        <v>44049.666666666664</v>
      </c>
      <c r="C3570" s="104">
        <v>274.64</v>
      </c>
      <c r="M3570" s="89">
        <f t="shared" si="59"/>
        <v>1.3157843443089273E-2</v>
      </c>
    </row>
    <row r="3571" spans="2:13" ht="13.5" thickBot="1" x14ac:dyDescent="0.25">
      <c r="B3571" s="105">
        <v>44050.666666666664</v>
      </c>
      <c r="C3571" s="104">
        <v>271.47000000000003</v>
      </c>
      <c r="M3571" s="89">
        <f t="shared" si="59"/>
        <v>-1.1609513118284858E-2</v>
      </c>
    </row>
    <row r="3572" spans="2:13" ht="13.5" thickBot="1" x14ac:dyDescent="0.25">
      <c r="B3572" s="105">
        <v>44053.666666666664</v>
      </c>
      <c r="C3572" s="104">
        <v>270.31</v>
      </c>
      <c r="M3572" s="89">
        <f t="shared" si="59"/>
        <v>-4.2821875026346273E-3</v>
      </c>
    </row>
    <row r="3573" spans="2:13" ht="13.5" thickBot="1" x14ac:dyDescent="0.25">
      <c r="B3573" s="105">
        <v>44054.666666666664</v>
      </c>
      <c r="C3573" s="104">
        <v>265.19</v>
      </c>
      <c r="M3573" s="89">
        <f t="shared" si="59"/>
        <v>-1.9122898318399629E-2</v>
      </c>
    </row>
    <row r="3574" spans="2:13" ht="13.5" thickBot="1" x14ac:dyDescent="0.25">
      <c r="B3574" s="105">
        <v>44055.666666666664</v>
      </c>
      <c r="C3574" s="104">
        <v>271.86</v>
      </c>
      <c r="M3574" s="89">
        <f t="shared" si="59"/>
        <v>2.4840677696984486E-2</v>
      </c>
    </row>
    <row r="3575" spans="2:13" ht="13.5" thickBot="1" x14ac:dyDescent="0.25">
      <c r="B3575" s="105">
        <v>44056.666666666664</v>
      </c>
      <c r="C3575" s="104">
        <v>272.48</v>
      </c>
      <c r="M3575" s="89">
        <f t="shared" si="59"/>
        <v>2.2779890072762285E-3</v>
      </c>
    </row>
    <row r="3576" spans="2:13" ht="13.5" thickBot="1" x14ac:dyDescent="0.25">
      <c r="B3576" s="105">
        <v>44057.666666666664</v>
      </c>
      <c r="C3576" s="104">
        <v>272.16000000000003</v>
      </c>
      <c r="M3576" s="89">
        <f t="shared" si="59"/>
        <v>-1.1750882668264944E-3</v>
      </c>
    </row>
    <row r="3577" spans="2:13" ht="13.5" thickBot="1" x14ac:dyDescent="0.25">
      <c r="B3577" s="105">
        <v>44060.666666666664</v>
      </c>
      <c r="C3577" s="104">
        <v>275.32</v>
      </c>
      <c r="M3577" s="89">
        <f t="shared" si="59"/>
        <v>1.1543928882611781E-2</v>
      </c>
    </row>
    <row r="3578" spans="2:13" ht="13.5" thickBot="1" x14ac:dyDescent="0.25">
      <c r="B3578" s="105">
        <v>44061.666666666664</v>
      </c>
      <c r="C3578" s="104">
        <v>277.97000000000003</v>
      </c>
      <c r="M3578" s="89">
        <f t="shared" si="59"/>
        <v>9.5791366683101523E-3</v>
      </c>
    </row>
    <row r="3579" spans="2:13" ht="13.5" thickBot="1" x14ac:dyDescent="0.25">
      <c r="B3579" s="105">
        <v>44062.666666666664</v>
      </c>
      <c r="C3579" s="104">
        <v>276.10000000000002</v>
      </c>
      <c r="M3579" s="89">
        <f t="shared" si="59"/>
        <v>-6.7500752623646226E-3</v>
      </c>
    </row>
    <row r="3580" spans="2:13" ht="13.5" thickBot="1" x14ac:dyDescent="0.25">
      <c r="B3580" s="105">
        <v>44063.666666666664</v>
      </c>
      <c r="C3580" s="104">
        <v>279.93</v>
      </c>
      <c r="M3580" s="89">
        <f t="shared" si="59"/>
        <v>1.3776452977931408E-2</v>
      </c>
    </row>
    <row r="3581" spans="2:13" ht="13.5" thickBot="1" x14ac:dyDescent="0.25">
      <c r="B3581" s="105">
        <v>44064.666666666664</v>
      </c>
      <c r="C3581" s="104">
        <v>281.87</v>
      </c>
      <c r="M3581" s="89">
        <f t="shared" si="59"/>
        <v>6.9063998263741043E-3</v>
      </c>
    </row>
    <row r="3582" spans="2:13" ht="13.5" thickBot="1" x14ac:dyDescent="0.25">
      <c r="B3582" s="105">
        <v>44067.666666666664</v>
      </c>
      <c r="C3582" s="104">
        <v>283.63</v>
      </c>
      <c r="M3582" s="89">
        <f t="shared" si="59"/>
        <v>6.2246001156186651E-3</v>
      </c>
    </row>
    <row r="3583" spans="2:13" ht="13.5" thickBot="1" x14ac:dyDescent="0.25">
      <c r="B3583" s="105">
        <v>44068.666666666664</v>
      </c>
      <c r="C3583" s="104">
        <v>285.86</v>
      </c>
      <c r="M3583" s="89">
        <f t="shared" si="59"/>
        <v>7.8316086249361951E-3</v>
      </c>
    </row>
    <row r="3584" spans="2:13" ht="13.5" thickBot="1" x14ac:dyDescent="0.25">
      <c r="B3584" s="105">
        <v>44069.666666666664</v>
      </c>
      <c r="C3584" s="104">
        <v>291.95999999999998</v>
      </c>
      <c r="M3584" s="89">
        <f t="shared" si="59"/>
        <v>2.1114626102462394E-2</v>
      </c>
    </row>
    <row r="3585" spans="2:13" ht="13.5" thickBot="1" x14ac:dyDescent="0.25">
      <c r="B3585" s="105">
        <v>44070.666666666664</v>
      </c>
      <c r="C3585" s="104">
        <v>291.05</v>
      </c>
      <c r="M3585" s="89">
        <f t="shared" si="59"/>
        <v>-3.1217328656869413E-3</v>
      </c>
    </row>
    <row r="3586" spans="2:13" ht="13.5" thickBot="1" x14ac:dyDescent="0.25">
      <c r="B3586" s="105">
        <v>44071.666666666664</v>
      </c>
      <c r="C3586" s="104">
        <v>292.52999999999997</v>
      </c>
      <c r="M3586" s="89">
        <f t="shared" si="59"/>
        <v>5.0721517973927486E-3</v>
      </c>
    </row>
    <row r="3587" spans="2:13" ht="13.5" thickBot="1" x14ac:dyDescent="0.25">
      <c r="B3587" s="105">
        <v>44074.666666666664</v>
      </c>
      <c r="C3587" s="104">
        <v>294.88</v>
      </c>
      <c r="M3587" s="89">
        <f t="shared" si="59"/>
        <v>8.0012684063757947E-3</v>
      </c>
    </row>
    <row r="3588" spans="2:13" ht="13.5" thickBot="1" x14ac:dyDescent="0.25">
      <c r="B3588" s="105">
        <v>44075.666666666664</v>
      </c>
      <c r="C3588" s="104">
        <v>299.92</v>
      </c>
      <c r="M3588" s="89">
        <f t="shared" si="59"/>
        <v>1.6947278506143453E-2</v>
      </c>
    </row>
    <row r="3589" spans="2:13" ht="13.5" thickBot="1" x14ac:dyDescent="0.25">
      <c r="B3589" s="105">
        <v>44076.666666666664</v>
      </c>
      <c r="C3589" s="104">
        <v>302.76</v>
      </c>
      <c r="M3589" s="89">
        <f t="shared" ref="M3589:M3593" si="60">LN(C3589/C3588)</f>
        <v>9.424640013310049E-3</v>
      </c>
    </row>
    <row r="3590" spans="2:13" ht="13.5" thickBot="1" x14ac:dyDescent="0.25">
      <c r="B3590" s="105">
        <v>44077.666666666664</v>
      </c>
      <c r="C3590" s="104">
        <v>287.41000000000003</v>
      </c>
      <c r="M3590" s="89">
        <f t="shared" si="60"/>
        <v>-5.2030644690160055E-2</v>
      </c>
    </row>
    <row r="3591" spans="2:13" ht="13.5" thickBot="1" x14ac:dyDescent="0.25">
      <c r="B3591" s="105">
        <v>44078.666666666664</v>
      </c>
      <c r="C3591" s="104">
        <v>283.58</v>
      </c>
      <c r="M3591" s="89">
        <f t="shared" si="60"/>
        <v>-1.3415497441394782E-2</v>
      </c>
    </row>
    <row r="3592" spans="2:13" ht="13.5" thickBot="1" x14ac:dyDescent="0.25">
      <c r="B3592" s="105">
        <v>44082.666666666664</v>
      </c>
      <c r="C3592" s="104">
        <v>269.95</v>
      </c>
      <c r="M3592" s="89">
        <f t="shared" si="60"/>
        <v>-4.9257513645115845E-2</v>
      </c>
    </row>
    <row r="3593" spans="2:13" ht="13.5" thickBot="1" x14ac:dyDescent="0.25">
      <c r="B3593" s="105">
        <v>44083.666666666664</v>
      </c>
      <c r="C3593" s="104">
        <v>277.88</v>
      </c>
      <c r="D3593" s="111"/>
      <c r="E3593"/>
      <c r="M3593" s="89">
        <f t="shared" si="60"/>
        <v>2.8952609160384182E-2</v>
      </c>
    </row>
    <row r="3594" spans="2:13" ht="13.5" thickBot="1" x14ac:dyDescent="0.25">
      <c r="B3594" s="105">
        <v>44084.666666666664</v>
      </c>
      <c r="C3594" s="104">
        <v>272.33999999999997</v>
      </c>
      <c r="D3594" s="113">
        <f>C3593*(1-0.0039)</f>
        <v>276.796268</v>
      </c>
      <c r="E3594" s="110">
        <f>C3593*(1+0.007)</f>
        <v>279.82515999999998</v>
      </c>
      <c r="F3594" s="112">
        <f>C3593*(1-0.007)</f>
        <v>275.93484000000001</v>
      </c>
      <c r="G3594" s="102">
        <f>C3593*(1+0.0039)</f>
        <v>278.96373199999999</v>
      </c>
      <c r="M3594" s="89"/>
    </row>
    <row r="3595" spans="2:13" ht="13.5" thickBot="1" x14ac:dyDescent="0.25">
      <c r="B3595" s="105">
        <v>44085.666666666664</v>
      </c>
      <c r="C3595" s="104">
        <v>270.45</v>
      </c>
      <c r="D3595" s="102">
        <f>(0.36*D3594+0.64*E3594)*(1-0.0039)</f>
        <v>277.64769332036798</v>
      </c>
      <c r="E3595" s="110">
        <f>(0.36*D3594+0.64*E3594)*(1+0.007)</f>
        <v>280.68590219215992</v>
      </c>
      <c r="F3595" s="112">
        <f>(F3594*0.64+G3594*0.36)*(1-0.007)</f>
        <v>275.08606443215996</v>
      </c>
      <c r="G3595" s="102">
        <f>(F3594*0.64+G3594*0.36)*(1+0.0039)</f>
        <v>278.10563956036799</v>
      </c>
      <c r="M3595" s="89"/>
    </row>
    <row r="3596" spans="2:13" ht="13.5" thickBot="1" x14ac:dyDescent="0.25">
      <c r="B3596" s="105">
        <v>44088.666666666664</v>
      </c>
      <c r="C3596" s="104">
        <v>275.16000000000003</v>
      </c>
      <c r="D3596" s="102">
        <f t="shared" ref="D3596:D3602" si="61">(0.36*D3595+0.64*E3595)*(1-0.0039)</f>
        <v>278.50173762502141</v>
      </c>
      <c r="E3596" s="110">
        <f t="shared" ref="E3596:E3602" si="62">(0.36*D3595+0.64*E3595)*(1+0.007)</f>
        <v>281.54929202730301</v>
      </c>
      <c r="F3596" s="110">
        <f t="shared" ref="F3596:F3602" si="63">(F3595*0.64+G3595*0.36)*(1-0.007)</f>
        <v>274.23989969796662</v>
      </c>
      <c r="G3596" s="102">
        <f t="shared" ref="G3596:G3602" si="64">(F3595*0.64+G3595*0.36)*(1+0.0039)</f>
        <v>277.25018661308025</v>
      </c>
      <c r="M3596" s="89"/>
    </row>
    <row r="3597" spans="2:13" ht="13.5" thickBot="1" x14ac:dyDescent="0.25">
      <c r="B3597" s="105">
        <v>44089.666666666664</v>
      </c>
      <c r="C3597" s="104">
        <v>279.06</v>
      </c>
      <c r="D3597" s="102">
        <f t="shared" si="61"/>
        <v>279.35840896995597</v>
      </c>
      <c r="E3597" s="110">
        <f t="shared" si="62"/>
        <v>282.41533764957899</v>
      </c>
      <c r="F3597" s="110">
        <f t="shared" si="63"/>
        <v>273.39633776649566</v>
      </c>
      <c r="G3597" s="102">
        <f t="shared" si="64"/>
        <v>276.3973650390584</v>
      </c>
      <c r="M3597" s="89"/>
    </row>
    <row r="3598" spans="2:13" ht="13.5" thickBot="1" x14ac:dyDescent="0.25">
      <c r="B3598" s="105">
        <v>44090.666666666664</v>
      </c>
      <c r="C3598" s="104">
        <v>274.61</v>
      </c>
      <c r="D3598" s="102">
        <f t="shared" si="61"/>
        <v>280.21771543594753</v>
      </c>
      <c r="E3598" s="110">
        <f t="shared" si="62"/>
        <v>283.28404722818908</v>
      </c>
      <c r="F3598" s="110">
        <f t="shared" si="63"/>
        <v>272.55537063152588</v>
      </c>
      <c r="G3598" s="102">
        <f t="shared" si="64"/>
        <v>275.54716674419825</v>
      </c>
      <c r="M3598" s="89"/>
    </row>
    <row r="3599" spans="2:13" ht="13.5" thickBot="1" x14ac:dyDescent="0.25">
      <c r="B3599" s="105">
        <v>44091.666666666664</v>
      </c>
      <c r="C3599" s="104">
        <v>270.32</v>
      </c>
      <c r="D3599" s="102">
        <f t="shared" si="61"/>
        <v>281.07966512862851</v>
      </c>
      <c r="E3599" s="110">
        <f t="shared" si="62"/>
        <v>284.15542895746302</v>
      </c>
      <c r="F3599" s="110">
        <f t="shared" si="63"/>
        <v>271.71699031146335</v>
      </c>
      <c r="G3599" s="102">
        <f t="shared" si="64"/>
        <v>274.69958365929313</v>
      </c>
      <c r="M3599" s="89"/>
    </row>
    <row r="3600" spans="2:13" ht="13.5" thickBot="1" x14ac:dyDescent="0.25">
      <c r="B3600" s="105">
        <v>44092.666666666664</v>
      </c>
      <c r="C3600" s="104">
        <v>266.87</v>
      </c>
      <c r="D3600" s="114">
        <f t="shared" si="61"/>
        <v>281.94426617856419</v>
      </c>
      <c r="E3600" s="115">
        <f t="shared" si="62"/>
        <v>285.02949105693614</v>
      </c>
      <c r="F3600" s="115">
        <f t="shared" si="63"/>
        <v>270.8811888492653</v>
      </c>
      <c r="G3600" s="114">
        <f t="shared" si="64"/>
        <v>273.85460773995715</v>
      </c>
      <c r="M3600" s="89"/>
    </row>
    <row r="3601" spans="2:13" ht="13.5" thickBot="1" x14ac:dyDescent="0.25">
      <c r="B3601" s="105">
        <v>44095.666666666664</v>
      </c>
      <c r="C3601" s="104">
        <v>267.51</v>
      </c>
      <c r="D3601" s="102">
        <f t="shared" si="61"/>
        <v>282.81152674132943</v>
      </c>
      <c r="E3601" s="110">
        <f t="shared" si="62"/>
        <v>285.90624177142723</v>
      </c>
      <c r="F3601" s="110">
        <f t="shared" si="63"/>
        <v>270.04795831236498</v>
      </c>
      <c r="G3601" s="102">
        <f t="shared" si="64"/>
        <v>273.01223096654905</v>
      </c>
      <c r="M3601" s="89"/>
    </row>
    <row r="3602" spans="2:13" ht="13.5" thickBot="1" x14ac:dyDescent="0.25">
      <c r="B3602" s="105">
        <v>44096.666666666664</v>
      </c>
      <c r="C3602" s="104">
        <v>272.48</v>
      </c>
      <c r="D3602" s="102">
        <f t="shared" si="61"/>
        <v>283.68145499758572</v>
      </c>
      <c r="E3602" s="110">
        <f t="shared" si="62"/>
        <v>286.78568937111612</v>
      </c>
      <c r="F3602" s="110">
        <f t="shared" si="63"/>
        <v>269.21729079259615</v>
      </c>
      <c r="G3602" s="102">
        <f t="shared" si="64"/>
        <v>272.17244534409593</v>
      </c>
      <c r="M3602" s="89"/>
    </row>
    <row r="3603" spans="2:13" ht="13.5" thickBot="1" x14ac:dyDescent="0.25">
      <c r="B3603" s="105">
        <v>44097.666666666664</v>
      </c>
      <c r="C3603" s="104">
        <v>264.16000000000003</v>
      </c>
      <c r="D3603" s="102">
        <f t="shared" ref="D3603:D3666" si="65">(0.36*D3602+0.64*E3602)*(1-0.0039)</f>
        <v>284.55405915315822</v>
      </c>
      <c r="E3603" s="110">
        <f t="shared" ref="E3603:E3666" si="66">(0.36*D3602+0.64*E3602)*(1+0.007)</f>
        <v>287.66784215162164</v>
      </c>
      <c r="F3603" s="110">
        <f t="shared" ref="F3603:F3666" si="67">(F3602*0.64+G3602*0.36)*(1-0.007)</f>
        <v>268.38917840611811</v>
      </c>
      <c r="G3603" s="102">
        <f t="shared" ref="G3603:G3666" si="68">(F3602*0.64+G3602*0.36)*(1+0.0039)</f>
        <v>271.33524290221749</v>
      </c>
      <c r="M3603" s="89"/>
    </row>
    <row r="3604" spans="2:13" ht="13.5" thickBot="1" x14ac:dyDescent="0.25">
      <c r="B3604" s="105">
        <v>44098.666666666664</v>
      </c>
      <c r="C3604" s="104">
        <v>265.39</v>
      </c>
      <c r="D3604" s="102">
        <f t="shared" si="65"/>
        <v>285.42934743911331</v>
      </c>
      <c r="E3604" s="110">
        <f t="shared" si="66"/>
        <v>288.55270843407999</v>
      </c>
      <c r="F3604" s="110">
        <f t="shared" si="67"/>
        <v>267.56361329334084</v>
      </c>
      <c r="G3604" s="102">
        <f t="shared" si="68"/>
        <v>270.50061569505027</v>
      </c>
      <c r="M3604" s="89"/>
    </row>
    <row r="3605" spans="2:13" ht="13.5" thickBot="1" x14ac:dyDescent="0.25">
      <c r="B3605" s="105">
        <v>44099.666666666664</v>
      </c>
      <c r="C3605" s="104">
        <v>271.56</v>
      </c>
      <c r="D3605" s="102">
        <f t="shared" si="65"/>
        <v>286.307328111836</v>
      </c>
      <c r="E3605" s="110">
        <f t="shared" si="66"/>
        <v>289.44029656522321</v>
      </c>
      <c r="F3605" s="110">
        <f t="shared" si="67"/>
        <v>266.74058761885055</v>
      </c>
      <c r="G3605" s="102">
        <f t="shared" si="68"/>
        <v>269.66855580117226</v>
      </c>
      <c r="M3605" s="89"/>
    </row>
    <row r="3606" spans="2:13" ht="13.5" thickBot="1" x14ac:dyDescent="0.25">
      <c r="B3606" s="105">
        <v>44102.666666666664</v>
      </c>
      <c r="C3606" s="104">
        <v>277.2</v>
      </c>
      <c r="D3606" s="102">
        <f t="shared" si="65"/>
        <v>287.18800945310801</v>
      </c>
      <c r="E3606" s="110">
        <f t="shared" si="66"/>
        <v>290.33061491745786</v>
      </c>
      <c r="F3606" s="110">
        <f t="shared" si="67"/>
        <v>265.92009357133497</v>
      </c>
      <c r="G3606" s="102">
        <f t="shared" si="68"/>
        <v>268.83905532352787</v>
      </c>
      <c r="M3606" s="89"/>
    </row>
    <row r="3607" spans="2:13" ht="13.5" thickBot="1" x14ac:dyDescent="0.25">
      <c r="B3607" s="105">
        <v>44103.666666666664</v>
      </c>
      <c r="C3607" s="104">
        <v>275.95</v>
      </c>
      <c r="D3607" s="102">
        <f t="shared" si="65"/>
        <v>288.07139977018574</v>
      </c>
      <c r="E3607" s="110">
        <f t="shared" si="66"/>
        <v>291.2236718889439</v>
      </c>
      <c r="F3607" s="110">
        <f t="shared" si="67"/>
        <v>265.10212336350952</v>
      </c>
      <c r="G3607" s="102">
        <f t="shared" si="68"/>
        <v>268.01210638935271</v>
      </c>
      <c r="M3607" s="89"/>
    </row>
    <row r="3608" spans="2:13" ht="13.5" thickBot="1" x14ac:dyDescent="0.25">
      <c r="B3608" s="105">
        <v>44104.666666666664</v>
      </c>
      <c r="C3608" s="104">
        <v>277.83999999999997</v>
      </c>
      <c r="D3608" s="102">
        <f t="shared" si="65"/>
        <v>288.95750739587879</v>
      </c>
      <c r="E3608" s="110">
        <f t="shared" si="66"/>
        <v>292.11947590367424</v>
      </c>
      <c r="F3608" s="110">
        <f t="shared" si="67"/>
        <v>264.28666923204338</v>
      </c>
      <c r="G3608" s="102">
        <f t="shared" si="68"/>
        <v>267.18770115009903</v>
      </c>
      <c r="M3608" s="89"/>
    </row>
    <row r="3609" spans="2:13" ht="13.5" thickBot="1" x14ac:dyDescent="0.25">
      <c r="B3609" s="105">
        <v>44105.666666666664</v>
      </c>
      <c r="C3609" s="104">
        <v>282.25</v>
      </c>
      <c r="D3609" s="102">
        <f t="shared" si="65"/>
        <v>289.84634068862846</v>
      </c>
      <c r="E3609" s="110">
        <f t="shared" si="66"/>
        <v>293.01803541155391</v>
      </c>
      <c r="F3609" s="110">
        <f t="shared" si="67"/>
        <v>263.4737234374856</v>
      </c>
      <c r="G3609" s="102">
        <f t="shared" si="68"/>
        <v>266.36583178136135</v>
      </c>
      <c r="M3609" s="89"/>
    </row>
    <row r="3610" spans="2:13" ht="13.5" thickBot="1" x14ac:dyDescent="0.25">
      <c r="B3610" s="105">
        <v>44106.666666666664</v>
      </c>
      <c r="C3610" s="104">
        <v>274.31</v>
      </c>
      <c r="D3610" s="102">
        <f t="shared" si="65"/>
        <v>290.73790803258669</v>
      </c>
      <c r="E3610" s="110">
        <f t="shared" si="66"/>
        <v>293.91935888847979</v>
      </c>
      <c r="F3610" s="110">
        <f t="shared" si="67"/>
        <v>262.66327826419189</v>
      </c>
      <c r="G3610" s="102">
        <f t="shared" si="68"/>
        <v>265.54649048280186</v>
      </c>
      <c r="M3610" s="89"/>
    </row>
    <row r="3611" spans="2:13" ht="13.5" thickBot="1" x14ac:dyDescent="0.25">
      <c r="B3611" s="105">
        <v>44109.666666666664</v>
      </c>
      <c r="C3611" s="104">
        <v>280.16000000000003</v>
      </c>
      <c r="D3611" s="102">
        <f t="shared" si="65"/>
        <v>291.63221783769484</v>
      </c>
      <c r="E3611" s="110">
        <f t="shared" si="66"/>
        <v>294.82345483642075</v>
      </c>
      <c r="F3611" s="110">
        <f t="shared" si="67"/>
        <v>261.8553260202512</v>
      </c>
      <c r="G3611" s="102">
        <f t="shared" si="68"/>
        <v>264.72966947807674</v>
      </c>
      <c r="M3611" s="89"/>
    </row>
    <row r="3612" spans="2:13" ht="13.5" thickBot="1" x14ac:dyDescent="0.25">
      <c r="B3612" s="105">
        <v>44110.666666666664</v>
      </c>
      <c r="C3612" s="104">
        <v>275.16000000000003</v>
      </c>
      <c r="D3612" s="102">
        <f t="shared" si="65"/>
        <v>292.52927853976354</v>
      </c>
      <c r="E3612" s="110">
        <f t="shared" si="66"/>
        <v>295.73033178349755</v>
      </c>
      <c r="F3612" s="110">
        <f t="shared" si="67"/>
        <v>261.04985903741289</v>
      </c>
      <c r="G3612" s="102">
        <f t="shared" si="68"/>
        <v>263.91536101476214</v>
      </c>
      <c r="M3612" s="89"/>
    </row>
    <row r="3613" spans="2:13" ht="13.5" thickBot="1" x14ac:dyDescent="0.25">
      <c r="B3613" s="105">
        <v>44111.666666666664</v>
      </c>
      <c r="C3613" s="104">
        <v>279.92</v>
      </c>
      <c r="D3613" s="102">
        <f t="shared" si="65"/>
        <v>293.42909860055187</v>
      </c>
      <c r="E3613" s="110">
        <f t="shared" si="66"/>
        <v>296.63999828406355</v>
      </c>
      <c r="F3613" s="110">
        <f t="shared" si="67"/>
        <v>260.24686967101377</v>
      </c>
      <c r="G3613" s="102">
        <f t="shared" si="68"/>
        <v>263.10355736428073</v>
      </c>
      <c r="M3613" s="89"/>
    </row>
    <row r="3614" spans="2:13" ht="13.5" thickBot="1" x14ac:dyDescent="0.25">
      <c r="B3614" s="105">
        <v>44112.666666666664</v>
      </c>
      <c r="C3614" s="104">
        <v>281.41000000000003</v>
      </c>
      <c r="D3614" s="102">
        <f t="shared" si="65"/>
        <v>294.33168650784711</v>
      </c>
      <c r="E3614" s="110">
        <f t="shared" si="66"/>
        <v>297.5524629187853</v>
      </c>
      <c r="F3614" s="110">
        <f t="shared" si="67"/>
        <v>259.4463502999057</v>
      </c>
      <c r="G3614" s="102">
        <f t="shared" si="68"/>
        <v>262.29425082182814</v>
      </c>
      <c r="M3614" s="89"/>
    </row>
    <row r="3615" spans="2:13" ht="13.5" thickBot="1" x14ac:dyDescent="0.25">
      <c r="B3615" s="105">
        <v>44113.666666666664</v>
      </c>
      <c r="C3615" s="104">
        <v>285.70999999999998</v>
      </c>
      <c r="D3615" s="102">
        <f t="shared" si="65"/>
        <v>295.23705077554524</v>
      </c>
      <c r="E3615" s="110">
        <f t="shared" si="66"/>
        <v>298.46773429472341</v>
      </c>
      <c r="F3615" s="110">
        <f t="shared" si="67"/>
        <v>258.64829332638323</v>
      </c>
      <c r="G3615" s="102">
        <f t="shared" si="68"/>
        <v>261.48743370630024</v>
      </c>
      <c r="M3615" s="89"/>
    </row>
    <row r="3616" spans="2:13" ht="13.5" thickBot="1" x14ac:dyDescent="0.25">
      <c r="B3616" s="105">
        <v>44116.666666666664</v>
      </c>
      <c r="C3616" s="104">
        <v>294.52999999999997</v>
      </c>
      <c r="D3616" s="102">
        <f t="shared" si="65"/>
        <v>296.14519994373074</v>
      </c>
      <c r="E3616" s="110">
        <f t="shared" si="66"/>
        <v>299.38582104541399</v>
      </c>
      <c r="F3616" s="110">
        <f t="shared" si="67"/>
        <v>257.85269117611125</v>
      </c>
      <c r="G3616" s="102">
        <f t="shared" si="68"/>
        <v>260.68309836021967</v>
      </c>
      <c r="M3616" s="89"/>
    </row>
    <row r="3617" spans="2:13" ht="13.5" thickBot="1" x14ac:dyDescent="0.25">
      <c r="B3617" s="105">
        <v>44117.666666666664</v>
      </c>
      <c r="C3617" s="104">
        <v>294.52</v>
      </c>
      <c r="D3617" s="102">
        <f t="shared" si="65"/>
        <v>297.05614257875766</v>
      </c>
      <c r="E3617" s="110">
        <f t="shared" si="66"/>
        <v>300.30673183094962</v>
      </c>
      <c r="F3617" s="110">
        <f t="shared" si="67"/>
        <v>257.05953629805356</v>
      </c>
      <c r="G3617" s="102">
        <f t="shared" si="68"/>
        <v>259.8812371496636</v>
      </c>
      <c r="M3617" s="89"/>
    </row>
    <row r="3618" spans="2:13" ht="13.5" thickBot="1" x14ac:dyDescent="0.25">
      <c r="B3618" s="105">
        <v>44118.666666666664</v>
      </c>
      <c r="C3618" s="104">
        <v>292.06</v>
      </c>
      <c r="D3618" s="102">
        <f t="shared" si="65"/>
        <v>297.9698872733299</v>
      </c>
      <c r="E3618" s="110">
        <f t="shared" si="66"/>
        <v>301.23047533806164</v>
      </c>
      <c r="F3618" s="110">
        <f t="shared" si="67"/>
        <v>256.26882116440072</v>
      </c>
      <c r="G3618" s="102">
        <f t="shared" si="68"/>
        <v>259.08184246419125</v>
      </c>
      <c r="M3618" s="89"/>
    </row>
    <row r="3619" spans="2:13" ht="13.5" thickBot="1" x14ac:dyDescent="0.25">
      <c r="B3619" s="105">
        <v>44119.666666666664</v>
      </c>
      <c r="C3619" s="104">
        <v>290.10000000000002</v>
      </c>
      <c r="D3619" s="102">
        <f t="shared" si="65"/>
        <v>298.88644264658262</v>
      </c>
      <c r="E3619" s="110">
        <f t="shared" si="66"/>
        <v>302.15706028020145</v>
      </c>
      <c r="F3619" s="110">
        <f t="shared" si="67"/>
        <v>255.48053827049901</v>
      </c>
      <c r="G3619" s="102">
        <f t="shared" si="68"/>
        <v>258.28490671677139</v>
      </c>
      <c r="M3619" s="89"/>
    </row>
    <row r="3620" spans="2:13" ht="13.5" thickBot="1" x14ac:dyDescent="0.25">
      <c r="B3620" s="105">
        <v>44120.666666666664</v>
      </c>
      <c r="C3620" s="104">
        <v>288.51</v>
      </c>
      <c r="D3620" s="102">
        <f t="shared" si="65"/>
        <v>299.80581734416347</v>
      </c>
      <c r="E3620" s="110">
        <f t="shared" si="66"/>
        <v>303.08649539762337</v>
      </c>
      <c r="F3620" s="110">
        <f t="shared" si="67"/>
        <v>254.69468013477899</v>
      </c>
      <c r="G3620" s="102">
        <f t="shared" si="68"/>
        <v>257.49042234371063</v>
      </c>
      <c r="M3620" s="89"/>
    </row>
    <row r="3621" spans="2:13" ht="13.5" thickBot="1" x14ac:dyDescent="0.25">
      <c r="B3621" s="105">
        <v>44123.666666666664</v>
      </c>
      <c r="C3621" s="104">
        <v>283.8</v>
      </c>
      <c r="D3621" s="102">
        <f t="shared" si="65"/>
        <v>300.72802003831413</v>
      </c>
      <c r="E3621" s="110">
        <f t="shared" si="66"/>
        <v>304.01878945746637</v>
      </c>
      <c r="F3621" s="110">
        <f t="shared" si="67"/>
        <v>253.91123929868445</v>
      </c>
      <c r="G3621" s="102">
        <f t="shared" si="68"/>
        <v>256.6983818045814</v>
      </c>
      <c r="M3621" s="89"/>
    </row>
    <row r="3622" spans="2:13" ht="13.5" thickBot="1" x14ac:dyDescent="0.25">
      <c r="B3622" s="105">
        <v>44124.666666666664</v>
      </c>
      <c r="C3622" s="104">
        <v>284.41000000000003</v>
      </c>
      <c r="D3622" s="102">
        <f t="shared" si="65"/>
        <v>301.65305942795197</v>
      </c>
      <c r="E3622" s="110">
        <f t="shared" si="66"/>
        <v>304.95395125383754</v>
      </c>
      <c r="F3622" s="110">
        <f t="shared" si="67"/>
        <v>253.13020832660169</v>
      </c>
      <c r="G3622" s="102">
        <f t="shared" si="68"/>
        <v>255.90877758215049</v>
      </c>
      <c r="M3622" s="89"/>
    </row>
    <row r="3623" spans="2:13" ht="13.5" thickBot="1" x14ac:dyDescent="0.25">
      <c r="B3623" s="105">
        <v>44125.666666666664</v>
      </c>
      <c r="C3623" s="104">
        <v>284.19</v>
      </c>
      <c r="D3623" s="102">
        <f t="shared" si="65"/>
        <v>302.58094423875229</v>
      </c>
      <c r="E3623" s="110">
        <f t="shared" si="66"/>
        <v>305.89198960789429</v>
      </c>
      <c r="F3623" s="110">
        <f t="shared" si="67"/>
        <v>252.35157980578904</v>
      </c>
      <c r="G3623" s="102">
        <f t="shared" si="68"/>
        <v>255.12160218230778</v>
      </c>
      <c r="M3623" s="89"/>
    </row>
    <row r="3624" spans="2:13" ht="13.5" thickBot="1" x14ac:dyDescent="0.25">
      <c r="B3624" s="105">
        <v>44126.666666666664</v>
      </c>
      <c r="C3624" s="104">
        <v>284.18</v>
      </c>
      <c r="D3624" s="102">
        <f t="shared" si="65"/>
        <v>303.51168322323065</v>
      </c>
      <c r="E3624" s="110">
        <f t="shared" si="66"/>
        <v>306.8329133679282</v>
      </c>
      <c r="F3624" s="110">
        <f t="shared" si="67"/>
        <v>251.57534634630642</v>
      </c>
      <c r="G3624" s="102">
        <f t="shared" si="68"/>
        <v>254.33684813399501</v>
      </c>
      <c r="M3624" s="89"/>
    </row>
    <row r="3625" spans="2:13" ht="13.5" thickBot="1" x14ac:dyDescent="0.25">
      <c r="B3625" s="105">
        <v>44127.666666666664</v>
      </c>
      <c r="C3625" s="104">
        <v>284.74</v>
      </c>
      <c r="D3625" s="102">
        <f t="shared" si="65"/>
        <v>304.44528516082534</v>
      </c>
      <c r="E3625" s="110">
        <f t="shared" si="66"/>
        <v>307.7767314094479</v>
      </c>
      <c r="F3625" s="110">
        <f t="shared" si="67"/>
        <v>250.80150058094517</v>
      </c>
      <c r="G3625" s="102">
        <f t="shared" si="68"/>
        <v>253.55450798913481</v>
      </c>
      <c r="M3625" s="89"/>
    </row>
    <row r="3626" spans="2:13" ht="13.5" thickBot="1" x14ac:dyDescent="0.25">
      <c r="B3626" s="105">
        <v>44130.666666666664</v>
      </c>
      <c r="C3626" s="104">
        <v>280.47000000000003</v>
      </c>
      <c r="D3626" s="102">
        <f t="shared" si="65"/>
        <v>305.38175885797995</v>
      </c>
      <c r="E3626" s="110">
        <f t="shared" si="66"/>
        <v>308.7234526352633</v>
      </c>
      <c r="F3626" s="110">
        <f t="shared" si="67"/>
        <v>250.03003516515818</v>
      </c>
      <c r="G3626" s="102">
        <f t="shared" si="68"/>
        <v>252.77457432256023</v>
      </c>
      <c r="M3626" s="89"/>
    </row>
    <row r="3627" spans="2:13" ht="13.5" thickBot="1" x14ac:dyDescent="0.25">
      <c r="B3627" s="105">
        <v>44131.666666666664</v>
      </c>
      <c r="C3627" s="104">
        <v>282.66000000000003</v>
      </c>
      <c r="D3627" s="102">
        <f t="shared" si="65"/>
        <v>306.32111314822708</v>
      </c>
      <c r="E3627" s="110">
        <f t="shared" si="66"/>
        <v>309.67308597556934</v>
      </c>
      <c r="F3627" s="110">
        <f t="shared" si="67"/>
        <v>249.26094277699016</v>
      </c>
      <c r="G3627" s="102">
        <f t="shared" si="68"/>
        <v>251.99703973194403</v>
      </c>
      <c r="M3627" s="89"/>
    </row>
    <row r="3628" spans="2:13" ht="13.5" thickBot="1" x14ac:dyDescent="0.25">
      <c r="B3628" s="105">
        <v>44132.666666666664</v>
      </c>
      <c r="C3628" s="104">
        <v>271.64</v>
      </c>
      <c r="D3628" s="102">
        <f t="shared" si="65"/>
        <v>307.26335689227096</v>
      </c>
      <c r="E3628" s="110">
        <f t="shared" si="66"/>
        <v>310.62564038803015</v>
      </c>
      <c r="F3628" s="110">
        <f t="shared" si="67"/>
        <v>248.49421611700814</v>
      </c>
      <c r="G3628" s="102">
        <f t="shared" si="68"/>
        <v>251.22189683772856</v>
      </c>
      <c r="M3628" s="89"/>
    </row>
    <row r="3629" spans="2:13" ht="13.5" thickBot="1" x14ac:dyDescent="0.25">
      <c r="B3629" s="105">
        <v>44133.666666666664</v>
      </c>
      <c r="C3629" s="104">
        <v>276.39</v>
      </c>
      <c r="D3629" s="102">
        <f t="shared" si="65"/>
        <v>308.20849897807159</v>
      </c>
      <c r="E3629" s="110">
        <f t="shared" si="66"/>
        <v>311.58112485786376</v>
      </c>
      <c r="F3629" s="110">
        <f t="shared" si="67"/>
        <v>247.72984790823222</v>
      </c>
      <c r="G3629" s="102">
        <f t="shared" si="68"/>
        <v>250.44913828305573</v>
      </c>
      <c r="M3629" s="89"/>
    </row>
    <row r="3630" spans="2:13" ht="13.5" thickBot="1" x14ac:dyDescent="0.25">
      <c r="B3630" s="105">
        <v>44134.666666666664</v>
      </c>
      <c r="C3630" s="104">
        <v>269.38</v>
      </c>
      <c r="D3630" s="102">
        <f t="shared" si="65"/>
        <v>309.1565483209281</v>
      </c>
      <c r="E3630" s="110">
        <f t="shared" si="66"/>
        <v>312.53954839792652</v>
      </c>
      <c r="F3630" s="110">
        <f t="shared" si="67"/>
        <v>246.96783089606649</v>
      </c>
      <c r="G3630" s="102">
        <f t="shared" si="68"/>
        <v>249.67875673369704</v>
      </c>
      <c r="M3630" s="89"/>
    </row>
    <row r="3631" spans="2:13" ht="13.5" thickBot="1" x14ac:dyDescent="0.25">
      <c r="B3631" s="105">
        <v>44137.666666666664</v>
      </c>
      <c r="C3631" s="104">
        <v>269.98</v>
      </c>
      <c r="D3631" s="102">
        <f t="shared" si="65"/>
        <v>310.10751386356327</v>
      </c>
      <c r="E3631" s="110">
        <f t="shared" si="66"/>
        <v>313.50092004879849</v>
      </c>
      <c r="F3631" s="110">
        <f t="shared" si="67"/>
        <v>246.20815784823023</v>
      </c>
      <c r="G3631" s="102">
        <f t="shared" si="68"/>
        <v>248.91074487798423</v>
      </c>
      <c r="M3631" s="89"/>
    </row>
    <row r="3632" spans="2:13" ht="13.5" thickBot="1" x14ac:dyDescent="0.25">
      <c r="B3632" s="105">
        <v>44138.666666666664</v>
      </c>
      <c r="C3632" s="104">
        <v>274.64999999999998</v>
      </c>
      <c r="D3632" s="102">
        <f t="shared" si="65"/>
        <v>311.06140457620756</v>
      </c>
      <c r="E3632" s="110">
        <f t="shared" si="66"/>
        <v>314.46524887886858</v>
      </c>
      <c r="F3632" s="110">
        <f t="shared" si="67"/>
        <v>245.45082155468907</v>
      </c>
      <c r="G3632" s="102">
        <f t="shared" si="68"/>
        <v>248.14509542673954</v>
      </c>
      <c r="M3632" s="89"/>
    </row>
    <row r="3633" spans="2:13" ht="13.5" thickBot="1" x14ac:dyDescent="0.25">
      <c r="B3633" s="105">
        <v>44139.666666666664</v>
      </c>
      <c r="C3633" s="104">
        <v>286.91000000000003</v>
      </c>
      <c r="D3633" s="102">
        <f t="shared" si="65"/>
        <v>312.01822945668391</v>
      </c>
      <c r="E3633" s="110">
        <f t="shared" si="66"/>
        <v>315.43254398441996</v>
      </c>
      <c r="F3633" s="110">
        <f t="shared" si="67"/>
        <v>244.69581482758684</v>
      </c>
      <c r="G3633" s="102">
        <f t="shared" si="68"/>
        <v>247.38180111320688</v>
      </c>
      <c r="M3633" s="89"/>
    </row>
    <row r="3634" spans="2:13" ht="13.5" thickBot="1" x14ac:dyDescent="0.25">
      <c r="B3634" s="105">
        <v>44140.666666666664</v>
      </c>
      <c r="C3634" s="104">
        <v>294.39</v>
      </c>
      <c r="D3634" s="102">
        <f t="shared" si="65"/>
        <v>312.97799753049264</v>
      </c>
      <c r="E3634" s="110">
        <f t="shared" si="66"/>
        <v>316.40281448971598</v>
      </c>
      <c r="F3634" s="110">
        <f t="shared" si="67"/>
        <v>243.94313050117719</v>
      </c>
      <c r="G3634" s="102">
        <f t="shared" si="68"/>
        <v>246.62085469298268</v>
      </c>
      <c r="M3634" s="89"/>
    </row>
    <row r="3635" spans="2:13" ht="13.5" thickBot="1" x14ac:dyDescent="0.25">
      <c r="B3635" s="105">
        <v>44141.666666666664</v>
      </c>
      <c r="C3635" s="104">
        <v>294.61</v>
      </c>
      <c r="D3635" s="102">
        <f t="shared" si="65"/>
        <v>313.94071785089642</v>
      </c>
      <c r="E3635" s="110">
        <f t="shared" si="66"/>
        <v>317.37606954708633</v>
      </c>
      <c r="F3635" s="110">
        <f t="shared" si="67"/>
        <v>243.1927614317556</v>
      </c>
      <c r="G3635" s="102">
        <f t="shared" si="68"/>
        <v>245.86224894394707</v>
      </c>
      <c r="M3635" s="89"/>
    </row>
    <row r="3636" spans="2:13" ht="13.5" thickBot="1" x14ac:dyDescent="0.25">
      <c r="B3636" s="105">
        <v>44144.666666666664</v>
      </c>
      <c r="C3636" s="104">
        <v>288.58999999999997</v>
      </c>
      <c r="D3636" s="102">
        <f t="shared" si="65"/>
        <v>314.90639949900577</v>
      </c>
      <c r="E3636" s="110">
        <f t="shared" si="66"/>
        <v>318.35231833701317</v>
      </c>
      <c r="F3636" s="110">
        <f t="shared" si="67"/>
        <v>242.4447004975915</v>
      </c>
      <c r="G3636" s="102">
        <f t="shared" si="68"/>
        <v>245.10597666619549</v>
      </c>
      <c r="M3636" s="89"/>
    </row>
    <row r="3637" spans="2:13" ht="13.5" thickBot="1" x14ac:dyDescent="0.25">
      <c r="B3637" s="105">
        <v>44145.666666666664</v>
      </c>
      <c r="C3637" s="104">
        <v>283.42</v>
      </c>
      <c r="D3637" s="102">
        <f t="shared" si="65"/>
        <v>315.87505158386466</v>
      </c>
      <c r="E3637" s="110">
        <f t="shared" si="66"/>
        <v>319.33157006821773</v>
      </c>
      <c r="F3637" s="110">
        <f t="shared" si="67"/>
        <v>241.69894059886093</v>
      </c>
      <c r="G3637" s="102">
        <f t="shared" si="68"/>
        <v>244.35203068197029</v>
      </c>
      <c r="M3637" s="89"/>
    </row>
    <row r="3638" spans="2:13" ht="13.5" thickBot="1" x14ac:dyDescent="0.25">
      <c r="B3638" s="105">
        <v>44146.666666666664</v>
      </c>
      <c r="C3638" s="104">
        <v>289.76</v>
      </c>
      <c r="D3638" s="102">
        <f t="shared" si="65"/>
        <v>316.84668324253659</v>
      </c>
      <c r="E3638" s="110">
        <f t="shared" si="66"/>
        <v>320.31383397774755</v>
      </c>
      <c r="F3638" s="110">
        <f t="shared" si="67"/>
        <v>240.95547465757886</v>
      </c>
      <c r="G3638" s="102">
        <f t="shared" si="68"/>
        <v>243.60040383559254</v>
      </c>
      <c r="M3638" s="89"/>
    </row>
    <row r="3639" spans="2:13" ht="13.5" thickBot="1" x14ac:dyDescent="0.25">
      <c r="B3639" s="105">
        <v>44147.666666666664</v>
      </c>
      <c r="C3639" s="104">
        <v>288.39999999999998</v>
      </c>
      <c r="D3639" s="102">
        <f t="shared" si="65"/>
        <v>317.82130364019059</v>
      </c>
      <c r="E3639" s="110">
        <f t="shared" si="66"/>
        <v>321.29911933106303</v>
      </c>
      <c r="F3639" s="110">
        <f t="shared" si="67"/>
        <v>240.21429561753214</v>
      </c>
      <c r="G3639" s="102">
        <f t="shared" si="68"/>
        <v>242.85108899339428</v>
      </c>
      <c r="M3639" s="89"/>
    </row>
    <row r="3640" spans="2:13" ht="13.5" thickBot="1" x14ac:dyDescent="0.25">
      <c r="B3640" s="105">
        <v>44148.666666666664</v>
      </c>
      <c r="C3640" s="104">
        <v>290.93</v>
      </c>
      <c r="D3640" s="102">
        <f t="shared" si="65"/>
        <v>318.79892197018779</v>
      </c>
      <c r="E3640" s="110">
        <f t="shared" si="66"/>
        <v>322.28743542212538</v>
      </c>
      <c r="F3640" s="110">
        <f t="shared" si="67"/>
        <v>239.47539644421263</v>
      </c>
      <c r="G3640" s="102">
        <f t="shared" si="68"/>
        <v>242.10407904365061</v>
      </c>
      <c r="M3640" s="89"/>
    </row>
    <row r="3641" spans="2:13" ht="13.5" thickBot="1" x14ac:dyDescent="0.25">
      <c r="B3641" s="105">
        <v>44151.666666666664</v>
      </c>
      <c r="C3641" s="104">
        <v>293.2</v>
      </c>
      <c r="D3641" s="102">
        <f t="shared" si="65"/>
        <v>319.7795474541681</v>
      </c>
      <c r="E3641" s="110">
        <f t="shared" si="66"/>
        <v>323.27879157348383</v>
      </c>
      <c r="F3641" s="110">
        <f t="shared" si="67"/>
        <v>238.73877012475023</v>
      </c>
      <c r="G3641" s="102">
        <f t="shared" si="68"/>
        <v>241.35936689651234</v>
      </c>
      <c r="M3641" s="89"/>
    </row>
    <row r="3642" spans="2:13" ht="13.5" thickBot="1" x14ac:dyDescent="0.25">
      <c r="B3642" s="105">
        <v>44152.666666666664</v>
      </c>
      <c r="C3642" s="104">
        <v>292.27</v>
      </c>
      <c r="D3642" s="102">
        <f t="shared" si="65"/>
        <v>320.76318934213708</v>
      </c>
      <c r="E3642" s="110">
        <f t="shared" si="66"/>
        <v>324.27319713636388</v>
      </c>
      <c r="F3642" s="110">
        <f t="shared" si="67"/>
        <v>238.00440966784649</v>
      </c>
      <c r="G3642" s="102">
        <f t="shared" si="68"/>
        <v>240.61694548393868</v>
      </c>
      <c r="M3642" s="89"/>
    </row>
    <row r="3643" spans="2:13" ht="13.5" thickBot="1" x14ac:dyDescent="0.25">
      <c r="B3643" s="105">
        <v>44153.666666666664</v>
      </c>
      <c r="C3643" s="104">
        <v>290.11</v>
      </c>
      <c r="D3643" s="102">
        <f t="shared" si="65"/>
        <v>321.74985691255353</v>
      </c>
      <c r="E3643" s="110">
        <f t="shared" si="66"/>
        <v>325.27066149075534</v>
      </c>
      <c r="F3643" s="110">
        <f t="shared" si="67"/>
        <v>237.27230810370821</v>
      </c>
      <c r="G3643" s="102">
        <f t="shared" si="68"/>
        <v>239.87680775963008</v>
      </c>
      <c r="M3643" s="89"/>
    </row>
    <row r="3644" spans="2:13" ht="13.5" thickBot="1" x14ac:dyDescent="0.25">
      <c r="B3644" s="105">
        <v>44154.666666666664</v>
      </c>
      <c r="C3644" s="104">
        <v>292.38</v>
      </c>
      <c r="D3644" s="102">
        <f t="shared" si="65"/>
        <v>322.73955947241654</v>
      </c>
      <c r="E3644" s="110">
        <f t="shared" si="66"/>
        <v>326.27119404550086</v>
      </c>
      <c r="F3644" s="110">
        <f t="shared" si="67"/>
        <v>236.54245848398119</v>
      </c>
      <c r="G3644" s="102">
        <f t="shared" si="68"/>
        <v>239.13894669896146</v>
      </c>
      <c r="M3644" s="89"/>
    </row>
    <row r="3645" spans="2:13" ht="13.5" thickBot="1" x14ac:dyDescent="0.25">
      <c r="B3645" s="105">
        <v>44155.666666666664</v>
      </c>
      <c r="C3645" s="104">
        <v>290.38</v>
      </c>
      <c r="D3645" s="102">
        <f t="shared" si="65"/>
        <v>323.73230635735365</v>
      </c>
      <c r="E3645" s="110">
        <f t="shared" si="66"/>
        <v>327.27480423838477</v>
      </c>
      <c r="F3645" s="110">
        <f t="shared" si="67"/>
        <v>235.81485388168448</v>
      </c>
      <c r="G3645" s="102">
        <f t="shared" si="68"/>
        <v>238.40335529891544</v>
      </c>
      <c r="M3645" s="89"/>
    </row>
    <row r="3646" spans="2:13" ht="13.5" thickBot="1" x14ac:dyDescent="0.25">
      <c r="B3646" s="105">
        <v>44158.666666666664</v>
      </c>
      <c r="C3646" s="104">
        <v>290.39</v>
      </c>
      <c r="D3646" s="102">
        <f t="shared" si="65"/>
        <v>324.72810693170885</v>
      </c>
      <c r="E3646" s="110">
        <f t="shared" si="66"/>
        <v>328.28150153622209</v>
      </c>
      <c r="F3646" s="110">
        <f t="shared" si="67"/>
        <v>235.08948739114442</v>
      </c>
      <c r="G3646" s="102">
        <f t="shared" si="68"/>
        <v>237.67002657801598</v>
      </c>
      <c r="M3646" s="89"/>
    </row>
    <row r="3647" spans="2:13" ht="13.5" thickBot="1" x14ac:dyDescent="0.25">
      <c r="B3647" s="105">
        <v>44159.666666666664</v>
      </c>
      <c r="C3647" s="104">
        <v>294.47000000000003</v>
      </c>
      <c r="D3647" s="102">
        <f t="shared" si="65"/>
        <v>325.72697058863076</v>
      </c>
      <c r="E3647" s="110">
        <f t="shared" si="66"/>
        <v>329.29129543494747</v>
      </c>
      <c r="F3647" s="110">
        <f t="shared" si="67"/>
        <v>234.36635212792925</v>
      </c>
      <c r="G3647" s="102">
        <f t="shared" si="68"/>
        <v>236.93895357626201</v>
      </c>
      <c r="M3647" s="89"/>
    </row>
    <row r="3648" spans="2:13" ht="13.5" thickBot="1" x14ac:dyDescent="0.25">
      <c r="B3648" s="105">
        <v>44160.666666666664</v>
      </c>
      <c r="C3648" s="104">
        <v>296.27999999999997</v>
      </c>
      <c r="D3648" s="102">
        <f t="shared" si="65"/>
        <v>326.7289067501614</v>
      </c>
      <c r="E3648" s="110">
        <f t="shared" si="66"/>
        <v>330.3041954597054</v>
      </c>
      <c r="F3648" s="110">
        <f t="shared" si="67"/>
        <v>233.64544122878371</v>
      </c>
      <c r="G3648" s="102">
        <f t="shared" si="68"/>
        <v>236.21012935506141</v>
      </c>
      <c r="M3648" s="89"/>
    </row>
    <row r="3649" spans="2:13" ht="13.5" thickBot="1" x14ac:dyDescent="0.25">
      <c r="B3649" s="105">
        <v>44162.541666666664</v>
      </c>
      <c r="C3649" s="104">
        <v>299.01</v>
      </c>
      <c r="D3649" s="102">
        <f t="shared" si="65"/>
        <v>327.7339248673249</v>
      </c>
      <c r="E3649" s="110">
        <f t="shared" si="66"/>
        <v>331.32021116493945</v>
      </c>
      <c r="F3649" s="110">
        <f t="shared" si="67"/>
        <v>232.92674785156399</v>
      </c>
      <c r="G3649" s="102">
        <f t="shared" si="68"/>
        <v>235.48354699716523</v>
      </c>
      <c r="M3649" s="89"/>
    </row>
    <row r="3650" spans="2:13" ht="13.5" thickBot="1" x14ac:dyDescent="0.25">
      <c r="B3650" s="105">
        <v>44165.666666666664</v>
      </c>
      <c r="C3650" s="104">
        <v>299.62</v>
      </c>
      <c r="D3650" s="102">
        <f t="shared" si="65"/>
        <v>328.74203442021678</v>
      </c>
      <c r="E3650" s="110">
        <f t="shared" si="66"/>
        <v>332.33935213448279</v>
      </c>
      <c r="F3650" s="110">
        <f t="shared" si="67"/>
        <v>232.21026517517257</v>
      </c>
      <c r="G3650" s="102">
        <f t="shared" si="68"/>
        <v>234.75919960660195</v>
      </c>
      <c r="M3650" s="89"/>
    </row>
    <row r="3651" spans="2:13" ht="13.5" thickBot="1" x14ac:dyDescent="0.25">
      <c r="B3651" s="105">
        <v>44166.666666666664</v>
      </c>
      <c r="C3651" s="104">
        <v>303.45999999999998</v>
      </c>
      <c r="D3651" s="102">
        <f t="shared" si="65"/>
        <v>329.75324491809334</v>
      </c>
      <c r="E3651" s="110">
        <f t="shared" si="66"/>
        <v>333.36162798164844</v>
      </c>
      <c r="F3651" s="110">
        <f t="shared" si="67"/>
        <v>231.49598639949375</v>
      </c>
      <c r="G3651" s="102">
        <f t="shared" si="68"/>
        <v>234.03708030861205</v>
      </c>
      <c r="M3651" s="89"/>
    </row>
    <row r="3652" spans="2:13" ht="13.5" thickBot="1" x14ac:dyDescent="0.25">
      <c r="B3652" s="105">
        <v>44167.666666666664</v>
      </c>
      <c r="C3652" s="104">
        <v>303.85000000000002</v>
      </c>
      <c r="D3652" s="102">
        <f t="shared" si="65"/>
        <v>330.76756589946143</v>
      </c>
      <c r="E3652" s="110">
        <f t="shared" si="66"/>
        <v>334.38704834931997</v>
      </c>
      <c r="F3652" s="110">
        <f t="shared" si="67"/>
        <v>230.7839047453289</v>
      </c>
      <c r="G3652" s="102">
        <f t="shared" si="68"/>
        <v>233.31718224958277</v>
      </c>
      <c r="M3652" s="89"/>
    </row>
    <row r="3653" spans="2:13" ht="13.5" thickBot="1" x14ac:dyDescent="0.25">
      <c r="B3653" s="105">
        <v>44168.666666666664</v>
      </c>
      <c r="C3653" s="104">
        <v>304.27999999999997</v>
      </c>
      <c r="D3653" s="102">
        <f t="shared" si="65"/>
        <v>331.78500693216813</v>
      </c>
      <c r="E3653" s="110">
        <f t="shared" si="66"/>
        <v>335.41562291004243</v>
      </c>
      <c r="F3653" s="110">
        <f t="shared" si="67"/>
        <v>230.07401345433226</v>
      </c>
      <c r="G3653" s="102">
        <f t="shared" si="68"/>
        <v>232.59949859698304</v>
      </c>
      <c r="M3653" s="89"/>
    </row>
    <row r="3654" spans="2:13" ht="13.5" thickBot="1" x14ac:dyDescent="0.25">
      <c r="B3654" s="105">
        <v>44169.666666666664</v>
      </c>
      <c r="C3654" s="104">
        <v>305.52</v>
      </c>
      <c r="D3654" s="102">
        <f t="shared" si="65"/>
        <v>332.80557761349144</v>
      </c>
      <c r="E3654" s="110">
        <f t="shared" si="66"/>
        <v>336.44736136611368</v>
      </c>
      <c r="F3654" s="110">
        <f t="shared" si="67"/>
        <v>229.36630578894673</v>
      </c>
      <c r="G3654" s="102">
        <f t="shared" si="68"/>
        <v>231.88402253929871</v>
      </c>
      <c r="M3654" s="89"/>
    </row>
    <row r="3655" spans="2:13" ht="13.5" thickBot="1" x14ac:dyDescent="0.25">
      <c r="B3655" s="105">
        <v>44172.666666666664</v>
      </c>
      <c r="C3655" s="104">
        <v>307.25</v>
      </c>
      <c r="D3655" s="102">
        <f t="shared" si="65"/>
        <v>333.82928757023052</v>
      </c>
      <c r="E3655" s="110">
        <f t="shared" si="66"/>
        <v>337.48227344967586</v>
      </c>
      <c r="F3655" s="110">
        <f t="shared" si="67"/>
        <v>228.66077503233993</v>
      </c>
      <c r="G3655" s="102">
        <f t="shared" si="68"/>
        <v>231.17074728596785</v>
      </c>
      <c r="M3655" s="89"/>
    </row>
    <row r="3656" spans="2:13" ht="13.5" thickBot="1" x14ac:dyDescent="0.25">
      <c r="B3656" s="105">
        <v>44173.666666666664</v>
      </c>
      <c r="C3656" s="104">
        <v>308.29000000000002</v>
      </c>
      <c r="D3656" s="102">
        <f t="shared" si="65"/>
        <v>334.8561464587965</v>
      </c>
      <c r="E3656" s="110">
        <f t="shared" si="66"/>
        <v>338.52036892280699</v>
      </c>
      <c r="F3656" s="110">
        <f t="shared" si="67"/>
        <v>227.95741448834045</v>
      </c>
      <c r="G3656" s="102">
        <f t="shared" si="68"/>
        <v>230.45966606731619</v>
      </c>
      <c r="M3656" s="89"/>
    </row>
    <row r="3657" spans="2:13" ht="13.5" thickBot="1" x14ac:dyDescent="0.25">
      <c r="B3657" s="105">
        <v>44174.666666666664</v>
      </c>
      <c r="C3657" s="104">
        <v>301.31</v>
      </c>
      <c r="D3657" s="102">
        <f t="shared" si="65"/>
        <v>335.88616396530369</v>
      </c>
      <c r="E3657" s="110">
        <f t="shared" si="66"/>
        <v>339.56165757761346</v>
      </c>
      <c r="F3657" s="110">
        <f t="shared" si="67"/>
        <v>227.25621748137431</v>
      </c>
      <c r="G3657" s="102">
        <f t="shared" si="68"/>
        <v>229.75077213449313</v>
      </c>
      <c r="M3657" s="89"/>
    </row>
    <row r="3658" spans="2:13" ht="13.5" thickBot="1" x14ac:dyDescent="0.25">
      <c r="B3658" s="105">
        <v>44175.666666666664</v>
      </c>
      <c r="C3658" s="104">
        <v>302.52</v>
      </c>
      <c r="D3658" s="102">
        <f t="shared" si="65"/>
        <v>336.91934980566094</v>
      </c>
      <c r="E3658" s="110">
        <f t="shared" si="66"/>
        <v>340.60614923632215</v>
      </c>
      <c r="F3658" s="110">
        <f t="shared" si="67"/>
        <v>226.55717735640161</v>
      </c>
      <c r="G3658" s="102">
        <f t="shared" si="68"/>
        <v>229.04405875940745</v>
      </c>
      <c r="M3658" s="89"/>
    </row>
    <row r="3659" spans="2:13" ht="13.5" thickBot="1" x14ac:dyDescent="0.25">
      <c r="B3659" s="105">
        <v>44176.666666666664</v>
      </c>
      <c r="C3659" s="104">
        <v>301.85000000000002</v>
      </c>
      <c r="D3659" s="102">
        <f t="shared" si="65"/>
        <v>337.95571372566309</v>
      </c>
      <c r="E3659" s="110">
        <f t="shared" si="66"/>
        <v>341.65385375137305</v>
      </c>
      <c r="F3659" s="110">
        <f t="shared" si="67"/>
        <v>225.86028747885331</v>
      </c>
      <c r="G3659" s="102">
        <f t="shared" si="68"/>
        <v>228.3395192346635</v>
      </c>
      <c r="M3659" s="89"/>
    </row>
    <row r="3660" spans="2:13" ht="13.5" thickBot="1" x14ac:dyDescent="0.25">
      <c r="B3660" s="105">
        <v>44179.666666666664</v>
      </c>
      <c r="C3660" s="104">
        <v>304.04000000000002</v>
      </c>
      <c r="D3660" s="102">
        <f t="shared" si="65"/>
        <v>338.99526550108317</v>
      </c>
      <c r="E3660" s="110">
        <f t="shared" si="66"/>
        <v>342.70478100551225</v>
      </c>
      <c r="F3660" s="110">
        <f t="shared" si="67"/>
        <v>225.16554123456834</v>
      </c>
      <c r="G3660" s="102">
        <f t="shared" si="68"/>
        <v>227.63714687349764</v>
      </c>
      <c r="M3660" s="89"/>
    </row>
    <row r="3661" spans="2:13" ht="13.5" thickBot="1" x14ac:dyDescent="0.25">
      <c r="B3661" s="105">
        <v>44180.666666666664</v>
      </c>
      <c r="C3661" s="104">
        <v>307.29000000000002</v>
      </c>
      <c r="D3661" s="102">
        <f t="shared" si="65"/>
        <v>340.0380149377645</v>
      </c>
      <c r="E3661" s="110">
        <f t="shared" si="66"/>
        <v>343.75894091188519</v>
      </c>
      <c r="F3661" s="110">
        <f t="shared" si="67"/>
        <v>224.47293202973077</v>
      </c>
      <c r="G3661" s="102">
        <f t="shared" si="68"/>
        <v>226.93693500971474</v>
      </c>
      <c r="M3661" s="89"/>
    </row>
    <row r="3662" spans="2:13" ht="13.5" thickBot="1" x14ac:dyDescent="0.25">
      <c r="B3662" s="105">
        <v>44181.666666666664</v>
      </c>
      <c r="C3662" s="104">
        <v>308.98</v>
      </c>
      <c r="D3662" s="102">
        <f t="shared" si="65"/>
        <v>341.08397187171306</v>
      </c>
      <c r="E3662" s="110">
        <f t="shared" si="66"/>
        <v>344.81634341413013</v>
      </c>
      <c r="F3662" s="110">
        <f t="shared" si="67"/>
        <v>223.78245329080733</v>
      </c>
      <c r="G3662" s="102">
        <f t="shared" si="68"/>
        <v>226.23887699762486</v>
      </c>
      <c r="M3662" s="89"/>
    </row>
    <row r="3663" spans="2:13" ht="13.5" thickBot="1" x14ac:dyDescent="0.25">
      <c r="B3663" s="105">
        <v>44182.666666666664</v>
      </c>
      <c r="C3663" s="104">
        <v>311</v>
      </c>
      <c r="D3663" s="102">
        <f t="shared" si="65"/>
        <v>342.13314616919041</v>
      </c>
      <c r="E3663" s="110">
        <f t="shared" si="66"/>
        <v>345.87699848647196</v>
      </c>
      <c r="F3663" s="110">
        <f t="shared" si="67"/>
        <v>223.09409846448483</v>
      </c>
      <c r="G3663" s="102">
        <f t="shared" si="68"/>
        <v>225.54296621198017</v>
      </c>
      <c r="M3663" s="89"/>
    </row>
    <row r="3664" spans="2:13" ht="13.5" thickBot="1" x14ac:dyDescent="0.25">
      <c r="B3664" s="105">
        <v>44183.666666666664</v>
      </c>
      <c r="C3664" s="104">
        <v>310.06</v>
      </c>
      <c r="D3664" s="102">
        <f t="shared" si="65"/>
        <v>343.18554772680687</v>
      </c>
      <c r="E3664" s="110">
        <f t="shared" si="66"/>
        <v>346.94091613381636</v>
      </c>
      <c r="F3664" s="110">
        <f t="shared" si="67"/>
        <v>222.40786101760807</v>
      </c>
      <c r="G3664" s="102">
        <f t="shared" si="68"/>
        <v>224.84919604791213</v>
      </c>
      <c r="M3664" s="89"/>
    </row>
    <row r="3665" spans="2:13" ht="13.5" thickBot="1" x14ac:dyDescent="0.25">
      <c r="B3665" s="105">
        <v>44186.666666666664</v>
      </c>
      <c r="C3665" s="104">
        <v>308.92</v>
      </c>
      <c r="D3665" s="102">
        <f t="shared" si="65"/>
        <v>344.24118647161447</v>
      </c>
      <c r="E3665" s="110">
        <f t="shared" si="66"/>
        <v>348.00810639184397</v>
      </c>
      <c r="F3665" s="110">
        <f t="shared" si="67"/>
        <v>221.72373443711788</v>
      </c>
      <c r="G3665" s="102">
        <f t="shared" si="68"/>
        <v>224.15755992086875</v>
      </c>
      <c r="M3665" s="89"/>
    </row>
    <row r="3666" spans="2:13" ht="13.5" thickBot="1" x14ac:dyDescent="0.25">
      <c r="B3666" s="105">
        <v>44187.666666666664</v>
      </c>
      <c r="C3666" s="104">
        <v>309.76</v>
      </c>
      <c r="D3666" s="102">
        <f t="shared" si="65"/>
        <v>345.30007236120116</v>
      </c>
      <c r="E3666" s="110">
        <f t="shared" si="66"/>
        <v>349.07857932710522</v>
      </c>
      <c r="F3666" s="110">
        <f t="shared" si="67"/>
        <v>221.04171222998934</v>
      </c>
      <c r="G3666" s="102">
        <f t="shared" si="68"/>
        <v>223.46805126655218</v>
      </c>
      <c r="M3666" s="89"/>
    </row>
    <row r="3667" spans="2:13" ht="13.5" thickBot="1" x14ac:dyDescent="0.25">
      <c r="B3667" s="105">
        <v>44188.666666666664</v>
      </c>
      <c r="C3667" s="104">
        <v>308.2</v>
      </c>
      <c r="D3667" s="102">
        <f t="shared" ref="D3667:D3730" si="69">(0.36*D3666+0.64*E3666)*(1-0.0039)</f>
        <v>346.36221538378419</v>
      </c>
      <c r="E3667" s="110">
        <f t="shared" ref="E3667:E3730" si="70">(0.36*D3666+0.64*E3666)*(1+0.007)</f>
        <v>350.15234503711537</v>
      </c>
      <c r="F3667" s="110">
        <f t="shared" ref="F3667:F3730" si="71">(F3666*0.64+G3666*0.36)*(1-0.007)</f>
        <v>220.36178792316989</v>
      </c>
      <c r="G3667" s="102">
        <f t="shared" ref="G3667:G3730" si="72">(F3666*0.64+G3666*0.36)*(1+0.0039)</f>
        <v>222.78066354085624</v>
      </c>
      <c r="M3667" s="89"/>
    </row>
    <row r="3668" spans="2:13" ht="13.5" thickBot="1" x14ac:dyDescent="0.25">
      <c r="B3668" s="105">
        <v>44189.541666666664</v>
      </c>
      <c r="C3668" s="104">
        <v>309.56</v>
      </c>
      <c r="D3668" s="102">
        <f t="shared" si="69"/>
        <v>347.42762555830473</v>
      </c>
      <c r="E3668" s="110">
        <f t="shared" si="70"/>
        <v>351.22941365044954</v>
      </c>
      <c r="F3668" s="110">
        <f t="shared" si="71"/>
        <v>219.68395506351823</v>
      </c>
      <c r="G3668" s="102">
        <f t="shared" si="72"/>
        <v>222.09539021980459</v>
      </c>
      <c r="M3668" s="89"/>
    </row>
    <row r="3669" spans="2:13" ht="13.5" thickBot="1" x14ac:dyDescent="0.25">
      <c r="B3669" s="105">
        <v>44193.666666666664</v>
      </c>
      <c r="C3669" s="104">
        <v>312.68</v>
      </c>
      <c r="D3669" s="102">
        <f t="shared" si="69"/>
        <v>348.496312934522</v>
      </c>
      <c r="E3669" s="110">
        <f t="shared" si="70"/>
        <v>352.3097953268383</v>
      </c>
      <c r="F3669" s="110">
        <f t="shared" si="71"/>
        <v>219.00820721774281</v>
      </c>
      <c r="G3669" s="102">
        <f t="shared" si="72"/>
        <v>221.41222479948843</v>
      </c>
      <c r="M3669" s="89"/>
    </row>
    <row r="3670" spans="2:13" ht="13.5" thickBot="1" x14ac:dyDescent="0.25">
      <c r="B3670" s="105">
        <v>44194.666666666664</v>
      </c>
      <c r="C3670" s="104">
        <v>312.95999999999998</v>
      </c>
      <c r="D3670" s="102">
        <f t="shared" si="69"/>
        <v>349.56828759310855</v>
      </c>
      <c r="E3670" s="110">
        <f t="shared" si="70"/>
        <v>353.39350025726361</v>
      </c>
      <c r="F3670" s="110">
        <f t="shared" si="71"/>
        <v>218.33453797234105</v>
      </c>
      <c r="G3670" s="102">
        <f t="shared" si="72"/>
        <v>220.73116079600521</v>
      </c>
      <c r="M3670" s="89"/>
    </row>
    <row r="3671" spans="2:13" ht="13.5" thickBot="1" x14ac:dyDescent="0.25">
      <c r="B3671" s="105">
        <v>44195.666666666664</v>
      </c>
      <c r="C3671" s="104">
        <v>312.97000000000003</v>
      </c>
      <c r="D3671" s="102">
        <f t="shared" si="69"/>
        <v>350.64355964574492</v>
      </c>
      <c r="E3671" s="110">
        <f t="shared" si="70"/>
        <v>354.4805386640549</v>
      </c>
      <c r="F3671" s="110">
        <f t="shared" si="71"/>
        <v>217.66294093353812</v>
      </c>
      <c r="G3671" s="102">
        <f t="shared" si="72"/>
        <v>220.0521917453967</v>
      </c>
      <c r="M3671" s="89"/>
    </row>
    <row r="3672" spans="2:13" ht="13.5" thickBot="1" x14ac:dyDescent="0.25">
      <c r="B3672" s="105">
        <v>44196.666666666664</v>
      </c>
      <c r="C3672" s="104">
        <v>313.74</v>
      </c>
      <c r="D3672" s="102">
        <f t="shared" si="69"/>
        <v>351.7221392352152</v>
      </c>
      <c r="E3672" s="110">
        <f t="shared" si="70"/>
        <v>355.5709208009855</v>
      </c>
      <c r="F3672" s="110">
        <f t="shared" si="71"/>
        <v>216.99340972722655</v>
      </c>
      <c r="G3672" s="102">
        <f t="shared" si="72"/>
        <v>219.37531120358784</v>
      </c>
      <c r="M3672" s="89"/>
    </row>
    <row r="3673" spans="2:13" ht="13.5" thickBot="1" x14ac:dyDescent="0.25">
      <c r="B3673" s="105">
        <v>44200.666666666664</v>
      </c>
      <c r="C3673" s="104">
        <v>309.31</v>
      </c>
      <c r="D3673" s="102">
        <f t="shared" si="69"/>
        <v>352.80403653550269</v>
      </c>
      <c r="E3673" s="110">
        <f t="shared" si="70"/>
        <v>356.66465695336933</v>
      </c>
      <c r="F3673" s="110">
        <f t="shared" si="71"/>
        <v>216.3259379989056</v>
      </c>
      <c r="G3673" s="102">
        <f t="shared" si="72"/>
        <v>218.70051274632561</v>
      </c>
      <c r="M3673" s="89"/>
    </row>
    <row r="3674" spans="2:13" ht="13.5" thickBot="1" x14ac:dyDescent="0.25">
      <c r="B3674" s="105">
        <v>44201.666666666664</v>
      </c>
      <c r="C3674" s="104">
        <v>311.86</v>
      </c>
      <c r="D3674" s="102">
        <f t="shared" si="69"/>
        <v>353.8892617518859</v>
      </c>
      <c r="E3674" s="110">
        <f t="shared" si="70"/>
        <v>357.76175743815787</v>
      </c>
      <c r="F3674" s="110">
        <f t="shared" si="71"/>
        <v>215.66051941362099</v>
      </c>
      <c r="G3674" s="102">
        <f t="shared" si="72"/>
        <v>218.02778996911795</v>
      </c>
      <c r="M3674" s="89"/>
    </row>
    <row r="3675" spans="2:13" ht="13.5" thickBot="1" x14ac:dyDescent="0.25">
      <c r="B3675" s="105">
        <v>44202.666666666664</v>
      </c>
      <c r="C3675" s="104">
        <v>307.54000000000002</v>
      </c>
      <c r="D3675" s="102">
        <f t="shared" si="69"/>
        <v>354.9778251210347</v>
      </c>
      <c r="E3675" s="110">
        <f t="shared" si="70"/>
        <v>358.86223260403762</v>
      </c>
      <c r="F3675" s="110">
        <f t="shared" si="71"/>
        <v>214.99714765590471</v>
      </c>
      <c r="G3675" s="102">
        <f t="shared" si="72"/>
        <v>217.35713648717294</v>
      </c>
      <c r="M3675" s="89"/>
    </row>
    <row r="3676" spans="2:13" ht="13.5" thickBot="1" x14ac:dyDescent="0.25">
      <c r="B3676" s="105">
        <v>44203.666666666664</v>
      </c>
      <c r="C3676" s="104">
        <v>314.98</v>
      </c>
      <c r="D3676" s="102">
        <f t="shared" si="69"/>
        <v>356.06973691110699</v>
      </c>
      <c r="E3676" s="110">
        <f t="shared" si="70"/>
        <v>359.96609283152765</v>
      </c>
      <c r="F3676" s="110">
        <f t="shared" si="71"/>
        <v>214.33581642971512</v>
      </c>
      <c r="G3676" s="102">
        <f t="shared" si="72"/>
        <v>216.6885459353384</v>
      </c>
      <c r="M3676" s="89"/>
    </row>
    <row r="3677" spans="2:13" ht="13.5" thickBot="1" x14ac:dyDescent="0.25">
      <c r="B3677" s="105">
        <v>44204.666666666664</v>
      </c>
      <c r="C3677" s="104">
        <v>319.02999999999997</v>
      </c>
      <c r="D3677" s="102">
        <f t="shared" si="69"/>
        <v>357.16500742184547</v>
      </c>
      <c r="E3677" s="110">
        <f t="shared" si="70"/>
        <v>361.07334853307736</v>
      </c>
      <c r="F3677" s="110">
        <f t="shared" si="71"/>
        <v>213.67651945837733</v>
      </c>
      <c r="G3677" s="102">
        <f t="shared" si="72"/>
        <v>216.02201196804128</v>
      </c>
      <c r="M3677" s="89"/>
    </row>
    <row r="3678" spans="2:13" ht="13.5" thickBot="1" x14ac:dyDescent="0.25">
      <c r="B3678" s="105">
        <v>44207.666666666664</v>
      </c>
      <c r="C3678" s="104">
        <v>314.42</v>
      </c>
      <c r="D3678" s="102">
        <f t="shared" si="69"/>
        <v>358.26364698467501</v>
      </c>
      <c r="E3678" s="110">
        <f t="shared" si="70"/>
        <v>362.18401015316505</v>
      </c>
      <c r="F3678" s="110">
        <f t="shared" si="71"/>
        <v>213.01925048452333</v>
      </c>
      <c r="G3678" s="102">
        <f t="shared" si="72"/>
        <v>215.35752825922756</v>
      </c>
      <c r="M3678" s="89"/>
    </row>
    <row r="3679" spans="2:13" ht="13.5" thickBot="1" x14ac:dyDescent="0.25">
      <c r="B3679" s="105">
        <v>44208.666666666664</v>
      </c>
      <c r="C3679" s="104">
        <v>313.92</v>
      </c>
      <c r="D3679" s="102">
        <f t="shared" si="69"/>
        <v>359.36566596279982</v>
      </c>
      <c r="E3679" s="110">
        <f t="shared" si="70"/>
        <v>363.29808816839613</v>
      </c>
      <c r="F3679" s="110">
        <f t="shared" si="71"/>
        <v>212.36400327003295</v>
      </c>
      <c r="G3679" s="102">
        <f t="shared" si="72"/>
        <v>214.69508850230218</v>
      </c>
      <c r="M3679" s="89"/>
    </row>
    <row r="3680" spans="2:13" ht="13.5" thickBot="1" x14ac:dyDescent="0.25">
      <c r="B3680" s="105">
        <v>44209.666666666664</v>
      </c>
      <c r="C3680" s="104">
        <v>316.04000000000002</v>
      </c>
      <c r="D3680" s="102">
        <f t="shared" si="69"/>
        <v>360.47107475130133</v>
      </c>
      <c r="E3680" s="110">
        <f t="shared" si="70"/>
        <v>364.41559308760208</v>
      </c>
      <c r="F3680" s="110">
        <f t="shared" si="71"/>
        <v>211.71077159597434</v>
      </c>
      <c r="G3680" s="102">
        <f t="shared" si="72"/>
        <v>214.0346864100691</v>
      </c>
      <c r="M3680" s="89"/>
    </row>
    <row r="3681" spans="2:13" ht="13.5" thickBot="1" x14ac:dyDescent="0.25">
      <c r="B3681" s="105">
        <v>44210.666666666664</v>
      </c>
      <c r="C3681" s="104">
        <v>314.35000000000002</v>
      </c>
      <c r="D3681" s="102">
        <f t="shared" si="69"/>
        <v>361.57988377723632</v>
      </c>
      <c r="E3681" s="110">
        <f t="shared" si="70"/>
        <v>365.53653545193947</v>
      </c>
      <c r="F3681" s="110">
        <f t="shared" si="71"/>
        <v>211.05954926254509</v>
      </c>
      <c r="G3681" s="102">
        <f t="shared" si="72"/>
        <v>213.37631571467173</v>
      </c>
      <c r="M3681" s="89"/>
    </row>
    <row r="3682" spans="2:13" ht="13.5" thickBot="1" x14ac:dyDescent="0.25">
      <c r="B3682" s="105">
        <v>44211.666666666664</v>
      </c>
      <c r="C3682" s="104">
        <v>311.86</v>
      </c>
      <c r="D3682" s="102">
        <f t="shared" si="69"/>
        <v>362.69210349973508</v>
      </c>
      <c r="E3682" s="110">
        <f t="shared" si="70"/>
        <v>366.66092583498965</v>
      </c>
      <c r="F3682" s="110">
        <f t="shared" si="71"/>
        <v>210.41033008901354</v>
      </c>
      <c r="G3682" s="102">
        <f t="shared" si="72"/>
        <v>212.71997016753343</v>
      </c>
      <c r="M3682" s="89"/>
    </row>
    <row r="3683" spans="2:13" ht="13.5" thickBot="1" x14ac:dyDescent="0.25">
      <c r="B3683" s="105">
        <v>44215.666666666664</v>
      </c>
      <c r="C3683" s="104">
        <v>316.41000000000003</v>
      </c>
      <c r="D3683" s="102">
        <f t="shared" si="69"/>
        <v>363.80774441010027</v>
      </c>
      <c r="E3683" s="110">
        <f t="shared" si="70"/>
        <v>367.78877484285806</v>
      </c>
      <c r="F3683" s="110">
        <f t="shared" si="71"/>
        <v>209.76310791365972</v>
      </c>
      <c r="G3683" s="102">
        <f t="shared" si="72"/>
        <v>212.06564353929809</v>
      </c>
      <c r="M3683" s="89"/>
    </row>
    <row r="3684" spans="2:13" ht="13.5" thickBot="1" x14ac:dyDescent="0.25">
      <c r="B3684" s="105">
        <v>44216.666666666664</v>
      </c>
      <c r="C3684" s="104">
        <v>323.77</v>
      </c>
      <c r="D3684" s="102">
        <f t="shared" si="69"/>
        <v>364.92681703190573</v>
      </c>
      <c r="E3684" s="110">
        <f t="shared" si="70"/>
        <v>368.92009311427472</v>
      </c>
      <c r="F3684" s="110">
        <f t="shared" si="71"/>
        <v>209.11787659371728</v>
      </c>
      <c r="G3684" s="102">
        <f t="shared" si="72"/>
        <v>211.41332961977119</v>
      </c>
      <c r="M3684" s="89"/>
    </row>
    <row r="3685" spans="2:13" ht="13.5" thickBot="1" x14ac:dyDescent="0.25">
      <c r="B3685" s="105">
        <v>44217.666666666664</v>
      </c>
      <c r="C3685" s="104">
        <v>326.36</v>
      </c>
      <c r="D3685" s="102">
        <f t="shared" si="69"/>
        <v>366.04933192109581</v>
      </c>
      <c r="E3685" s="110">
        <f t="shared" si="70"/>
        <v>370.0548913206942</v>
      </c>
      <c r="F3685" s="110">
        <f t="shared" si="71"/>
        <v>208.47463000531502</v>
      </c>
      <c r="G3685" s="102">
        <f t="shared" si="72"/>
        <v>210.76302221786077</v>
      </c>
      <c r="M3685" s="89"/>
    </row>
    <row r="3686" spans="2:13" ht="13.5" thickBot="1" x14ac:dyDescent="0.25">
      <c r="B3686" s="105">
        <v>44218.666666666664</v>
      </c>
      <c r="C3686" s="104">
        <v>325.42</v>
      </c>
      <c r="D3686" s="102">
        <f t="shared" si="69"/>
        <v>367.1752996660851</v>
      </c>
      <c r="E3686" s="110">
        <f t="shared" si="70"/>
        <v>371.19318016639659</v>
      </c>
      <c r="F3686" s="110">
        <f t="shared" si="71"/>
        <v>207.83336204341867</v>
      </c>
      <c r="G3686" s="102">
        <f t="shared" si="72"/>
        <v>210.11471516151863</v>
      </c>
      <c r="M3686" s="89"/>
    </row>
    <row r="3687" spans="2:13" ht="13.5" thickBot="1" x14ac:dyDescent="0.25">
      <c r="B3687" s="105">
        <v>44221.666666666664</v>
      </c>
      <c r="C3687" s="104">
        <v>328.11</v>
      </c>
      <c r="D3687" s="102">
        <f t="shared" si="69"/>
        <v>368.30473088785794</v>
      </c>
      <c r="E3687" s="110">
        <f t="shared" si="70"/>
        <v>372.33497038858837</v>
      </c>
      <c r="F3687" s="110">
        <f t="shared" si="71"/>
        <v>207.19406662177312</v>
      </c>
      <c r="G3687" s="102">
        <f t="shared" si="72"/>
        <v>209.46840229768182</v>
      </c>
      <c r="M3687" s="89"/>
    </row>
    <row r="3688" spans="2:13" ht="13.5" thickBot="1" x14ac:dyDescent="0.25">
      <c r="B3688" s="105">
        <v>44222.666666666664</v>
      </c>
      <c r="C3688" s="104">
        <v>328.59</v>
      </c>
      <c r="D3688" s="102">
        <f t="shared" si="69"/>
        <v>369.43763624006897</v>
      </c>
      <c r="E3688" s="110">
        <f t="shared" si="70"/>
        <v>373.48027275750366</v>
      </c>
      <c r="F3688" s="110">
        <f t="shared" si="71"/>
        <v>206.55673767284455</v>
      </c>
      <c r="G3688" s="102">
        <f t="shared" si="72"/>
        <v>208.82407749221414</v>
      </c>
      <c r="M3688" s="89"/>
    </row>
    <row r="3689" spans="2:13" ht="13.5" thickBot="1" x14ac:dyDescent="0.25">
      <c r="B3689" s="105">
        <v>44223.666666666664</v>
      </c>
      <c r="C3689" s="104">
        <v>319.43</v>
      </c>
      <c r="D3689" s="102">
        <f t="shared" si="69"/>
        <v>370.57402640914341</v>
      </c>
      <c r="E3689" s="110">
        <f t="shared" si="70"/>
        <v>374.62909807650578</v>
      </c>
      <c r="F3689" s="110">
        <f t="shared" si="71"/>
        <v>205.92136914776287</v>
      </c>
      <c r="G3689" s="102">
        <f t="shared" si="72"/>
        <v>208.18173462984811</v>
      </c>
      <c r="M3689" s="89"/>
    </row>
    <row r="3690" spans="2:13" ht="13.5" thickBot="1" x14ac:dyDescent="0.25">
      <c r="B3690" s="105">
        <v>44224.666666666664</v>
      </c>
      <c r="C3690" s="104">
        <v>321.32</v>
      </c>
      <c r="D3690" s="102">
        <f t="shared" si="69"/>
        <v>371.71391211437793</v>
      </c>
      <c r="E3690" s="110">
        <f t="shared" si="70"/>
        <v>375.78145718218911</v>
      </c>
      <c r="F3690" s="110">
        <f t="shared" si="71"/>
        <v>205.28795501626436</v>
      </c>
      <c r="G3690" s="102">
        <f t="shared" si="72"/>
        <v>207.54136761412667</v>
      </c>
      <c r="M3690" s="89"/>
    </row>
    <row r="3691" spans="2:13" ht="13.5" thickBot="1" x14ac:dyDescent="0.25">
      <c r="B3691" s="105">
        <v>44225.666666666664</v>
      </c>
      <c r="C3691" s="104">
        <v>314.56</v>
      </c>
      <c r="D3691" s="102">
        <f t="shared" si="69"/>
        <v>372.85730410804177</v>
      </c>
      <c r="E3691" s="110">
        <f t="shared" si="70"/>
        <v>376.9373609444815</v>
      </c>
      <c r="F3691" s="110">
        <f t="shared" si="71"/>
        <v>204.65648926663434</v>
      </c>
      <c r="G3691" s="102">
        <f t="shared" si="72"/>
        <v>206.90297036734563</v>
      </c>
      <c r="M3691" s="89"/>
    </row>
    <row r="3692" spans="2:13" ht="13.5" thickBot="1" x14ac:dyDescent="0.25">
      <c r="B3692" s="105">
        <v>44228.666666666664</v>
      </c>
      <c r="C3692" s="104">
        <v>322.42</v>
      </c>
      <c r="D3692" s="102">
        <f t="shared" si="69"/>
        <v>374.00421317547807</v>
      </c>
      <c r="E3692" s="110">
        <f t="shared" si="70"/>
        <v>378.0968202667467</v>
      </c>
      <c r="F3692" s="110">
        <f t="shared" si="71"/>
        <v>204.02696590565017</v>
      </c>
      <c r="G3692" s="102">
        <f t="shared" si="72"/>
        <v>206.26653683049568</v>
      </c>
      <c r="M3692" s="89"/>
    </row>
    <row r="3693" spans="2:13" ht="13.5" thickBot="1" x14ac:dyDescent="0.25">
      <c r="B3693" s="105">
        <v>44229.666666666664</v>
      </c>
      <c r="C3693" s="104">
        <v>327.68</v>
      </c>
      <c r="D3693" s="102">
        <f t="shared" si="69"/>
        <v>375.15465013520583</v>
      </c>
      <c r="E3693" s="110">
        <f t="shared" si="70"/>
        <v>379.2598460858872</v>
      </c>
      <c r="F3693" s="110">
        <f t="shared" si="71"/>
        <v>203.39937895852441</v>
      </c>
      <c r="G3693" s="102">
        <f t="shared" si="72"/>
        <v>205.63206096320508</v>
      </c>
      <c r="M3693" s="89"/>
    </row>
    <row r="3694" spans="2:13" ht="13.5" thickBot="1" x14ac:dyDescent="0.25">
      <c r="B3694" s="105">
        <v>44230.666666666664</v>
      </c>
      <c r="C3694" s="104">
        <v>326.38</v>
      </c>
      <c r="D3694" s="102">
        <f t="shared" si="69"/>
        <v>376.30862583902172</v>
      </c>
      <c r="E3694" s="110">
        <f t="shared" si="70"/>
        <v>380.42644937244739</v>
      </c>
      <c r="F3694" s="110">
        <f t="shared" si="71"/>
        <v>202.77372246884798</v>
      </c>
      <c r="G3694" s="102">
        <f t="shared" si="72"/>
        <v>204.99953674368228</v>
      </c>
      <c r="M3694" s="89"/>
    </row>
    <row r="3695" spans="2:13" ht="13.5" thickBot="1" x14ac:dyDescent="0.25">
      <c r="B3695" s="105">
        <v>44231.666666666664</v>
      </c>
      <c r="C3695" s="104">
        <v>330.24</v>
      </c>
      <c r="D3695" s="102">
        <f t="shared" si="69"/>
        <v>377.46615117210257</v>
      </c>
      <c r="E3695" s="110">
        <f t="shared" si="70"/>
        <v>381.59664113071705</v>
      </c>
      <c r="F3695" s="110">
        <f t="shared" si="71"/>
        <v>202.14999049853381</v>
      </c>
      <c r="G3695" s="102">
        <f t="shared" si="72"/>
        <v>204.36895816865871</v>
      </c>
      <c r="M3695" s="89"/>
    </row>
    <row r="3696" spans="2:13" ht="13.5" thickBot="1" x14ac:dyDescent="0.25">
      <c r="B3696" s="105">
        <v>44232.666666666664</v>
      </c>
      <c r="C3696" s="104">
        <v>331.36</v>
      </c>
      <c r="D3696" s="102">
        <f t="shared" si="69"/>
        <v>378.62723705310799</v>
      </c>
      <c r="E3696" s="110">
        <f t="shared" si="70"/>
        <v>382.77043239883517</v>
      </c>
      <c r="F3696" s="110">
        <f t="shared" si="71"/>
        <v>201.52817712776033</v>
      </c>
      <c r="G3696" s="102">
        <f t="shared" si="72"/>
        <v>203.74031925333193</v>
      </c>
      <c r="M3696" s="89"/>
    </row>
    <row r="3697" spans="2:13" ht="13.5" thickBot="1" x14ac:dyDescent="0.25">
      <c r="B3697" s="105">
        <v>44235.666666666664</v>
      </c>
      <c r="C3697" s="104">
        <v>333.58</v>
      </c>
      <c r="D3697" s="102">
        <f t="shared" si="69"/>
        <v>379.79189443428339</v>
      </c>
      <c r="E3697" s="110">
        <f t="shared" si="70"/>
        <v>383.94783424889403</v>
      </c>
      <c r="F3697" s="110">
        <f t="shared" si="71"/>
        <v>200.90827645491535</v>
      </c>
      <c r="G3697" s="102">
        <f t="shared" si="72"/>
        <v>203.11361403130869</v>
      </c>
      <c r="M3697" s="89"/>
    </row>
    <row r="3698" spans="2:13" ht="13.5" thickBot="1" x14ac:dyDescent="0.25">
      <c r="B3698" s="105">
        <v>44236.666666666664</v>
      </c>
      <c r="C3698" s="104">
        <v>333.51</v>
      </c>
      <c r="D3698" s="102">
        <f t="shared" si="69"/>
        <v>380.96013430156324</v>
      </c>
      <c r="E3698" s="110">
        <f t="shared" si="70"/>
        <v>385.12885778704361</v>
      </c>
      <c r="F3698" s="110">
        <f t="shared" si="71"/>
        <v>200.29028259654004</v>
      </c>
      <c r="G3698" s="102">
        <f t="shared" si="72"/>
        <v>202.48883655454839</v>
      </c>
      <c r="M3698" s="89"/>
    </row>
    <row r="3699" spans="2:13" ht="13.5" thickBot="1" x14ac:dyDescent="0.25">
      <c r="B3699" s="105">
        <v>44237.666666666664</v>
      </c>
      <c r="C3699" s="104">
        <v>332.75</v>
      </c>
      <c r="D3699" s="102">
        <f t="shared" si="69"/>
        <v>382.1319676746748</v>
      </c>
      <c r="E3699" s="110">
        <f t="shared" si="70"/>
        <v>386.31351415359654</v>
      </c>
      <c r="F3699" s="110">
        <f t="shared" si="71"/>
        <v>199.67418968727307</v>
      </c>
      <c r="G3699" s="102">
        <f t="shared" si="72"/>
        <v>201.86598089330658</v>
      </c>
      <c r="M3699" s="89"/>
    </row>
    <row r="3700" spans="2:13" ht="13.5" thickBot="1" x14ac:dyDescent="0.25">
      <c r="B3700" s="105">
        <v>44238.666666666664</v>
      </c>
      <c r="C3700" s="104">
        <v>334.58</v>
      </c>
      <c r="D3700" s="102">
        <f t="shared" si="69"/>
        <v>383.30740560724212</v>
      </c>
      <c r="E3700" s="110">
        <f t="shared" si="70"/>
        <v>387.50181452313296</v>
      </c>
      <c r="F3700" s="110">
        <f t="shared" si="71"/>
        <v>199.05999187979504</v>
      </c>
      <c r="G3700" s="102">
        <f t="shared" si="72"/>
        <v>201.24504113607878</v>
      </c>
      <c r="M3700" s="89"/>
    </row>
    <row r="3701" spans="2:13" ht="13.5" thickBot="1" x14ac:dyDescent="0.25">
      <c r="B3701" s="105">
        <v>44239.666666666664</v>
      </c>
      <c r="C3701" s="104">
        <v>336.45</v>
      </c>
      <c r="D3701" s="102">
        <f t="shared" si="69"/>
        <v>384.48645918688993</v>
      </c>
      <c r="E3701" s="110">
        <f t="shared" si="70"/>
        <v>388.69377010460613</v>
      </c>
      <c r="F3701" s="110">
        <f t="shared" si="71"/>
        <v>198.4476833447728</v>
      </c>
      <c r="G3701" s="102">
        <f t="shared" si="72"/>
        <v>200.62601138954423</v>
      </c>
      <c r="M3701" s="89"/>
    </row>
    <row r="3702" spans="2:13" ht="13.5" thickBot="1" x14ac:dyDescent="0.25">
      <c r="B3702" s="105">
        <v>44243.666666666664</v>
      </c>
      <c r="C3702" s="104">
        <v>335.54</v>
      </c>
      <c r="D3702" s="102">
        <f t="shared" si="69"/>
        <v>385.66913953534879</v>
      </c>
      <c r="E3702" s="110">
        <f t="shared" si="70"/>
        <v>389.88939214144784</v>
      </c>
      <c r="F3702" s="110">
        <f t="shared" si="71"/>
        <v>197.83725827080426</v>
      </c>
      <c r="G3702" s="102">
        <f t="shared" si="72"/>
        <v>200.00888577850998</v>
      </c>
      <c r="M3702" s="89"/>
    </row>
    <row r="3703" spans="2:13" ht="13.5" thickBot="1" x14ac:dyDescent="0.25">
      <c r="B3703" s="105">
        <v>44244.666666666664</v>
      </c>
      <c r="C3703" s="104">
        <v>333.93</v>
      </c>
      <c r="D3703" s="102">
        <f t="shared" si="69"/>
        <v>386.85545780855949</v>
      </c>
      <c r="E3703" s="110">
        <f t="shared" si="70"/>
        <v>391.08869191167491</v>
      </c>
      <c r="F3703" s="110">
        <f t="shared" si="71"/>
        <v>197.22871086436325</v>
      </c>
      <c r="G3703" s="102">
        <f t="shared" si="72"/>
        <v>199.39365844585524</v>
      </c>
      <c r="M3703" s="89"/>
    </row>
    <row r="3704" spans="2:13" ht="13.5" thickBot="1" x14ac:dyDescent="0.25">
      <c r="B3704" s="105">
        <v>44245.666666666664</v>
      </c>
      <c r="C3704" s="104">
        <v>332.47</v>
      </c>
      <c r="D3704" s="102">
        <f t="shared" si="69"/>
        <v>388.04542519677864</v>
      </c>
      <c r="E3704" s="110">
        <f t="shared" si="70"/>
        <v>392.29168072799519</v>
      </c>
      <c r="F3704" s="110">
        <f t="shared" si="71"/>
        <v>196.62203534974446</v>
      </c>
      <c r="G3704" s="102">
        <f t="shared" si="72"/>
        <v>198.78032355247581</v>
      </c>
      <c r="M3704" s="89"/>
    </row>
    <row r="3705" spans="2:13" ht="13.5" thickBot="1" x14ac:dyDescent="0.25">
      <c r="B3705" s="105">
        <v>44246.666666666664</v>
      </c>
      <c r="C3705" s="104">
        <v>331.02</v>
      </c>
      <c r="D3705" s="102">
        <f t="shared" si="69"/>
        <v>389.2390529246839</v>
      </c>
      <c r="E3705" s="110">
        <f t="shared" si="70"/>
        <v>393.4983699379145</v>
      </c>
      <c r="F3705" s="110">
        <f t="shared" si="71"/>
        <v>196.01722596900865</v>
      </c>
      <c r="G3705" s="102">
        <f t="shared" si="72"/>
        <v>198.16887527722838</v>
      </c>
      <c r="M3705" s="89"/>
    </row>
    <row r="3706" spans="2:13" ht="13.5" thickBot="1" x14ac:dyDescent="0.25">
      <c r="B3706" s="105">
        <v>44249.666666666664</v>
      </c>
      <c r="C3706" s="104">
        <v>322.44</v>
      </c>
      <c r="D3706" s="102">
        <f t="shared" si="69"/>
        <v>390.43635225148017</v>
      </c>
      <c r="E3706" s="110">
        <f t="shared" si="70"/>
        <v>394.70877092384347</v>
      </c>
      <c r="F3706" s="110">
        <f t="shared" si="71"/>
        <v>195.41427698192797</v>
      </c>
      <c r="G3706" s="102">
        <f t="shared" si="72"/>
        <v>197.55930781687562</v>
      </c>
      <c r="M3706" s="89"/>
    </row>
    <row r="3707" spans="2:13" ht="13.5" thickBot="1" x14ac:dyDescent="0.25">
      <c r="B3707" s="105">
        <v>44250.666666666664</v>
      </c>
      <c r="C3707" s="104">
        <v>321.48</v>
      </c>
      <c r="D3707" s="102">
        <f t="shared" si="69"/>
        <v>391.63733447100566</v>
      </c>
      <c r="E3707" s="110">
        <f t="shared" si="70"/>
        <v>395.92289510320518</v>
      </c>
      <c r="F3707" s="110">
        <f t="shared" si="71"/>
        <v>194.81318266593158</v>
      </c>
      <c r="G3707" s="102">
        <f t="shared" si="72"/>
        <v>196.95161538603091</v>
      </c>
      <c r="M3707" s="89"/>
    </row>
    <row r="3708" spans="2:13" ht="13.5" thickBot="1" x14ac:dyDescent="0.25">
      <c r="B3708" s="105">
        <v>44251.666666666664</v>
      </c>
      <c r="C3708" s="104">
        <v>324.13</v>
      </c>
      <c r="D3708" s="102">
        <f t="shared" si="69"/>
        <v>392.84201091183849</v>
      </c>
      <c r="E3708" s="110">
        <f t="shared" si="70"/>
        <v>397.14075392854261</v>
      </c>
      <c r="F3708" s="110">
        <f t="shared" si="71"/>
        <v>194.21393731605116</v>
      </c>
      <c r="G3708" s="102">
        <f t="shared" si="72"/>
        <v>196.34579221710351</v>
      </c>
      <c r="M3708" s="89"/>
    </row>
    <row r="3709" spans="2:13" ht="13.5" thickBot="1" x14ac:dyDescent="0.25">
      <c r="B3709" s="105">
        <v>44252.666666666664</v>
      </c>
      <c r="C3709" s="104">
        <v>312.83</v>
      </c>
      <c r="D3709" s="102">
        <f t="shared" si="69"/>
        <v>394.05039293740322</v>
      </c>
      <c r="E3709" s="110">
        <f t="shared" si="70"/>
        <v>398.36235888762678</v>
      </c>
      <c r="F3709" s="110">
        <f t="shared" si="71"/>
        <v>193.61653524486701</v>
      </c>
      <c r="G3709" s="102">
        <f t="shared" si="72"/>
        <v>195.74183256024369</v>
      </c>
      <c r="M3709" s="89"/>
    </row>
    <row r="3710" spans="2:13" ht="13.5" thickBot="1" x14ac:dyDescent="0.25">
      <c r="B3710" s="105">
        <v>44253.666666666664</v>
      </c>
      <c r="C3710" s="104">
        <v>314.14</v>
      </c>
      <c r="D3710" s="102">
        <f t="shared" si="69"/>
        <v>395.26249194607868</v>
      </c>
      <c r="E3710" s="110">
        <f t="shared" si="70"/>
        <v>399.58772150356509</v>
      </c>
      <c r="F3710" s="110">
        <f t="shared" si="71"/>
        <v>193.02097078245382</v>
      </c>
      <c r="G3710" s="102">
        <f t="shared" si="72"/>
        <v>195.13973068328841</v>
      </c>
      <c r="M3710" s="89"/>
    </row>
    <row r="3711" spans="2:13" ht="13.5" thickBot="1" x14ac:dyDescent="0.25">
      <c r="B3711" s="105">
        <v>44256.666666666664</v>
      </c>
      <c r="C3711" s="104">
        <v>323.58999999999997</v>
      </c>
      <c r="D3711" s="102">
        <f t="shared" si="69"/>
        <v>396.47831937130479</v>
      </c>
      <c r="E3711" s="110">
        <f t="shared" si="70"/>
        <v>400.81685333491004</v>
      </c>
      <c r="F3711" s="110">
        <f t="shared" si="71"/>
        <v>192.42723827632699</v>
      </c>
      <c r="G3711" s="102">
        <f t="shared" si="72"/>
        <v>194.53948087170662</v>
      </c>
      <c r="M3711" s="89"/>
    </row>
    <row r="3712" spans="2:13" ht="13.5" thickBot="1" x14ac:dyDescent="0.25">
      <c r="B3712" s="105">
        <v>44257.666666666664</v>
      </c>
      <c r="C3712" s="104">
        <v>318.39999999999998</v>
      </c>
      <c r="D3712" s="102">
        <f t="shared" si="69"/>
        <v>397.69788668169087</v>
      </c>
      <c r="E3712" s="110">
        <f t="shared" si="70"/>
        <v>402.0497659757682</v>
      </c>
      <c r="F3712" s="110">
        <f t="shared" si="71"/>
        <v>191.83533209138901</v>
      </c>
      <c r="G3712" s="102">
        <f t="shared" si="72"/>
        <v>193.94107742854524</v>
      </c>
      <c r="M3712" s="89"/>
    </row>
    <row r="3713" spans="2:13" ht="13.5" thickBot="1" x14ac:dyDescent="0.25">
      <c r="B3713" s="105">
        <v>44258.666666666664</v>
      </c>
      <c r="C3713" s="104">
        <v>309.16000000000003</v>
      </c>
      <c r="D3713" s="102">
        <f t="shared" si="69"/>
        <v>398.92120538112374</v>
      </c>
      <c r="E3713" s="110">
        <f t="shared" si="70"/>
        <v>403.2864710559096</v>
      </c>
      <c r="F3713" s="110">
        <f t="shared" si="71"/>
        <v>191.24524660987589</v>
      </c>
      <c r="G3713" s="102">
        <f t="shared" si="72"/>
        <v>193.34451467437503</v>
      </c>
      <c r="M3713" s="89"/>
    </row>
    <row r="3714" spans="2:13" ht="13.5" thickBot="1" x14ac:dyDescent="0.25">
      <c r="B3714" s="105">
        <v>44259.666666666664</v>
      </c>
      <c r="C3714" s="104">
        <v>304.10000000000002</v>
      </c>
      <c r="D3714" s="102">
        <f t="shared" si="69"/>
        <v>400.14828700887603</v>
      </c>
      <c r="E3714" s="110">
        <f t="shared" si="70"/>
        <v>404.52698024087755</v>
      </c>
      <c r="F3714" s="110">
        <f t="shared" si="71"/>
        <v>190.6569762313039</v>
      </c>
      <c r="G3714" s="102">
        <f t="shared" si="72"/>
        <v>192.74978694723666</v>
      </c>
      <c r="M3714" s="89"/>
    </row>
    <row r="3715" spans="2:13" ht="13.5" thickBot="1" x14ac:dyDescent="0.25">
      <c r="B3715" s="105">
        <v>44260.666666666664</v>
      </c>
      <c r="C3715" s="104">
        <v>308.68</v>
      </c>
      <c r="D3715" s="102">
        <f t="shared" si="69"/>
        <v>401.37914313971527</v>
      </c>
      <c r="E3715" s="110">
        <f t="shared" si="70"/>
        <v>405.77130523209843</v>
      </c>
      <c r="F3715" s="110">
        <f t="shared" si="71"/>
        <v>190.07051537241642</v>
      </c>
      <c r="G3715" s="102">
        <f t="shared" si="72"/>
        <v>192.15688860258697</v>
      </c>
      <c r="M3715" s="89"/>
    </row>
    <row r="3716" spans="2:13" ht="13.5" thickBot="1" x14ac:dyDescent="0.25">
      <c r="B3716" s="105">
        <v>44263.666666666664</v>
      </c>
      <c r="C3716" s="104">
        <v>299.94</v>
      </c>
      <c r="D3716" s="102">
        <f t="shared" si="69"/>
        <v>402.613785384013</v>
      </c>
      <c r="E3716" s="110">
        <f t="shared" si="70"/>
        <v>407.01945776699233</v>
      </c>
      <c r="F3716" s="110">
        <f t="shared" si="71"/>
        <v>189.4858584671309</v>
      </c>
      <c r="G3716" s="102">
        <f t="shared" si="72"/>
        <v>191.56581401324542</v>
      </c>
      <c r="M3716" s="89"/>
    </row>
    <row r="3717" spans="2:13" ht="13.5" thickBot="1" x14ac:dyDescent="0.25">
      <c r="B3717" s="105">
        <v>44264.666666666664</v>
      </c>
      <c r="C3717" s="104">
        <v>311.77</v>
      </c>
      <c r="D3717" s="102">
        <f t="shared" si="69"/>
        <v>403.85222538785422</v>
      </c>
      <c r="E3717" s="110">
        <f t="shared" si="70"/>
        <v>408.27144961908357</v>
      </c>
      <c r="F3717" s="110">
        <f t="shared" si="71"/>
        <v>188.90299996648602</v>
      </c>
      <c r="G3717" s="102">
        <f t="shared" si="72"/>
        <v>190.97655756934071</v>
      </c>
      <c r="M3717" s="89"/>
    </row>
    <row r="3718" spans="2:13" ht="13.5" thickBot="1" x14ac:dyDescent="0.25">
      <c r="B3718" s="105">
        <v>44265.666666666664</v>
      </c>
      <c r="C3718" s="104">
        <v>310.88</v>
      </c>
      <c r="D3718" s="102">
        <f t="shared" si="69"/>
        <v>405.09447483314722</v>
      </c>
      <c r="E3718" s="110">
        <f t="shared" si="70"/>
        <v>409.52729259811184</v>
      </c>
      <c r="F3718" s="110">
        <f t="shared" si="71"/>
        <v>188.32193433858913</v>
      </c>
      <c r="G3718" s="102">
        <f t="shared" si="72"/>
        <v>190.38911367825742</v>
      </c>
      <c r="M3718" s="89"/>
    </row>
    <row r="3719" spans="2:13" ht="13.5" thickBot="1" x14ac:dyDescent="0.25">
      <c r="B3719" s="105">
        <v>44266.666666666664</v>
      </c>
      <c r="C3719" s="104">
        <v>318.04000000000002</v>
      </c>
      <c r="D3719" s="102">
        <f t="shared" si="69"/>
        <v>406.34054543773402</v>
      </c>
      <c r="E3719" s="110">
        <f t="shared" si="70"/>
        <v>410.78699855014366</v>
      </c>
      <c r="F3719" s="110">
        <f t="shared" si="71"/>
        <v>187.7426560685636</v>
      </c>
      <c r="G3719" s="102">
        <f t="shared" si="72"/>
        <v>189.80347676458308</v>
      </c>
      <c r="M3719" s="89"/>
    </row>
    <row r="3720" spans="2:13" ht="13.5" thickBot="1" x14ac:dyDescent="0.25">
      <c r="B3720" s="105">
        <v>44267.666666666664</v>
      </c>
      <c r="C3720" s="104">
        <v>315.45999999999998</v>
      </c>
      <c r="D3720" s="102">
        <f t="shared" si="69"/>
        <v>407.59044895550051</v>
      </c>
      <c r="E3720" s="110">
        <f t="shared" si="70"/>
        <v>412.05057935768394</v>
      </c>
      <c r="F3720" s="110">
        <f t="shared" si="71"/>
        <v>187.16515965849669</v>
      </c>
      <c r="G3720" s="102">
        <f t="shared" si="72"/>
        <v>189.21964127005521</v>
      </c>
      <c r="M3720" s="89"/>
    </row>
    <row r="3721" spans="2:13" ht="13.5" thickBot="1" x14ac:dyDescent="0.25">
      <c r="B3721" s="105">
        <v>44270.666666666664</v>
      </c>
      <c r="C3721" s="104">
        <v>318.83</v>
      </c>
      <c r="D3721" s="102">
        <f t="shared" si="69"/>
        <v>408.84419717648763</v>
      </c>
      <c r="E3721" s="110">
        <f t="shared" si="70"/>
        <v>413.31804693978813</v>
      </c>
      <c r="F3721" s="110">
        <f t="shared" si="71"/>
        <v>186.58943962738715</v>
      </c>
      <c r="G3721" s="102">
        <f t="shared" si="72"/>
        <v>188.63760165350854</v>
      </c>
      <c r="M3721" s="89"/>
    </row>
    <row r="3722" spans="2:13" ht="13.5" thickBot="1" x14ac:dyDescent="0.25">
      <c r="B3722" s="105">
        <v>44271.666666666664</v>
      </c>
      <c r="C3722" s="104">
        <v>320.58</v>
      </c>
      <c r="D3722" s="102">
        <f t="shared" si="69"/>
        <v>410.10180192700244</v>
      </c>
      <c r="E3722" s="110">
        <f t="shared" si="70"/>
        <v>414.58941325217489</v>
      </c>
      <c r="F3722" s="110">
        <f t="shared" si="71"/>
        <v>186.01549051109333</v>
      </c>
      <c r="G3722" s="102">
        <f t="shared" si="72"/>
        <v>188.05735239082236</v>
      </c>
      <c r="M3722" s="89"/>
    </row>
    <row r="3723" spans="2:13" ht="13.5" thickBot="1" x14ac:dyDescent="0.25">
      <c r="B3723" s="105">
        <v>44272.666666666664</v>
      </c>
      <c r="C3723" s="104">
        <v>321.89999999999998</v>
      </c>
      <c r="D3723" s="102">
        <f t="shared" si="69"/>
        <v>411.36327506972987</v>
      </c>
      <c r="E3723" s="110">
        <f t="shared" si="70"/>
        <v>415.86469028733859</v>
      </c>
      <c r="F3723" s="110">
        <f t="shared" si="71"/>
        <v>185.44330686228122</v>
      </c>
      <c r="G3723" s="102">
        <f t="shared" si="72"/>
        <v>187.4788879748682</v>
      </c>
      <c r="M3723" s="89"/>
    </row>
    <row r="3724" spans="2:13" ht="13.5" thickBot="1" x14ac:dyDescent="0.25">
      <c r="B3724" s="105">
        <v>44273.666666666664</v>
      </c>
      <c r="C3724" s="104">
        <v>312.04000000000002</v>
      </c>
      <c r="D3724" s="102">
        <f t="shared" si="69"/>
        <v>412.62862850384431</v>
      </c>
      <c r="E3724" s="110">
        <f t="shared" si="70"/>
        <v>417.14389007466241</v>
      </c>
      <c r="F3724" s="110">
        <f t="shared" si="71"/>
        <v>184.87288325037284</v>
      </c>
      <c r="G3724" s="102">
        <f t="shared" si="72"/>
        <v>186.90220291545751</v>
      </c>
      <c r="M3724" s="89"/>
    </row>
    <row r="3725" spans="2:13" ht="13.5" thickBot="1" x14ac:dyDescent="0.25">
      <c r="B3725" s="105">
        <v>44274.666666666664</v>
      </c>
      <c r="C3725" s="104">
        <v>313.14</v>
      </c>
      <c r="D3725" s="102">
        <f t="shared" si="69"/>
        <v>413.89787416512212</v>
      </c>
      <c r="E3725" s="110">
        <f t="shared" si="70"/>
        <v>418.42702468053204</v>
      </c>
      <c r="F3725" s="110">
        <f t="shared" si="71"/>
        <v>184.30421426149468</v>
      </c>
      <c r="G3725" s="102">
        <f t="shared" si="72"/>
        <v>186.32729173928954</v>
      </c>
      <c r="M3725" s="89"/>
    </row>
    <row r="3726" spans="2:13" ht="13.5" thickBot="1" x14ac:dyDescent="0.25">
      <c r="B3726" s="105">
        <v>44277.666666666664</v>
      </c>
      <c r="C3726" s="104">
        <v>318.61</v>
      </c>
      <c r="D3726" s="102">
        <f t="shared" si="69"/>
        <v>415.17102402605406</v>
      </c>
      <c r="E3726" s="110">
        <f t="shared" si="70"/>
        <v>419.71410620844932</v>
      </c>
      <c r="F3726" s="110">
        <f t="shared" si="71"/>
        <v>183.73729449842631</v>
      </c>
      <c r="G3726" s="102">
        <f t="shared" si="72"/>
        <v>185.75414898989948</v>
      </c>
      <c r="M3726" s="89"/>
    </row>
    <row r="3727" spans="2:13" ht="13.5" thickBot="1" x14ac:dyDescent="0.25">
      <c r="B3727" s="105">
        <v>44278.666666666664</v>
      </c>
      <c r="C3727" s="104">
        <v>317.22000000000003</v>
      </c>
      <c r="D3727" s="102">
        <f t="shared" si="69"/>
        <v>416.44809009595815</v>
      </c>
      <c r="E3727" s="110">
        <f t="shared" si="70"/>
        <v>421.00514679914647</v>
      </c>
      <c r="F3727" s="110">
        <f t="shared" si="71"/>
        <v>183.17211858054912</v>
      </c>
      <c r="G3727" s="102">
        <f t="shared" si="72"/>
        <v>185.18276922760651</v>
      </c>
      <c r="M3727" s="89"/>
    </row>
    <row r="3728" spans="2:13" ht="13.5" thickBot="1" x14ac:dyDescent="0.25">
      <c r="B3728" s="105">
        <v>44279.666666666664</v>
      </c>
      <c r="C3728" s="104">
        <v>311.87</v>
      </c>
      <c r="D3728" s="102">
        <f t="shared" si="69"/>
        <v>417.72908442109326</v>
      </c>
      <c r="E3728" s="110">
        <f t="shared" si="70"/>
        <v>422.30015863070065</v>
      </c>
      <c r="F3728" s="110">
        <f t="shared" si="71"/>
        <v>182.60868114379534</v>
      </c>
      <c r="G3728" s="102">
        <f t="shared" si="72"/>
        <v>184.6131470294624</v>
      </c>
      <c r="M3728" s="89"/>
    </row>
    <row r="3729" spans="2:13" ht="13.5" thickBot="1" x14ac:dyDescent="0.25">
      <c r="B3729" s="105">
        <v>44280.666666666664</v>
      </c>
      <c r="C3729" s="104">
        <v>311.33</v>
      </c>
      <c r="D3729" s="102">
        <f t="shared" si="69"/>
        <v>419.01401908477249</v>
      </c>
      <c r="E3729" s="110">
        <f t="shared" si="70"/>
        <v>423.5991539186486</v>
      </c>
      <c r="F3729" s="110">
        <f t="shared" si="71"/>
        <v>182.04697684059704</v>
      </c>
      <c r="G3729" s="102">
        <f t="shared" si="72"/>
        <v>184.04527698919978</v>
      </c>
      <c r="M3729" s="89"/>
    </row>
    <row r="3730" spans="2:13" ht="13.5" thickBot="1" x14ac:dyDescent="0.25">
      <c r="B3730" s="105">
        <v>44281.666666666664</v>
      </c>
      <c r="C3730" s="104">
        <v>316</v>
      </c>
      <c r="D3730" s="102">
        <f t="shared" si="69"/>
        <v>420.30290620747724</v>
      </c>
      <c r="E3730" s="110">
        <f t="shared" si="70"/>
        <v>424.90214491610232</v>
      </c>
      <c r="F3730" s="110">
        <f t="shared" si="71"/>
        <v>181.48700033983536</v>
      </c>
      <c r="G3730" s="102">
        <f t="shared" si="72"/>
        <v>183.47915371718099</v>
      </c>
      <c r="M3730" s="89"/>
    </row>
    <row r="3731" spans="2:13" ht="13.5" thickBot="1" x14ac:dyDescent="0.25">
      <c r="B3731" s="105">
        <v>44284.666666666664</v>
      </c>
      <c r="C3731" s="104">
        <v>315.91000000000003</v>
      </c>
      <c r="D3731" s="102">
        <f t="shared" ref="D3731:D3765" si="73">(0.36*D3730+0.64*E3730)*(1-0.0039)</f>
        <v>421.59575794697139</v>
      </c>
      <c r="E3731" s="110">
        <f t="shared" ref="E3731:E3765" si="74">(0.36*D3730+0.64*E3730)*(1+0.007)</f>
        <v>426.20914391386424</v>
      </c>
      <c r="F3731" s="110">
        <f t="shared" ref="F3731:F3765" si="75">(F3730*0.64+G3730*0.36)*(1-0.007)</f>
        <v>180.92874632679005</v>
      </c>
      <c r="G3731" s="102">
        <f t="shared" ref="G3731:G3765" si="76">(F3730*0.64+G3730*0.36)*(1+0.0039)</f>
        <v>182.91477184034696</v>
      </c>
      <c r="M3731" s="89"/>
    </row>
    <row r="3732" spans="2:13" ht="13.5" thickBot="1" x14ac:dyDescent="0.25">
      <c r="B3732" s="105">
        <v>44285.666666666664</v>
      </c>
      <c r="C3732" s="104">
        <v>314.32</v>
      </c>
      <c r="D3732" s="102">
        <f t="shared" si="73"/>
        <v>422.89258649841628</v>
      </c>
      <c r="E3732" s="110">
        <f t="shared" si="74"/>
        <v>427.5201632405433</v>
      </c>
      <c r="F3732" s="110">
        <f t="shared" si="75"/>
        <v>180.37220950308884</v>
      </c>
      <c r="G3732" s="102">
        <f t="shared" si="76"/>
        <v>182.35212600216605</v>
      </c>
      <c r="M3732" s="89"/>
    </row>
    <row r="3733" spans="2:13" ht="13.5" thickBot="1" x14ac:dyDescent="0.25">
      <c r="B3733" s="105">
        <v>44286.666666666664</v>
      </c>
      <c r="C3733" s="104">
        <v>319.13</v>
      </c>
      <c r="D3733" s="102">
        <f t="shared" si="73"/>
        <v>424.1934040944854</v>
      </c>
      <c r="E3733" s="110">
        <f t="shared" si="74"/>
        <v>428.83521526267117</v>
      </c>
      <c r="F3733" s="110">
        <f t="shared" si="75"/>
        <v>179.81738458665734</v>
      </c>
      <c r="G3733" s="102">
        <f t="shared" si="76"/>
        <v>181.7912108625834</v>
      </c>
      <c r="M3733" s="89"/>
    </row>
    <row r="3734" spans="2:13" ht="13.5" thickBot="1" x14ac:dyDescent="0.25">
      <c r="B3734" s="105">
        <v>44287.666666666664</v>
      </c>
      <c r="C3734" s="104">
        <v>324.57</v>
      </c>
      <c r="D3734" s="102">
        <f t="shared" si="73"/>
        <v>425.49822300547999</v>
      </c>
      <c r="E3734" s="110">
        <f t="shared" si="74"/>
        <v>430.15431238481909</v>
      </c>
      <c r="F3734" s="110">
        <f t="shared" si="75"/>
        <v>179.26426631166876</v>
      </c>
      <c r="G3734" s="102">
        <f t="shared" si="76"/>
        <v>181.23202109797006</v>
      </c>
      <c r="M3734" s="89"/>
    </row>
    <row r="3735" spans="2:13" ht="13.5" thickBot="1" x14ac:dyDescent="0.25">
      <c r="B3735" s="105">
        <v>44291.666666666664</v>
      </c>
      <c r="C3735" s="104">
        <v>331.05</v>
      </c>
      <c r="D3735" s="102">
        <f t="shared" si="73"/>
        <v>426.80705553944478</v>
      </c>
      <c r="E3735" s="110">
        <f t="shared" si="74"/>
        <v>431.47746704971473</v>
      </c>
      <c r="F3735" s="110">
        <f t="shared" si="75"/>
        <v>178.71284942849405</v>
      </c>
      <c r="G3735" s="102">
        <f t="shared" si="76"/>
        <v>180.67455140107268</v>
      </c>
      <c r="M3735" s="89"/>
    </row>
    <row r="3736" spans="2:13" ht="13.5" thickBot="1" x14ac:dyDescent="0.25">
      <c r="B3736" s="105">
        <v>44292.666666666664</v>
      </c>
      <c r="C3736" s="104">
        <v>330.82</v>
      </c>
      <c r="D3736" s="102">
        <f t="shared" si="73"/>
        <v>428.11991404228411</v>
      </c>
      <c r="E3736" s="110">
        <f t="shared" si="74"/>
        <v>432.80469173835962</v>
      </c>
      <c r="F3736" s="110">
        <f t="shared" si="75"/>
        <v>178.16312870365201</v>
      </c>
      <c r="G3736" s="102">
        <f t="shared" si="76"/>
        <v>180.118796480963</v>
      </c>
      <c r="M3736" s="89"/>
    </row>
    <row r="3737" spans="2:13" ht="13.5" thickBot="1" x14ac:dyDescent="0.25">
      <c r="B3737" s="105">
        <v>44293.666666666664</v>
      </c>
      <c r="C3737" s="104">
        <v>331.62</v>
      </c>
      <c r="D3737" s="102">
        <f t="shared" si="73"/>
        <v>429.4368108978781</v>
      </c>
      <c r="E3737" s="110">
        <f t="shared" si="74"/>
        <v>434.13599897014677</v>
      </c>
      <c r="F3737" s="110">
        <f t="shared" si="75"/>
        <v>177.61509891975956</v>
      </c>
      <c r="G3737" s="102">
        <f t="shared" si="76"/>
        <v>179.56475106298754</v>
      </c>
      <c r="M3737" s="89"/>
    </row>
    <row r="3738" spans="2:13" ht="13.5" thickBot="1" x14ac:dyDescent="0.25">
      <c r="B3738" s="105">
        <v>44294.666666666664</v>
      </c>
      <c r="C3738" s="104">
        <v>335.08</v>
      </c>
      <c r="D3738" s="102">
        <f t="shared" si="73"/>
        <v>430.75775852819999</v>
      </c>
      <c r="E3738" s="110">
        <f t="shared" si="74"/>
        <v>435.47140130297896</v>
      </c>
      <c r="F3738" s="110">
        <f t="shared" si="75"/>
        <v>177.06875487548237</v>
      </c>
      <c r="G3738" s="102">
        <f t="shared" si="76"/>
        <v>179.0124098887178</v>
      </c>
      <c r="M3738" s="89"/>
    </row>
    <row r="3739" spans="2:13" ht="13.5" thickBot="1" x14ac:dyDescent="0.25">
      <c r="B3739" s="105">
        <v>44295.666666666664</v>
      </c>
      <c r="C3739" s="104">
        <v>337.11</v>
      </c>
      <c r="D3739" s="102">
        <f t="shared" si="73"/>
        <v>432.08276939343273</v>
      </c>
      <c r="E3739" s="110">
        <f t="shared" si="74"/>
        <v>436.81091133338691</v>
      </c>
      <c r="F3739" s="110">
        <f t="shared" si="75"/>
        <v>176.52409138548538</v>
      </c>
      <c r="G3739" s="102">
        <f t="shared" si="76"/>
        <v>178.46176771590007</v>
      </c>
      <c r="M3739" s="89"/>
    </row>
    <row r="3740" spans="2:13" ht="13.5" thickBot="1" x14ac:dyDescent="0.25">
      <c r="B3740" s="105">
        <v>44298.666666666664</v>
      </c>
      <c r="C3740" s="104">
        <v>336.67</v>
      </c>
      <c r="D3740" s="102">
        <f t="shared" si="73"/>
        <v>433.41185599208688</v>
      </c>
      <c r="E3740" s="110">
        <f t="shared" si="74"/>
        <v>438.15454169664838</v>
      </c>
      <c r="F3740" s="110">
        <f t="shared" si="75"/>
        <v>175.98110328038359</v>
      </c>
      <c r="G3740" s="102">
        <f t="shared" si="76"/>
        <v>177.91281931840595</v>
      </c>
      <c r="M3740" s="89"/>
    </row>
    <row r="3741" spans="2:13" ht="13.5" thickBot="1" x14ac:dyDescent="0.25">
      <c r="B3741" s="105">
        <v>44299.666666666664</v>
      </c>
      <c r="C3741" s="104">
        <v>340.6</v>
      </c>
      <c r="D3741" s="102">
        <f t="shared" si="73"/>
        <v>434.74503086111849</v>
      </c>
      <c r="E3741" s="110">
        <f t="shared" si="74"/>
        <v>439.50230506690724</v>
      </c>
      <c r="F3741" s="110">
        <f t="shared" si="75"/>
        <v>175.43978540669315</v>
      </c>
      <c r="G3741" s="102">
        <f t="shared" si="76"/>
        <v>177.36555948618255</v>
      </c>
      <c r="M3741" s="89"/>
    </row>
    <row r="3742" spans="2:13" ht="13.5" thickBot="1" x14ac:dyDescent="0.25">
      <c r="B3742" s="105">
        <v>44300.666666666664</v>
      </c>
      <c r="C3742" s="104">
        <v>336.51</v>
      </c>
      <c r="D3742" s="102">
        <f t="shared" si="73"/>
        <v>436.0823065760473</v>
      </c>
      <c r="E3742" s="110">
        <f t="shared" si="74"/>
        <v>440.85421415729303</v>
      </c>
      <c r="F3742" s="110">
        <f t="shared" si="75"/>
        <v>174.90013262678218</v>
      </c>
      <c r="G3742" s="102">
        <f t="shared" si="76"/>
        <v>176.81998302520304</v>
      </c>
      <c r="M3742" s="89"/>
    </row>
    <row r="3743" spans="2:13" ht="13.5" thickBot="1" x14ac:dyDescent="0.25">
      <c r="B3743" s="105">
        <v>44301.666666666664</v>
      </c>
      <c r="C3743" s="104">
        <v>341.61</v>
      </c>
      <c r="D3743" s="102">
        <f t="shared" si="73"/>
        <v>437.42369575107517</v>
      </c>
      <c r="E3743" s="110">
        <f t="shared" si="74"/>
        <v>442.21028172004077</v>
      </c>
      <c r="F3743" s="110">
        <f t="shared" si="75"/>
        <v>174.36213981882221</v>
      </c>
      <c r="G3743" s="102">
        <f t="shared" si="76"/>
        <v>176.27608475741755</v>
      </c>
      <c r="M3743" s="89"/>
    </row>
    <row r="3744" spans="2:13" ht="13.5" thickBot="1" x14ac:dyDescent="0.25">
      <c r="B3744" s="105">
        <v>44302.666666666664</v>
      </c>
      <c r="C3744" s="104">
        <v>342.01</v>
      </c>
      <c r="D3744" s="102">
        <f t="shared" si="73"/>
        <v>438.76921103920535</v>
      </c>
      <c r="E3744" s="110">
        <f t="shared" si="74"/>
        <v>443.57052054661153</v>
      </c>
      <c r="F3744" s="110">
        <f t="shared" si="75"/>
        <v>173.82580187673952</v>
      </c>
      <c r="G3744" s="102">
        <f t="shared" si="76"/>
        <v>175.73385952070373</v>
      </c>
      <c r="M3744" s="89"/>
    </row>
    <row r="3745" spans="2:13" ht="13.5" thickBot="1" x14ac:dyDescent="0.25">
      <c r="B3745" s="105">
        <v>44305.666666666664</v>
      </c>
      <c r="C3745" s="104">
        <v>338.88</v>
      </c>
      <c r="D3745" s="102">
        <f t="shared" si="73"/>
        <v>440.11886513236198</v>
      </c>
      <c r="E3745" s="110">
        <f t="shared" si="74"/>
        <v>444.9349434678129</v>
      </c>
      <c r="F3745" s="110">
        <f t="shared" si="75"/>
        <v>173.29111371016668</v>
      </c>
      <c r="G3745" s="102">
        <f t="shared" si="76"/>
        <v>175.19330216881806</v>
      </c>
      <c r="M3745" s="89"/>
    </row>
    <row r="3746" spans="2:13" ht="13.5" thickBot="1" x14ac:dyDescent="0.25">
      <c r="B3746" s="105">
        <v>44306.666666666664</v>
      </c>
      <c r="C3746" s="104">
        <v>336.41</v>
      </c>
      <c r="D3746" s="102">
        <f t="shared" si="73"/>
        <v>441.47267076150905</v>
      </c>
      <c r="E3746" s="110">
        <f t="shared" si="74"/>
        <v>446.30356335391991</v>
      </c>
      <c r="F3746" s="110">
        <f t="shared" si="75"/>
        <v>172.75807024439422</v>
      </c>
      <c r="G3746" s="102">
        <f t="shared" si="76"/>
        <v>174.65440757134678</v>
      </c>
      <c r="M3746" s="89"/>
    </row>
    <row r="3747" spans="2:13" ht="13.5" thickBot="1" x14ac:dyDescent="0.25">
      <c r="B3747" s="105">
        <v>44307.666666666664</v>
      </c>
      <c r="C3747" s="104">
        <v>339.29</v>
      </c>
      <c r="D3747" s="102">
        <f t="shared" si="73"/>
        <v>442.83064069677147</v>
      </c>
      <c r="E3747" s="110">
        <f t="shared" si="74"/>
        <v>447.6763931147965</v>
      </c>
      <c r="F3747" s="110">
        <f t="shared" si="75"/>
        <v>172.22666642032246</v>
      </c>
      <c r="G3747" s="102">
        <f t="shared" si="76"/>
        <v>174.11717061365732</v>
      </c>
      <c r="M3747" s="89"/>
    </row>
    <row r="3748" spans="2:13" ht="13.5" thickBot="1" x14ac:dyDescent="0.25">
      <c r="B3748" s="105">
        <v>44308.666666666664</v>
      </c>
      <c r="C3748" s="104">
        <v>335.2</v>
      </c>
      <c r="D3748" s="102">
        <f t="shared" si="73"/>
        <v>444.19278774755469</v>
      </c>
      <c r="E3748" s="110">
        <f t="shared" si="74"/>
        <v>449.05344570001762</v>
      </c>
      <c r="F3748" s="110">
        <f t="shared" si="75"/>
        <v>171.69689719441357</v>
      </c>
      <c r="G3748" s="102">
        <f t="shared" si="76"/>
        <v>173.58158619684971</v>
      </c>
      <c r="M3748" s="89"/>
    </row>
    <row r="3749" spans="2:13" ht="13.5" thickBot="1" x14ac:dyDescent="0.25">
      <c r="B3749" s="105">
        <v>44309.666666666664</v>
      </c>
      <c r="C3749" s="104">
        <v>339.42</v>
      </c>
      <c r="D3749" s="102">
        <f t="shared" si="73"/>
        <v>445.55912476266616</v>
      </c>
      <c r="E3749" s="110">
        <f t="shared" si="74"/>
        <v>450.43473409899087</v>
      </c>
      <c r="F3749" s="110">
        <f t="shared" si="75"/>
        <v>171.16875753864355</v>
      </c>
      <c r="G3749" s="102">
        <f t="shared" si="76"/>
        <v>173.04764923770824</v>
      </c>
      <c r="M3749" s="89"/>
    </row>
    <row r="3750" spans="2:13" ht="13.5" thickBot="1" x14ac:dyDescent="0.25">
      <c r="B3750" s="105">
        <v>44312.666666666664</v>
      </c>
      <c r="C3750" s="104">
        <v>341.63</v>
      </c>
      <c r="D3750" s="102">
        <f t="shared" si="73"/>
        <v>446.92966463043609</v>
      </c>
      <c r="E3750" s="110">
        <f t="shared" si="74"/>
        <v>451.82027134107932</v>
      </c>
      <c r="F3750" s="110">
        <f t="shared" si="75"/>
        <v>170.64224244045471</v>
      </c>
      <c r="G3750" s="102">
        <f t="shared" si="76"/>
        <v>172.51535466865306</v>
      </c>
      <c r="M3750" s="89"/>
    </row>
    <row r="3751" spans="2:13" ht="13.5" thickBot="1" x14ac:dyDescent="0.25">
      <c r="B3751" s="105">
        <v>44313.666666666664</v>
      </c>
      <c r="C3751" s="104">
        <v>340.15</v>
      </c>
      <c r="D3751" s="102">
        <f t="shared" si="73"/>
        <v>448.3044202788393</v>
      </c>
      <c r="E3751" s="110">
        <f t="shared" si="74"/>
        <v>453.21007049572444</v>
      </c>
      <c r="F3751" s="110">
        <f t="shared" si="75"/>
        <v>170.11734690270788</v>
      </c>
      <c r="G3751" s="102">
        <f t="shared" si="76"/>
        <v>171.98469743769229</v>
      </c>
      <c r="M3751" s="89"/>
    </row>
    <row r="3752" spans="2:13" ht="13.5" thickBot="1" x14ac:dyDescent="0.25">
      <c r="B3752" s="105">
        <v>44314.666666666664</v>
      </c>
      <c r="C3752" s="104">
        <v>339</v>
      </c>
      <c r="D3752" s="102">
        <f t="shared" si="73"/>
        <v>449.68340467561694</v>
      </c>
      <c r="E3752" s="110">
        <f t="shared" si="74"/>
        <v>454.60414467256925</v>
      </c>
      <c r="F3752" s="110">
        <f t="shared" si="75"/>
        <v>169.59406594363517</v>
      </c>
      <c r="G3752" s="102">
        <f t="shared" si="76"/>
        <v>171.45567250837397</v>
      </c>
      <c r="M3752" s="89"/>
    </row>
    <row r="3753" spans="2:13" ht="13.5" thickBot="1" x14ac:dyDescent="0.25">
      <c r="B3753" s="105">
        <v>44315.666666666664</v>
      </c>
      <c r="C3753" s="104">
        <v>340.22</v>
      </c>
      <c r="D3753" s="102">
        <f t="shared" si="73"/>
        <v>451.06663082839913</v>
      </c>
      <c r="E3753" s="110">
        <f t="shared" si="74"/>
        <v>456.00250702158206</v>
      </c>
      <c r="F3753" s="110">
        <f t="shared" si="75"/>
        <v>169.07239459679252</v>
      </c>
      <c r="G3753" s="102">
        <f t="shared" si="76"/>
        <v>170.9282748597382</v>
      </c>
      <c r="M3753" s="89"/>
    </row>
    <row r="3754" spans="2:13" ht="13.5" thickBot="1" x14ac:dyDescent="0.25">
      <c r="B3754" s="105">
        <v>44316.666666666664</v>
      </c>
      <c r="C3754" s="104">
        <v>337.99</v>
      </c>
      <c r="D3754" s="102">
        <f t="shared" si="73"/>
        <v>452.45411178482732</v>
      </c>
      <c r="E3754" s="110">
        <f t="shared" si="74"/>
        <v>457.40517073318046</v>
      </c>
      <c r="F3754" s="110">
        <f t="shared" si="75"/>
        <v>168.55232791101278</v>
      </c>
      <c r="G3754" s="102">
        <f t="shared" si="76"/>
        <v>170.40249948626962</v>
      </c>
      <c r="M3754" s="89"/>
    </row>
    <row r="3755" spans="2:13" ht="13.5" thickBot="1" x14ac:dyDescent="0.25">
      <c r="B3755" s="105">
        <v>44319.666666666664</v>
      </c>
      <c r="C3755" s="104">
        <v>336.19</v>
      </c>
      <c r="D3755" s="102">
        <f t="shared" si="73"/>
        <v>453.84586063267744</v>
      </c>
      <c r="E3755" s="110">
        <f t="shared" si="74"/>
        <v>458.81214903835576</v>
      </c>
      <c r="F3755" s="110">
        <f t="shared" si="75"/>
        <v>168.0338609503585</v>
      </c>
      <c r="G3755" s="102">
        <f t="shared" si="76"/>
        <v>169.87834139784985</v>
      </c>
      <c r="M3755" s="89"/>
    </row>
    <row r="3756" spans="2:13" ht="13.5" thickBot="1" x14ac:dyDescent="0.25">
      <c r="B3756" s="105">
        <v>44320.666666666664</v>
      </c>
      <c r="C3756" s="104">
        <v>330.14</v>
      </c>
      <c r="D3756" s="102">
        <f t="shared" si="73"/>
        <v>455.24189049998358</v>
      </c>
      <c r="E3756" s="110">
        <f t="shared" si="74"/>
        <v>460.22345520879776</v>
      </c>
      <c r="F3756" s="110">
        <f t="shared" si="75"/>
        <v>167.51698879407519</v>
      </c>
      <c r="G3756" s="102">
        <f t="shared" si="76"/>
        <v>169.35579561971008</v>
      </c>
      <c r="M3756" s="89"/>
    </row>
    <row r="3757" spans="2:13" ht="13.5" thickBot="1" x14ac:dyDescent="0.25">
      <c r="B3757" s="105">
        <v>44321.666666666664</v>
      </c>
      <c r="C3757" s="104">
        <v>329.03</v>
      </c>
      <c r="D3757" s="102">
        <f t="shared" si="73"/>
        <v>456.6422145551615</v>
      </c>
      <c r="E3757" s="110">
        <f t="shared" si="74"/>
        <v>461.63910255702001</v>
      </c>
      <c r="F3757" s="110">
        <f t="shared" si="75"/>
        <v>167.00170653654462</v>
      </c>
      <c r="G3757" s="102">
        <f t="shared" si="76"/>
        <v>168.83485719238385</v>
      </c>
      <c r="M3757" s="89"/>
    </row>
    <row r="3758" spans="2:13" ht="13.5" thickBot="1" x14ac:dyDescent="0.25">
      <c r="B3758" s="105">
        <v>44322.666666666664</v>
      </c>
      <c r="C3758" s="104">
        <v>331.51</v>
      </c>
      <c r="D3758" s="102">
        <f t="shared" si="73"/>
        <v>458.04684600713318</v>
      </c>
      <c r="E3758" s="110">
        <f t="shared" si="74"/>
        <v>463.05910443648537</v>
      </c>
      <c r="F3758" s="110">
        <f t="shared" si="75"/>
        <v>166.48800928723821</v>
      </c>
      <c r="G3758" s="102">
        <f t="shared" si="76"/>
        <v>168.31552117166007</v>
      </c>
      <c r="M3758" s="89"/>
    </row>
    <row r="3759" spans="2:13" ht="13.5" thickBot="1" x14ac:dyDescent="0.25">
      <c r="B3759" s="105">
        <v>44323.666666666664</v>
      </c>
      <c r="C3759" s="104">
        <v>334.2</v>
      </c>
      <c r="D3759" s="102">
        <f t="shared" si="73"/>
        <v>459.45579810545109</v>
      </c>
      <c r="E3759" s="110">
        <f t="shared" si="74"/>
        <v>464.48347424173198</v>
      </c>
      <c r="F3759" s="110">
        <f t="shared" si="75"/>
        <v>165.97589217067068</v>
      </c>
      <c r="G3759" s="102">
        <f t="shared" si="76"/>
        <v>167.79778262853605</v>
      </c>
      <c r="M3759" s="89"/>
    </row>
    <row r="3760" spans="2:13" ht="13.5" thickBot="1" x14ac:dyDescent="0.25">
      <c r="B3760" s="105">
        <v>44326.666666666664</v>
      </c>
      <c r="C3760" s="104">
        <v>325.76</v>
      </c>
      <c r="D3760" s="102">
        <f t="shared" si="73"/>
        <v>460.86908414042347</v>
      </c>
      <c r="E3760" s="110">
        <f t="shared" si="74"/>
        <v>465.91222540849952</v>
      </c>
      <c r="F3760" s="110">
        <f t="shared" si="75"/>
        <v>165.4653503263537</v>
      </c>
      <c r="G3760" s="102">
        <f t="shared" si="76"/>
        <v>167.28163664917068</v>
      </c>
      <c r="M3760" s="89"/>
    </row>
    <row r="3761" spans="2:13" ht="13.5" thickBot="1" x14ac:dyDescent="0.25">
      <c r="B3761" s="105">
        <v>44327.666666666664</v>
      </c>
      <c r="C3761" s="104">
        <v>325.31</v>
      </c>
      <c r="D3761" s="102">
        <f t="shared" si="73"/>
        <v>462.28671744323941</v>
      </c>
      <c r="E3761" s="110">
        <f t="shared" si="74"/>
        <v>467.34537141385607</v>
      </c>
      <c r="F3761" s="110">
        <f t="shared" si="75"/>
        <v>164.95637890874985</v>
      </c>
      <c r="G3761" s="102">
        <f t="shared" si="76"/>
        <v>166.76707833483783</v>
      </c>
      <c r="M3761" s="89"/>
    </row>
    <row r="3762" spans="2:13" ht="13.5" thickBot="1" x14ac:dyDescent="0.25">
      <c r="B3762" s="105">
        <v>44328.666666666664</v>
      </c>
      <c r="C3762" s="104">
        <v>316.89</v>
      </c>
      <c r="D3762" s="102">
        <f t="shared" si="73"/>
        <v>463.70871138609482</v>
      </c>
      <c r="E3762" s="110">
        <f t="shared" si="74"/>
        <v>468.7829257763251</v>
      </c>
      <c r="F3762" s="110">
        <f t="shared" si="75"/>
        <v>164.44897308722653</v>
      </c>
      <c r="G3762" s="102">
        <f t="shared" si="76"/>
        <v>166.25410280187987</v>
      </c>
      <c r="M3762" s="89"/>
    </row>
    <row r="3763" spans="2:13" ht="13.5" thickBot="1" x14ac:dyDescent="0.25">
      <c r="B3763" s="105">
        <v>44329.666666666664</v>
      </c>
      <c r="C3763" s="104">
        <v>319.33999999999997</v>
      </c>
      <c r="D3763" s="102">
        <f t="shared" si="73"/>
        <v>465.13507938231839</v>
      </c>
      <c r="E3763" s="110">
        <f t="shared" si="74"/>
        <v>470.22490205601304</v>
      </c>
      <c r="F3763" s="110">
        <f t="shared" si="75"/>
        <v>163.94312804601023</v>
      </c>
      <c r="G3763" s="102">
        <f t="shared" si="76"/>
        <v>165.74270518166131</v>
      </c>
      <c r="M3763" s="89"/>
    </row>
    <row r="3764" spans="2:13" ht="13.5" thickBot="1" x14ac:dyDescent="0.25">
      <c r="B3764" s="105">
        <v>44330.666666666664</v>
      </c>
      <c r="C3764" s="104">
        <v>326.39</v>
      </c>
      <c r="D3764" s="102">
        <f t="shared" si="73"/>
        <v>466.56583488649841</v>
      </c>
      <c r="E3764" s="110">
        <f t="shared" si="74"/>
        <v>471.67131385473732</v>
      </c>
      <c r="F3764" s="110">
        <f t="shared" si="75"/>
        <v>163.43883898414072</v>
      </c>
      <c r="G3764" s="102">
        <f t="shared" si="76"/>
        <v>165.23288062052254</v>
      </c>
      <c r="M3764" s="89"/>
    </row>
    <row r="3765" spans="2:13" ht="13.5" thickBot="1" x14ac:dyDescent="0.25">
      <c r="B3765" s="105">
        <v>44333.666666666664</v>
      </c>
      <c r="C3765" s="104">
        <v>324.41000000000003</v>
      </c>
      <c r="D3765" s="102">
        <f t="shared" si="73"/>
        <v>468.00099139460917</v>
      </c>
      <c r="E3765" s="110">
        <f t="shared" si="74"/>
        <v>473.12217481615443</v>
      </c>
      <c r="F3765" s="110">
        <f t="shared" si="75"/>
        <v>162.93610111542549</v>
      </c>
      <c r="G3765" s="102">
        <f t="shared" si="76"/>
        <v>164.7246242797338</v>
      </c>
      <c r="M3765" s="89"/>
    </row>
    <row r="3766" spans="2:13" ht="12.75" x14ac:dyDescent="0.2">
      <c r="B3766" s="34"/>
      <c r="C3766" s="8"/>
      <c r="M3766" s="89"/>
    </row>
    <row r="3767" spans="2:13" ht="12.75" x14ac:dyDescent="0.2">
      <c r="B3767" s="34"/>
      <c r="C3767" s="8"/>
      <c r="M3767" s="89"/>
    </row>
    <row r="3768" spans="2:13" ht="12.75" x14ac:dyDescent="0.2">
      <c r="B3768" s="34"/>
      <c r="C3768" s="8"/>
      <c r="M3768" s="89"/>
    </row>
    <row r="3769" spans="2:13" ht="12.75" x14ac:dyDescent="0.2">
      <c r="B3769" s="34"/>
      <c r="C3769" s="8"/>
      <c r="M3769" s="89"/>
    </row>
    <row r="3770" spans="2:13" ht="12.75" x14ac:dyDescent="0.2">
      <c r="B3770" s="34"/>
      <c r="C3770" s="8"/>
      <c r="M3770" s="89"/>
    </row>
    <row r="3771" spans="2:13" ht="12.75" x14ac:dyDescent="0.2">
      <c r="B3771" s="34"/>
      <c r="C3771" s="8"/>
      <c r="M3771" s="89"/>
    </row>
    <row r="3772" spans="2:13" ht="12.75" x14ac:dyDescent="0.2">
      <c r="B3772" s="34"/>
      <c r="C3772" s="8"/>
      <c r="M3772" s="89"/>
    </row>
    <row r="3773" spans="2:13" ht="12.75" x14ac:dyDescent="0.2">
      <c r="B3773" s="34"/>
      <c r="C3773" s="8"/>
      <c r="M3773" s="89"/>
    </row>
    <row r="3774" spans="2:13" ht="12.75" x14ac:dyDescent="0.2">
      <c r="B3774" s="34"/>
      <c r="C3774" s="8"/>
      <c r="M3774" s="89"/>
    </row>
    <row r="3775" spans="2:13" ht="12.75" x14ac:dyDescent="0.2">
      <c r="B3775" s="34"/>
      <c r="C3775" s="8"/>
      <c r="M3775" s="89"/>
    </row>
    <row r="3776" spans="2:13" ht="12.75" x14ac:dyDescent="0.2">
      <c r="B3776" s="34"/>
      <c r="C3776" s="8"/>
      <c r="M3776" s="89"/>
    </row>
    <row r="3777" spans="2:13" ht="12.75" x14ac:dyDescent="0.2">
      <c r="B3777" s="34"/>
      <c r="C3777" s="8"/>
      <c r="M3777" s="89"/>
    </row>
    <row r="3778" spans="2:13" ht="12.75" x14ac:dyDescent="0.2">
      <c r="B3778" s="34"/>
      <c r="C3778" s="8"/>
      <c r="M3778" s="89"/>
    </row>
    <row r="3779" spans="2:13" ht="12.75" x14ac:dyDescent="0.2">
      <c r="B3779" s="34"/>
      <c r="C3779" s="8"/>
      <c r="M3779" s="89"/>
    </row>
    <row r="3780" spans="2:13" ht="12.75" x14ac:dyDescent="0.2">
      <c r="B3780" s="34"/>
      <c r="C3780" s="8"/>
      <c r="M3780" s="89"/>
    </row>
    <row r="3782" spans="2:13" ht="15.75" customHeight="1" x14ac:dyDescent="0.2">
      <c r="B3782" s="101"/>
      <c r="D3782" s="102"/>
      <c r="E3782" s="102"/>
    </row>
    <row r="3783" spans="2:13" ht="15.75" customHeight="1" x14ac:dyDescent="0.2">
      <c r="B3783" s="101"/>
    </row>
    <row r="3784" spans="2:13" ht="15.75" customHeight="1" x14ac:dyDescent="0.2">
      <c r="B3784" s="101"/>
    </row>
    <row r="3785" spans="2:13" ht="15.75" customHeight="1" x14ac:dyDescent="0.2">
      <c r="B3785" s="101"/>
    </row>
    <row r="3786" spans="2:13" ht="15.75" customHeight="1" x14ac:dyDescent="0.2">
      <c r="B3786" s="101"/>
    </row>
    <row r="3787" spans="2:13" ht="15.75" customHeight="1" x14ac:dyDescent="0.2">
      <c r="B3787" s="101"/>
    </row>
    <row r="3788" spans="2:13" ht="15.75" customHeight="1" x14ac:dyDescent="0.2">
      <c r="B3788" s="101"/>
    </row>
    <row r="3789" spans="2:13" ht="15.75" customHeight="1" x14ac:dyDescent="0.2">
      <c r="B3789" s="101"/>
    </row>
    <row r="3790" spans="2:13" ht="15.75" customHeight="1" x14ac:dyDescent="0.2">
      <c r="B3790" s="101"/>
    </row>
  </sheetData>
  <mergeCells count="2">
    <mergeCell ref="U1:V1"/>
    <mergeCell ref="U33:V3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L64"/>
  <sheetViews>
    <sheetView workbookViewId="0"/>
  </sheetViews>
  <sheetFormatPr defaultColWidth="14.42578125" defaultRowHeight="15.75" customHeight="1" x14ac:dyDescent="0.2"/>
  <cols>
    <col min="1" max="1" width="21.28515625" customWidth="1"/>
    <col min="8" max="8" width="15.85546875" customWidth="1"/>
    <col min="10" max="10" width="21.28515625" customWidth="1"/>
  </cols>
  <sheetData>
    <row r="2" spans="1:10" x14ac:dyDescent="0.2">
      <c r="A2" s="1" t="s">
        <v>64</v>
      </c>
      <c r="B2" s="27"/>
      <c r="C2" s="27"/>
      <c r="D2" s="5"/>
      <c r="E2" s="5"/>
      <c r="J2" s="3" t="s">
        <v>65</v>
      </c>
    </row>
    <row r="3" spans="1:10" x14ac:dyDescent="0.2">
      <c r="A3" s="1"/>
      <c r="B3" s="27">
        <f ca="1">TODAY()</f>
        <v>44335</v>
      </c>
      <c r="C3" s="27">
        <v>44253</v>
      </c>
      <c r="D3" s="28" t="s">
        <v>66</v>
      </c>
      <c r="E3" s="28" t="s">
        <v>67</v>
      </c>
      <c r="F3" s="28" t="s">
        <v>68</v>
      </c>
      <c r="G3" s="2"/>
      <c r="J3" s="29" t="s">
        <v>69</v>
      </c>
    </row>
    <row r="4" spans="1:10" x14ac:dyDescent="0.2">
      <c r="A4" s="5" t="s">
        <v>70</v>
      </c>
      <c r="G4" s="8" t="str">
        <f ca="1">IFERROR(__xludf.DUMMYFUNCTION("GOOGLEFINANCE(""VIX1Y"",""price"", ""4/23/21"",""4/24/21"")"),"Date")</f>
        <v>Date</v>
      </c>
      <c r="H4" s="8" t="str">
        <f ca="1">IFERROR(__xludf.DUMMYFUNCTION("""COMPUTED_VALUE"""),"Close")</f>
        <v>Close</v>
      </c>
      <c r="J4" s="30" t="s">
        <v>71</v>
      </c>
    </row>
    <row r="5" spans="1:10" x14ac:dyDescent="0.2">
      <c r="B5" s="31">
        <f ca="1">IFERROR(__xludf.DUMMYFUNCTION("GOOGLEFINANCE(""VIX1Y"")"),26.3)</f>
        <v>26.3</v>
      </c>
      <c r="C5" s="1">
        <v>29.37</v>
      </c>
      <c r="D5" s="32">
        <f ca="1">B5/C5-1</f>
        <v>-0.10452843037112702</v>
      </c>
      <c r="E5" s="33" t="s">
        <v>72</v>
      </c>
      <c r="F5" s="32">
        <f ca="1">B5/H5-1</f>
        <v>8.6327963651383621E-2</v>
      </c>
      <c r="G5" s="34">
        <f ca="1">IFERROR(__xludf.DUMMYFUNCTION("""COMPUTED_VALUE"""),44309.6361111111)</f>
        <v>44309.636111111096</v>
      </c>
      <c r="H5" s="8">
        <f ca="1">IFERROR(__xludf.DUMMYFUNCTION("""COMPUTED_VALUE"""),24.21)</f>
        <v>24.21</v>
      </c>
      <c r="J5" s="35"/>
    </row>
    <row r="6" spans="1:10" x14ac:dyDescent="0.2">
      <c r="B6" s="5"/>
      <c r="C6" s="5"/>
      <c r="D6" s="5"/>
      <c r="E6" s="5"/>
      <c r="F6" s="5"/>
      <c r="G6" s="5"/>
      <c r="H6" s="5"/>
      <c r="J6" s="36" t="s">
        <v>73</v>
      </c>
    </row>
    <row r="7" spans="1:10" x14ac:dyDescent="0.2">
      <c r="B7" s="5" t="s">
        <v>47</v>
      </c>
      <c r="C7" s="5" t="s">
        <v>74</v>
      </c>
      <c r="D7" s="5" t="s">
        <v>75</v>
      </c>
      <c r="E7" s="5" t="s">
        <v>76</v>
      </c>
      <c r="F7" s="5" t="s">
        <v>77</v>
      </c>
      <c r="G7" s="5" t="s">
        <v>78</v>
      </c>
      <c r="H7" s="5" t="s">
        <v>79</v>
      </c>
      <c r="J7" s="37" t="s">
        <v>80</v>
      </c>
    </row>
    <row r="8" spans="1:10" x14ac:dyDescent="0.2">
      <c r="C8" s="38">
        <v>44312</v>
      </c>
      <c r="D8" s="38">
        <v>44313</v>
      </c>
      <c r="E8" s="38">
        <v>44314</v>
      </c>
      <c r="F8" s="38">
        <v>44315</v>
      </c>
      <c r="G8" s="38">
        <v>44316</v>
      </c>
    </row>
    <row r="9" spans="1:10" x14ac:dyDescent="0.2">
      <c r="B9" s="1" t="s">
        <v>81</v>
      </c>
      <c r="C9" s="39">
        <v>21.05</v>
      </c>
      <c r="G9" s="39">
        <v>20.3</v>
      </c>
      <c r="H9" s="40">
        <f>G10-C10</f>
        <v>-0.39999999999999858</v>
      </c>
    </row>
    <row r="10" spans="1:10" x14ac:dyDescent="0.2">
      <c r="B10" s="1" t="s">
        <v>82</v>
      </c>
      <c r="C10" s="39">
        <v>20.5</v>
      </c>
      <c r="G10" s="39">
        <v>20.100000000000001</v>
      </c>
      <c r="H10" s="40">
        <f>G9-C9</f>
        <v>-0.75</v>
      </c>
    </row>
    <row r="11" spans="1:10" x14ac:dyDescent="0.2">
      <c r="B11" s="1" t="s">
        <v>83</v>
      </c>
      <c r="C11" s="39">
        <v>19.95</v>
      </c>
      <c r="G11" s="39">
        <v>19.690000000000001</v>
      </c>
      <c r="H11" s="40">
        <f>G11-C11</f>
        <v>-0.25999999999999801</v>
      </c>
    </row>
    <row r="13" spans="1:10" x14ac:dyDescent="0.2">
      <c r="B13" s="1" t="s">
        <v>81</v>
      </c>
      <c r="C13" s="1">
        <v>13.12</v>
      </c>
      <c r="G13" s="1">
        <v>13.14</v>
      </c>
      <c r="H13" s="8">
        <f>G14-C14</f>
        <v>3.9999999999999147E-2</v>
      </c>
    </row>
    <row r="14" spans="1:10" x14ac:dyDescent="0.2">
      <c r="B14" s="1" t="s">
        <v>62</v>
      </c>
      <c r="C14" s="1">
        <v>13.05</v>
      </c>
      <c r="G14" s="1">
        <v>13.09</v>
      </c>
      <c r="H14" s="8">
        <f>G13-C13</f>
        <v>2.000000000000135E-2</v>
      </c>
    </row>
    <row r="15" spans="1:10" x14ac:dyDescent="0.2">
      <c r="B15" s="1" t="s">
        <v>83</v>
      </c>
      <c r="C15" s="1">
        <v>12.98</v>
      </c>
      <c r="G15" s="1">
        <v>13.01</v>
      </c>
      <c r="H15" s="8">
        <f>G15-C15</f>
        <v>2.9999999999999361E-2</v>
      </c>
    </row>
    <row r="16" spans="1:10" x14ac:dyDescent="0.2">
      <c r="E16" s="14"/>
    </row>
    <row r="17" spans="1:11" x14ac:dyDescent="0.2">
      <c r="B17" s="1" t="s">
        <v>81</v>
      </c>
      <c r="C17" s="1">
        <v>418.81</v>
      </c>
      <c r="G17" s="1">
        <v>419.26</v>
      </c>
      <c r="H17" s="8">
        <f>G18-C18</f>
        <v>1.1099999999999568</v>
      </c>
    </row>
    <row r="18" spans="1:11" x14ac:dyDescent="0.2">
      <c r="B18" s="1" t="s">
        <v>84</v>
      </c>
      <c r="C18" s="1">
        <v>416.22</v>
      </c>
      <c r="G18" s="1">
        <v>417.33</v>
      </c>
      <c r="H18" s="8">
        <f>G17-C17</f>
        <v>0.44999999999998863</v>
      </c>
    </row>
    <row r="19" spans="1:11" x14ac:dyDescent="0.2">
      <c r="B19" s="1" t="s">
        <v>83</v>
      </c>
      <c r="C19" s="1">
        <v>413.63</v>
      </c>
      <c r="G19" s="1">
        <v>416.4</v>
      </c>
      <c r="H19" s="8">
        <f>G19-C19</f>
        <v>2.7699999999999818</v>
      </c>
    </row>
    <row r="22" spans="1:11" x14ac:dyDescent="0.2">
      <c r="A22" s="5" t="s">
        <v>84</v>
      </c>
      <c r="B22" s="3" t="s">
        <v>85</v>
      </c>
      <c r="C22" s="3" t="s">
        <v>86</v>
      </c>
      <c r="D22" s="3" t="s">
        <v>87</v>
      </c>
      <c r="F22" s="3" t="s">
        <v>88</v>
      </c>
      <c r="G22" s="3" t="s">
        <v>89</v>
      </c>
      <c r="H22" s="3" t="s">
        <v>90</v>
      </c>
      <c r="I22" s="78" t="s">
        <v>91</v>
      </c>
      <c r="J22" s="79"/>
    </row>
    <row r="23" spans="1:11" x14ac:dyDescent="0.2">
      <c r="A23" s="1"/>
      <c r="B23" s="14"/>
      <c r="C23" s="1"/>
      <c r="D23" s="31">
        <f>AVERAGE(D26:D29)</f>
        <v>1.2025000000000006</v>
      </c>
      <c r="H23" s="9">
        <f>AVERAGE(H26:H29)</f>
        <v>1.5680092872811802</v>
      </c>
    </row>
    <row r="24" spans="1:11" x14ac:dyDescent="0.2">
      <c r="A24" s="1"/>
      <c r="B24" s="14"/>
      <c r="C24" s="1"/>
    </row>
    <row r="25" spans="1:11" x14ac:dyDescent="0.2">
      <c r="A25" s="1" t="s">
        <v>92</v>
      </c>
      <c r="B25" s="14">
        <v>44319</v>
      </c>
      <c r="C25" s="1">
        <v>417.61</v>
      </c>
    </row>
    <row r="26" spans="1:11" x14ac:dyDescent="0.2">
      <c r="A26" s="1" t="s">
        <v>93</v>
      </c>
      <c r="B26" s="14">
        <v>44320</v>
      </c>
      <c r="C26" s="1">
        <v>415.58</v>
      </c>
      <c r="D26" s="31">
        <f t="shared" ref="D26:D29" si="0">(C26-C25)/(B26-B25)</f>
        <v>-2.0300000000000296</v>
      </c>
      <c r="E26" s="8">
        <f t="shared" ref="E26:E29" si="1">D26*(B26-B25)+C25</f>
        <v>415.58</v>
      </c>
      <c r="F26" s="9">
        <f t="shared" ref="F26:F30" si="2">1.203*(B26-B25)+C25</f>
        <v>418.81299999999999</v>
      </c>
      <c r="G26" s="9">
        <f t="shared" ref="G26:G29" si="3">F26-C26</f>
        <v>3.2330000000000041</v>
      </c>
      <c r="H26" s="9">
        <f t="shared" ref="H26:H29" si="4">STDEV(C25:C26)</f>
        <v>1.4354267658087123</v>
      </c>
    </row>
    <row r="27" spans="1:11" x14ac:dyDescent="0.2">
      <c r="A27" s="1" t="s">
        <v>94</v>
      </c>
      <c r="B27" s="14">
        <v>44321</v>
      </c>
      <c r="C27" s="1">
        <v>415.68</v>
      </c>
      <c r="D27" s="31">
        <f t="shared" si="0"/>
        <v>0.10000000000002274</v>
      </c>
      <c r="E27" s="8">
        <f t="shared" si="1"/>
        <v>415.68</v>
      </c>
      <c r="F27" s="9">
        <f t="shared" si="2"/>
        <v>416.78299999999996</v>
      </c>
      <c r="G27" s="9">
        <f t="shared" si="3"/>
        <v>1.1029999999999518</v>
      </c>
      <c r="H27" s="9">
        <f t="shared" si="4"/>
        <v>7.0710678118670822E-2</v>
      </c>
    </row>
    <row r="28" spans="1:11" x14ac:dyDescent="0.2">
      <c r="A28" s="1" t="s">
        <v>95</v>
      </c>
      <c r="B28" s="14">
        <v>44322</v>
      </c>
      <c r="C28" s="1">
        <v>419.12</v>
      </c>
      <c r="D28" s="31">
        <f t="shared" si="0"/>
        <v>3.4399999999999977</v>
      </c>
      <c r="E28" s="8">
        <f t="shared" si="1"/>
        <v>419.12</v>
      </c>
      <c r="F28" s="9">
        <f t="shared" si="2"/>
        <v>416.88299999999998</v>
      </c>
      <c r="G28" s="9">
        <f t="shared" si="3"/>
        <v>-2.2370000000000232</v>
      </c>
      <c r="H28" s="9">
        <f t="shared" si="4"/>
        <v>2.432447327281722</v>
      </c>
      <c r="I28" s="9">
        <f t="shared" ref="I28:I30" si="5">F28-2*1.57</f>
        <v>413.74299999999999</v>
      </c>
      <c r="J28" s="9">
        <f t="shared" ref="J28:J30" si="6">F28+2*1.57</f>
        <v>420.02299999999997</v>
      </c>
    </row>
    <row r="29" spans="1:11" x14ac:dyDescent="0.2">
      <c r="A29" s="1" t="s">
        <v>96</v>
      </c>
      <c r="B29" s="14">
        <v>44323</v>
      </c>
      <c r="C29" s="1">
        <v>422.42</v>
      </c>
      <c r="D29" s="31">
        <f t="shared" si="0"/>
        <v>3.3000000000000114</v>
      </c>
      <c r="E29" s="8">
        <f t="shared" si="1"/>
        <v>422.42</v>
      </c>
      <c r="F29" s="9">
        <f t="shared" si="2"/>
        <v>420.32299999999998</v>
      </c>
      <c r="G29" s="9">
        <f t="shared" si="3"/>
        <v>-2.0970000000000368</v>
      </c>
      <c r="H29" s="9">
        <f t="shared" si="4"/>
        <v>2.3334523779156151</v>
      </c>
      <c r="I29" s="9">
        <f t="shared" si="5"/>
        <v>417.18299999999999</v>
      </c>
      <c r="J29" s="9">
        <f t="shared" si="6"/>
        <v>423.46299999999997</v>
      </c>
    </row>
    <row r="30" spans="1:11" x14ac:dyDescent="0.2">
      <c r="A30" s="1" t="s">
        <v>92</v>
      </c>
      <c r="B30" s="14">
        <v>44326</v>
      </c>
      <c r="C30" s="1"/>
      <c r="D30" s="1"/>
      <c r="E30" s="1"/>
      <c r="F30" s="9">
        <f t="shared" si="2"/>
        <v>426.029</v>
      </c>
      <c r="G30" s="1"/>
      <c r="H30" s="1"/>
      <c r="I30" s="9">
        <f t="shared" si="5"/>
        <v>422.88900000000001</v>
      </c>
      <c r="J30" s="9">
        <f t="shared" si="6"/>
        <v>429.16899999999998</v>
      </c>
      <c r="K30" s="41"/>
    </row>
    <row r="31" spans="1:11" x14ac:dyDescent="0.2">
      <c r="A31" s="1" t="s">
        <v>93</v>
      </c>
      <c r="B31" s="14">
        <v>44327</v>
      </c>
      <c r="C31" s="1"/>
      <c r="D31" s="1"/>
      <c r="E31" s="1"/>
      <c r="F31" s="9"/>
      <c r="K31" s="41"/>
    </row>
    <row r="32" spans="1:11" x14ac:dyDescent="0.2">
      <c r="A32" s="1" t="s">
        <v>94</v>
      </c>
      <c r="B32" s="14">
        <v>44328</v>
      </c>
      <c r="C32" s="1"/>
      <c r="D32" s="1"/>
      <c r="E32" s="1"/>
      <c r="F32" s="9"/>
      <c r="K32" s="41"/>
    </row>
    <row r="33" spans="1:12" x14ac:dyDescent="0.2">
      <c r="A33" s="1" t="s">
        <v>95</v>
      </c>
      <c r="B33" s="14">
        <v>44329</v>
      </c>
      <c r="C33" s="1"/>
      <c r="D33" s="1"/>
      <c r="E33" s="1"/>
      <c r="F33" s="9"/>
      <c r="K33" s="41"/>
    </row>
    <row r="34" spans="1:12" x14ac:dyDescent="0.2">
      <c r="A34" s="1" t="s">
        <v>96</v>
      </c>
      <c r="B34" s="14">
        <v>44330</v>
      </c>
      <c r="C34" s="1"/>
      <c r="D34" s="1"/>
      <c r="E34" s="1"/>
      <c r="F34" s="9"/>
      <c r="K34" s="41"/>
    </row>
    <row r="35" spans="1:12" x14ac:dyDescent="0.2">
      <c r="B35" s="1"/>
      <c r="C35" s="1"/>
      <c r="D35" s="1"/>
      <c r="E35" s="1"/>
      <c r="F35" s="1"/>
      <c r="G35" s="1"/>
      <c r="H35" s="1"/>
      <c r="J35" s="41"/>
      <c r="K35" s="41"/>
    </row>
    <row r="36" spans="1:12" x14ac:dyDescent="0.2">
      <c r="B36" s="3" t="s">
        <v>85</v>
      </c>
      <c r="C36" s="3" t="s">
        <v>97</v>
      </c>
      <c r="D36" s="3" t="s">
        <v>98</v>
      </c>
      <c r="E36" s="3" t="s">
        <v>99</v>
      </c>
      <c r="F36" s="3" t="s">
        <v>100</v>
      </c>
      <c r="G36" s="3" t="s">
        <v>101</v>
      </c>
      <c r="H36" s="3" t="s">
        <v>102</v>
      </c>
      <c r="I36" s="3"/>
      <c r="J36" s="3"/>
      <c r="K36" s="3"/>
      <c r="L36" s="5"/>
    </row>
    <row r="37" spans="1:12" x14ac:dyDescent="0.2">
      <c r="A37" s="1" t="s">
        <v>103</v>
      </c>
      <c r="B37" s="14">
        <v>44316</v>
      </c>
      <c r="C37" s="1" t="s">
        <v>55</v>
      </c>
      <c r="D37" s="1">
        <v>-1</v>
      </c>
      <c r="E37" s="15">
        <v>44337</v>
      </c>
      <c r="F37" s="1">
        <v>419</v>
      </c>
      <c r="G37" s="1" t="s">
        <v>57</v>
      </c>
      <c r="H37" s="1">
        <v>6.16</v>
      </c>
      <c r="K37" s="10"/>
    </row>
    <row r="38" spans="1:12" x14ac:dyDescent="0.2">
      <c r="A38" s="42" t="s">
        <v>71</v>
      </c>
      <c r="B38" s="14">
        <v>44316</v>
      </c>
      <c r="C38" s="1" t="s">
        <v>58</v>
      </c>
      <c r="D38" s="1">
        <v>1</v>
      </c>
      <c r="E38" s="15">
        <v>44337</v>
      </c>
      <c r="F38" s="1">
        <v>418</v>
      </c>
      <c r="G38" s="1" t="s">
        <v>57</v>
      </c>
      <c r="H38" s="1">
        <v>5.79</v>
      </c>
      <c r="J38" s="10"/>
      <c r="K38" s="10"/>
    </row>
    <row r="39" spans="1:12" x14ac:dyDescent="0.2">
      <c r="A39" s="1"/>
      <c r="B39" s="14"/>
      <c r="C39" s="1"/>
      <c r="D39" s="1"/>
      <c r="E39" s="15"/>
    </row>
    <row r="40" spans="1:12" x14ac:dyDescent="0.2">
      <c r="A40" s="1" t="s">
        <v>104</v>
      </c>
      <c r="B40" s="14">
        <v>44316</v>
      </c>
      <c r="C40" s="1" t="s">
        <v>55</v>
      </c>
      <c r="D40" s="1">
        <v>-1</v>
      </c>
      <c r="E40" s="15">
        <v>44337</v>
      </c>
      <c r="F40" s="1">
        <v>421</v>
      </c>
      <c r="G40" s="1" t="s">
        <v>59</v>
      </c>
      <c r="H40" s="1">
        <v>3.82</v>
      </c>
    </row>
    <row r="41" spans="1:12" x14ac:dyDescent="0.2">
      <c r="A41" s="42" t="s">
        <v>80</v>
      </c>
      <c r="B41" s="14">
        <v>44316</v>
      </c>
      <c r="C41" s="1" t="s">
        <v>58</v>
      </c>
      <c r="D41" s="1">
        <v>1</v>
      </c>
      <c r="E41" s="15">
        <v>44337</v>
      </c>
      <c r="F41" s="1">
        <v>422</v>
      </c>
      <c r="G41" s="1" t="s">
        <v>59</v>
      </c>
      <c r="H41" s="1">
        <v>3.34</v>
      </c>
      <c r="J41" s="10"/>
      <c r="K41" s="10"/>
    </row>
    <row r="42" spans="1:12" x14ac:dyDescent="0.2">
      <c r="H42" s="3"/>
      <c r="I42" s="3"/>
    </row>
    <row r="43" spans="1:12" x14ac:dyDescent="0.2">
      <c r="A43" s="1" t="s">
        <v>103</v>
      </c>
      <c r="B43" s="14">
        <v>44324</v>
      </c>
      <c r="C43" s="1" t="s">
        <v>55</v>
      </c>
      <c r="D43" s="1">
        <v>-1</v>
      </c>
      <c r="E43" s="15">
        <v>44326</v>
      </c>
      <c r="F43" s="1">
        <v>421</v>
      </c>
      <c r="G43" s="1" t="s">
        <v>57</v>
      </c>
      <c r="I43" s="3"/>
    </row>
    <row r="44" spans="1:12" x14ac:dyDescent="0.2">
      <c r="A44" s="42" t="s">
        <v>71</v>
      </c>
      <c r="B44" s="14">
        <v>44324</v>
      </c>
      <c r="C44" s="1" t="s">
        <v>58</v>
      </c>
      <c r="D44" s="1">
        <v>1</v>
      </c>
      <c r="E44" s="15">
        <v>44326</v>
      </c>
      <c r="F44" s="1">
        <v>420</v>
      </c>
      <c r="G44" s="1" t="s">
        <v>57</v>
      </c>
      <c r="I44" s="3"/>
    </row>
    <row r="45" spans="1:12" x14ac:dyDescent="0.2">
      <c r="H45" s="3"/>
      <c r="I45" s="3"/>
    </row>
    <row r="46" spans="1:12" x14ac:dyDescent="0.2">
      <c r="H46" s="3" t="s">
        <v>105</v>
      </c>
      <c r="I46" s="3" t="s">
        <v>106</v>
      </c>
    </row>
    <row r="47" spans="1:12" x14ac:dyDescent="0.2">
      <c r="F47" s="78" t="s">
        <v>107</v>
      </c>
      <c r="G47" s="79"/>
      <c r="H47" s="3" t="s">
        <v>108</v>
      </c>
      <c r="I47" s="3" t="s">
        <v>108</v>
      </c>
      <c r="J47" s="5" t="s">
        <v>109</v>
      </c>
    </row>
    <row r="48" spans="1:12" x14ac:dyDescent="0.2">
      <c r="A48" s="1" t="s">
        <v>110</v>
      </c>
      <c r="E48" s="15">
        <v>44337</v>
      </c>
      <c r="F48" s="1">
        <v>418.12</v>
      </c>
      <c r="G48" s="1">
        <v>421.9</v>
      </c>
      <c r="H48" s="10">
        <v>85</v>
      </c>
      <c r="I48" s="10">
        <v>-15</v>
      </c>
      <c r="J48" s="9">
        <f>SUM(H48:I48)</f>
        <v>70</v>
      </c>
    </row>
    <row r="51" spans="1:9" x14ac:dyDescent="0.2">
      <c r="A51" s="1" t="s">
        <v>111</v>
      </c>
    </row>
    <row r="53" spans="1:9" x14ac:dyDescent="0.2">
      <c r="A53" s="5" t="s">
        <v>112</v>
      </c>
      <c r="B53" s="5" t="s">
        <v>85</v>
      </c>
      <c r="C53" s="5" t="s">
        <v>98</v>
      </c>
      <c r="D53" s="5" t="s">
        <v>99</v>
      </c>
      <c r="E53" s="5" t="s">
        <v>100</v>
      </c>
      <c r="F53" s="5" t="s">
        <v>101</v>
      </c>
      <c r="G53" s="5" t="s">
        <v>84</v>
      </c>
      <c r="H53" s="5" t="s">
        <v>112</v>
      </c>
    </row>
    <row r="54" spans="1:9" x14ac:dyDescent="0.2">
      <c r="B54" s="14">
        <v>44321</v>
      </c>
      <c r="C54" s="1">
        <v>1</v>
      </c>
      <c r="D54" s="15">
        <v>44337</v>
      </c>
      <c r="E54" s="1">
        <v>418</v>
      </c>
      <c r="F54" s="1" t="s">
        <v>57</v>
      </c>
      <c r="G54" s="1">
        <v>417.02</v>
      </c>
      <c r="H54" s="8">
        <f>(E54-G54)*-1</f>
        <v>-0.98000000000001819</v>
      </c>
    </row>
    <row r="55" spans="1:9" x14ac:dyDescent="0.2">
      <c r="B55" s="14">
        <v>44321</v>
      </c>
      <c r="C55" s="1">
        <v>-1</v>
      </c>
      <c r="D55" s="15">
        <v>44337</v>
      </c>
      <c r="E55" s="1">
        <v>421</v>
      </c>
      <c r="F55" s="1" t="s">
        <v>59</v>
      </c>
      <c r="G55" s="1">
        <v>417.02</v>
      </c>
      <c r="H55" s="8">
        <f>(G55-E55)*-1</f>
        <v>3.9800000000000182</v>
      </c>
    </row>
    <row r="56" spans="1:9" x14ac:dyDescent="0.2">
      <c r="B56" s="14">
        <v>44321</v>
      </c>
      <c r="C56" s="1">
        <v>1</v>
      </c>
      <c r="D56" s="15">
        <v>44337</v>
      </c>
      <c r="E56" s="1">
        <v>422</v>
      </c>
      <c r="F56" s="1" t="s">
        <v>59</v>
      </c>
      <c r="G56" s="1">
        <v>417.02</v>
      </c>
      <c r="H56" s="17">
        <f>G56-E56</f>
        <v>-4.9800000000000182</v>
      </c>
    </row>
    <row r="57" spans="1:9" x14ac:dyDescent="0.2">
      <c r="H57" s="8">
        <f>SUM(H54:H56)</f>
        <v>-1.9800000000000182</v>
      </c>
    </row>
    <row r="58" spans="1:9" x14ac:dyDescent="0.2">
      <c r="A58" s="5" t="s">
        <v>113</v>
      </c>
      <c r="B58" s="5" t="s">
        <v>85</v>
      </c>
      <c r="C58" s="5" t="s">
        <v>98</v>
      </c>
      <c r="D58" s="5" t="s">
        <v>99</v>
      </c>
      <c r="E58" s="5" t="s">
        <v>100</v>
      </c>
      <c r="F58" s="5" t="s">
        <v>101</v>
      </c>
      <c r="G58" s="5" t="s">
        <v>84</v>
      </c>
      <c r="H58" s="5" t="s">
        <v>102</v>
      </c>
      <c r="I58" s="5" t="s">
        <v>114</v>
      </c>
    </row>
    <row r="59" spans="1:9" x14ac:dyDescent="0.2">
      <c r="B59" s="14">
        <v>44321</v>
      </c>
      <c r="C59" s="1">
        <v>1</v>
      </c>
      <c r="D59" s="15">
        <v>44337</v>
      </c>
      <c r="E59" s="1">
        <v>418</v>
      </c>
      <c r="F59" s="1" t="s">
        <v>57</v>
      </c>
      <c r="G59" s="1">
        <v>417.02</v>
      </c>
      <c r="H59" s="1">
        <f>4.83*-1</f>
        <v>-4.83</v>
      </c>
      <c r="I59" s="8">
        <f t="shared" ref="I59:I61" si="7">H59-H54</f>
        <v>-3.8499999999999819</v>
      </c>
    </row>
    <row r="60" spans="1:9" x14ac:dyDescent="0.2">
      <c r="B60" s="14">
        <v>44321</v>
      </c>
      <c r="C60" s="1">
        <v>-1</v>
      </c>
      <c r="D60" s="15">
        <v>44337</v>
      </c>
      <c r="E60" s="1">
        <v>421</v>
      </c>
      <c r="F60" s="1" t="s">
        <v>59</v>
      </c>
      <c r="G60" s="1">
        <v>417.02</v>
      </c>
      <c r="H60" s="1">
        <v>4.32</v>
      </c>
      <c r="I60" s="8">
        <f t="shared" si="7"/>
        <v>0.33999999999998209</v>
      </c>
    </row>
    <row r="61" spans="1:9" x14ac:dyDescent="0.2">
      <c r="B61" s="14">
        <v>44321</v>
      </c>
      <c r="C61" s="1">
        <v>1</v>
      </c>
      <c r="D61" s="15">
        <v>44337</v>
      </c>
      <c r="E61" s="1">
        <v>422</v>
      </c>
      <c r="F61" s="1" t="s">
        <v>59</v>
      </c>
      <c r="G61" s="1">
        <v>417.02</v>
      </c>
      <c r="H61" s="1">
        <f>3.33*-1</f>
        <v>-3.33</v>
      </c>
      <c r="I61" s="17">
        <f t="shared" si="7"/>
        <v>1.6500000000000181</v>
      </c>
    </row>
    <row r="62" spans="1:9" x14ac:dyDescent="0.2">
      <c r="I62" s="8">
        <f>SUM(I59:I61)</f>
        <v>-1.8599999999999817</v>
      </c>
    </row>
    <row r="64" spans="1:9" x14ac:dyDescent="0.2">
      <c r="A64" s="5" t="s">
        <v>115</v>
      </c>
      <c r="B64" s="43" t="s">
        <v>116</v>
      </c>
    </row>
  </sheetData>
  <mergeCells count="2">
    <mergeCell ref="I22:J22"/>
    <mergeCell ref="F47:G47"/>
  </mergeCells>
  <hyperlinks>
    <hyperlink ref="B64" r:id="rId1" xr:uid="{00000000-0004-0000-0200-000000000000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S96"/>
  <sheetViews>
    <sheetView workbookViewId="0"/>
  </sheetViews>
  <sheetFormatPr defaultColWidth="14.42578125" defaultRowHeight="15.75" customHeight="1" x14ac:dyDescent="0.2"/>
  <cols>
    <col min="1" max="1" width="24.140625" customWidth="1"/>
    <col min="2" max="2" width="16.5703125" customWidth="1"/>
    <col min="3" max="3" width="25.5703125" customWidth="1"/>
    <col min="5" max="5" width="16.42578125" customWidth="1"/>
    <col min="7" max="7" width="16.85546875" customWidth="1"/>
    <col min="10" max="10" width="11.5703125" customWidth="1"/>
    <col min="11" max="12" width="16" customWidth="1"/>
    <col min="13" max="13" width="19.5703125" customWidth="1"/>
    <col min="14" max="14" width="17.5703125" customWidth="1"/>
  </cols>
  <sheetData>
    <row r="1" spans="1:13" ht="12.75" x14ac:dyDescent="0.2">
      <c r="A1" s="1" t="s">
        <v>64</v>
      </c>
      <c r="B1" s="27"/>
      <c r="C1" s="27"/>
      <c r="D1" s="5"/>
      <c r="E1" s="5"/>
    </row>
    <row r="2" spans="1:13" ht="12.75" x14ac:dyDescent="0.2">
      <c r="A2" s="1"/>
      <c r="B2" s="27">
        <f ca="1">TODAY()</f>
        <v>44335</v>
      </c>
      <c r="C2" s="27">
        <v>44253</v>
      </c>
      <c r="D2" s="28" t="s">
        <v>66</v>
      </c>
      <c r="E2" s="28" t="s">
        <v>67</v>
      </c>
    </row>
    <row r="3" spans="1:13" ht="12.75" x14ac:dyDescent="0.2">
      <c r="A3" s="5" t="s">
        <v>70</v>
      </c>
      <c r="B3" s="31">
        <f ca="1">IFERROR(__xludf.DUMMYFUNCTION("GOOGLEFINANCE(""VIX1Y"")"),26.3)</f>
        <v>26.3</v>
      </c>
      <c r="C3" s="1">
        <v>29.37</v>
      </c>
      <c r="D3" s="32">
        <f ca="1">B3/C3-1</f>
        <v>-0.10452843037112702</v>
      </c>
      <c r="E3" s="33" t="s">
        <v>117</v>
      </c>
      <c r="F3" s="43" t="s">
        <v>118</v>
      </c>
    </row>
    <row r="4" spans="1:13" ht="12.75" x14ac:dyDescent="0.2">
      <c r="A4" s="44"/>
      <c r="B4" s="44"/>
      <c r="C4" s="45"/>
      <c r="D4" s="44"/>
      <c r="E4" s="45"/>
      <c r="F4" s="45"/>
      <c r="G4" s="44"/>
      <c r="H4" s="44"/>
      <c r="I4" s="45"/>
      <c r="J4" s="44"/>
      <c r="K4" s="44"/>
      <c r="L4" s="44"/>
    </row>
    <row r="5" spans="1:13" ht="12.75" x14ac:dyDescent="0.2">
      <c r="A5" s="44" t="s">
        <v>67</v>
      </c>
      <c r="B5" s="44" t="s">
        <v>119</v>
      </c>
      <c r="C5" s="45"/>
      <c r="D5" s="44" t="s">
        <v>120</v>
      </c>
      <c r="E5" s="45"/>
      <c r="F5" s="45"/>
      <c r="G5" s="44" t="s">
        <v>121</v>
      </c>
      <c r="H5" s="44" t="s">
        <v>122</v>
      </c>
      <c r="I5" s="45"/>
      <c r="J5" s="44"/>
      <c r="K5" s="44"/>
      <c r="L5" s="44" t="s">
        <v>123</v>
      </c>
    </row>
    <row r="7" spans="1:13" ht="12.75" x14ac:dyDescent="0.2">
      <c r="A7" s="5" t="s">
        <v>124</v>
      </c>
      <c r="B7" s="1" t="s">
        <v>125</v>
      </c>
      <c r="D7" s="83" t="s">
        <v>126</v>
      </c>
      <c r="E7" s="79"/>
      <c r="F7" s="79"/>
      <c r="G7" s="1" t="s">
        <v>69</v>
      </c>
      <c r="H7" s="1" t="s">
        <v>127</v>
      </c>
      <c r="J7" s="1" t="s">
        <v>128</v>
      </c>
    </row>
    <row r="8" spans="1:13" ht="24" customHeight="1" x14ac:dyDescent="0.2">
      <c r="D8" s="79"/>
      <c r="E8" s="79"/>
      <c r="F8" s="79"/>
      <c r="H8" s="1" t="s">
        <v>129</v>
      </c>
      <c r="J8" s="1" t="s">
        <v>130</v>
      </c>
      <c r="K8" s="1" t="s">
        <v>131</v>
      </c>
    </row>
    <row r="9" spans="1:13" ht="12.75" x14ac:dyDescent="0.2">
      <c r="D9" s="1"/>
      <c r="G9" s="1"/>
      <c r="H9" s="1"/>
    </row>
    <row r="10" spans="1:13" ht="12.75" x14ac:dyDescent="0.2">
      <c r="D10" s="83" t="s">
        <v>132</v>
      </c>
      <c r="E10" s="79"/>
      <c r="F10" s="79"/>
      <c r="G10" s="1" t="s">
        <v>73</v>
      </c>
      <c r="H10" s="1" t="s">
        <v>133</v>
      </c>
      <c r="J10" s="1" t="s">
        <v>128</v>
      </c>
      <c r="K10" s="1"/>
      <c r="L10" s="46" t="s">
        <v>134</v>
      </c>
      <c r="M10" s="40">
        <f ca="1">IFERROR(__xludf.DUMMYFUNCTION("GOOGLEFINANCE(""SPXL"")"),93.77)</f>
        <v>93.77</v>
      </c>
    </row>
    <row r="11" spans="1:13" ht="12.75" x14ac:dyDescent="0.2">
      <c r="D11" s="79"/>
      <c r="E11" s="79"/>
      <c r="F11" s="79"/>
      <c r="H11" s="1" t="s">
        <v>135</v>
      </c>
      <c r="J11" s="1" t="s">
        <v>136</v>
      </c>
      <c r="K11" s="1" t="s">
        <v>131</v>
      </c>
    </row>
    <row r="13" spans="1:13" ht="12.75" x14ac:dyDescent="0.2">
      <c r="B13" s="5" t="s">
        <v>137</v>
      </c>
      <c r="E13" s="47" t="s">
        <v>138</v>
      </c>
      <c r="F13" s="48"/>
      <c r="G13" s="49"/>
    </row>
    <row r="14" spans="1:13" ht="12.75" x14ac:dyDescent="0.2">
      <c r="B14" s="1" t="s">
        <v>139</v>
      </c>
      <c r="C14" s="1">
        <v>0.59</v>
      </c>
      <c r="E14" s="50" t="s">
        <v>139</v>
      </c>
      <c r="F14" s="1">
        <v>0.59</v>
      </c>
      <c r="G14" s="51"/>
    </row>
    <row r="15" spans="1:13" ht="12.75" x14ac:dyDescent="0.2">
      <c r="B15" s="1" t="s">
        <v>140</v>
      </c>
      <c r="C15" s="8">
        <f>1-0.59</f>
        <v>0.41000000000000003</v>
      </c>
      <c r="E15" s="50" t="s">
        <v>140</v>
      </c>
      <c r="F15" s="8">
        <f>1-0.59</f>
        <v>0.41000000000000003</v>
      </c>
      <c r="G15" s="51"/>
    </row>
    <row r="16" spans="1:13" ht="12.75" x14ac:dyDescent="0.2">
      <c r="E16" s="52"/>
      <c r="G16" s="51"/>
    </row>
    <row r="17" spans="1:9" ht="12.75" x14ac:dyDescent="0.2">
      <c r="B17" s="1" t="s">
        <v>141</v>
      </c>
      <c r="C17" s="39">
        <v>31</v>
      </c>
      <c r="E17" s="50" t="s">
        <v>141</v>
      </c>
      <c r="F17" s="39">
        <v>91</v>
      </c>
      <c r="G17" s="51"/>
    </row>
    <row r="18" spans="1:9" ht="12.75" x14ac:dyDescent="0.2">
      <c r="B18" s="1" t="s">
        <v>142</v>
      </c>
      <c r="C18" s="39">
        <v>69</v>
      </c>
      <c r="E18" s="50" t="s">
        <v>142</v>
      </c>
      <c r="F18" s="39">
        <v>9</v>
      </c>
      <c r="G18" s="51"/>
    </row>
    <row r="19" spans="1:9" ht="12.75" x14ac:dyDescent="0.2">
      <c r="B19" s="1" t="s">
        <v>143</v>
      </c>
      <c r="C19" s="53">
        <v>1.3</v>
      </c>
      <c r="E19" s="50" t="s">
        <v>143</v>
      </c>
      <c r="F19" s="53">
        <v>11.6</v>
      </c>
      <c r="G19" s="51"/>
    </row>
    <row r="20" spans="1:9" ht="12.75" x14ac:dyDescent="0.2">
      <c r="B20" s="1" t="s">
        <v>144</v>
      </c>
      <c r="C20" s="40">
        <f>C14*C17-C15*C18-C19</f>
        <v>-11.300000000000004</v>
      </c>
      <c r="E20" s="50" t="s">
        <v>144</v>
      </c>
      <c r="F20" s="40">
        <f>F14*F17-F15*F18-F19</f>
        <v>38.4</v>
      </c>
      <c r="G20" s="51"/>
    </row>
    <row r="21" spans="1:9" ht="12.75" x14ac:dyDescent="0.2">
      <c r="B21" s="1" t="s">
        <v>145</v>
      </c>
      <c r="C21" s="54">
        <v>3</v>
      </c>
      <c r="E21" s="55" t="s">
        <v>145</v>
      </c>
      <c r="F21" s="56">
        <v>23</v>
      </c>
      <c r="G21" s="57"/>
    </row>
    <row r="22" spans="1:9" ht="12.75" x14ac:dyDescent="0.2">
      <c r="D22" s="41"/>
    </row>
    <row r="23" spans="1:9" ht="12.75" x14ac:dyDescent="0.2">
      <c r="A23" s="58" t="s">
        <v>146</v>
      </c>
      <c r="B23" s="47" t="s">
        <v>147</v>
      </c>
      <c r="C23" s="48"/>
      <c r="D23" s="49"/>
      <c r="E23" s="59" t="s">
        <v>148</v>
      </c>
      <c r="H23" s="5" t="s">
        <v>149</v>
      </c>
    </row>
    <row r="24" spans="1:9" ht="12.75" x14ac:dyDescent="0.2">
      <c r="A24" s="1" t="s">
        <v>150</v>
      </c>
      <c r="B24" s="50" t="s">
        <v>139</v>
      </c>
      <c r="C24" s="1">
        <v>0.59</v>
      </c>
      <c r="D24" s="51"/>
      <c r="E24" s="10" t="s">
        <v>151</v>
      </c>
      <c r="H24" s="1" t="s">
        <v>152</v>
      </c>
      <c r="I24" s="60">
        <f>50*81*0.59</f>
        <v>2389.5</v>
      </c>
    </row>
    <row r="25" spans="1:9" ht="12.75" x14ac:dyDescent="0.2">
      <c r="A25" s="1" t="s">
        <v>153</v>
      </c>
      <c r="B25" s="50" t="s">
        <v>140</v>
      </c>
      <c r="C25" s="8">
        <f>1-0.59</f>
        <v>0.41000000000000003</v>
      </c>
      <c r="D25" s="51"/>
      <c r="H25" s="1" t="s">
        <v>154</v>
      </c>
      <c r="I25" s="61">
        <f>50*-19*0.41</f>
        <v>-389.5</v>
      </c>
    </row>
    <row r="26" spans="1:9" ht="12.75" x14ac:dyDescent="0.2">
      <c r="A26" s="1" t="s">
        <v>155</v>
      </c>
      <c r="B26" s="52"/>
      <c r="D26" s="51"/>
      <c r="H26" s="1" t="s">
        <v>156</v>
      </c>
      <c r="I26" s="60">
        <f>I24+I25</f>
        <v>2000</v>
      </c>
    </row>
    <row r="27" spans="1:9" ht="12.75" x14ac:dyDescent="0.2">
      <c r="B27" s="50" t="s">
        <v>141</v>
      </c>
      <c r="C27" s="39">
        <v>81</v>
      </c>
      <c r="D27" s="51"/>
    </row>
    <row r="28" spans="1:9" ht="12.75" x14ac:dyDescent="0.2">
      <c r="B28" s="50" t="s">
        <v>142</v>
      </c>
      <c r="C28" s="39">
        <v>19</v>
      </c>
      <c r="D28" s="51"/>
      <c r="H28" s="1" t="s">
        <v>157</v>
      </c>
      <c r="I28" s="62">
        <f>10000/2000-1</f>
        <v>4</v>
      </c>
    </row>
    <row r="29" spans="1:9" ht="12.75" x14ac:dyDescent="0.2">
      <c r="B29" s="50" t="s">
        <v>143</v>
      </c>
      <c r="C29" s="53"/>
      <c r="D29" s="51"/>
    </row>
    <row r="30" spans="1:9" ht="12.75" x14ac:dyDescent="0.2">
      <c r="B30" s="50" t="s">
        <v>144</v>
      </c>
      <c r="C30" s="40">
        <f>C24*C27-C25*C28-C29</f>
        <v>40</v>
      </c>
      <c r="D30" s="51"/>
      <c r="E30" s="1" t="s">
        <v>158</v>
      </c>
      <c r="F30" s="39">
        <v>32.700000000000003</v>
      </c>
    </row>
    <row r="31" spans="1:9" ht="12.75" x14ac:dyDescent="0.2">
      <c r="B31" s="55" t="s">
        <v>145</v>
      </c>
      <c r="C31" s="56">
        <v>25.5</v>
      </c>
      <c r="D31" s="57"/>
      <c r="E31" s="1" t="s">
        <v>145</v>
      </c>
    </row>
    <row r="33" spans="1:12" ht="12.75" x14ac:dyDescent="0.2">
      <c r="A33" s="5"/>
      <c r="B33" s="27">
        <v>44308</v>
      </c>
    </row>
    <row r="34" spans="1:12" ht="12.75" x14ac:dyDescent="0.2">
      <c r="B34" s="33" t="s">
        <v>84</v>
      </c>
      <c r="C34" s="1">
        <v>412.27</v>
      </c>
    </row>
    <row r="45" spans="1:12" ht="12.75" x14ac:dyDescent="0.2">
      <c r="J45" s="1"/>
      <c r="K45" s="1"/>
    </row>
    <row r="47" spans="1:12" ht="12.75" x14ac:dyDescent="0.2">
      <c r="B47" s="27">
        <f ca="1">NOW()</f>
        <v>44335.865152662038</v>
      </c>
    </row>
    <row r="48" spans="1:12" ht="12.75" x14ac:dyDescent="0.2">
      <c r="B48" s="33" t="s">
        <v>84</v>
      </c>
      <c r="C48" s="1">
        <v>416.74</v>
      </c>
      <c r="L48" s="5" t="s">
        <v>159</v>
      </c>
    </row>
    <row r="49" spans="1:19" ht="12.75" x14ac:dyDescent="0.2">
      <c r="A49" s="1" t="s">
        <v>160</v>
      </c>
    </row>
    <row r="51" spans="1:19" ht="12.75" x14ac:dyDescent="0.2">
      <c r="L51" s="5" t="s">
        <v>159</v>
      </c>
      <c r="S51" s="5" t="s">
        <v>161</v>
      </c>
    </row>
    <row r="52" spans="1:19" ht="12.75" x14ac:dyDescent="0.2">
      <c r="O52" s="5" t="s">
        <v>162</v>
      </c>
      <c r="P52" s="5" t="s">
        <v>163</v>
      </c>
    </row>
    <row r="53" spans="1:19" ht="12.75" x14ac:dyDescent="0.2">
      <c r="L53" s="1" t="s">
        <v>164</v>
      </c>
      <c r="M53" s="1" t="s">
        <v>73</v>
      </c>
      <c r="N53" s="41" t="s">
        <v>165</v>
      </c>
      <c r="O53" s="41" t="s">
        <v>166</v>
      </c>
      <c r="P53" s="63">
        <v>-46</v>
      </c>
    </row>
    <row r="59" spans="1:19" ht="12.75" x14ac:dyDescent="0.2">
      <c r="A59" s="64">
        <v>44309</v>
      </c>
    </row>
    <row r="60" spans="1:19" ht="12.75" x14ac:dyDescent="0.2">
      <c r="A60" s="3" t="s">
        <v>167</v>
      </c>
      <c r="B60" s="3" t="s">
        <v>84</v>
      </c>
      <c r="C60" s="3" t="s">
        <v>3</v>
      </c>
      <c r="D60" s="3" t="s">
        <v>46</v>
      </c>
      <c r="E60" s="3" t="s">
        <v>168</v>
      </c>
      <c r="F60" s="3" t="s">
        <v>169</v>
      </c>
    </row>
    <row r="61" spans="1:19" ht="12.75" x14ac:dyDescent="0.2">
      <c r="A61" s="65" t="s">
        <v>69</v>
      </c>
      <c r="B61" s="66">
        <v>416.74</v>
      </c>
      <c r="C61" s="67" t="s">
        <v>170</v>
      </c>
      <c r="D61" s="66">
        <v>1</v>
      </c>
      <c r="E61" s="68">
        <v>-366</v>
      </c>
      <c r="F61" s="69">
        <f>E61+E62</f>
        <v>25.5</v>
      </c>
      <c r="G61" s="1" t="s">
        <v>171</v>
      </c>
    </row>
    <row r="62" spans="1:19" ht="12.75" x14ac:dyDescent="0.2">
      <c r="A62" s="70" t="s">
        <v>71</v>
      </c>
      <c r="B62" s="1">
        <v>416.74</v>
      </c>
      <c r="C62" s="71" t="s">
        <v>172</v>
      </c>
      <c r="D62" s="1">
        <v>-1</v>
      </c>
      <c r="E62" s="39">
        <v>391.5</v>
      </c>
      <c r="F62" s="51"/>
    </row>
    <row r="63" spans="1:19" ht="12.75" x14ac:dyDescent="0.2">
      <c r="A63" s="52"/>
      <c r="C63" s="72"/>
      <c r="E63" s="40"/>
      <c r="F63" s="51"/>
    </row>
    <row r="64" spans="1:19" ht="12.75" x14ac:dyDescent="0.2">
      <c r="A64" s="50" t="s">
        <v>73</v>
      </c>
      <c r="B64" s="1">
        <v>416.74</v>
      </c>
      <c r="C64" s="71" t="s">
        <v>173</v>
      </c>
      <c r="D64" s="1">
        <v>-11</v>
      </c>
      <c r="E64" s="39">
        <f>198/22*11</f>
        <v>99</v>
      </c>
      <c r="F64" s="73">
        <f>(E64+E65)/11</f>
        <v>3</v>
      </c>
    </row>
    <row r="65" spans="1:6" ht="12.75" x14ac:dyDescent="0.2">
      <c r="A65" s="74" t="s">
        <v>80</v>
      </c>
      <c r="B65" s="75">
        <v>416.74</v>
      </c>
      <c r="C65" s="76" t="s">
        <v>174</v>
      </c>
      <c r="D65" s="75">
        <v>11</v>
      </c>
      <c r="E65" s="56">
        <v>-66</v>
      </c>
      <c r="F65" s="57"/>
    </row>
    <row r="66" spans="1:6" ht="12.75" x14ac:dyDescent="0.2">
      <c r="C66" s="72"/>
      <c r="E66" s="40"/>
    </row>
    <row r="67" spans="1:6" ht="12.75" x14ac:dyDescent="0.2">
      <c r="A67" s="1" t="s">
        <v>175</v>
      </c>
      <c r="B67" s="1">
        <v>416.74</v>
      </c>
      <c r="C67" s="42" t="s">
        <v>176</v>
      </c>
      <c r="D67" s="1">
        <v>1</v>
      </c>
      <c r="E67" s="40">
        <f>240/12</f>
        <v>20</v>
      </c>
      <c r="F67" s="1" t="s">
        <v>177</v>
      </c>
    </row>
    <row r="68" spans="1:6" ht="12.75" x14ac:dyDescent="0.2">
      <c r="B68" s="1">
        <v>416.74</v>
      </c>
      <c r="C68" s="42" t="s">
        <v>178</v>
      </c>
      <c r="D68" s="1">
        <v>-1</v>
      </c>
      <c r="E68" s="39">
        <v>-74.5</v>
      </c>
    </row>
    <row r="70" spans="1:6" ht="12.75" x14ac:dyDescent="0.2">
      <c r="A70" s="1" t="s">
        <v>179</v>
      </c>
      <c r="B70" s="1">
        <v>416.74</v>
      </c>
      <c r="C70" s="42" t="s">
        <v>176</v>
      </c>
      <c r="D70" s="1">
        <v>11</v>
      </c>
      <c r="E70" s="40">
        <f>240/12*11</f>
        <v>220</v>
      </c>
      <c r="F70" s="40">
        <f>SUM(E70:E72)/11</f>
        <v>23</v>
      </c>
    </row>
    <row r="71" spans="1:6" ht="12.75" x14ac:dyDescent="0.2">
      <c r="B71" s="1">
        <v>416.74</v>
      </c>
      <c r="C71" s="42" t="s">
        <v>173</v>
      </c>
      <c r="D71" s="1">
        <v>-11</v>
      </c>
      <c r="E71" s="40">
        <f>198/22*11</f>
        <v>99</v>
      </c>
    </row>
    <row r="72" spans="1:6" ht="12.75" x14ac:dyDescent="0.2">
      <c r="B72" s="1">
        <v>416.74</v>
      </c>
      <c r="C72" s="42" t="s">
        <v>174</v>
      </c>
      <c r="D72" s="1">
        <v>11</v>
      </c>
      <c r="E72" s="39">
        <v>-66</v>
      </c>
    </row>
    <row r="73" spans="1:6" ht="12.75" x14ac:dyDescent="0.2">
      <c r="A73" s="1" t="s">
        <v>180</v>
      </c>
      <c r="C73" s="72"/>
      <c r="E73" s="40"/>
    </row>
    <row r="90" spans="1:15" ht="12.75" x14ac:dyDescent="0.2">
      <c r="A90" s="27"/>
    </row>
    <row r="91" spans="1:15" ht="12.75" x14ac:dyDescent="0.2">
      <c r="K91" s="5" t="s">
        <v>159</v>
      </c>
      <c r="N91" s="27">
        <v>44308</v>
      </c>
      <c r="O91" s="27">
        <v>44309</v>
      </c>
    </row>
    <row r="92" spans="1:15" ht="12.75" x14ac:dyDescent="0.2">
      <c r="N92" s="5" t="s">
        <v>162</v>
      </c>
      <c r="O92" s="5" t="s">
        <v>163</v>
      </c>
    </row>
    <row r="93" spans="1:15" ht="12.75" x14ac:dyDescent="0.2">
      <c r="K93" s="1" t="s">
        <v>181</v>
      </c>
      <c r="L93" s="1" t="s">
        <v>73</v>
      </c>
      <c r="M93" s="41" t="s">
        <v>165</v>
      </c>
      <c r="N93" s="41" t="s">
        <v>182</v>
      </c>
      <c r="O93" s="10"/>
    </row>
    <row r="94" spans="1:15" ht="12.75" x14ac:dyDescent="0.2">
      <c r="L94" s="1" t="s">
        <v>183</v>
      </c>
    </row>
    <row r="96" spans="1:15" ht="12.75" x14ac:dyDescent="0.2">
      <c r="A96" s="3" t="s">
        <v>184</v>
      </c>
    </row>
  </sheetData>
  <mergeCells count="2">
    <mergeCell ref="D7:F8"/>
    <mergeCell ref="D10:F11"/>
  </mergeCells>
  <hyperlinks>
    <hyperlink ref="F3" r:id="rId1" xr:uid="{00000000-0004-0000-0300-000000000000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6"/>
  <sheetViews>
    <sheetView workbookViewId="0"/>
  </sheetViews>
  <sheetFormatPr defaultColWidth="14.42578125" defaultRowHeight="15.75" customHeight="1" x14ac:dyDescent="0.2"/>
  <sheetData>
    <row r="1" spans="1:2" x14ac:dyDescent="0.2">
      <c r="A1" s="5" t="s">
        <v>185</v>
      </c>
    </row>
    <row r="3" spans="1:2" x14ac:dyDescent="0.2">
      <c r="A3" s="1" t="s">
        <v>186</v>
      </c>
      <c r="B3" s="43" t="s">
        <v>187</v>
      </c>
    </row>
    <row r="4" spans="1:2" x14ac:dyDescent="0.2">
      <c r="B4" s="77" t="s">
        <v>188</v>
      </c>
    </row>
    <row r="6" spans="1:2" x14ac:dyDescent="0.2">
      <c r="A6" s="1" t="s">
        <v>189</v>
      </c>
      <c r="B6" s="77" t="s">
        <v>190</v>
      </c>
    </row>
  </sheetData>
  <hyperlinks>
    <hyperlink ref="B3" r:id="rId1" xr:uid="{00000000-0004-0000-0400-000000000000}"/>
    <hyperlink ref="B4" r:id="rId2" xr:uid="{00000000-0004-0000-0400-000001000000}"/>
    <hyperlink ref="B6" r:id="rId3" location=":~:text=When%20you%20see%20options%20trading,short%20straddles%2C%20and%20credit%20spreads." xr:uid="{00000000-0004-0000-04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Payoff Calculations</vt:lpstr>
      <vt:lpstr>Underlying Study</vt:lpstr>
      <vt:lpstr>Paper Trading</vt:lpstr>
      <vt:lpstr>Research</vt:lpstr>
      <vt:lpstr>References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wojnj1</dc:creator>
  <cp:lastModifiedBy>wojnj1</cp:lastModifiedBy>
  <dcterms:created xsi:type="dcterms:W3CDTF">2021-05-20T00:57:25Z</dcterms:created>
  <dcterms:modified xsi:type="dcterms:W3CDTF">2021-05-20T02:48:59Z</dcterms:modified>
</cp:coreProperties>
</file>