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mycamosun-my.sharepoint.com/personal/c0508083_camosun_ca/Documents/flora-communications/Project Management 291/Budget/"/>
    </mc:Choice>
  </mc:AlternateContent>
  <xr:revisionPtr revIDLastSave="578" documentId="8_{03CFD5FA-EBE6-4EF0-8E30-58D03FFE73CB}" xr6:coauthVersionLast="47" xr6:coauthVersionMax="47" xr10:uidLastSave="{1115EE81-C2CB-4EB5-BC15-A551448FBC2E}"/>
  <bookViews>
    <workbookView xWindow="-120" yWindow="-120" windowWidth="19440" windowHeight="11520" activeTab="1" xr2:uid="{743E9BD4-5B24-43F7-BBE5-7D07A52DF72D}"/>
  </bookViews>
  <sheets>
    <sheet name="Budget" sheetId="1" r:id="rId1"/>
    <sheet name="RevExp" sheetId="4" r:id="rId2"/>
    <sheet name="Audit" sheetId="2" r:id="rId3"/>
    <sheet name="BOM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B6" i="4"/>
  <c r="I19" i="1"/>
  <c r="B15" i="4"/>
  <c r="B8" i="4"/>
  <c r="D12" i="1"/>
  <c r="H12" i="1" s="1"/>
  <c r="J12" i="1" s="1"/>
  <c r="J75" i="3"/>
  <c r="J72" i="3"/>
  <c r="J70" i="3"/>
  <c r="J5" i="3"/>
  <c r="J6" i="3"/>
  <c r="E7" i="3"/>
  <c r="K13" i="2"/>
  <c r="K14" i="2"/>
  <c r="C11" i="2"/>
  <c r="G11" i="2" s="1"/>
  <c r="I11" i="2" s="1"/>
  <c r="C10" i="2"/>
  <c r="G10" i="2" s="1"/>
  <c r="I10" i="2" s="1"/>
  <c r="C9" i="2"/>
  <c r="G9" i="2" s="1"/>
  <c r="I9" i="2" s="1"/>
  <c r="D4" i="1"/>
  <c r="H4" i="1" s="1"/>
  <c r="J4" i="1" s="1"/>
  <c r="D5" i="1"/>
  <c r="H5" i="1" s="1"/>
  <c r="J5" i="1" s="1"/>
  <c r="D6" i="1"/>
  <c r="H6" i="1" s="1"/>
  <c r="J6" i="1" s="1"/>
  <c r="D7" i="1"/>
  <c r="H7" i="1" s="1"/>
  <c r="D8" i="1"/>
  <c r="H8" i="1" s="1"/>
  <c r="J8" i="1" s="1"/>
  <c r="D9" i="1"/>
  <c r="H9" i="1" s="1"/>
  <c r="J9" i="1" s="1"/>
  <c r="D10" i="1"/>
  <c r="H10" i="1" s="1"/>
  <c r="J10" i="1" s="1"/>
  <c r="D11" i="1"/>
  <c r="H11" i="1" s="1"/>
  <c r="J11" i="1" s="1"/>
  <c r="D13" i="1"/>
  <c r="H13" i="1" s="1"/>
  <c r="J13" i="1" s="1"/>
  <c r="D14" i="1"/>
  <c r="H14" i="1" s="1"/>
  <c r="J14" i="1" s="1"/>
  <c r="D15" i="1"/>
  <c r="D16" i="1"/>
  <c r="D3" i="1"/>
  <c r="H3" i="1" s="1"/>
  <c r="J3" i="1" s="1"/>
  <c r="D2" i="1"/>
  <c r="H2" i="1" s="1"/>
  <c r="C5" i="2"/>
  <c r="G5" i="2" s="1"/>
  <c r="I5" i="2" s="1"/>
  <c r="J11" i="2" s="1"/>
  <c r="C4" i="2"/>
  <c r="G4" i="2" s="1"/>
  <c r="I4" i="2" s="1"/>
  <c r="J10" i="2" s="1"/>
  <c r="C3" i="2"/>
  <c r="G3" i="2" s="1"/>
  <c r="I3" i="2" s="1"/>
  <c r="H15" i="1"/>
  <c r="J15" i="1" s="1"/>
  <c r="H16" i="1"/>
  <c r="J16" i="1" s="1"/>
  <c r="J2" i="1" l="1"/>
  <c r="H18" i="1"/>
  <c r="K5" i="1"/>
  <c r="J8" i="3"/>
  <c r="J9" i="2"/>
  <c r="K15" i="2"/>
  <c r="J7" i="1"/>
  <c r="K16" i="1" l="1"/>
  <c r="K15" i="1"/>
  <c r="K9" i="1"/>
</calcChain>
</file>

<file path=xl/sharedStrings.xml><?xml version="1.0" encoding="utf-8"?>
<sst xmlns="http://schemas.openxmlformats.org/spreadsheetml/2006/main" count="476" uniqueCount="319">
  <si>
    <t>Task Name</t>
  </si>
  <si>
    <t>Milestone</t>
  </si>
  <si>
    <t>Duration (days)</t>
  </si>
  <si>
    <t>Duration Hours (8hr/day x3 ppl)</t>
  </si>
  <si>
    <t>Start</t>
  </si>
  <si>
    <t>Finish</t>
  </si>
  <si>
    <t>Resource Names</t>
  </si>
  <si>
    <t>Labour cost ($10/hr)</t>
  </si>
  <si>
    <t>Parts cost</t>
  </si>
  <si>
    <t>Total Cost</t>
  </si>
  <si>
    <t>Milestone Expected Cost</t>
  </si>
  <si>
    <t>1. Petal v0.0 Schematic</t>
  </si>
  <si>
    <t>Sat 24-09-21</t>
  </si>
  <si>
    <t>Wed 24-09-25</t>
  </si>
  <si>
    <t>Labour</t>
  </si>
  <si>
    <t>2. PCB v0.0</t>
  </si>
  <si>
    <t>Fri 24-09-27</t>
  </si>
  <si>
    <t>3. PCB v0.0.1 (revision)</t>
  </si>
  <si>
    <t>Sat 24-09-28</t>
  </si>
  <si>
    <t>Tue 24-10-01</t>
  </si>
  <si>
    <t>Labour, Parts</t>
  </si>
  <si>
    <t>4. Petal v0.0</t>
  </si>
  <si>
    <t>1st PCB submission</t>
  </si>
  <si>
    <t>n/a</t>
  </si>
  <si>
    <t>5. AVAlink v1.0 beta Development</t>
  </si>
  <si>
    <t>Tue 24-09-03</t>
  </si>
  <si>
    <t>Wed 24-10-02</t>
  </si>
  <si>
    <t>6. Petal v0.0 Testing</t>
  </si>
  <si>
    <t>Sat 24-10-05</t>
  </si>
  <si>
    <t>7. AVAlink v1.0 beta testing</t>
  </si>
  <si>
    <t>Thu 24-10-03</t>
  </si>
  <si>
    <t>Mon 24-10-07</t>
  </si>
  <si>
    <t xml:space="preserve">8. Petal v0.1 </t>
  </si>
  <si>
    <t>2nd PCB submission</t>
  </si>
  <si>
    <t>Sun 24-10-06</t>
  </si>
  <si>
    <t>Wed 24-10-09</t>
  </si>
  <si>
    <t>9. Enclosure v0.1</t>
  </si>
  <si>
    <t>Thu 24-10-10</t>
  </si>
  <si>
    <t>Tue 24-10-15</t>
  </si>
  <si>
    <t>Labour,Parts</t>
  </si>
  <si>
    <t>10. AVAlink v1.0 Development</t>
  </si>
  <si>
    <t>Tue 24-10-08</t>
  </si>
  <si>
    <t>Thu 24-10-17</t>
  </si>
  <si>
    <t>11. Petal v0.1 testing</t>
  </si>
  <si>
    <t>Fri 24-11-8</t>
  </si>
  <si>
    <t>Mon 24-11-11</t>
  </si>
  <si>
    <t>12.Enclosure v0.2</t>
  </si>
  <si>
    <t>Fri 24-11-15</t>
  </si>
  <si>
    <t>Tue 24-11-19</t>
  </si>
  <si>
    <t>13. AVAlink Documentation</t>
  </si>
  <si>
    <t>Mon 24-12-09</t>
  </si>
  <si>
    <t>Fri 24-12-13</t>
  </si>
  <si>
    <t>14. AVAlink v1.0</t>
  </si>
  <si>
    <t>End date: Software Prototype</t>
  </si>
  <si>
    <t>1. Petal v0.2</t>
  </si>
  <si>
    <t>End date: Hardware Prototype</t>
  </si>
  <si>
    <t xml:space="preserve">TOTAL LABOUR </t>
  </si>
  <si>
    <t>TOTAL PARTS (2 prototype boards &amp; enclosures)</t>
  </si>
  <si>
    <t>Revenue</t>
  </si>
  <si>
    <t xml:space="preserve">Camosun Capstone Funding </t>
  </si>
  <si>
    <t>Student Donation (Parts)</t>
  </si>
  <si>
    <t>Student Donation (Labour)</t>
  </si>
  <si>
    <t>Expenses</t>
  </si>
  <si>
    <t xml:space="preserve">Parts </t>
  </si>
  <si>
    <t>TOTAL  (Revenue-Expenses)</t>
  </si>
  <si>
    <t>BUDGET TO DATE</t>
  </si>
  <si>
    <t>Expected Duration (days)</t>
  </si>
  <si>
    <t>Expected Start</t>
  </si>
  <si>
    <t>Expected Finish</t>
  </si>
  <si>
    <t>Expected Labour cost ($10/hr)</t>
  </si>
  <si>
    <t xml:space="preserve">Expected Parts Cost </t>
  </si>
  <si>
    <t>Total Expected Cost</t>
  </si>
  <si>
    <t>AUDIT (MILESTONE 1: OCT 2, 2024)</t>
  </si>
  <si>
    <t>Actual Duration (days)</t>
  </si>
  <si>
    <t>Actual Start</t>
  </si>
  <si>
    <t>Actual Finish</t>
  </si>
  <si>
    <t>Actual Labour Cost ($10/hr)</t>
  </si>
  <si>
    <t xml:space="preserve">Actual Parts Cost </t>
  </si>
  <si>
    <t>Total Actual Cost</t>
  </si>
  <si>
    <t>Task Expected Cost - Actual Cost</t>
  </si>
  <si>
    <t>Task Budget Description</t>
  </si>
  <si>
    <t>Overbudget</t>
  </si>
  <si>
    <t>Underbudget</t>
  </si>
  <si>
    <t>Sun 24-09-29</t>
  </si>
  <si>
    <t>On Budget</t>
  </si>
  <si>
    <t>Cumulative Expected Cost</t>
  </si>
  <si>
    <t>Cumulative Actual Cost</t>
  </si>
  <si>
    <t xml:space="preserve">notes: To date all expenses have been from personnel labour costs. </t>
  </si>
  <si>
    <t>TOTAL</t>
  </si>
  <si>
    <t>overbudget to date, 1 day behind schedule</t>
  </si>
  <si>
    <t xml:space="preserve">Enclosure (Task 9, 11) </t>
  </si>
  <si>
    <t>VENDOR: Amazon.ca</t>
  </si>
  <si>
    <t>No.</t>
  </si>
  <si>
    <t>Qty</t>
  </si>
  <si>
    <t xml:space="preserve"> Manufacturer Part #</t>
  </si>
  <si>
    <t>Vendor Part #</t>
  </si>
  <si>
    <t>Link to Part (URL)</t>
  </si>
  <si>
    <t>Shipping From                           ( Country )</t>
  </si>
  <si>
    <t>Detailed Part Description</t>
  </si>
  <si>
    <t>PCB Footprint</t>
  </si>
  <si>
    <t>Unit Price  ($CDN)</t>
  </si>
  <si>
    <t>Extended Price</t>
  </si>
  <si>
    <t>https://www.amazon.ca/LMioEtool-Dustproof-Waterproof-Electrical-220mmx170mmx110mm/dp/B07KXSJ4J2/ref=sr_1_4?crid=1WZAW818TQA1Z&amp;dib=eyJ2IjoiMSJ9.wHTWRIqfUsUzQewbBFOE4dOcs5e9pPfsqIt6GL1JW8pf_G36KQkoDtZhRXPgHND2cKA3WxYCmA-nW21SixuDMtO4HBGSlu1jfJLfdXX9GMuvCOonqw0KFt-89O1MXVY0.z6fapAWZWkRHFqOxaeAqwkKibT2iBVJYYkNV3b4_Y04&amp;dib_tag=se&amp;keywords=4%22x4%22+pvc+inclosure&amp;qid=1727740572&amp;sprefix=4+x4+pvc+inclosure%2Caps%2C141&amp;sr=8-4</t>
  </si>
  <si>
    <t>Canada</t>
  </si>
  <si>
    <t xml:space="preserve"> IP65 Junction Box (8.7"x6.7"x4.3")</t>
  </si>
  <si>
    <t>https://www.amazon.ca/LeMotech-Waterproof-Adjustable-Connectors-Gaskets/dp/B08ZY5186W/ref=sr_1_3_sspa?crid=3QQ5BE80XIC6B&amp;dib=eyJ2IjoiMSJ9.wm_OBrTT0WCGT3n5w40Dzgsb4Sek3ejoiQseRrQGMnpCJC4hKERwlj8LElrArCG1pjPEPJVsNnRZUSbwDdFUHCrhFko6Ur-JCeHL1JTSXv8FjSngf_jAsTXxrSYzBQQ837zOP4pwOVkxPxqjV5VPVPJb9gL7S82R_mPUOK3uaaCxYr1KPCMZWan98wrhE74Jiq3H1g38gf8eL3yS_ppUezD4_lN2BtQ9Ya9g-1c9FpiWLzN3RLQED4h4LGQxR7Sqq5ZsQqf0701pRAjLi3CdLACx0Y_pywO4TG_xUYG-JK4.BjR2ruoq4s9pYa9yaymhJSKe3OLMOvLaH_Ppyh5PkMU&amp;dib_tag=se&amp;keywords=waterproof%2Bcable%2Bgland&amp;qid=1727741163&amp;sprefix=waterproof%2Bcable%2Caps%2C198&amp;sr=8-3-spons&amp;sp_csd=d2lkZ2V0TmFtZT1zcF9hdGY&amp;th=1</t>
  </si>
  <si>
    <t>NPT 1/2" Cable Glands Waterproof x5</t>
  </si>
  <si>
    <t>Cost/Enclosure</t>
  </si>
  <si>
    <t>PCB components: Prototyping Board (Petal v0.0 Task 6)</t>
  </si>
  <si>
    <t>VENDOR: MOUSER</t>
  </si>
  <si>
    <t>GCM21BR72A104KA37L</t>
  </si>
  <si>
    <t>81-GCM21BR72A104KA7L</t>
  </si>
  <si>
    <t>https://www.mouser.ca/ProductDetail/Murata-Electronics/GCM21BR72A104KA37L?qs=aEuGZpxfbxU57i7kalIPTw%3D%3D</t>
  </si>
  <si>
    <t>100 nF Ceramic Capacitor - C1, C5, C6, C7, C8, C9, C12</t>
  </si>
  <si>
    <t>0805</t>
  </si>
  <si>
    <t>GRM21BR60J226ME39L</t>
  </si>
  <si>
    <t>81-GRM21R60J226ME39L</t>
  </si>
  <si>
    <t>https://www.mouser.ca/ProductDetail/Murata-Electronics/GRM21BR60J226ME39L?qs=DJY02EClX9n4vY1%2FNV53Qw%3D%3D</t>
  </si>
  <si>
    <t>22uF Ceramic Capacitor - C2, C11</t>
  </si>
  <si>
    <t>GCJ219R71C105KA01D</t>
  </si>
  <si>
    <t>81-GCJ219R71C105KA1D</t>
  </si>
  <si>
    <t>https://www.mouser.ca/ProductDetail/Murata-Electronics/GCJ219R71C105KA01D?qs=TpyF2b7C1Q%252BYYZPnEdny3Q%3D%3D</t>
  </si>
  <si>
    <t>1uF Ceramic Capacitor - C3</t>
  </si>
  <si>
    <t>GRM21BR61E106KA73L</t>
  </si>
  <si>
    <t>81-GRM21BR61E106KA3L</t>
  </si>
  <si>
    <t>https://www.mouser.ca/ProductDetail/Murata-Electronics/GRM21BR61E106KA73L?qs=Uw8ySfEHS7LOsCQEzvRcNg%3D%3D</t>
  </si>
  <si>
    <t>10uF Ceramic Capacitor - C10, C4</t>
  </si>
  <si>
    <t>810-C3216X5R1E476M</t>
  </si>
  <si>
    <t>https://www.mouser.ca/ProductDetail/TDK/C3216X5R1E476M160AC?qs=NRhsANhppD%252BqapdVvBvu4Q%3D%3D</t>
  </si>
  <si>
    <t>47 uF Capacitor - C13,C14</t>
  </si>
  <si>
    <t>1206</t>
  </si>
  <si>
    <t>GRT31CR61H106KE01L</t>
  </si>
  <si>
    <t>81-GRT31CR61H106KE1L</t>
  </si>
  <si>
    <t>https://www.mouser.ca/ProductDetail/Murata-Electronics/GRT31CR61H106KE01L?qs=drgMNd%252BkGPOfk81gMUj0ow%3D%3D</t>
  </si>
  <si>
    <t>10 uF Capacitor - C15</t>
  </si>
  <si>
    <t>C0603C104Z4VACTU</t>
  </si>
  <si>
    <t>80-C0603C104Z4V</t>
  </si>
  <si>
    <t>https://www.mouser.ca/ProductDetail/KEMET/C0603C104Z4VACTU?qs=t9q%2F2xDdjt80hHjNGtEgzg%3D%3D</t>
  </si>
  <si>
    <t>100 nF Ceramic Capacitor - C16</t>
  </si>
  <si>
    <t>0603</t>
  </si>
  <si>
    <t>GRM32ER61E226KE15L</t>
  </si>
  <si>
    <t>81-GRM32ER61E226KE15</t>
  </si>
  <si>
    <t>https://www.mouser.ca/ProductDetail/Murata-Electronics/GRM32ER61E226KE15L?qs=CHiu0TXTCq%252Bo%252Bcqcz70txw%3D%3D</t>
  </si>
  <si>
    <t>22uF Ceramic Capacitor - C17,C20,C21</t>
  </si>
  <si>
    <t>1210</t>
  </si>
  <si>
    <t>GRM21BR61E106MA73L</t>
  </si>
  <si>
    <t>81-GRM21BR61E106MA3L</t>
  </si>
  <si>
    <t>https://www.mouser.ca/ProductDetail/Murata-Electronics/GRM21BR61E106MA73L?qs=2W5sgKM%2F371odLMyCilkag%3D%3D</t>
  </si>
  <si>
    <t>10 uF Capacitor - C18</t>
  </si>
  <si>
    <t>06033C104KAT2A</t>
  </si>
  <si>
    <t>581-06033C104KAT2A</t>
  </si>
  <si>
    <t>https://www.mouser.ca/ProductDetail/KYOCERA-AVX/06033C104KAT2A?qs=gPDEucxdFwYuZhv3uXRdIw%3D%3D</t>
  </si>
  <si>
    <t>100 nF Ceramic Capacitor - C19</t>
  </si>
  <si>
    <t>GRM32EC80J107ME20L</t>
  </si>
  <si>
    <t>81-GRM32EC80J107ME0L</t>
  </si>
  <si>
    <t>https://www.mouser.ca/ProductDetail/Murata-Electronics/GRM32EC80J107ME20L?qs=eCxWOFGThBZyUCwIudAIww%3D%3D</t>
  </si>
  <si>
    <t>100uF Ceramic Capacitor - C20</t>
  </si>
  <si>
    <t>TPSB475K035R0700</t>
  </si>
  <si>
    <t>581-TPSB475K035R0700</t>
  </si>
  <si>
    <t>https://www.mouser.ca/ProductDetail/KYOCERA-AVX/TPSB475K035R0700?qs=vV7MX5mTKGOnhbxp1nxMNw%3D%3D</t>
  </si>
  <si>
    <t>4.7uF Tantalum Capacitor - C23</t>
  </si>
  <si>
    <t>ECH-U1H821JX5</t>
  </si>
  <si>
    <t>667-ECH-U1H821JX5</t>
  </si>
  <si>
    <t>https://www.mouser.ca/ProductDetail/Panasonic/ECH-U1H821JX5?qs=nKUIxd1C0NJegDRFXgQx8Q%3D%3D</t>
  </si>
  <si>
    <t>820 pF Film Capacitor - C24</t>
  </si>
  <si>
    <t>1N5819HW-7-F</t>
  </si>
  <si>
    <t>621-1N5819HW-F</t>
  </si>
  <si>
    <t>https://www.mouser.ca/ProductDetail/Diodes-Incorporated/1N5819HW-7-F?qs=NQ47qNm99eDyWTEd07miYA%3D%3D</t>
  </si>
  <si>
    <t>SMT Schottky diode - D1.D3</t>
  </si>
  <si>
    <t>SOD-123-2</t>
  </si>
  <si>
    <t>150505M173300</t>
  </si>
  <si>
    <t>710-150505M173300</t>
  </si>
  <si>
    <t>https://www.mouser.ca/ProductDetail/Wurth-Elektronik/150505M173300?qs=fAHHVMwC%252Bbi%2FURn4Qu0%2FAA%3D%3D</t>
  </si>
  <si>
    <t>SMT RGB LED - D2</t>
  </si>
  <si>
    <t>Custom SMT</t>
  </si>
  <si>
    <t>ESD5B5.0ST1G</t>
  </si>
  <si>
    <t>863-ESD5B50ST1G</t>
  </si>
  <si>
    <t>https://www.mouser.ca/ProductDetail/onsemi/ESD5B5.0ST1G?qs=bTNLGnZZEJg%2Fr8bn3zOMJw%3D%3D</t>
  </si>
  <si>
    <t>SMT Protection Diode - D4, D5, D6</t>
  </si>
  <si>
    <t>SOD-523-2</t>
  </si>
  <si>
    <t>61300611821</t>
  </si>
  <si>
    <t>710-61300611821</t>
  </si>
  <si>
    <t>https://www.mouser.ca/ProductDetail/Wurth-Elektronik/61300611821?qs=iLbezkQI%252BsgS21jF2eozhA%3D%3D</t>
  </si>
  <si>
    <t>6 position female header - J1,J2</t>
  </si>
  <si>
    <t>THT</t>
  </si>
  <si>
    <t>1729128</t>
  </si>
  <si>
    <t>651-1729128</t>
  </si>
  <si>
    <t>https://www.mouser.ca/ProductDetail/Phoenix-Contact/1729128?qs=GFUSqQMLmmnCBVBY3dts9w%3D%3D</t>
  </si>
  <si>
    <t>2 position screw terminal - J3,J10</t>
  </si>
  <si>
    <t>10103594-0001LF</t>
  </si>
  <si>
    <t>649-10103594-0001LF</t>
  </si>
  <si>
    <t>https://www.mouser.ca/ProductDetail/Amphenol-FCI/10103594-0001LF?qs=EnLMdcWnKABYZwdMsmC%2Fag%3D%3D</t>
  </si>
  <si>
    <t>SMT Micro USB Port - J4</t>
  </si>
  <si>
    <t>MEM2061-01-188-00-A</t>
  </si>
  <si>
    <t>640-MEM20610118800A</t>
  </si>
  <si>
    <t>https://www.mouser.ca/ProductDetail/GCT/MEM2061-01-188-00-A?qs=KUoIvG%2F9IlYc25USp0M1eQ%3D%3D</t>
  </si>
  <si>
    <t>SMT SD Card reader - J5</t>
  </si>
  <si>
    <t>710-74479299222</t>
  </si>
  <si>
    <t>https://www.mouser.ca/ProductDetail/Wurth-Elektronik/74479299222?qs=16w8nSHsg3tcdL6pYOiu3w%3D%3D</t>
  </si>
  <si>
    <t>SMT Power Inductor - L1</t>
  </si>
  <si>
    <t>IHLP3232DZER4R7M1</t>
  </si>
  <si>
    <t>70-IHLP3232DZER4R7M1</t>
  </si>
  <si>
    <t>https://www.mouser.ca/ProductDetail/Vishay-Dale/IHLP3232DZER4R7M11?qs=Nbmv7C3%2FzlBkjG9ees3Knw%3D%3D</t>
  </si>
  <si>
    <t>SMT Power Inductor - L2</t>
  </si>
  <si>
    <t>3232</t>
  </si>
  <si>
    <t>TPSM84203EAB</t>
  </si>
  <si>
    <t>595-TPSM84203EAB</t>
  </si>
  <si>
    <t>https://www.mouser.ca/ProductDetail/Texas-Instruments/TPSM84203EAB?qs=EU6FO9ffTwdvD6IyQBtt5A%3D%3D</t>
  </si>
  <si>
    <t>DC-DC switching Regulator - MD1</t>
  </si>
  <si>
    <t>MMBT3904-F</t>
  </si>
  <si>
    <t>621-MMBT3904-F</t>
  </si>
  <si>
    <t>https://www.mouser.ca/ProductDetail/Diodes-Incorporated/MMBT3904-7-F?qs=7F%2FY8wl6X3H3eL7tHVWSBQ%3D%3D</t>
  </si>
  <si>
    <t>SMT NPN BJT Transistors - Q1, Q2</t>
  </si>
  <si>
    <t>SOT-23-3</t>
  </si>
  <si>
    <t>ERJ-6GEY0R00V</t>
  </si>
  <si>
    <t>667-ERJ-6GEY0R00V</t>
  </si>
  <si>
    <t>https://www.mouser.ca/ProductDetail/Panasonic/ERJ-6GEY0R00V?qs=tQNqqtTOejLLHbaWAzeH1w%3D%3D</t>
  </si>
  <si>
    <t>SMT 0R Resistor - R1</t>
  </si>
  <si>
    <t>ERJ-6ENF1002V</t>
  </si>
  <si>
    <t>667-ERJ-6ENF1002V</t>
  </si>
  <si>
    <t>https://www.mouser.ca/ProductDetail/Panasonic/ERJ-6ENF1002V?qs=4WZYzuGhm5pfKPfuMiCO5g%3D%3D</t>
  </si>
  <si>
    <t>SMT 10K Resistor - R2, R4, R8, R29</t>
  </si>
  <si>
    <t>ERJ-8GEY0R00V</t>
  </si>
  <si>
    <t>667-ERJ-8GEY0R00V</t>
  </si>
  <si>
    <t>https://www.mouser.ca/ProductDetail/Panasonic/ERJ-8GEY0R00V?qs=js9DCdkuA2qAJlMAuBQJEA%3D%3D</t>
  </si>
  <si>
    <t>SMT 0R Resistor  1/2 W- R3</t>
  </si>
  <si>
    <t>RNCP0805FTD100R</t>
  </si>
  <si>
    <t>708-RNCP0805FTD100R</t>
  </si>
  <si>
    <t>https://www.mouser.ca/ProductDetail/SEI-Stackpole/RNCP0805FTD100R?qs=FESYatJ8odKa%252Bzqp4gsQrw%3D%3D</t>
  </si>
  <si>
    <t>SMT 100R Resistor - R5, R7, R10</t>
  </si>
  <si>
    <t>ERJ-6ENF4990V</t>
  </si>
  <si>
    <t>667-ERJ-6ENF4990V</t>
  </si>
  <si>
    <t>https://www.mouser.ca/ProductDetail/Panasonic/ERJ-6ENF4990V?qs=tQNqqtTOejJ8SQeWozY0bw%3D%3D</t>
  </si>
  <si>
    <t>SMT 499R - R6</t>
  </si>
  <si>
    <t>https://www.mouser.ca/ProductDetail/Panasonic/ERJ-6GEY0R00V?qs=tQNqqtTOejLLHbaWAzeH1w%3D%3D&amp;srsltid=AfmBOorkzjg5B0Qf1TJYeMrZE5TXBvtH40kFjShMvjev2YVWUa8F6NLZ</t>
  </si>
  <si>
    <t>SMT Resistor Zero Ohms - R9</t>
  </si>
  <si>
    <t>ERJ-6ENF1501V</t>
  </si>
  <si>
    <t>667-ERJ-6ENF1501V</t>
  </si>
  <si>
    <t>https://www.mouser.ca/ProductDetail/Panasonic/ERJ-6ENF1501V?qs=4WZYzuGhm5qa4PPEzdMS5A%3D%3D</t>
  </si>
  <si>
    <t>SMT Resistor 1.5Kohms- R11</t>
  </si>
  <si>
    <t>RMCF0805FT100R</t>
  </si>
  <si>
    <t>708-RMCF0805FT100R</t>
  </si>
  <si>
    <t>https://www.mouser.ca/ProductDetail/SEI-Stackpole/RMCF0805FT100R?qs=FESYatJ8odIZDyKRWKfVQQ%3D%3D&amp;srsltid=AfmBOoqRMHEDlgWWRUUh1x52dT8c7v6QL7bVnax5KZtwueVMTq7J9ihL</t>
  </si>
  <si>
    <t>SMT Resistor 100Ohms -R12, R13</t>
  </si>
  <si>
    <t>CRCW0603100KFKEA</t>
  </si>
  <si>
    <t>71-CRCW0603-100K-E3</t>
  </si>
  <si>
    <t>https://www.mouser.ca/ProductDetail/Vishay-Dale/CRCW0603100KFKEA?qs=6dqgS%252BKntICWHMMdIzt5%2FQ%3D%3D&amp;srsltid=AfmBOooGLNUTNo5F3cI_PorlFSAxPbW9BP25Zjkx0z05bmh2-uMjp_uy</t>
  </si>
  <si>
    <t>SMD resistor  100Kohms  1/10watt - R14</t>
  </si>
  <si>
    <t>RC0603FR-0730K9L</t>
  </si>
  <si>
    <t>603-RC0603FR-0730K9L</t>
  </si>
  <si>
    <t>https://www.mouser.ca/ProductDetail/YAGEO/RC0603FR-0730K9L?qs=diQw95jMAeMZrPIXfOkmFA%3D%3D&amp;srsltid=AfmBOopD6znLDF1B8MY9TQ_wBrc-DL_-O7DIcraqYxXRL91-qZReFuyP&amp;_gl=1*gb5wwx*_ga*MTMwNTkzNzQzNy4xNzI2Njc0NDU2*_ga_15W4STQT4T*MTcyNzc1Njk5Ny4zLjAuMTcyNzc1Njk5OS41OC4wLjA.*_ga_1KQLCYKRX3*dW5kZWZpbmVk</t>
  </si>
  <si>
    <t>SMD resistor 30.9 kOhms - R15</t>
  </si>
  <si>
    <t>CRCW060310K0FKEA</t>
  </si>
  <si>
    <t>71-CRCW0603-10K-E3</t>
  </si>
  <si>
    <t>https://www.mouser.ca/ProductDetail/Vishay-Dale/CRCW060310K0FKEA?qs=pAO1Z172M84BVnhDjtnsoQ%3D%3D</t>
  </si>
  <si>
    <t>Thick Film Resistor - SMD 1/10watt 10Kohms 1% -R17</t>
  </si>
  <si>
    <t xml:space="preserve">ERJ-6ENF2703V
</t>
  </si>
  <si>
    <t>667-ERJ-6ENF2703V</t>
  </si>
  <si>
    <t>https://www.mouser.ca/ProductDetail/Panasonic/ERJ-6ENF2703V?qs=50QC8w71jAsIUsFp0TwUKw%3D%3D&amp;srsltid=AfmBOooMU2HzTazfHQQ_GilVJBOmrPOzdSr-KLuhTXvPHQ_8uEBMs9Sr</t>
  </si>
  <si>
    <t>Thick Film Resistors - SMD 270Kohms - R18, R19, R23</t>
  </si>
  <si>
    <t>ERJ-6ENF1073V</t>
  </si>
  <si>
    <t>667-ERJ-6ENF1073V</t>
  </si>
  <si>
    <t>https://www.mouser.ca/ProductDetail/Panasonic/ERJ-6ENF1073V?qs=JjxTDIFmKPR8KLEztkGZyw%3D%3D&amp;srsltid=AfmBOoo_cLf-iInytaw5RELcitcTwyfDzLFqUS61yKkIRJ2grf6534v5</t>
  </si>
  <si>
    <t>Thick Film Resistors - SMD 0805 107Kohms - R20, R21, R27, R28</t>
  </si>
  <si>
    <t>ERJ-6ENF4023V</t>
  </si>
  <si>
    <t>667-ERJ-6ENF4023V</t>
  </si>
  <si>
    <t>https://www.mouser.ca/ProductDetail/Panasonic/ERJ-6ENF4023V?qs=50QC8w71jAs%252BYzJfgzNd5w%3D%3D&amp;srsltid=AfmBOopAOuD687YPxl75fDzQEsjcQ6yxrwZvuqC5Fsxm6MQQoAUPytm6</t>
  </si>
  <si>
    <t>Thick Film Resistors - SMD 0805 402Kohms - R22</t>
  </si>
  <si>
    <t>ERJ-6ENF5902V</t>
  </si>
  <si>
    <t>667-ERJ-6ENF5902V</t>
  </si>
  <si>
    <t>https://www.mouser.ca/ProductDetail/Panasonic/ERJ-6ENF5902V?qs=50QC8w71jAsddX83LVzkRA%3D%3D&amp;srsltid=AfmBOoqe-bjRGmovNW-sHFVTv72RT0nvuAl_EvZI0KQ1eb_oHwDRR40M</t>
  </si>
  <si>
    <t>Thick Film Resistors - SMD  59Kohms - R24</t>
  </si>
  <si>
    <t>ERJ-6ENF1182V</t>
  </si>
  <si>
    <t>667-ERJ-6ENF1182V</t>
  </si>
  <si>
    <t>https://www.mouser.ca/ProductDetail/Panasonic/ERJ-6ENF1182V?qs=JjxTDIFmKPQZscRXwQ1smA%3D%3D&amp;srsltid=AfmBOopyxwAPUK3t6A5N2nQSwJ16XL0NCh-Z8RG9x1Uy4Hpi_4o6J56F</t>
  </si>
  <si>
    <t>Thick Film Resistors - SMD 0805 11.8Kohms - R25</t>
  </si>
  <si>
    <t>ERJ-6ENF4022V</t>
  </si>
  <si>
    <t>667-ERJ-6ENF4022V</t>
  </si>
  <si>
    <t>https://www.mouser.ca/ProductDetail/Panasonic/ERJ-6ENF4022V?qs=tQNqqtTOejK24%252BpEKJjobQ%3D%3D&amp;srsltid=AfmBOorYyD9BxsCXzmOGMgyQaRGib3EYtzCPM2qYcWsW_D0hLkm3zEW7</t>
  </si>
  <si>
    <t>Thick Film Resistors - SMD 0805 40.2Kohms -R26</t>
  </si>
  <si>
    <t>PTS526 SK15 SMTR2 LFS</t>
  </si>
  <si>
    <t>611-PTS526SK15SMR2L</t>
  </si>
  <si>
    <t>https://www.mouser.ca/ProductDetail/CK/PTS526-SK15-SMTR2-LFS?qs=UXgszm6BlbF5Ezp94JAQtw%3D%3D&amp;srsltid=AfmBOoraraNhY22iVWPvuqZSt6ZX4rBrJ9YlAnyR2G0X3AOLYMwh4ZpP</t>
  </si>
  <si>
    <t>Tactile Switches 50mA 12VDC - SW1, SW2, SW3</t>
  </si>
  <si>
    <t>SMT</t>
  </si>
  <si>
    <t>534-5019</t>
  </si>
  <si>
    <t>https://www.mouser.ca/ProductDetail/Keystone-Electronics/5019?qs=wOxb8XianXjjCAsb90Ilzw%3D%3D&amp;srsltid=AfmBOoqVE_KfdvxRLYcEhlSmWn4Kk8fFnxp4bmaR1vJVr7Qvx7YQxJJt</t>
  </si>
  <si>
    <t>Test Point - TP1, TP2, TP3</t>
  </si>
  <si>
    <t xml:space="preserve">ESP32-S3-MINI-1-N8
</t>
  </si>
  <si>
    <t>356-ESP32-S3-MINI1N8</t>
  </si>
  <si>
    <t>https://www.mouser.ca/ProductDetail/Espressif-Systems/ESP32-S3-MINI-1-N8?qs=XAiT9M5g4x82rl6F%2FIYUQg%3D%3D</t>
  </si>
  <si>
    <t>Multiprotocol Modules SMD module, ESP32-S3FN8, 8 MB SPI flash, PCB antenna -U1</t>
  </si>
  <si>
    <t>core1262-HF</t>
  </si>
  <si>
    <t>https://www.waveshare.com/core1262-868m.htm?sku=20855</t>
  </si>
  <si>
    <t>China</t>
  </si>
  <si>
    <t>core1262-HF Lora Module based around the semtech 1262 chip. This module can be purchased for two frequency bands. Please ensure the core 1262-HF variant is selected. U2</t>
  </si>
  <si>
    <t>TPS62933PDRLR</t>
  </si>
  <si>
    <t>595-TPS62933PDRLR</t>
  </si>
  <si>
    <t>https://www.mouser.ca/ProductDetail/Texas-Instruments/TPS62933PDRLR?qs=vvQtp7zwQdPCuPvhGs%2FYxA%3D%3D</t>
  </si>
  <si>
    <t>Switching Voltage Regulators 3.8-V to 30-V, 3-A, 200-kHz to 2.2-MHz, low-IQ synchronous buck converter in SOT-583 8-SOT-5X3 -40 to 150</t>
  </si>
  <si>
    <t>SOT-583-8</t>
  </si>
  <si>
    <t>https://www.mouser.ca/ProductDetail/Texas-Instruments/TPSM84203EAB?qs=EU6FO9ffTwdvD6IyQBtt5A%3D%3D&amp;_gl=1*2nm9zf*_ga*MjA1MjYwNTc4MS4xNzI3MTM3ODQ0*_ga_15W4STQT4T*MTcyNzEzNzg0NC4xLjAuMTcyNzEzNzg0Ny41Ny4wLjA.</t>
  </si>
  <si>
    <t>CAN</t>
  </si>
  <si>
    <t>Non-Isolated DC/DC Converters 1.5A, 28V Input, 3.3V Output, TO-220 Power Module 3-SIP MODULE -40 to 125</t>
  </si>
  <si>
    <t xml:space="preserve">	Through Hole</t>
  </si>
  <si>
    <t>Mouser Total</t>
  </si>
  <si>
    <t>VENDOR: Digikey</t>
  </si>
  <si>
    <t>PREC003SAAN-RC</t>
  </si>
  <si>
    <t>https://www.digikey.ca/en/products/detail/sullins-connector-solutions/PREC003SAAN-RC/2774851?s=N4IgTCBcDaIAoCUCiBhADGgzAZQIK4DkBaBFEAXQF8g</t>
  </si>
  <si>
    <t>3-Pin Male Header - J6,J8</t>
  </si>
  <si>
    <t>PPPC122LFBN-RC</t>
  </si>
  <si>
    <t>S7115-ND</t>
  </si>
  <si>
    <t>https://www.digikey.ca/en/products/detail/sullins-connector-solutions/PPPC122LFBN-RC/810251?s=N4IgTCBcDaIAoIMIEYxgDIDEBCA5AtAEqIgC6AvkA</t>
  </si>
  <si>
    <t>24 Pin Female Header - P1</t>
  </si>
  <si>
    <t>732-5295-ND</t>
  </si>
  <si>
    <t>https://www.digikey.ca/en/products/detail/würth-elektronik/61300621121/4846835?s=N4IgTCBcDaIGwEYDMAGFcwIZkBdAvkA</t>
  </si>
  <si>
    <t>6 Pin 2 Row Male Header - P2, P3</t>
  </si>
  <si>
    <t>DigiKey Total</t>
  </si>
  <si>
    <t>Cost/board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</si>
</sst>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sz val="11"/>
      <color theme="10"/>
      <name val="Aptos Narrow"/>
      <scheme val="minor"/>
    </font>
    <font>
      <sz val="11"/>
      <color rgb="FF242424"/>
      <name val="Aptos Narrow"/>
      <scheme val="minor"/>
    </font>
    <font>
      <sz val="16"/>
      <color theme="1"/>
      <name val="Aptos Narrow"/>
      <scheme val="minor"/>
    </font>
    <font>
      <b/>
      <sz val="18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4F5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  <border>
      <left/>
      <right style="thin">
        <color theme="3" tint="0.749992370372631"/>
      </right>
      <top/>
      <bottom/>
      <diagonal/>
    </border>
    <border>
      <left style="thin">
        <color theme="3" tint="0.749992370372631"/>
      </left>
      <right style="thin">
        <color theme="3" tint="0.749992370372631"/>
      </right>
      <top/>
      <bottom/>
      <diagonal/>
    </border>
    <border>
      <left/>
      <right/>
      <top/>
      <bottom style="thin">
        <color theme="3" tint="0.749992370372631"/>
      </bottom>
      <diagonal/>
    </border>
    <border>
      <left/>
      <right/>
      <top style="thin">
        <color theme="3" tint="0.749992370372631"/>
      </top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/>
      <diagonal/>
    </border>
    <border>
      <left/>
      <right/>
      <top/>
      <bottom style="thin">
        <color indexed="64"/>
      </bottom>
      <diagonal/>
    </border>
    <border diagonalUp="1">
      <left style="thin">
        <color theme="3" tint="0.749992370372631"/>
      </left>
      <right/>
      <top/>
      <bottom/>
      <diagonal style="thin">
        <color theme="3" tint="0.749992370372631"/>
      </diagonal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1" xfId="0" applyNumberFormat="1" applyBorder="1"/>
    <xf numFmtId="0" fontId="4" fillId="2" borderId="0" xfId="0" applyFont="1" applyFill="1" applyAlignment="1">
      <alignment vertical="center" wrapText="1"/>
    </xf>
    <xf numFmtId="0" fontId="1" fillId="0" borderId="0" xfId="0" applyFont="1"/>
    <xf numFmtId="164" fontId="0" fillId="3" borderId="0" xfId="0" applyNumberFormat="1" applyFill="1"/>
    <xf numFmtId="164" fontId="0" fillId="4" borderId="0" xfId="0" applyNumberFormat="1" applyFill="1"/>
    <xf numFmtId="0" fontId="0" fillId="0" borderId="1" xfId="0" applyBorder="1"/>
    <xf numFmtId="0" fontId="0" fillId="0" borderId="4" xfId="0" applyBorder="1"/>
    <xf numFmtId="0" fontId="3" fillId="2" borderId="6" xfId="0" applyFont="1" applyFill="1" applyBorder="1" applyAlignment="1">
      <alignment vertical="center" wrapText="1"/>
    </xf>
    <xf numFmtId="164" fontId="3" fillId="2" borderId="6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164" fontId="3" fillId="2" borderId="5" xfId="0" applyNumberFormat="1" applyFont="1" applyFill="1" applyBorder="1" applyAlignment="1">
      <alignment vertical="center" wrapText="1"/>
    </xf>
    <xf numFmtId="164" fontId="0" fillId="0" borderId="5" xfId="0" applyNumberFormat="1" applyBorder="1"/>
    <xf numFmtId="0" fontId="2" fillId="5" borderId="1" xfId="0" applyFont="1" applyFill="1" applyBorder="1" applyAlignment="1">
      <alignment vertical="center" wrapText="1"/>
    </xf>
    <xf numFmtId="164" fontId="1" fillId="3" borderId="0" xfId="0" applyNumberFormat="1" applyFont="1" applyFill="1"/>
    <xf numFmtId="0" fontId="2" fillId="5" borderId="3" xfId="0" applyFont="1" applyFill="1" applyBorder="1" applyAlignment="1">
      <alignment vertical="center" wrapText="1"/>
    </xf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6" fillId="0" borderId="0" xfId="0" applyFont="1"/>
    <xf numFmtId="0" fontId="7" fillId="0" borderId="0" xfId="0" applyFont="1"/>
    <xf numFmtId="0" fontId="8" fillId="0" borderId="12" xfId="0" applyFont="1" applyBorder="1"/>
    <xf numFmtId="0" fontId="7" fillId="5" borderId="0" xfId="0" applyFont="1" applyFill="1"/>
    <xf numFmtId="0" fontId="9" fillId="0" borderId="0" xfId="1" applyFont="1"/>
    <xf numFmtId="0" fontId="10" fillId="0" borderId="0" xfId="1" applyFont="1"/>
    <xf numFmtId="0" fontId="11" fillId="0" borderId="0" xfId="0" applyFont="1"/>
    <xf numFmtId="0" fontId="13" fillId="0" borderId="0" xfId="0" applyFont="1"/>
    <xf numFmtId="0" fontId="7" fillId="0" borderId="12" xfId="0" applyFont="1" applyBorder="1"/>
    <xf numFmtId="0" fontId="7" fillId="7" borderId="9" xfId="0" applyFont="1" applyFill="1" applyBorder="1"/>
    <xf numFmtId="0" fontId="7" fillId="7" borderId="10" xfId="0" applyFont="1" applyFill="1" applyBorder="1"/>
    <xf numFmtId="164" fontId="7" fillId="6" borderId="11" xfId="0" applyNumberFormat="1" applyFont="1" applyFill="1" applyBorder="1"/>
    <xf numFmtId="0" fontId="7" fillId="7" borderId="12" xfId="0" applyFont="1" applyFill="1" applyBorder="1"/>
    <xf numFmtId="0" fontId="7" fillId="0" borderId="9" xfId="0" applyFont="1" applyBorder="1"/>
    <xf numFmtId="0" fontId="7" fillId="0" borderId="10" xfId="0" applyFont="1" applyBorder="1"/>
    <xf numFmtId="0" fontId="7" fillId="6" borderId="11" xfId="0" applyFont="1" applyFill="1" applyBorder="1"/>
    <xf numFmtId="0" fontId="12" fillId="7" borderId="0" xfId="0" applyFont="1" applyFill="1"/>
    <xf numFmtId="164" fontId="6" fillId="6" borderId="0" xfId="0" applyNumberFormat="1" applyFont="1" applyFill="1"/>
    <xf numFmtId="0" fontId="6" fillId="6" borderId="0" xfId="0" applyFont="1" applyFill="1"/>
    <xf numFmtId="0" fontId="9" fillId="0" borderId="12" xfId="1" applyFont="1" applyBorder="1"/>
    <xf numFmtId="164" fontId="1" fillId="7" borderId="0" xfId="0" applyNumberFormat="1" applyFont="1" applyFill="1"/>
    <xf numFmtId="0" fontId="7" fillId="0" borderId="0" xfId="0" applyFont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0" fillId="0" borderId="13" xfId="0" applyBorder="1"/>
    <xf numFmtId="0" fontId="1" fillId="0" borderId="13" xfId="0" applyFont="1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Alignment="1">
      <alignment wrapText="1"/>
    </xf>
    <xf numFmtId="164" fontId="1" fillId="0" borderId="0" xfId="0" applyNumberFormat="1" applyFont="1"/>
    <xf numFmtId="44" fontId="0" fillId="0" borderId="0" xfId="0" applyNumberFormat="1"/>
    <xf numFmtId="44" fontId="0" fillId="0" borderId="13" xfId="0" applyNumberFormat="1" applyBorder="1"/>
    <xf numFmtId="44" fontId="0" fillId="0" borderId="0" xfId="0" applyNumberFormat="1" applyBorder="1"/>
    <xf numFmtId="44" fontId="0" fillId="8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4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a/LMioEtool-Dustproof-Waterproof-Electrical-220mmx170mmx110mm/dp/B07KXSJ4J2/ref=sr_1_4?crid=1WZAW818TQA1Z&amp;dib=eyJ2IjoiMSJ9.wHTWRIqfUsUzQewbBFOE4dOcs5e9pPfsqIt6GL1JW8pf_G36KQkoDtZhRXPgHND2cKA3WxYCmA-nW21SixuDMtO4HBGSlu1jfJLfdXX9GMuvCOonqw0KFt-89O1MXVY0.z6fapAWZWkRHFqOxaeAqwkKibT2iBVJYYkNV3b4_Y04&amp;dib_tag=se&amp;keywords=4%22x4%22+pvc+inclosure&amp;qid=1727740572&amp;sprefix=4+x4+pvc+inclosure%2Caps%2C141&amp;sr=8-4" TargetMode="External"/><Relationship Id="rId1" Type="http://schemas.openxmlformats.org/officeDocument/2006/relationships/hyperlink" Target="https://www.amazon.ca/LMioEtool-Dustproof-Waterproof-Electrical-220mmx170mmx110mm/dp/B07KXSJ4J2/ref=sr_1_4?crid=1WZAW818TQA1Z&amp;dib=eyJ2IjoiMSJ9.wHTWRIqfUsUzQewbBFOE4dOcs5e9pPfsqIt6GL1JW8pf_G36KQkoDtZhRXPgHND2cKA3WxYCmA-nW21SixuDMtO4HBGSlu1jfJLfdXX9GMuvCOonqw0KFt-89O1MXVY0.z6fapAWZWkRHFqOxaeAqwkKibT2iBVJYYkNV3b4_Y04&amp;dib_tag=se&amp;keywords=4%22x4%22+pvc+inclosure&amp;qid=1727740572&amp;sprefix=4+x4+pvc+inclosure%2Caps%2C141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A16D-B292-4A05-AD89-3182814F5A3E}">
  <dimension ref="A1:K19"/>
  <sheetViews>
    <sheetView topLeftCell="B6" workbookViewId="0">
      <selection activeCell="N9" sqref="N9"/>
    </sheetView>
  </sheetViews>
  <sheetFormatPr defaultRowHeight="15"/>
  <cols>
    <col min="1" max="1" width="21.5703125" customWidth="1"/>
    <col min="2" max="2" width="21.7109375" customWidth="1"/>
    <col min="3" max="4" width="13.85546875" customWidth="1"/>
    <col min="5" max="5" width="15.7109375" customWidth="1"/>
    <col min="6" max="6" width="24.42578125" customWidth="1"/>
    <col min="7" max="7" width="19.42578125" customWidth="1"/>
    <col min="8" max="8" width="15.140625" customWidth="1"/>
    <col min="10" max="11" width="10.140625" bestFit="1" customWidth="1"/>
  </cols>
  <sheetData>
    <row r="1" spans="1:11" ht="38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20" t="s">
        <v>10</v>
      </c>
    </row>
    <row r="2" spans="1:11">
      <c r="A2" s="2" t="s">
        <v>11</v>
      </c>
      <c r="B2" s="2"/>
      <c r="C2" s="2">
        <v>5</v>
      </c>
      <c r="D2" s="2">
        <f>(8*3)*C2</f>
        <v>120</v>
      </c>
      <c r="E2" s="2" t="s">
        <v>12</v>
      </c>
      <c r="F2" s="2" t="s">
        <v>13</v>
      </c>
      <c r="G2" s="2" t="s">
        <v>14</v>
      </c>
      <c r="H2" s="3">
        <f>10*D2</f>
        <v>1200</v>
      </c>
      <c r="I2" s="6">
        <v>0</v>
      </c>
      <c r="J2" s="6">
        <f>H2+I2</f>
        <v>1200</v>
      </c>
      <c r="K2" s="23"/>
    </row>
    <row r="3" spans="1:11">
      <c r="A3" s="2" t="s">
        <v>15</v>
      </c>
      <c r="B3" s="2"/>
      <c r="C3" s="2">
        <v>3</v>
      </c>
      <c r="D3" s="2">
        <f>(8*3)*C3</f>
        <v>72</v>
      </c>
      <c r="E3" s="2" t="s">
        <v>13</v>
      </c>
      <c r="F3" s="2" t="s">
        <v>16</v>
      </c>
      <c r="G3" s="2" t="s">
        <v>14</v>
      </c>
      <c r="H3" s="3">
        <f>10*D3</f>
        <v>720</v>
      </c>
      <c r="I3" s="6">
        <v>0</v>
      </c>
      <c r="J3" s="6">
        <f t="shared" ref="J3:J16" si="0">H3+I3</f>
        <v>720</v>
      </c>
      <c r="K3" s="23"/>
    </row>
    <row r="4" spans="1:11">
      <c r="A4" s="2" t="s">
        <v>17</v>
      </c>
      <c r="B4" s="2"/>
      <c r="C4" s="2">
        <v>4</v>
      </c>
      <c r="D4" s="2">
        <f t="shared" ref="D4:D16" si="1">(8*3)*C4</f>
        <v>96</v>
      </c>
      <c r="E4" s="2" t="s">
        <v>18</v>
      </c>
      <c r="F4" s="2" t="s">
        <v>19</v>
      </c>
      <c r="G4" s="2" t="s">
        <v>20</v>
      </c>
      <c r="H4" s="3">
        <f t="shared" ref="H4:H16" si="2">10*D4</f>
        <v>960</v>
      </c>
      <c r="I4" s="6">
        <v>0</v>
      </c>
      <c r="J4" s="6">
        <f>H4+I4</f>
        <v>960</v>
      </c>
      <c r="K4" s="23"/>
    </row>
    <row r="5" spans="1:11" ht="12" customHeight="1">
      <c r="A5" s="2" t="s">
        <v>21</v>
      </c>
      <c r="B5" s="46" t="s">
        <v>22</v>
      </c>
      <c r="C5" s="2">
        <v>0</v>
      </c>
      <c r="D5" s="2">
        <f t="shared" si="1"/>
        <v>0</v>
      </c>
      <c r="E5" s="2" t="s">
        <v>19</v>
      </c>
      <c r="F5" s="2" t="s">
        <v>19</v>
      </c>
      <c r="G5" s="2" t="s">
        <v>23</v>
      </c>
      <c r="H5" s="3">
        <f t="shared" si="2"/>
        <v>0</v>
      </c>
      <c r="I5" s="6">
        <v>0</v>
      </c>
      <c r="J5" s="6">
        <f>H5+I5</f>
        <v>0</v>
      </c>
      <c r="K5" s="44">
        <f>SUM(J2:J5)</f>
        <v>2880</v>
      </c>
    </row>
    <row r="6" spans="1:11" ht="30">
      <c r="A6" s="2" t="s">
        <v>24</v>
      </c>
      <c r="B6" s="2"/>
      <c r="C6" s="2">
        <v>30</v>
      </c>
      <c r="D6" s="2">
        <f t="shared" si="1"/>
        <v>720</v>
      </c>
      <c r="E6" s="2" t="s">
        <v>25</v>
      </c>
      <c r="F6" s="2" t="s">
        <v>26</v>
      </c>
      <c r="G6" s="2" t="s">
        <v>14</v>
      </c>
      <c r="H6" s="3">
        <f t="shared" si="2"/>
        <v>7200</v>
      </c>
      <c r="I6" s="6">
        <v>0</v>
      </c>
      <c r="J6" s="6">
        <f t="shared" si="0"/>
        <v>7200</v>
      </c>
      <c r="K6" s="23"/>
    </row>
    <row r="7" spans="1:11">
      <c r="A7" s="2" t="s">
        <v>27</v>
      </c>
      <c r="B7" s="2"/>
      <c r="C7" s="2">
        <v>4</v>
      </c>
      <c r="D7" s="2">
        <f t="shared" si="1"/>
        <v>96</v>
      </c>
      <c r="E7" s="2" t="s">
        <v>26</v>
      </c>
      <c r="F7" s="2" t="s">
        <v>28</v>
      </c>
      <c r="G7" s="2" t="s">
        <v>14</v>
      </c>
      <c r="H7" s="3">
        <f t="shared" si="2"/>
        <v>960</v>
      </c>
      <c r="I7" s="6">
        <v>78.180000000000007</v>
      </c>
      <c r="J7" s="6">
        <f t="shared" si="0"/>
        <v>1038.18</v>
      </c>
      <c r="K7" s="23"/>
    </row>
    <row r="8" spans="1:11" ht="30">
      <c r="A8" s="2" t="s">
        <v>29</v>
      </c>
      <c r="B8" s="2"/>
      <c r="C8" s="2">
        <v>5</v>
      </c>
      <c r="D8" s="2">
        <f t="shared" si="1"/>
        <v>120</v>
      </c>
      <c r="E8" s="2" t="s">
        <v>30</v>
      </c>
      <c r="F8" s="2" t="s">
        <v>31</v>
      </c>
      <c r="G8" s="2" t="s">
        <v>14</v>
      </c>
      <c r="H8" s="3">
        <f t="shared" si="2"/>
        <v>1200</v>
      </c>
      <c r="I8" s="6">
        <v>0</v>
      </c>
      <c r="J8" s="6">
        <f t="shared" si="0"/>
        <v>1200</v>
      </c>
      <c r="K8" s="23"/>
    </row>
    <row r="9" spans="1:11">
      <c r="A9" s="2" t="s">
        <v>32</v>
      </c>
      <c r="B9" s="46" t="s">
        <v>33</v>
      </c>
      <c r="C9" s="2">
        <v>4</v>
      </c>
      <c r="D9" s="2">
        <f t="shared" si="1"/>
        <v>96</v>
      </c>
      <c r="E9" s="2" t="s">
        <v>34</v>
      </c>
      <c r="F9" s="2" t="s">
        <v>35</v>
      </c>
      <c r="G9" s="2" t="s">
        <v>20</v>
      </c>
      <c r="H9" s="3">
        <f t="shared" si="2"/>
        <v>960</v>
      </c>
      <c r="I9" s="6">
        <v>78.180000000000007</v>
      </c>
      <c r="J9" s="6">
        <f t="shared" si="0"/>
        <v>1038.18</v>
      </c>
      <c r="K9" s="44">
        <f>SUM(J2:J9)</f>
        <v>13356.36</v>
      </c>
    </row>
    <row r="10" spans="1:11">
      <c r="A10" s="2" t="s">
        <v>36</v>
      </c>
      <c r="B10" s="2"/>
      <c r="C10" s="2">
        <v>6</v>
      </c>
      <c r="D10" s="2">
        <f t="shared" si="1"/>
        <v>144</v>
      </c>
      <c r="E10" s="2" t="s">
        <v>37</v>
      </c>
      <c r="F10" s="2" t="s">
        <v>38</v>
      </c>
      <c r="G10" s="2" t="s">
        <v>39</v>
      </c>
      <c r="H10" s="3">
        <f t="shared" si="2"/>
        <v>1440</v>
      </c>
      <c r="I10" s="6">
        <v>52.58</v>
      </c>
      <c r="J10" s="6">
        <f t="shared" si="0"/>
        <v>1492.58</v>
      </c>
      <c r="K10" s="23"/>
    </row>
    <row r="11" spans="1:11" ht="30">
      <c r="A11" s="2" t="s">
        <v>40</v>
      </c>
      <c r="B11" s="2"/>
      <c r="C11" s="2">
        <v>10</v>
      </c>
      <c r="D11" s="2">
        <f t="shared" si="1"/>
        <v>240</v>
      </c>
      <c r="E11" s="2" t="s">
        <v>41</v>
      </c>
      <c r="F11" s="2" t="s">
        <v>42</v>
      </c>
      <c r="G11" s="2" t="s">
        <v>14</v>
      </c>
      <c r="H11" s="3">
        <f t="shared" si="2"/>
        <v>2400</v>
      </c>
      <c r="I11" s="6">
        <v>0</v>
      </c>
      <c r="J11" s="6">
        <f t="shared" si="0"/>
        <v>2400</v>
      </c>
      <c r="K11" s="23"/>
    </row>
    <row r="12" spans="1:11">
      <c r="A12" s="2" t="s">
        <v>43</v>
      </c>
      <c r="B12" s="2"/>
      <c r="C12" s="2">
        <v>4</v>
      </c>
      <c r="D12" s="2">
        <f t="shared" si="1"/>
        <v>96</v>
      </c>
      <c r="E12" s="2" t="s">
        <v>44</v>
      </c>
      <c r="F12" s="2" t="s">
        <v>45</v>
      </c>
      <c r="G12" s="2" t="s">
        <v>14</v>
      </c>
      <c r="H12" s="3">
        <f t="shared" ref="H12" si="3">10*D12</f>
        <v>960</v>
      </c>
      <c r="I12" s="6">
        <v>0</v>
      </c>
      <c r="J12" s="6">
        <f t="shared" ref="J12" si="4">H12+I12</f>
        <v>960</v>
      </c>
      <c r="K12" s="23"/>
    </row>
    <row r="13" spans="1:11">
      <c r="A13" s="2" t="s">
        <v>46</v>
      </c>
      <c r="B13" s="2"/>
      <c r="C13" s="2">
        <v>5</v>
      </c>
      <c r="D13" s="2">
        <f t="shared" si="1"/>
        <v>120</v>
      </c>
      <c r="E13" s="2" t="s">
        <v>47</v>
      </c>
      <c r="F13" s="2" t="s">
        <v>48</v>
      </c>
      <c r="G13" s="2" t="s">
        <v>39</v>
      </c>
      <c r="H13" s="3">
        <f t="shared" si="2"/>
        <v>1200</v>
      </c>
      <c r="I13" s="6">
        <v>52.58</v>
      </c>
      <c r="J13" s="6">
        <f t="shared" si="0"/>
        <v>1252.58</v>
      </c>
      <c r="K13" s="23"/>
    </row>
    <row r="14" spans="1:11" ht="30.75">
      <c r="A14" s="2" t="s">
        <v>49</v>
      </c>
      <c r="B14" s="2"/>
      <c r="C14" s="2">
        <v>5</v>
      </c>
      <c r="D14" s="2">
        <f t="shared" si="1"/>
        <v>120</v>
      </c>
      <c r="E14" s="2" t="s">
        <v>50</v>
      </c>
      <c r="F14" s="2" t="s">
        <v>51</v>
      </c>
      <c r="G14" s="2" t="s">
        <v>14</v>
      </c>
      <c r="H14" s="3">
        <f t="shared" si="2"/>
        <v>1200</v>
      </c>
      <c r="I14" s="6">
        <v>0</v>
      </c>
      <c r="J14" s="6">
        <f t="shared" si="0"/>
        <v>1200</v>
      </c>
      <c r="K14" s="23"/>
    </row>
    <row r="15" spans="1:11" ht="30.75">
      <c r="A15" s="2" t="s">
        <v>52</v>
      </c>
      <c r="B15" s="46" t="s">
        <v>53</v>
      </c>
      <c r="C15" s="2">
        <v>0</v>
      </c>
      <c r="D15" s="2">
        <f t="shared" si="1"/>
        <v>0</v>
      </c>
      <c r="E15" s="2" t="s">
        <v>51</v>
      </c>
      <c r="F15" s="2" t="s">
        <v>51</v>
      </c>
      <c r="G15" s="2" t="s">
        <v>23</v>
      </c>
      <c r="H15" s="3">
        <f t="shared" si="2"/>
        <v>0</v>
      </c>
      <c r="I15" s="6">
        <v>0</v>
      </c>
      <c r="J15" s="6">
        <f t="shared" si="0"/>
        <v>0</v>
      </c>
      <c r="K15" s="44">
        <f>SUM(J2:J14)</f>
        <v>20661.520000000004</v>
      </c>
    </row>
    <row r="16" spans="1:11" ht="30.75">
      <c r="A16" s="2" t="s">
        <v>54</v>
      </c>
      <c r="B16" s="46" t="s">
        <v>55</v>
      </c>
      <c r="C16" s="2">
        <v>0</v>
      </c>
      <c r="D16" s="2">
        <f t="shared" si="1"/>
        <v>0</v>
      </c>
      <c r="E16" s="2" t="s">
        <v>51</v>
      </c>
      <c r="F16" s="2" t="s">
        <v>51</v>
      </c>
      <c r="G16" s="2" t="s">
        <v>23</v>
      </c>
      <c r="H16" s="3">
        <f t="shared" si="2"/>
        <v>0</v>
      </c>
      <c r="I16" s="6">
        <v>0</v>
      </c>
      <c r="J16" s="6">
        <f t="shared" si="0"/>
        <v>0</v>
      </c>
      <c r="K16" s="44">
        <f>SUM(J2:J14)</f>
        <v>20661.520000000004</v>
      </c>
    </row>
    <row r="17" spans="6:9">
      <c r="F17" s="50"/>
      <c r="G17" s="47"/>
      <c r="H17" s="47"/>
      <c r="I17" s="47"/>
    </row>
    <row r="18" spans="6:9">
      <c r="F18" s="50"/>
      <c r="G18" s="8" t="s">
        <v>56</v>
      </c>
      <c r="H18" s="52">
        <f>SUM(H2:H16)</f>
        <v>20400</v>
      </c>
    </row>
    <row r="19" spans="6:9" ht="57.75">
      <c r="G19" s="51" t="s">
        <v>57</v>
      </c>
      <c r="I19" s="52">
        <f>SUM(I2:I16)</f>
        <v>261.52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7295-00E4-421F-97C4-A7405B4F462B}">
  <dimension ref="A2:G20"/>
  <sheetViews>
    <sheetView tabSelected="1" workbookViewId="0">
      <selection activeCell="I18" sqref="I18"/>
    </sheetView>
  </sheetViews>
  <sheetFormatPr defaultRowHeight="15"/>
  <cols>
    <col min="1" max="1" width="25.85546875" customWidth="1"/>
    <col min="2" max="2" width="11.7109375" bestFit="1" customWidth="1"/>
  </cols>
  <sheetData>
    <row r="2" spans="1:7">
      <c r="A2" s="48" t="s">
        <v>58</v>
      </c>
      <c r="B2" s="47"/>
      <c r="C2" s="47"/>
      <c r="D2" s="47"/>
      <c r="E2" s="47"/>
      <c r="F2" s="47"/>
      <c r="G2" s="47"/>
    </row>
    <row r="3" spans="1:7">
      <c r="B3" s="53"/>
    </row>
    <row r="4" spans="1:7">
      <c r="A4" t="s">
        <v>59</v>
      </c>
      <c r="B4" s="53">
        <v>250</v>
      </c>
    </row>
    <row r="5" spans="1:7">
      <c r="A5" t="s">
        <v>60</v>
      </c>
      <c r="B5" s="53">
        <v>300</v>
      </c>
    </row>
    <row r="6" spans="1:7">
      <c r="A6" t="s">
        <v>61</v>
      </c>
      <c r="B6" s="53">
        <f>B15-550</f>
        <v>20111.52</v>
      </c>
    </row>
    <row r="7" spans="1:7">
      <c r="B7" s="53"/>
    </row>
    <row r="8" spans="1:7">
      <c r="B8" s="53">
        <f>SUM(B4:B6)</f>
        <v>20661.52</v>
      </c>
    </row>
    <row r="9" spans="1:7">
      <c r="B9" s="53"/>
    </row>
    <row r="10" spans="1:7">
      <c r="A10" s="48" t="s">
        <v>62</v>
      </c>
      <c r="B10" s="54"/>
      <c r="C10" s="47"/>
      <c r="D10" s="47"/>
      <c r="E10" s="47"/>
      <c r="F10" s="47"/>
      <c r="G10" s="47"/>
    </row>
    <row r="11" spans="1:7">
      <c r="A11" s="49"/>
      <c r="B11" s="55"/>
      <c r="C11" s="50"/>
      <c r="D11" s="50"/>
      <c r="E11" s="50"/>
      <c r="F11" s="50"/>
      <c r="G11" s="50"/>
    </row>
    <row r="12" spans="1:7">
      <c r="A12" t="s">
        <v>14</v>
      </c>
      <c r="B12" s="53">
        <v>20400</v>
      </c>
    </row>
    <row r="13" spans="1:7">
      <c r="A13" t="s">
        <v>63</v>
      </c>
      <c r="B13" s="53">
        <v>261.52</v>
      </c>
    </row>
    <row r="14" spans="1:7">
      <c r="B14" s="53"/>
    </row>
    <row r="15" spans="1:7">
      <c r="B15" s="53">
        <f>SUM(B12:B13)</f>
        <v>20661.52</v>
      </c>
    </row>
    <row r="16" spans="1:7">
      <c r="B16" s="53"/>
    </row>
    <row r="17" spans="1:7">
      <c r="A17" s="47"/>
      <c r="B17" s="54"/>
      <c r="C17" s="47"/>
      <c r="D17" s="47"/>
      <c r="E17" s="47"/>
      <c r="F17" s="47"/>
      <c r="G17" s="47"/>
    </row>
    <row r="18" spans="1:7">
      <c r="A18" s="8" t="s">
        <v>64</v>
      </c>
      <c r="B18" s="56">
        <f>B8-B15</f>
        <v>0</v>
      </c>
    </row>
    <row r="19" spans="1:7">
      <c r="B19" s="53"/>
    </row>
    <row r="20" spans="1:7">
      <c r="B20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8C22-8BB5-4715-B416-E23F667D74CB}">
  <dimension ref="A1:L15"/>
  <sheetViews>
    <sheetView workbookViewId="0">
      <selection activeCell="L16" sqref="L16"/>
    </sheetView>
  </sheetViews>
  <sheetFormatPr defaultRowHeight="15"/>
  <cols>
    <col min="1" max="1" width="22.140625" customWidth="1"/>
    <col min="2" max="2" width="9.140625" customWidth="1"/>
    <col min="3" max="3" width="14.28515625" customWidth="1"/>
    <col min="4" max="4" width="14.7109375" customWidth="1"/>
    <col min="5" max="5" width="13.85546875" customWidth="1"/>
    <col min="8" max="9" width="9.140625" customWidth="1"/>
    <col min="10" max="10" width="15.85546875" customWidth="1"/>
    <col min="11" max="11" width="18" customWidth="1"/>
    <col min="12" max="12" width="14.5703125" customWidth="1"/>
  </cols>
  <sheetData>
    <row r="1" spans="1:12">
      <c r="A1" s="8" t="s">
        <v>65</v>
      </c>
    </row>
    <row r="2" spans="1:12" ht="48">
      <c r="A2" s="18" t="s">
        <v>0</v>
      </c>
      <c r="B2" s="18" t="s">
        <v>66</v>
      </c>
      <c r="C2" s="18" t="s">
        <v>3</v>
      </c>
      <c r="D2" s="18" t="s">
        <v>67</v>
      </c>
      <c r="E2" s="18" t="s">
        <v>68</v>
      </c>
      <c r="F2" s="18" t="s">
        <v>6</v>
      </c>
      <c r="G2" s="18" t="s">
        <v>69</v>
      </c>
      <c r="H2" s="18" t="s">
        <v>70</v>
      </c>
      <c r="I2" s="18" t="s">
        <v>71</v>
      </c>
    </row>
    <row r="3" spans="1:12">
      <c r="A3" s="2" t="s">
        <v>11</v>
      </c>
      <c r="B3" s="2">
        <v>5</v>
      </c>
      <c r="C3" s="2">
        <f>(8*3)*B3</f>
        <v>120</v>
      </c>
      <c r="D3" s="2" t="s">
        <v>12</v>
      </c>
      <c r="E3" s="2" t="s">
        <v>13</v>
      </c>
      <c r="F3" s="2" t="s">
        <v>14</v>
      </c>
      <c r="G3" s="3">
        <f>10*C3</f>
        <v>1200</v>
      </c>
      <c r="H3" s="5">
        <v>0</v>
      </c>
      <c r="I3" s="4">
        <f>G3+H3</f>
        <v>1200</v>
      </c>
    </row>
    <row r="4" spans="1:12">
      <c r="A4" s="2" t="s">
        <v>15</v>
      </c>
      <c r="B4" s="2">
        <v>3</v>
      </c>
      <c r="C4" s="2">
        <f>(8*3)*B4</f>
        <v>72</v>
      </c>
      <c r="D4" s="2" t="s">
        <v>13</v>
      </c>
      <c r="E4" s="2" t="s">
        <v>16</v>
      </c>
      <c r="F4" s="2" t="s">
        <v>14</v>
      </c>
      <c r="G4" s="3">
        <f>10*C4</f>
        <v>720</v>
      </c>
      <c r="H4" s="5">
        <v>0</v>
      </c>
      <c r="I4" s="4">
        <f t="shared" ref="I4:I5" si="0">G4+H4</f>
        <v>720</v>
      </c>
    </row>
    <row r="5" spans="1:12">
      <c r="A5" s="13" t="s">
        <v>17</v>
      </c>
      <c r="B5" s="13">
        <v>4</v>
      </c>
      <c r="C5" s="13">
        <f>(8*3)*B5</f>
        <v>96</v>
      </c>
      <c r="D5" s="13" t="s">
        <v>18</v>
      </c>
      <c r="E5" s="13" t="s">
        <v>19</v>
      </c>
      <c r="F5" s="13" t="s">
        <v>14</v>
      </c>
      <c r="G5" s="14">
        <f t="shared" ref="G5" si="1">10*C5</f>
        <v>960</v>
      </c>
      <c r="H5" s="5">
        <v>0</v>
      </c>
      <c r="I5" s="4">
        <f t="shared" si="0"/>
        <v>960</v>
      </c>
    </row>
    <row r="6" spans="1:12">
      <c r="A6" s="15"/>
      <c r="B6" s="15"/>
      <c r="C6" s="15"/>
      <c r="D6" s="15"/>
      <c r="E6" s="15"/>
      <c r="F6" s="15"/>
      <c r="G6" s="16"/>
      <c r="H6" s="17"/>
      <c r="I6" s="17"/>
      <c r="K6" s="1"/>
      <c r="L6" s="4"/>
    </row>
    <row r="7" spans="1:12" ht="30.75">
      <c r="A7" s="7" t="s">
        <v>72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2" ht="48">
      <c r="A8" s="18" t="s">
        <v>0</v>
      </c>
      <c r="B8" s="18" t="s">
        <v>73</v>
      </c>
      <c r="C8" s="18" t="s">
        <v>3</v>
      </c>
      <c r="D8" s="18" t="s">
        <v>74</v>
      </c>
      <c r="E8" s="18" t="s">
        <v>75</v>
      </c>
      <c r="F8" s="18" t="s">
        <v>6</v>
      </c>
      <c r="G8" s="18" t="s">
        <v>76</v>
      </c>
      <c r="H8" s="18" t="s">
        <v>77</v>
      </c>
      <c r="I8" s="18" t="s">
        <v>78</v>
      </c>
      <c r="J8" s="18" t="s">
        <v>79</v>
      </c>
      <c r="K8" s="18" t="s">
        <v>80</v>
      </c>
    </row>
    <row r="9" spans="1:12">
      <c r="A9" s="2" t="s">
        <v>11</v>
      </c>
      <c r="B9" s="2">
        <v>7</v>
      </c>
      <c r="C9" s="2">
        <f>(8*3)*B9</f>
        <v>168</v>
      </c>
      <c r="D9" s="2" t="s">
        <v>12</v>
      </c>
      <c r="E9" s="2" t="s">
        <v>16</v>
      </c>
      <c r="F9" s="2" t="s">
        <v>14</v>
      </c>
      <c r="G9" s="3">
        <f>10*C9</f>
        <v>1680</v>
      </c>
      <c r="H9" s="6">
        <v>0</v>
      </c>
      <c r="I9" s="6">
        <f>G9+H9</f>
        <v>1680</v>
      </c>
      <c r="J9" s="9">
        <f>I3-I9</f>
        <v>-480</v>
      </c>
      <c r="K9" s="11" t="s">
        <v>81</v>
      </c>
    </row>
    <row r="10" spans="1:12">
      <c r="A10" s="2" t="s">
        <v>15</v>
      </c>
      <c r="B10" s="2">
        <v>2</v>
      </c>
      <c r="C10" s="2">
        <f>(8*3)*B10</f>
        <v>48</v>
      </c>
      <c r="D10" s="2" t="s">
        <v>16</v>
      </c>
      <c r="E10" s="2" t="s">
        <v>18</v>
      </c>
      <c r="F10" s="2" t="s">
        <v>14</v>
      </c>
      <c r="G10" s="3">
        <f>10*C10</f>
        <v>480</v>
      </c>
      <c r="H10" s="6">
        <v>0</v>
      </c>
      <c r="I10" s="6">
        <f t="shared" ref="I10:I11" si="2">G10+H10</f>
        <v>480</v>
      </c>
      <c r="J10" s="10">
        <f>I4-I10</f>
        <v>240</v>
      </c>
      <c r="K10" s="11" t="s">
        <v>82</v>
      </c>
    </row>
    <row r="11" spans="1:12">
      <c r="A11" s="2" t="s">
        <v>17</v>
      </c>
      <c r="B11" s="2">
        <v>4</v>
      </c>
      <c r="C11" s="2">
        <f>(8*3)*B11</f>
        <v>96</v>
      </c>
      <c r="D11" s="2" t="s">
        <v>83</v>
      </c>
      <c r="E11" s="2" t="s">
        <v>26</v>
      </c>
      <c r="F11" s="2" t="s">
        <v>14</v>
      </c>
      <c r="G11" s="3">
        <f t="shared" ref="G11" si="3">10*C11</f>
        <v>960</v>
      </c>
      <c r="H11" s="6">
        <v>0</v>
      </c>
      <c r="I11" s="6">
        <f t="shared" si="2"/>
        <v>960</v>
      </c>
      <c r="J11" s="10">
        <f>I5-I11</f>
        <v>0</v>
      </c>
      <c r="K11" s="11" t="s">
        <v>84</v>
      </c>
    </row>
    <row r="13" spans="1:12">
      <c r="I13" t="s">
        <v>85</v>
      </c>
      <c r="K13" s="4">
        <f>SUM(G3:G5)</f>
        <v>2880</v>
      </c>
    </row>
    <row r="14" spans="1:12">
      <c r="I14" s="21" t="s">
        <v>86</v>
      </c>
      <c r="J14" s="21"/>
      <c r="K14" s="22">
        <f>SUM(I9:I11)</f>
        <v>3120</v>
      </c>
    </row>
    <row r="15" spans="1:12">
      <c r="A15" t="s">
        <v>87</v>
      </c>
      <c r="I15" s="8" t="s">
        <v>88</v>
      </c>
      <c r="K15" s="19">
        <f>SUM(I3:I5)-SUM(I9:I11)</f>
        <v>-240</v>
      </c>
      <c r="L15" s="8" t="s">
        <v>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BF14-5184-4990-B66F-7C29E1E3AEA4}">
  <dimension ref="A2:K75"/>
  <sheetViews>
    <sheetView topLeftCell="A9" workbookViewId="0">
      <selection activeCell="A9" sqref="A9"/>
    </sheetView>
  </sheetViews>
  <sheetFormatPr defaultRowHeight="15"/>
  <cols>
    <col min="1" max="1" width="7.7109375" style="25" customWidth="1"/>
    <col min="2" max="2" width="10.85546875" style="25" customWidth="1"/>
    <col min="3" max="3" width="26.140625" style="25" customWidth="1"/>
    <col min="4" max="4" width="25.5703125" style="25" customWidth="1"/>
    <col min="5" max="5" width="25.7109375" style="25" customWidth="1"/>
    <col min="6" max="6" width="18.28515625" style="25" customWidth="1"/>
    <col min="7" max="7" width="41.28515625" style="25" customWidth="1"/>
    <col min="8" max="8" width="14.85546875" style="25" customWidth="1"/>
    <col min="9" max="9" width="9.140625" style="25"/>
    <col min="10" max="10" width="9.85546875" style="25" bestFit="1" customWidth="1"/>
    <col min="11" max="16384" width="9.140625" style="25"/>
  </cols>
  <sheetData>
    <row r="2" spans="1:11" ht="21">
      <c r="A2" s="24" t="s">
        <v>90</v>
      </c>
    </row>
    <row r="3" spans="1:11">
      <c r="A3" s="26" t="s">
        <v>91</v>
      </c>
    </row>
    <row r="4" spans="1:11">
      <c r="A4" s="27" t="s">
        <v>92</v>
      </c>
      <c r="B4" s="27" t="s">
        <v>93</v>
      </c>
      <c r="C4" s="27" t="s">
        <v>94</v>
      </c>
      <c r="D4" s="27" t="s">
        <v>95</v>
      </c>
      <c r="E4" s="27" t="s">
        <v>96</v>
      </c>
      <c r="F4" s="27" t="s">
        <v>97</v>
      </c>
      <c r="G4" s="27" t="s">
        <v>98</v>
      </c>
      <c r="H4" s="27" t="s">
        <v>99</v>
      </c>
      <c r="I4" s="27" t="s">
        <v>100</v>
      </c>
      <c r="J4" s="27" t="s">
        <v>101</v>
      </c>
      <c r="K4" s="27"/>
    </row>
    <row r="5" spans="1:11">
      <c r="A5" s="25">
        <v>1</v>
      </c>
      <c r="B5" s="25">
        <v>1</v>
      </c>
      <c r="C5" s="25" t="s">
        <v>23</v>
      </c>
      <c r="D5" s="25" t="s">
        <v>23</v>
      </c>
      <c r="E5" s="28" t="s">
        <v>102</v>
      </c>
      <c r="F5" s="25" t="s">
        <v>103</v>
      </c>
      <c r="G5" s="25" t="s">
        <v>104</v>
      </c>
      <c r="H5" s="29" t="s">
        <v>23</v>
      </c>
      <c r="I5" s="25">
        <v>36.99</v>
      </c>
      <c r="J5" s="25">
        <f>I5*B5</f>
        <v>36.99</v>
      </c>
    </row>
    <row r="6" spans="1:11">
      <c r="A6" s="25">
        <v>2</v>
      </c>
      <c r="B6" s="25">
        <v>1</v>
      </c>
      <c r="C6" s="25" t="s">
        <v>23</v>
      </c>
      <c r="D6" s="25" t="s">
        <v>23</v>
      </c>
      <c r="E6" s="30" t="s">
        <v>105</v>
      </c>
      <c r="F6" s="25" t="s">
        <v>103</v>
      </c>
      <c r="G6" s="25" t="s">
        <v>106</v>
      </c>
      <c r="H6" s="25" t="s">
        <v>23</v>
      </c>
      <c r="I6" s="25">
        <v>15.59</v>
      </c>
      <c r="J6" s="25">
        <f>I6*B6</f>
        <v>15.59</v>
      </c>
    </row>
    <row r="7" spans="1:11">
      <c r="D7" s="25">
        <v>15.59</v>
      </c>
      <c r="E7" s="25">
        <f>D7*2</f>
        <v>31.18</v>
      </c>
      <c r="G7" s="32"/>
      <c r="H7" s="43"/>
      <c r="I7" s="32"/>
      <c r="J7" s="32"/>
    </row>
    <row r="8" spans="1:11" ht="21">
      <c r="H8" s="40" t="s">
        <v>107</v>
      </c>
      <c r="I8" s="40"/>
      <c r="J8" s="42">
        <f>SUM(J5:J6)</f>
        <v>52.58</v>
      </c>
    </row>
    <row r="9" spans="1:11" ht="24">
      <c r="A9" s="31" t="s">
        <v>108</v>
      </c>
    </row>
    <row r="10" spans="1:11">
      <c r="A10" s="32" t="s">
        <v>109</v>
      </c>
    </row>
    <row r="11" spans="1:11">
      <c r="A11" s="27" t="s">
        <v>92</v>
      </c>
      <c r="B11" s="27" t="s">
        <v>93</v>
      </c>
      <c r="C11" s="27" t="s">
        <v>94</v>
      </c>
      <c r="D11" s="27" t="s">
        <v>95</v>
      </c>
      <c r="E11" s="27" t="s">
        <v>96</v>
      </c>
      <c r="F11" s="27" t="s">
        <v>97</v>
      </c>
      <c r="G11" s="27" t="s">
        <v>98</v>
      </c>
      <c r="H11" s="27" t="s">
        <v>99</v>
      </c>
      <c r="I11" s="27" t="s">
        <v>100</v>
      </c>
      <c r="J11" s="27" t="s">
        <v>101</v>
      </c>
      <c r="K11" s="27"/>
    </row>
    <row r="12" spans="1:11">
      <c r="A12" s="25">
        <v>1</v>
      </c>
      <c r="B12" s="25">
        <v>7</v>
      </c>
      <c r="C12" s="25" t="s">
        <v>110</v>
      </c>
      <c r="D12" s="25" t="s">
        <v>111</v>
      </c>
      <c r="E12" s="25" t="s">
        <v>112</v>
      </c>
      <c r="F12" s="25" t="s">
        <v>103</v>
      </c>
      <c r="G12" s="25" t="s">
        <v>113</v>
      </c>
      <c r="H12" s="25" t="s">
        <v>114</v>
      </c>
      <c r="I12" s="25">
        <v>9.0999999999999998E-2</v>
      </c>
      <c r="J12" s="25">
        <v>0.63700000000000001</v>
      </c>
    </row>
    <row r="13" spans="1:11">
      <c r="A13" s="25">
        <v>2</v>
      </c>
      <c r="B13" s="25">
        <v>2</v>
      </c>
      <c r="C13" s="25" t="s">
        <v>115</v>
      </c>
      <c r="D13" s="25" t="s">
        <v>116</v>
      </c>
      <c r="E13" s="25" t="s">
        <v>117</v>
      </c>
      <c r="F13" s="25" t="s">
        <v>103</v>
      </c>
      <c r="G13" s="25" t="s">
        <v>118</v>
      </c>
      <c r="H13" s="25" t="s">
        <v>114</v>
      </c>
      <c r="I13" s="25">
        <v>0.435</v>
      </c>
      <c r="J13" s="25">
        <v>0.87</v>
      </c>
    </row>
    <row r="14" spans="1:11">
      <c r="A14" s="25">
        <v>3</v>
      </c>
      <c r="B14" s="25">
        <v>1</v>
      </c>
      <c r="C14" s="25" t="s">
        <v>119</v>
      </c>
      <c r="D14" s="25" t="s">
        <v>120</v>
      </c>
      <c r="E14" s="25" t="s">
        <v>121</v>
      </c>
      <c r="F14" s="25" t="s">
        <v>103</v>
      </c>
      <c r="G14" s="25" t="s">
        <v>122</v>
      </c>
      <c r="H14" s="25" t="s">
        <v>114</v>
      </c>
      <c r="I14" s="25">
        <v>0.30499999999999999</v>
      </c>
      <c r="J14" s="25">
        <v>0.30499999999999999</v>
      </c>
    </row>
    <row r="15" spans="1:11">
      <c r="A15" s="25">
        <v>4</v>
      </c>
      <c r="B15" s="25">
        <v>2</v>
      </c>
      <c r="C15" s="25" t="s">
        <v>123</v>
      </c>
      <c r="D15" s="25" t="s">
        <v>124</v>
      </c>
      <c r="E15" s="25" t="s">
        <v>125</v>
      </c>
      <c r="F15" s="25" t="s">
        <v>103</v>
      </c>
      <c r="G15" s="25" t="s">
        <v>126</v>
      </c>
      <c r="H15" s="25" t="s">
        <v>114</v>
      </c>
      <c r="I15" s="25">
        <v>0.36299999999999999</v>
      </c>
      <c r="J15" s="25">
        <v>0.72599999999999998</v>
      </c>
    </row>
    <row r="16" spans="1:11">
      <c r="A16" s="25">
        <v>5</v>
      </c>
      <c r="B16" s="25">
        <v>2</v>
      </c>
      <c r="C16" s="25" t="s">
        <v>123</v>
      </c>
      <c r="D16" s="25" t="s">
        <v>127</v>
      </c>
      <c r="E16" s="25" t="s">
        <v>128</v>
      </c>
      <c r="F16" s="25" t="s">
        <v>103</v>
      </c>
      <c r="G16" s="25" t="s">
        <v>129</v>
      </c>
      <c r="H16" s="25" t="s">
        <v>130</v>
      </c>
      <c r="I16" s="25">
        <v>1.48</v>
      </c>
      <c r="J16" s="25">
        <v>2.96</v>
      </c>
    </row>
    <row r="17" spans="1:10">
      <c r="A17" s="25">
        <v>6</v>
      </c>
      <c r="B17" s="25">
        <v>1</v>
      </c>
      <c r="C17" s="25" t="s">
        <v>131</v>
      </c>
      <c r="D17" s="25" t="s">
        <v>132</v>
      </c>
      <c r="E17" s="25" t="s">
        <v>133</v>
      </c>
      <c r="F17" s="25" t="s">
        <v>103</v>
      </c>
      <c r="G17" s="25" t="s">
        <v>134</v>
      </c>
      <c r="H17" s="25" t="s">
        <v>130</v>
      </c>
      <c r="I17" s="25">
        <v>0.89900000000000002</v>
      </c>
      <c r="J17" s="25">
        <v>0.89900000000000002</v>
      </c>
    </row>
    <row r="18" spans="1:10">
      <c r="A18" s="25">
        <v>7</v>
      </c>
      <c r="B18" s="25">
        <v>1</v>
      </c>
      <c r="C18" s="25" t="s">
        <v>135</v>
      </c>
      <c r="D18" s="25" t="s">
        <v>136</v>
      </c>
      <c r="E18" s="25" t="s">
        <v>137</v>
      </c>
      <c r="F18" s="25" t="s">
        <v>103</v>
      </c>
      <c r="G18" s="25" t="s">
        <v>138</v>
      </c>
      <c r="H18" s="25" t="s">
        <v>139</v>
      </c>
      <c r="I18" s="25">
        <v>0.14499999999999999</v>
      </c>
      <c r="J18" s="25">
        <v>0.14499999999999999</v>
      </c>
    </row>
    <row r="19" spans="1:10">
      <c r="A19" s="25">
        <v>8</v>
      </c>
      <c r="B19" s="25">
        <v>3</v>
      </c>
      <c r="C19" s="25" t="s">
        <v>140</v>
      </c>
      <c r="D19" s="25" t="s">
        <v>141</v>
      </c>
      <c r="E19" s="25" t="s">
        <v>142</v>
      </c>
      <c r="F19" s="25" t="s">
        <v>103</v>
      </c>
      <c r="G19" s="25" t="s">
        <v>143</v>
      </c>
      <c r="H19" s="25" t="s">
        <v>144</v>
      </c>
      <c r="I19" s="25">
        <v>2.5499999999999998</v>
      </c>
      <c r="J19" s="25">
        <v>7.6499999999999995</v>
      </c>
    </row>
    <row r="20" spans="1:10">
      <c r="A20" s="25">
        <v>9</v>
      </c>
      <c r="B20" s="25">
        <v>1</v>
      </c>
      <c r="C20" s="25" t="s">
        <v>145</v>
      </c>
      <c r="D20" s="25" t="s">
        <v>146</v>
      </c>
      <c r="E20" s="25" t="s">
        <v>147</v>
      </c>
      <c r="F20" s="25" t="s">
        <v>103</v>
      </c>
      <c r="G20" s="25" t="s">
        <v>148</v>
      </c>
      <c r="H20" s="25" t="s">
        <v>114</v>
      </c>
      <c r="I20" s="25">
        <v>0.31900000000000001</v>
      </c>
      <c r="J20" s="25">
        <v>0.31900000000000001</v>
      </c>
    </row>
    <row r="21" spans="1:10">
      <c r="A21" s="25">
        <v>10</v>
      </c>
      <c r="B21" s="25">
        <v>1</v>
      </c>
      <c r="C21" s="25" t="s">
        <v>149</v>
      </c>
      <c r="D21" s="25" t="s">
        <v>150</v>
      </c>
      <c r="E21" s="25" t="s">
        <v>151</v>
      </c>
      <c r="F21" s="25" t="s">
        <v>103</v>
      </c>
      <c r="G21" s="25" t="s">
        <v>152</v>
      </c>
      <c r="H21" s="25" t="s">
        <v>139</v>
      </c>
      <c r="I21" s="25">
        <v>0.14499999999999999</v>
      </c>
      <c r="J21" s="25">
        <v>0.14499999999999999</v>
      </c>
    </row>
    <row r="22" spans="1:10">
      <c r="A22" s="25">
        <v>11</v>
      </c>
      <c r="B22" s="25">
        <v>1</v>
      </c>
      <c r="C22" s="25" t="s">
        <v>153</v>
      </c>
      <c r="D22" s="25" t="s">
        <v>154</v>
      </c>
      <c r="E22" s="25" t="s">
        <v>155</v>
      </c>
      <c r="F22" s="25" t="s">
        <v>103</v>
      </c>
      <c r="G22" s="25" t="s">
        <v>156</v>
      </c>
      <c r="H22" s="25" t="s">
        <v>144</v>
      </c>
      <c r="I22" s="25">
        <v>2.5499999999999998</v>
      </c>
      <c r="J22" s="25">
        <v>2.5499999999999998</v>
      </c>
    </row>
    <row r="23" spans="1:10">
      <c r="A23" s="25">
        <v>12</v>
      </c>
      <c r="B23" s="25">
        <v>1</v>
      </c>
      <c r="C23" s="25" t="s">
        <v>157</v>
      </c>
      <c r="D23" s="25" t="s">
        <v>158</v>
      </c>
      <c r="E23" s="25" t="s">
        <v>159</v>
      </c>
      <c r="F23" s="25" t="s">
        <v>103</v>
      </c>
      <c r="G23" s="25" t="s">
        <v>160</v>
      </c>
      <c r="H23" s="25" t="s">
        <v>144</v>
      </c>
      <c r="I23" s="25">
        <v>1.07</v>
      </c>
      <c r="J23" s="25">
        <v>1.07</v>
      </c>
    </row>
    <row r="24" spans="1:10">
      <c r="A24" s="25">
        <v>13</v>
      </c>
      <c r="B24" s="25">
        <v>1</v>
      </c>
      <c r="C24" s="25" t="s">
        <v>161</v>
      </c>
      <c r="D24" s="25" t="s">
        <v>162</v>
      </c>
      <c r="E24" s="25" t="s">
        <v>163</v>
      </c>
      <c r="F24" s="25" t="s">
        <v>103</v>
      </c>
      <c r="G24" s="25" t="s">
        <v>164</v>
      </c>
      <c r="H24" s="25" t="s">
        <v>114</v>
      </c>
      <c r="I24" s="25">
        <v>0.52200000000000002</v>
      </c>
      <c r="J24" s="25">
        <v>0.52200000000000002</v>
      </c>
    </row>
    <row r="25" spans="1:10">
      <c r="A25" s="25">
        <v>14</v>
      </c>
      <c r="B25" s="25">
        <v>2</v>
      </c>
      <c r="C25" s="25" t="s">
        <v>165</v>
      </c>
      <c r="D25" s="25" t="s">
        <v>166</v>
      </c>
      <c r="E25" s="25" t="s">
        <v>167</v>
      </c>
      <c r="F25" s="25" t="s">
        <v>103</v>
      </c>
      <c r="G25" s="25" t="s">
        <v>168</v>
      </c>
      <c r="H25" s="25" t="s">
        <v>169</v>
      </c>
      <c r="I25" s="25">
        <v>0.59499999999999997</v>
      </c>
      <c r="J25" s="25">
        <v>1.19</v>
      </c>
    </row>
    <row r="26" spans="1:10">
      <c r="A26" s="25">
        <v>15</v>
      </c>
      <c r="B26" s="25">
        <v>1</v>
      </c>
      <c r="C26" s="25" t="s">
        <v>170</v>
      </c>
      <c r="D26" s="25" t="s">
        <v>171</v>
      </c>
      <c r="E26" s="25" t="s">
        <v>172</v>
      </c>
      <c r="F26" s="25" t="s">
        <v>103</v>
      </c>
      <c r="G26" s="25" t="s">
        <v>173</v>
      </c>
      <c r="H26" s="25" t="s">
        <v>174</v>
      </c>
      <c r="I26" s="25">
        <v>0.91400000000000003</v>
      </c>
      <c r="J26" s="25">
        <v>0.91400000000000003</v>
      </c>
    </row>
    <row r="27" spans="1:10">
      <c r="A27" s="25">
        <v>16</v>
      </c>
      <c r="B27" s="25">
        <v>3</v>
      </c>
      <c r="C27" s="25" t="s">
        <v>175</v>
      </c>
      <c r="D27" s="25" t="s">
        <v>176</v>
      </c>
      <c r="E27" s="25" t="s">
        <v>177</v>
      </c>
      <c r="F27" s="25" t="s">
        <v>103</v>
      </c>
      <c r="G27" s="25" t="s">
        <v>178</v>
      </c>
      <c r="H27" s="25" t="s">
        <v>179</v>
      </c>
      <c r="I27" s="25">
        <v>0.31900000000000001</v>
      </c>
      <c r="J27" s="25">
        <v>0.95700000000000007</v>
      </c>
    </row>
    <row r="28" spans="1:10">
      <c r="A28" s="25">
        <v>17</v>
      </c>
      <c r="B28" s="25">
        <v>2</v>
      </c>
      <c r="C28" s="25" t="s">
        <v>180</v>
      </c>
      <c r="D28" s="25" t="s">
        <v>181</v>
      </c>
      <c r="E28" s="25" t="s">
        <v>182</v>
      </c>
      <c r="F28" s="25" t="s">
        <v>103</v>
      </c>
      <c r="G28" s="25" t="s">
        <v>183</v>
      </c>
      <c r="H28" s="25" t="s">
        <v>184</v>
      </c>
      <c r="I28" s="25">
        <v>0.52200000000000002</v>
      </c>
      <c r="J28" s="25">
        <v>1.044</v>
      </c>
    </row>
    <row r="29" spans="1:10">
      <c r="A29" s="25">
        <v>18</v>
      </c>
      <c r="B29" s="25">
        <v>2</v>
      </c>
      <c r="C29" s="25" t="s">
        <v>185</v>
      </c>
      <c r="D29" s="25" t="s">
        <v>186</v>
      </c>
      <c r="E29" s="25" t="s">
        <v>187</v>
      </c>
      <c r="F29" s="25" t="s">
        <v>103</v>
      </c>
      <c r="G29" s="25" t="s">
        <v>188</v>
      </c>
      <c r="H29" s="25" t="s">
        <v>184</v>
      </c>
      <c r="I29" s="25">
        <v>1.1299999999999999</v>
      </c>
      <c r="J29" s="25">
        <v>2.2599999999999998</v>
      </c>
    </row>
    <row r="30" spans="1:10">
      <c r="A30" s="25">
        <v>19</v>
      </c>
      <c r="B30" s="25">
        <v>1</v>
      </c>
      <c r="C30" s="25" t="s">
        <v>189</v>
      </c>
      <c r="D30" s="25" t="s">
        <v>190</v>
      </c>
      <c r="E30" s="25" t="s">
        <v>191</v>
      </c>
      <c r="F30" s="25" t="s">
        <v>103</v>
      </c>
      <c r="G30" s="25" t="s">
        <v>192</v>
      </c>
      <c r="H30" s="25" t="s">
        <v>174</v>
      </c>
      <c r="I30" s="25">
        <v>1.2</v>
      </c>
      <c r="J30" s="25">
        <v>1.2</v>
      </c>
    </row>
    <row r="31" spans="1:10">
      <c r="A31" s="25">
        <v>20</v>
      </c>
      <c r="B31" s="25">
        <v>1</v>
      </c>
      <c r="C31" s="25" t="s">
        <v>193</v>
      </c>
      <c r="D31" s="25" t="s">
        <v>194</v>
      </c>
      <c r="E31" s="25" t="s">
        <v>195</v>
      </c>
      <c r="F31" s="25" t="s">
        <v>103</v>
      </c>
      <c r="G31" s="25" t="s">
        <v>196</v>
      </c>
      <c r="H31" s="25" t="s">
        <v>174</v>
      </c>
      <c r="I31" s="25">
        <v>1.74</v>
      </c>
      <c r="J31" s="25">
        <v>1.74</v>
      </c>
    </row>
    <row r="32" spans="1:10">
      <c r="A32" s="25">
        <v>21</v>
      </c>
      <c r="B32" s="25">
        <v>1</v>
      </c>
      <c r="C32" s="45">
        <v>74479299222</v>
      </c>
      <c r="D32" s="25" t="s">
        <v>197</v>
      </c>
      <c r="E32" s="25" t="s">
        <v>198</v>
      </c>
      <c r="F32" s="25" t="s">
        <v>103</v>
      </c>
      <c r="G32" s="25" t="s">
        <v>199</v>
      </c>
      <c r="H32" s="25" t="s">
        <v>144</v>
      </c>
      <c r="I32" s="25">
        <v>1.39</v>
      </c>
      <c r="J32" s="25">
        <v>1.39</v>
      </c>
    </row>
    <row r="33" spans="1:10">
      <c r="A33" s="25">
        <v>22</v>
      </c>
      <c r="B33" s="25">
        <v>1</v>
      </c>
      <c r="C33" s="25" t="s">
        <v>200</v>
      </c>
      <c r="D33" s="25" t="s">
        <v>201</v>
      </c>
      <c r="E33" s="25" t="s">
        <v>202</v>
      </c>
      <c r="F33" s="25" t="s">
        <v>103</v>
      </c>
      <c r="G33" s="25" t="s">
        <v>203</v>
      </c>
      <c r="H33" s="25" t="s">
        <v>204</v>
      </c>
      <c r="I33" s="25">
        <v>1.83</v>
      </c>
      <c r="J33" s="25">
        <v>1.83</v>
      </c>
    </row>
    <row r="34" spans="1:10">
      <c r="A34" s="25">
        <v>23</v>
      </c>
      <c r="B34" s="25">
        <v>1</v>
      </c>
      <c r="C34" s="25" t="s">
        <v>205</v>
      </c>
      <c r="D34" s="25" t="s">
        <v>206</v>
      </c>
      <c r="E34" s="25" t="s">
        <v>207</v>
      </c>
      <c r="F34" s="25" t="s">
        <v>103</v>
      </c>
      <c r="G34" s="25" t="s">
        <v>208</v>
      </c>
      <c r="H34" s="25" t="s">
        <v>184</v>
      </c>
      <c r="I34" s="25">
        <v>10.69</v>
      </c>
      <c r="J34" s="25">
        <v>10.69</v>
      </c>
    </row>
    <row r="35" spans="1:10">
      <c r="A35" s="25">
        <v>24</v>
      </c>
      <c r="B35" s="25">
        <v>2</v>
      </c>
      <c r="C35" s="25" t="s">
        <v>209</v>
      </c>
      <c r="D35" s="25" t="s">
        <v>210</v>
      </c>
      <c r="E35" s="25" t="s">
        <v>211</v>
      </c>
      <c r="F35" s="25" t="s">
        <v>103</v>
      </c>
      <c r="G35" s="25" t="s">
        <v>212</v>
      </c>
      <c r="H35" s="25" t="s">
        <v>213</v>
      </c>
      <c r="I35" s="25">
        <v>0.14499999999999999</v>
      </c>
      <c r="J35" s="25">
        <v>0.28999999999999998</v>
      </c>
    </row>
    <row r="36" spans="1:10">
      <c r="A36" s="25">
        <v>25</v>
      </c>
      <c r="B36" s="25">
        <v>1</v>
      </c>
      <c r="C36" s="25" t="s">
        <v>214</v>
      </c>
      <c r="D36" s="25" t="s">
        <v>215</v>
      </c>
      <c r="E36" s="25" t="s">
        <v>216</v>
      </c>
      <c r="F36" s="25" t="s">
        <v>103</v>
      </c>
      <c r="G36" s="25" t="s">
        <v>217</v>
      </c>
      <c r="H36" s="25" t="s">
        <v>114</v>
      </c>
      <c r="I36" s="25">
        <v>0.14499999999999999</v>
      </c>
      <c r="J36" s="25">
        <v>0.14499999999999999</v>
      </c>
    </row>
    <row r="37" spans="1:10">
      <c r="A37" s="25">
        <v>26</v>
      </c>
      <c r="B37" s="25">
        <v>4</v>
      </c>
      <c r="C37" s="25" t="s">
        <v>218</v>
      </c>
      <c r="D37" s="25" t="s">
        <v>219</v>
      </c>
      <c r="E37" s="25" t="s">
        <v>220</v>
      </c>
      <c r="F37" s="25" t="s">
        <v>103</v>
      </c>
      <c r="G37" s="25" t="s">
        <v>221</v>
      </c>
      <c r="H37" s="25" t="s">
        <v>114</v>
      </c>
      <c r="I37" s="25">
        <v>0.16</v>
      </c>
      <c r="J37" s="25">
        <v>0.64</v>
      </c>
    </row>
    <row r="38" spans="1:10">
      <c r="A38" s="25">
        <v>27</v>
      </c>
      <c r="B38" s="25">
        <v>1</v>
      </c>
      <c r="C38" s="25" t="s">
        <v>222</v>
      </c>
      <c r="D38" s="25" t="s">
        <v>223</v>
      </c>
      <c r="E38" s="25" t="s">
        <v>224</v>
      </c>
      <c r="F38" s="25" t="s">
        <v>103</v>
      </c>
      <c r="G38" s="25" t="s">
        <v>225</v>
      </c>
      <c r="H38" s="25" t="s">
        <v>130</v>
      </c>
      <c r="I38" s="25">
        <v>0.189</v>
      </c>
      <c r="J38" s="25">
        <v>0.189</v>
      </c>
    </row>
    <row r="39" spans="1:10">
      <c r="A39" s="25">
        <v>28</v>
      </c>
      <c r="B39" s="25">
        <v>3</v>
      </c>
      <c r="C39" s="25" t="s">
        <v>226</v>
      </c>
      <c r="D39" s="25" t="s">
        <v>227</v>
      </c>
      <c r="E39" s="25" t="s">
        <v>228</v>
      </c>
      <c r="F39" s="25" t="s">
        <v>103</v>
      </c>
      <c r="G39" s="25" t="s">
        <v>229</v>
      </c>
      <c r="H39" s="25" t="s">
        <v>114</v>
      </c>
      <c r="I39" s="25">
        <v>0.14499999999999999</v>
      </c>
      <c r="J39" s="25">
        <v>0.43499999999999994</v>
      </c>
    </row>
    <row r="40" spans="1:10">
      <c r="A40" s="25">
        <v>29</v>
      </c>
      <c r="B40" s="25">
        <v>1</v>
      </c>
      <c r="C40" s="25" t="s">
        <v>230</v>
      </c>
      <c r="D40" s="25" t="s">
        <v>231</v>
      </c>
      <c r="E40" s="25" t="s">
        <v>232</v>
      </c>
      <c r="F40" s="25" t="s">
        <v>103</v>
      </c>
      <c r="G40" s="25" t="s">
        <v>233</v>
      </c>
      <c r="H40" s="25" t="s">
        <v>114</v>
      </c>
      <c r="I40" s="25">
        <v>0.16</v>
      </c>
      <c r="J40" s="25">
        <v>0.16</v>
      </c>
    </row>
    <row r="41" spans="1:10">
      <c r="A41" s="25">
        <v>30</v>
      </c>
      <c r="B41" s="25">
        <v>1</v>
      </c>
      <c r="C41" s="25" t="s">
        <v>214</v>
      </c>
      <c r="D41" s="25" t="s">
        <v>215</v>
      </c>
      <c r="E41" s="25" t="s">
        <v>234</v>
      </c>
      <c r="F41" s="25" t="s">
        <v>103</v>
      </c>
      <c r="G41" s="25" t="s">
        <v>235</v>
      </c>
      <c r="H41" s="25" t="s">
        <v>114</v>
      </c>
      <c r="I41" s="25">
        <v>0.14499999999999999</v>
      </c>
      <c r="J41" s="25">
        <v>0.14499999999999999</v>
      </c>
    </row>
    <row r="42" spans="1:10">
      <c r="A42" s="25">
        <v>31</v>
      </c>
      <c r="B42" s="25">
        <v>1</v>
      </c>
      <c r="C42" s="25" t="s">
        <v>236</v>
      </c>
      <c r="D42" s="25" t="s">
        <v>237</v>
      </c>
      <c r="E42" s="25" t="s">
        <v>238</v>
      </c>
      <c r="F42" s="25" t="s">
        <v>103</v>
      </c>
      <c r="G42" s="25" t="s">
        <v>239</v>
      </c>
      <c r="H42" s="25" t="s">
        <v>114</v>
      </c>
      <c r="I42" s="25">
        <v>0.16</v>
      </c>
      <c r="J42" s="25">
        <v>0.16</v>
      </c>
    </row>
    <row r="43" spans="1:10">
      <c r="A43" s="25">
        <v>32</v>
      </c>
      <c r="B43" s="25">
        <v>2</v>
      </c>
      <c r="C43" s="25" t="s">
        <v>240</v>
      </c>
      <c r="D43" s="25" t="s">
        <v>241</v>
      </c>
      <c r="E43" s="25" t="s">
        <v>242</v>
      </c>
      <c r="F43" s="25" t="s">
        <v>103</v>
      </c>
      <c r="G43" s="25" t="s">
        <v>243</v>
      </c>
      <c r="H43" s="25" t="s">
        <v>114</v>
      </c>
      <c r="I43" s="25">
        <v>0.14499999999999999</v>
      </c>
      <c r="J43" s="25">
        <v>7.2499999999999995E-2</v>
      </c>
    </row>
    <row r="44" spans="1:10">
      <c r="A44" s="25">
        <v>33</v>
      </c>
      <c r="B44" s="25">
        <v>1</v>
      </c>
      <c r="C44" s="25" t="s">
        <v>244</v>
      </c>
      <c r="D44" s="25" t="s">
        <v>245</v>
      </c>
      <c r="E44" s="25" t="s">
        <v>246</v>
      </c>
      <c r="F44" s="25" t="s">
        <v>103</v>
      </c>
      <c r="G44" s="25" t="s">
        <v>247</v>
      </c>
      <c r="H44" s="25" t="s">
        <v>139</v>
      </c>
      <c r="I44" s="25">
        <v>0.14499999999999999</v>
      </c>
      <c r="J44" s="25">
        <v>0.14499999999999999</v>
      </c>
    </row>
    <row r="45" spans="1:10">
      <c r="A45" s="25">
        <v>34</v>
      </c>
      <c r="B45" s="25">
        <v>1</v>
      </c>
      <c r="C45" s="25" t="s">
        <v>248</v>
      </c>
      <c r="D45" s="25" t="s">
        <v>249</v>
      </c>
      <c r="E45" s="25" t="s">
        <v>250</v>
      </c>
      <c r="F45" s="25" t="s">
        <v>103</v>
      </c>
      <c r="G45" s="25" t="s">
        <v>251</v>
      </c>
      <c r="H45" s="25" t="s">
        <v>139</v>
      </c>
      <c r="I45" s="25">
        <v>0.14499999999999999</v>
      </c>
      <c r="J45" s="25">
        <v>0.14499999999999999</v>
      </c>
    </row>
    <row r="46" spans="1:10">
      <c r="A46" s="25">
        <v>35</v>
      </c>
      <c r="B46" s="25">
        <v>1</v>
      </c>
      <c r="C46" s="25" t="s">
        <v>252</v>
      </c>
      <c r="D46" s="25" t="s">
        <v>253</v>
      </c>
      <c r="E46" s="25" t="s">
        <v>254</v>
      </c>
      <c r="F46" s="25" t="s">
        <v>103</v>
      </c>
      <c r="G46" s="25" t="s">
        <v>255</v>
      </c>
      <c r="H46" s="25" t="s">
        <v>139</v>
      </c>
      <c r="I46" s="25">
        <v>0.14499999999999999</v>
      </c>
      <c r="J46" s="25">
        <v>0.14499999999999999</v>
      </c>
    </row>
    <row r="47" spans="1:10">
      <c r="A47" s="25">
        <v>36</v>
      </c>
      <c r="B47" s="25">
        <v>3</v>
      </c>
      <c r="C47" s="25" t="s">
        <v>256</v>
      </c>
      <c r="D47" s="25" t="s">
        <v>257</v>
      </c>
      <c r="E47" s="25" t="s">
        <v>258</v>
      </c>
      <c r="F47" s="25" t="s">
        <v>103</v>
      </c>
      <c r="G47" s="25" t="s">
        <v>259</v>
      </c>
      <c r="H47" s="25" t="s">
        <v>114</v>
      </c>
      <c r="I47" s="25">
        <v>0.14499999999999999</v>
      </c>
      <c r="J47" s="25">
        <v>0.43499999999999994</v>
      </c>
    </row>
    <row r="48" spans="1:10">
      <c r="A48" s="25">
        <v>37</v>
      </c>
      <c r="B48" s="25">
        <v>4</v>
      </c>
      <c r="C48" s="25" t="s">
        <v>260</v>
      </c>
      <c r="D48" s="25" t="s">
        <v>261</v>
      </c>
      <c r="E48" s="25" t="s">
        <v>262</v>
      </c>
      <c r="F48" s="25" t="s">
        <v>103</v>
      </c>
      <c r="G48" s="25" t="s">
        <v>263</v>
      </c>
      <c r="H48" s="25" t="s">
        <v>114</v>
      </c>
      <c r="I48" s="25">
        <v>0.14499999999999999</v>
      </c>
      <c r="J48" s="25">
        <v>0.57999999999999996</v>
      </c>
    </row>
    <row r="49" spans="1:10">
      <c r="A49" s="25">
        <v>38</v>
      </c>
      <c r="B49" s="25">
        <v>1</v>
      </c>
      <c r="C49" s="25" t="s">
        <v>264</v>
      </c>
      <c r="D49" s="25" t="s">
        <v>265</v>
      </c>
      <c r="E49" s="25" t="s">
        <v>266</v>
      </c>
      <c r="F49" s="25" t="s">
        <v>103</v>
      </c>
      <c r="G49" s="25" t="s">
        <v>267</v>
      </c>
      <c r="H49" s="25" t="s">
        <v>114</v>
      </c>
      <c r="I49" s="25">
        <v>0.14499999999999999</v>
      </c>
      <c r="J49" s="25">
        <v>0.14499999999999999</v>
      </c>
    </row>
    <row r="50" spans="1:10">
      <c r="A50" s="25">
        <v>39</v>
      </c>
      <c r="B50" s="25">
        <v>1</v>
      </c>
      <c r="C50" s="25" t="s">
        <v>268</v>
      </c>
      <c r="D50" s="25" t="s">
        <v>269</v>
      </c>
      <c r="E50" s="25" t="s">
        <v>270</v>
      </c>
      <c r="F50" s="25" t="s">
        <v>103</v>
      </c>
      <c r="G50" s="25" t="s">
        <v>271</v>
      </c>
      <c r="H50" s="25" t="s">
        <v>114</v>
      </c>
      <c r="I50" s="25">
        <v>0.16</v>
      </c>
      <c r="J50" s="25">
        <v>0.16</v>
      </c>
    </row>
    <row r="51" spans="1:10">
      <c r="A51" s="25">
        <v>40</v>
      </c>
      <c r="B51" s="25">
        <v>1</v>
      </c>
      <c r="C51" s="25" t="s">
        <v>272</v>
      </c>
      <c r="D51" s="25" t="s">
        <v>273</v>
      </c>
      <c r="E51" s="25" t="s">
        <v>274</v>
      </c>
      <c r="F51" s="25" t="s">
        <v>103</v>
      </c>
      <c r="G51" s="25" t="s">
        <v>275</v>
      </c>
      <c r="H51" s="25" t="s">
        <v>114</v>
      </c>
      <c r="I51" s="25">
        <v>0.14499999999999999</v>
      </c>
      <c r="J51" s="25">
        <v>0.14499999999999999</v>
      </c>
    </row>
    <row r="52" spans="1:10">
      <c r="A52" s="25">
        <v>41</v>
      </c>
      <c r="B52" s="25">
        <v>1</v>
      </c>
      <c r="C52" s="25" t="s">
        <v>276</v>
      </c>
      <c r="D52" s="25" t="s">
        <v>277</v>
      </c>
      <c r="E52" s="25" t="s">
        <v>278</v>
      </c>
      <c r="F52" s="25" t="s">
        <v>103</v>
      </c>
      <c r="G52" s="25" t="s">
        <v>279</v>
      </c>
      <c r="H52" s="25" t="s">
        <v>114</v>
      </c>
      <c r="I52" s="25">
        <v>0.16</v>
      </c>
      <c r="J52" s="25">
        <v>0.16</v>
      </c>
    </row>
    <row r="53" spans="1:10">
      <c r="A53" s="25">
        <v>42</v>
      </c>
      <c r="B53" s="25">
        <v>3</v>
      </c>
      <c r="C53" s="25" t="s">
        <v>280</v>
      </c>
      <c r="D53" s="25" t="s">
        <v>281</v>
      </c>
      <c r="E53" s="25" t="s">
        <v>282</v>
      </c>
      <c r="F53" s="25" t="s">
        <v>103</v>
      </c>
      <c r="G53" s="25" t="s">
        <v>283</v>
      </c>
      <c r="H53" s="25" t="s">
        <v>284</v>
      </c>
      <c r="I53" s="25">
        <v>0.20300000000000001</v>
      </c>
      <c r="J53" s="25">
        <v>0.60899999999999999</v>
      </c>
    </row>
    <row r="54" spans="1:10">
      <c r="A54" s="25">
        <v>43</v>
      </c>
      <c r="B54" s="25">
        <v>3</v>
      </c>
      <c r="C54" s="45">
        <v>5019</v>
      </c>
      <c r="D54" s="25" t="s">
        <v>285</v>
      </c>
      <c r="E54" s="25" t="s">
        <v>286</v>
      </c>
      <c r="F54" s="25" t="s">
        <v>103</v>
      </c>
      <c r="G54" s="25" t="s">
        <v>287</v>
      </c>
      <c r="H54" s="25" t="s">
        <v>284</v>
      </c>
      <c r="I54" s="25">
        <v>0.34100000000000003</v>
      </c>
      <c r="J54" s="25">
        <v>1.0230000000000001</v>
      </c>
    </row>
    <row r="55" spans="1:10">
      <c r="A55" s="25">
        <v>44</v>
      </c>
      <c r="B55" s="25">
        <v>1</v>
      </c>
      <c r="C55" s="25" t="s">
        <v>288</v>
      </c>
      <c r="D55" s="25" t="s">
        <v>289</v>
      </c>
      <c r="E55" s="25" t="s">
        <v>290</v>
      </c>
      <c r="F55" s="25" t="s">
        <v>103</v>
      </c>
      <c r="G55" s="25" t="s">
        <v>291</v>
      </c>
      <c r="H55" s="25" t="s">
        <v>284</v>
      </c>
      <c r="I55" s="25">
        <v>4.5</v>
      </c>
      <c r="J55" s="25">
        <v>4.5</v>
      </c>
    </row>
    <row r="56" spans="1:10">
      <c r="A56" s="25">
        <v>45</v>
      </c>
      <c r="B56" s="25">
        <v>1</v>
      </c>
      <c r="C56" s="25" t="s">
        <v>292</v>
      </c>
      <c r="D56" s="45">
        <v>20855</v>
      </c>
      <c r="E56" s="25" t="s">
        <v>293</v>
      </c>
      <c r="F56" s="25" t="s">
        <v>294</v>
      </c>
      <c r="G56" s="25" t="s">
        <v>295</v>
      </c>
      <c r="H56" s="25" t="s">
        <v>284</v>
      </c>
      <c r="I56" s="25">
        <v>10.85</v>
      </c>
      <c r="J56" s="25">
        <v>10.85</v>
      </c>
    </row>
    <row r="57" spans="1:10">
      <c r="A57" s="25">
        <v>46</v>
      </c>
      <c r="B57" s="25">
        <v>1</v>
      </c>
      <c r="C57" s="25" t="s">
        <v>296</v>
      </c>
      <c r="D57" s="25" t="s">
        <v>297</v>
      </c>
      <c r="E57" s="25" t="s">
        <v>298</v>
      </c>
      <c r="F57" s="25" t="s">
        <v>103</v>
      </c>
      <c r="G57" s="25" t="s">
        <v>299</v>
      </c>
      <c r="H57" s="25" t="s">
        <v>300</v>
      </c>
      <c r="I57" s="25">
        <v>1.65</v>
      </c>
      <c r="J57" s="25">
        <v>1.65</v>
      </c>
    </row>
    <row r="58" spans="1:10">
      <c r="A58" s="25">
        <v>47</v>
      </c>
      <c r="B58" s="25">
        <v>1</v>
      </c>
      <c r="C58" s="25" t="s">
        <v>205</v>
      </c>
      <c r="D58" s="25" t="s">
        <v>206</v>
      </c>
      <c r="E58" s="25" t="s">
        <v>301</v>
      </c>
      <c r="F58" s="25" t="s">
        <v>302</v>
      </c>
      <c r="G58" s="25" t="s">
        <v>303</v>
      </c>
      <c r="H58" s="25" t="s">
        <v>304</v>
      </c>
      <c r="I58" s="25">
        <v>9.61</v>
      </c>
      <c r="J58" s="25">
        <v>9.61</v>
      </c>
    </row>
    <row r="59" spans="1:10">
      <c r="A59" s="25">
        <v>48</v>
      </c>
    </row>
    <row r="60" spans="1:10">
      <c r="A60" s="25">
        <v>49</v>
      </c>
    </row>
    <row r="61" spans="1:10">
      <c r="A61" s="25">
        <v>50</v>
      </c>
    </row>
    <row r="62" spans="1:10">
      <c r="H62" s="33" t="s">
        <v>305</v>
      </c>
      <c r="I62" s="34"/>
      <c r="J62" s="35">
        <v>74.551500000000019</v>
      </c>
    </row>
    <row r="66" spans="1:10">
      <c r="A66" s="36" t="s">
        <v>306</v>
      </c>
    </row>
    <row r="68" spans="1:10">
      <c r="A68" s="25">
        <v>51</v>
      </c>
      <c r="B68" s="25">
        <v>2</v>
      </c>
      <c r="C68" s="25" t="s">
        <v>307</v>
      </c>
      <c r="D68" s="25" t="s">
        <v>307</v>
      </c>
      <c r="E68" s="25" t="s">
        <v>308</v>
      </c>
      <c r="F68" s="25" t="s">
        <v>103</v>
      </c>
      <c r="G68" s="25" t="s">
        <v>309</v>
      </c>
      <c r="H68" s="25" t="s">
        <v>184</v>
      </c>
      <c r="I68" s="25">
        <v>0.6</v>
      </c>
      <c r="J68" s="25">
        <v>1.2</v>
      </c>
    </row>
    <row r="69" spans="1:10">
      <c r="A69" s="25">
        <v>52</v>
      </c>
      <c r="B69" s="25">
        <v>1</v>
      </c>
      <c r="C69" s="25" t="s">
        <v>310</v>
      </c>
      <c r="D69" s="25" t="s">
        <v>311</v>
      </c>
      <c r="E69" s="25" t="s">
        <v>312</v>
      </c>
      <c r="F69" s="25" t="s">
        <v>103</v>
      </c>
      <c r="G69" s="25" t="s">
        <v>313</v>
      </c>
      <c r="H69" s="25" t="s">
        <v>184</v>
      </c>
      <c r="I69" s="25">
        <v>2.69</v>
      </c>
      <c r="J69" s="25">
        <v>0.81</v>
      </c>
    </row>
    <row r="70" spans="1:10">
      <c r="A70" s="25">
        <v>53</v>
      </c>
      <c r="B70" s="25">
        <v>2</v>
      </c>
      <c r="C70" s="45">
        <v>61300621121</v>
      </c>
      <c r="D70" s="25" t="s">
        <v>314</v>
      </c>
      <c r="E70" s="25" t="s">
        <v>315</v>
      </c>
      <c r="F70" s="25" t="s">
        <v>103</v>
      </c>
      <c r="G70" s="25" t="s">
        <v>316</v>
      </c>
      <c r="H70" s="25" t="s">
        <v>184</v>
      </c>
      <c r="I70" s="25">
        <v>0.81</v>
      </c>
      <c r="J70" s="25">
        <f>I70*2</f>
        <v>1.62</v>
      </c>
    </row>
    <row r="72" spans="1:10">
      <c r="H72" s="37" t="s">
        <v>317</v>
      </c>
      <c r="I72" s="38"/>
      <c r="J72" s="39">
        <f>SUM(J68:J70)</f>
        <v>3.63</v>
      </c>
    </row>
    <row r="74" spans="1:10">
      <c r="G74" s="32"/>
      <c r="H74" s="32"/>
      <c r="I74" s="32"/>
      <c r="J74" s="32"/>
    </row>
    <row r="75" spans="1:10" ht="21">
      <c r="H75" s="40" t="s">
        <v>318</v>
      </c>
      <c r="I75" s="40"/>
      <c r="J75" s="41">
        <f>SUM(J72+J62)</f>
        <v>78.181500000000014</v>
      </c>
    </row>
  </sheetData>
  <hyperlinks>
    <hyperlink ref="H5" r:id="rId1" display="https://www.amazon.ca/LMioEtool-Dustproof-Waterproof-Electrical-220mmx170mmx110mm/dp/B07KXSJ4J2/ref=sr_1_4?crid=1WZAW818TQA1Z&amp;dib=eyJ2IjoiMSJ9.wHTWRIqfUsUzQewbBFOE4dOcs5e9pPfsqIt6GL1JW8pf_G36KQkoDtZhRXPgHND2cKA3WxYCmA-nW21SixuDMtO4HBGSlu1jfJLfdXX9GMuvCOonqw0KFt-89O1MXVY0.z6fapAWZWkRHFqOxaeAqwkKibT2iBVJYYkNV3b4_Y04&amp;dib_tag=se&amp;keywords=4%22x4%22+pvc+inclosure&amp;qid=1727740572&amp;sprefix=4+x4+pvc+inclosure%2Caps%2C141&amp;sr=8-4" xr:uid="{E2F80E1E-731E-46B1-B44A-F48F39926C5E}"/>
    <hyperlink ref="E5" r:id="rId2" display="https://www.amazon.ca/LMioEtool-Dustproof-Waterproof-Electrical-220mmx170mmx110mm/dp/B07KXSJ4J2/ref=sr_1_4?crid=1WZAW818TQA1Z&amp;dib=eyJ2IjoiMSJ9.wHTWRIqfUsUzQewbBFOE4dOcs5e9pPfsqIt6GL1JW8pf_G36KQkoDtZhRXPgHND2cKA3WxYCmA-nW21SixuDMtO4HBGSlu1jfJLfdXX9GMuvCOonqw0KFt-89O1MXVY0.z6fapAWZWkRHFqOxaeAqwkKibT2iBVJYYkNV3b4_Y04&amp;dib_tag=se&amp;keywords=4%22x4%22+pvc+inclosure&amp;qid=1727740572&amp;sprefix=4+x4+pvc+inclosure%2Caps%2C141&amp;sr=8-4" xr:uid="{06E1EFC2-B7C3-4F5F-B730-2EA4525C48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Tella Osler</dc:creator>
  <cp:keywords/>
  <dc:description/>
  <cp:lastModifiedBy>Tella Osler</cp:lastModifiedBy>
  <cp:revision/>
  <dcterms:created xsi:type="dcterms:W3CDTF">2024-09-30T21:59:07Z</dcterms:created>
  <dcterms:modified xsi:type="dcterms:W3CDTF">2024-10-03T01:00:41Z</dcterms:modified>
  <cp:category/>
  <cp:contentStatus/>
</cp:coreProperties>
</file>