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pcb-references/power/"/>
    </mc:Choice>
  </mc:AlternateContent>
  <xr:revisionPtr revIDLastSave="163" documentId="8_{06AF4FE9-3BB3-4D85-AC23-226BE7825F19}" xr6:coauthVersionLast="47" xr6:coauthVersionMax="47" xr10:uidLastSave="{1AC6BD08-E925-4CB5-AB33-A8DFE529E4ED}"/>
  <bookViews>
    <workbookView xWindow="-28920" yWindow="15990" windowWidth="29040" windowHeight="15720" xr2:uid="{C322A129-42F8-4007-818D-D3A97F86D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I55" i="1"/>
  <c r="I53" i="1"/>
  <c r="I51" i="1"/>
  <c r="I49" i="1"/>
  <c r="I47" i="1"/>
  <c r="I45" i="1"/>
  <c r="I58" i="1" s="1"/>
  <c r="I39" i="1"/>
  <c r="I37" i="1"/>
  <c r="I35" i="1"/>
  <c r="I33" i="1"/>
  <c r="I31" i="1"/>
  <c r="I29" i="1"/>
  <c r="I27" i="1"/>
  <c r="C72" i="1"/>
  <c r="C70" i="1"/>
  <c r="C54" i="1"/>
  <c r="C52" i="1"/>
  <c r="C38" i="1"/>
  <c r="C36" i="1"/>
  <c r="C34" i="1"/>
  <c r="I40" i="1"/>
  <c r="H40" i="1"/>
  <c r="G40" i="1"/>
  <c r="F40" i="1"/>
  <c r="E40" i="1"/>
  <c r="F58" i="1"/>
  <c r="G58" i="1"/>
  <c r="H58" i="1"/>
  <c r="E58" i="1"/>
  <c r="E75" i="1"/>
  <c r="E72" i="1"/>
  <c r="F72" i="1"/>
  <c r="G72" i="1"/>
  <c r="H72" i="1"/>
  <c r="I72" i="1"/>
  <c r="F70" i="1"/>
  <c r="G70" i="1"/>
  <c r="H70" i="1"/>
  <c r="I70" i="1"/>
  <c r="E70" i="1"/>
  <c r="I73" i="1"/>
  <c r="E71" i="1"/>
  <c r="I71" i="1"/>
  <c r="F71" i="1"/>
  <c r="G71" i="1"/>
  <c r="H71" i="1"/>
  <c r="D64" i="1"/>
  <c r="D66" i="1"/>
  <c r="D68" i="1"/>
  <c r="D70" i="1"/>
  <c r="D72" i="1"/>
  <c r="D74" i="1"/>
  <c r="D62" i="1"/>
  <c r="I17" i="1"/>
  <c r="H17" i="1"/>
  <c r="G17" i="1"/>
  <c r="F17" i="1"/>
  <c r="E17" i="1"/>
  <c r="I19" i="1"/>
  <c r="H19" i="1"/>
  <c r="H73" i="1" s="1"/>
  <c r="G19" i="1"/>
  <c r="G73" i="1" s="1"/>
  <c r="F19" i="1"/>
  <c r="F73" i="1" s="1"/>
  <c r="E19" i="1"/>
  <c r="E73" i="1" s="1"/>
  <c r="E64" i="1"/>
  <c r="F64" i="1"/>
  <c r="G64" i="1"/>
  <c r="H64" i="1"/>
  <c r="I64" i="1"/>
  <c r="E66" i="1"/>
  <c r="F66" i="1"/>
  <c r="G66" i="1"/>
  <c r="H66" i="1"/>
  <c r="I66" i="1"/>
  <c r="E68" i="1"/>
  <c r="F68" i="1"/>
  <c r="G68" i="1"/>
  <c r="H68" i="1"/>
  <c r="I68" i="1"/>
  <c r="E74" i="1"/>
  <c r="F74" i="1"/>
  <c r="G74" i="1"/>
  <c r="H74" i="1"/>
  <c r="I74" i="1"/>
  <c r="F62" i="1"/>
  <c r="G62" i="1"/>
  <c r="H62" i="1"/>
  <c r="I62" i="1"/>
  <c r="E62" i="1"/>
  <c r="I25" i="1"/>
  <c r="I43" i="1" s="1"/>
  <c r="I61" i="1" s="1"/>
  <c r="F25" i="1"/>
  <c r="F43" i="1" s="1"/>
  <c r="F61" i="1" s="1"/>
  <c r="G25" i="1"/>
  <c r="G43" i="1" s="1"/>
  <c r="G61" i="1" s="1"/>
  <c r="H25" i="1"/>
  <c r="H43" i="1" s="1"/>
  <c r="H61" i="1" s="1"/>
  <c r="E25" i="1"/>
  <c r="E43" i="1" s="1"/>
  <c r="E61" i="1" s="1"/>
  <c r="C46" i="1"/>
  <c r="C64" i="1" s="1"/>
  <c r="C48" i="1"/>
  <c r="C66" i="1" s="1"/>
  <c r="C50" i="1"/>
  <c r="C68" i="1" s="1"/>
  <c r="C56" i="1"/>
  <c r="C74" i="1" s="1"/>
  <c r="C44" i="1"/>
  <c r="C62" i="1" s="1"/>
  <c r="C28" i="1"/>
  <c r="C30" i="1"/>
  <c r="C32" i="1"/>
  <c r="C26" i="1"/>
  <c r="I21" i="1"/>
  <c r="H21" i="1"/>
  <c r="G21" i="1"/>
  <c r="F21" i="1"/>
  <c r="E21" i="1"/>
  <c r="I15" i="1"/>
  <c r="H15" i="1"/>
  <c r="G15" i="1"/>
  <c r="F15" i="1"/>
  <c r="E15" i="1"/>
  <c r="I13" i="1"/>
  <c r="I22" i="1" s="1"/>
  <c r="H13" i="1"/>
  <c r="G13" i="1"/>
  <c r="F13" i="1"/>
  <c r="E13" i="1"/>
  <c r="I11" i="1"/>
  <c r="H11" i="1"/>
  <c r="G11" i="1"/>
  <c r="F11" i="1"/>
  <c r="E11" i="1"/>
  <c r="F9" i="1"/>
  <c r="G9" i="1"/>
  <c r="H9" i="1"/>
  <c r="I9" i="1"/>
  <c r="E9" i="1"/>
  <c r="H22" i="1" l="1"/>
  <c r="G22" i="1"/>
  <c r="F22" i="1"/>
  <c r="E22" i="1"/>
  <c r="H75" i="1"/>
  <c r="F65" i="1"/>
  <c r="G65" i="1"/>
  <c r="H65" i="1"/>
  <c r="E65" i="1"/>
  <c r="F75" i="1"/>
  <c r="G75" i="1"/>
  <c r="I69" i="1"/>
  <c r="E63" i="1"/>
  <c r="F63" i="1"/>
  <c r="I63" i="1"/>
  <c r="I65" i="1"/>
  <c r="F69" i="1"/>
  <c r="G69" i="1"/>
  <c r="E69" i="1"/>
  <c r="H69" i="1"/>
  <c r="I67" i="1"/>
  <c r="I75" i="1" l="1"/>
  <c r="I76" i="1" s="1"/>
  <c r="G67" i="1"/>
  <c r="H63" i="1"/>
  <c r="G63" i="1"/>
  <c r="G76" i="1" s="1"/>
  <c r="E67" i="1"/>
  <c r="E76" i="1" s="1"/>
  <c r="F67" i="1" l="1"/>
  <c r="F76" i="1" s="1"/>
  <c r="H67" i="1"/>
  <c r="H76" i="1" s="1"/>
</calcChain>
</file>

<file path=xl/sharedStrings.xml><?xml version="1.0" encoding="utf-8"?>
<sst xmlns="http://schemas.openxmlformats.org/spreadsheetml/2006/main" count="32" uniqueCount="23">
  <si>
    <t>FLoRa Communications</t>
  </si>
  <si>
    <t>Criteria</t>
  </si>
  <si>
    <t>Weight</t>
  </si>
  <si>
    <t>OPTION E</t>
  </si>
  <si>
    <t>TOTAL</t>
  </si>
  <si>
    <t>AARON HUININK</t>
  </si>
  <si>
    <t>CAMERON GILLINGHAM</t>
  </si>
  <si>
    <t>TELLA OSLER</t>
  </si>
  <si>
    <t>GRAND TOTAL</t>
  </si>
  <si>
    <t>Efficiency</t>
  </si>
  <si>
    <t>Solderability</t>
  </si>
  <si>
    <t>Engineering Decision Matrix - POWER SUPPLIES</t>
  </si>
  <si>
    <t>Ripple Voltage/Noise</t>
  </si>
  <si>
    <t>Input Voltage Range</t>
  </si>
  <si>
    <t>TPSM863253 -3V to 17V input voltage, 3.3V, 3A output synchronous buck module in QFN package</t>
  </si>
  <si>
    <t>Output Current</t>
  </si>
  <si>
    <t>R-78K-2.0(L) series - 2Amp / SIP3 Single Output</t>
  </si>
  <si>
    <t>TPS631000 1.5-A Output Current, High Power Density Buck-Boost Converter</t>
  </si>
  <si>
    <t>External Parts Required</t>
  </si>
  <si>
    <t>Cost</t>
  </si>
  <si>
    <t>TPSM863252 -3V to 17V input voltage, 3.3V, 3A output synchronous buck module in QFN package</t>
  </si>
  <si>
    <t>Score options 1-5 in each category, with 5 being the best</t>
  </si>
  <si>
    <t>Rank weight 1-5, with 5 being the most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</si>
</sst>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EAEAE"/>
        <bgColor rgb="FFAEAEA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/>
    <xf numFmtId="0" fontId="2" fillId="5" borderId="4" xfId="0" applyFont="1" applyFill="1" applyBorder="1"/>
    <xf numFmtId="0" fontId="1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358F-E7DF-40AC-8319-5BA90715C75B}">
  <dimension ref="C2:I76"/>
  <sheetViews>
    <sheetView tabSelected="1" topLeftCell="A56" zoomScale="115" zoomScaleNormal="115" workbookViewId="0">
      <selection activeCell="H5" sqref="H5"/>
    </sheetView>
  </sheetViews>
  <sheetFormatPr defaultRowHeight="14.5" x14ac:dyDescent="0.35"/>
  <cols>
    <col min="3" max="3" width="26.08984375" customWidth="1"/>
    <col min="5" max="9" width="30.6328125" customWidth="1"/>
    <col min="10" max="12" width="15.6328125" customWidth="1"/>
  </cols>
  <sheetData>
    <row r="2" spans="3:9" x14ac:dyDescent="0.35">
      <c r="C2" t="s">
        <v>11</v>
      </c>
      <c r="F2" t="s">
        <v>22</v>
      </c>
    </row>
    <row r="3" spans="3:9" x14ac:dyDescent="0.35">
      <c r="C3" t="s">
        <v>0</v>
      </c>
      <c r="F3" t="s">
        <v>21</v>
      </c>
    </row>
    <row r="4" spans="3:9" x14ac:dyDescent="0.35">
      <c r="C4" s="5">
        <v>45553</v>
      </c>
    </row>
    <row r="6" spans="3:9" x14ac:dyDescent="0.35">
      <c r="C6" t="s">
        <v>5</v>
      </c>
    </row>
    <row r="7" spans="3:9" ht="58" x14ac:dyDescent="0.35">
      <c r="C7" s="1" t="s">
        <v>1</v>
      </c>
      <c r="D7" s="1" t="s">
        <v>2</v>
      </c>
      <c r="E7" s="6" t="s">
        <v>14</v>
      </c>
      <c r="F7" s="6" t="s">
        <v>17</v>
      </c>
      <c r="G7" s="6" t="s">
        <v>16</v>
      </c>
      <c r="H7" s="6" t="s">
        <v>20</v>
      </c>
      <c r="I7" s="6" t="s">
        <v>3</v>
      </c>
    </row>
    <row r="8" spans="3:9" x14ac:dyDescent="0.35">
      <c r="C8" s="7" t="s">
        <v>9</v>
      </c>
      <c r="D8" s="9">
        <v>5</v>
      </c>
      <c r="E8" s="1">
        <v>2</v>
      </c>
      <c r="F8" s="1">
        <v>5</v>
      </c>
      <c r="G8" s="1">
        <v>2</v>
      </c>
      <c r="H8" s="1">
        <v>4</v>
      </c>
      <c r="I8" s="1"/>
    </row>
    <row r="9" spans="3:9" x14ac:dyDescent="0.35">
      <c r="C9" s="8"/>
      <c r="D9" s="10"/>
      <c r="E9" s="2">
        <f>$D8*E8</f>
        <v>10</v>
      </c>
      <c r="F9" s="2">
        <f t="shared" ref="F9:I9" si="0">$D8*F8</f>
        <v>25</v>
      </c>
      <c r="G9" s="2">
        <f t="shared" si="0"/>
        <v>10</v>
      </c>
      <c r="H9" s="2">
        <f t="shared" si="0"/>
        <v>20</v>
      </c>
      <c r="I9" s="2">
        <f t="shared" si="0"/>
        <v>0</v>
      </c>
    </row>
    <row r="10" spans="3:9" x14ac:dyDescent="0.35">
      <c r="C10" s="7" t="s">
        <v>10</v>
      </c>
      <c r="D10" s="9">
        <v>1</v>
      </c>
      <c r="E10" s="1">
        <v>1</v>
      </c>
      <c r="F10" s="1">
        <v>5</v>
      </c>
      <c r="G10" s="1">
        <v>5</v>
      </c>
      <c r="H10" s="1">
        <v>1</v>
      </c>
      <c r="I10" s="1"/>
    </row>
    <row r="11" spans="3:9" x14ac:dyDescent="0.35">
      <c r="C11" s="8"/>
      <c r="D11" s="10"/>
      <c r="E11" s="2">
        <f>$D10*E10</f>
        <v>1</v>
      </c>
      <c r="F11" s="2">
        <f t="shared" ref="F11" si="1">$D10*F10</f>
        <v>5</v>
      </c>
      <c r="G11" s="2">
        <f t="shared" ref="G11" si="2">$D10*G10</f>
        <v>5</v>
      </c>
      <c r="H11" s="2">
        <f t="shared" ref="H11" si="3">$D10*H10</f>
        <v>1</v>
      </c>
      <c r="I11" s="2">
        <f t="shared" ref="I11" si="4">$D10*I10</f>
        <v>0</v>
      </c>
    </row>
    <row r="12" spans="3:9" x14ac:dyDescent="0.35">
      <c r="C12" s="7" t="s">
        <v>13</v>
      </c>
      <c r="D12" s="9">
        <v>3</v>
      </c>
      <c r="E12" s="1">
        <v>4</v>
      </c>
      <c r="F12" s="1">
        <v>2</v>
      </c>
      <c r="G12" s="1">
        <v>5</v>
      </c>
      <c r="H12" s="1">
        <v>4</v>
      </c>
      <c r="I12" s="1"/>
    </row>
    <row r="13" spans="3:9" x14ac:dyDescent="0.35">
      <c r="C13" s="8"/>
      <c r="D13" s="10"/>
      <c r="E13" s="2">
        <f>$D12*E12</f>
        <v>12</v>
      </c>
      <c r="F13" s="2">
        <f t="shared" ref="F13" si="5">$D12*F12</f>
        <v>6</v>
      </c>
      <c r="G13" s="2">
        <f t="shared" ref="G13" si="6">$D12*G12</f>
        <v>15</v>
      </c>
      <c r="H13" s="2">
        <f t="shared" ref="H13" si="7">$D12*H12</f>
        <v>12</v>
      </c>
      <c r="I13" s="2">
        <f t="shared" ref="I13" si="8">$D12*I12</f>
        <v>0</v>
      </c>
    </row>
    <row r="14" spans="3:9" x14ac:dyDescent="0.35">
      <c r="C14" s="7" t="s">
        <v>15</v>
      </c>
      <c r="D14" s="9">
        <v>4</v>
      </c>
      <c r="E14" s="1">
        <v>5</v>
      </c>
      <c r="F14" s="1">
        <v>4</v>
      </c>
      <c r="G14" s="1">
        <v>4</v>
      </c>
      <c r="H14" s="1">
        <v>5</v>
      </c>
      <c r="I14" s="1"/>
    </row>
    <row r="15" spans="3:9" x14ac:dyDescent="0.35">
      <c r="C15" s="8"/>
      <c r="D15" s="10"/>
      <c r="E15" s="2">
        <f>$D14*E14</f>
        <v>20</v>
      </c>
      <c r="F15" s="2">
        <f t="shared" ref="F15" si="9">$D14*F14</f>
        <v>16</v>
      </c>
      <c r="G15" s="2">
        <f t="shared" ref="G15" si="10">$D14*G14</f>
        <v>16</v>
      </c>
      <c r="H15" s="2">
        <f t="shared" ref="H15" si="11">$D14*H14</f>
        <v>20</v>
      </c>
      <c r="I15" s="2">
        <f t="shared" ref="I15" si="12">$D14*I14</f>
        <v>0</v>
      </c>
    </row>
    <row r="16" spans="3:9" x14ac:dyDescent="0.35">
      <c r="C16" s="7" t="s">
        <v>19</v>
      </c>
      <c r="D16" s="9">
        <v>2</v>
      </c>
      <c r="E16" s="1">
        <v>3</v>
      </c>
      <c r="F16" s="1">
        <v>3</v>
      </c>
      <c r="G16" s="1">
        <v>3</v>
      </c>
      <c r="H16" s="1">
        <v>3</v>
      </c>
      <c r="I16" s="1"/>
    </row>
    <row r="17" spans="3:9" x14ac:dyDescent="0.35">
      <c r="C17" s="8"/>
      <c r="D17" s="10"/>
      <c r="E17" s="2">
        <f>$D16*E16</f>
        <v>6</v>
      </c>
      <c r="F17" s="2">
        <f t="shared" ref="F17:F21" si="13">$D16*F16</f>
        <v>6</v>
      </c>
      <c r="G17" s="2">
        <f t="shared" ref="G17:G21" si="14">$D16*G16</f>
        <v>6</v>
      </c>
      <c r="H17" s="2">
        <f t="shared" ref="H17:H21" si="15">$D16*H16</f>
        <v>6</v>
      </c>
      <c r="I17" s="2">
        <f t="shared" ref="I17:I21" si="16">$D16*I16</f>
        <v>0</v>
      </c>
    </row>
    <row r="18" spans="3:9" x14ac:dyDescent="0.35">
      <c r="C18" s="7" t="s">
        <v>18</v>
      </c>
      <c r="D18" s="9">
        <v>1</v>
      </c>
      <c r="E18" s="1">
        <v>2</v>
      </c>
      <c r="F18" s="1">
        <v>4</v>
      </c>
      <c r="G18" s="1">
        <v>5</v>
      </c>
      <c r="H18" s="1">
        <v>2</v>
      </c>
      <c r="I18" s="1"/>
    </row>
    <row r="19" spans="3:9" x14ac:dyDescent="0.35">
      <c r="C19" s="8"/>
      <c r="D19" s="10"/>
      <c r="E19" s="2">
        <f>$D18*E18</f>
        <v>2</v>
      </c>
      <c r="F19" s="2">
        <f t="shared" si="13"/>
        <v>4</v>
      </c>
      <c r="G19" s="2">
        <f t="shared" si="14"/>
        <v>5</v>
      </c>
      <c r="H19" s="2">
        <f t="shared" si="15"/>
        <v>2</v>
      </c>
      <c r="I19" s="2">
        <f t="shared" si="16"/>
        <v>0</v>
      </c>
    </row>
    <row r="20" spans="3:9" x14ac:dyDescent="0.35">
      <c r="C20" s="7" t="s">
        <v>12</v>
      </c>
      <c r="D20" s="9">
        <v>3</v>
      </c>
      <c r="E20" s="1">
        <v>4</v>
      </c>
      <c r="F20" s="1">
        <v>5</v>
      </c>
      <c r="G20" s="1">
        <v>1</v>
      </c>
      <c r="H20" s="1">
        <v>3</v>
      </c>
      <c r="I20" s="1"/>
    </row>
    <row r="21" spans="3:9" x14ac:dyDescent="0.35">
      <c r="C21" s="8"/>
      <c r="D21" s="10"/>
      <c r="E21" s="2">
        <f>$D20*E20</f>
        <v>12</v>
      </c>
      <c r="F21" s="2">
        <f t="shared" si="13"/>
        <v>15</v>
      </c>
      <c r="G21" s="2">
        <f t="shared" si="14"/>
        <v>3</v>
      </c>
      <c r="H21" s="2">
        <f t="shared" si="15"/>
        <v>9</v>
      </c>
      <c r="I21" s="2">
        <f t="shared" si="16"/>
        <v>0</v>
      </c>
    </row>
    <row r="22" spans="3:9" x14ac:dyDescent="0.35">
      <c r="D22" s="1" t="s">
        <v>4</v>
      </c>
      <c r="E22" s="3">
        <f>SUM(E9,E11,E13,E15,E21,E19,E17)</f>
        <v>63</v>
      </c>
      <c r="F22" s="3">
        <f>SUM(F9,F11,F13,F15,F21,F19,F17)</f>
        <v>77</v>
      </c>
      <c r="G22" s="3">
        <f t="shared" ref="G22" si="17">SUM(G9,G11,G13,G15,G21,G19,G17)</f>
        <v>60</v>
      </c>
      <c r="H22" s="3">
        <f t="shared" ref="H22" si="18">SUM(H9,H11,H13,H15,H21,H19,H17)</f>
        <v>70</v>
      </c>
      <c r="I22" s="3">
        <f t="shared" ref="I22" si="19">SUM(I9,I11,I13,I15,I21,I19,I17)</f>
        <v>0</v>
      </c>
    </row>
    <row r="24" spans="3:9" x14ac:dyDescent="0.35">
      <c r="C24" t="s">
        <v>6</v>
      </c>
    </row>
    <row r="25" spans="3:9" ht="58" x14ac:dyDescent="0.35">
      <c r="C25" s="1" t="s">
        <v>1</v>
      </c>
      <c r="D25" s="1" t="s">
        <v>2</v>
      </c>
      <c r="E25" s="6" t="str">
        <f>E7</f>
        <v>TPSM863253 -3V to 17V input voltage, 3.3V, 3A output synchronous buck module in QFN package</v>
      </c>
      <c r="F25" s="6" t="str">
        <f>F7</f>
        <v>TPS631000 1.5-A Output Current, High Power Density Buck-Boost Converter</v>
      </c>
      <c r="G25" s="6" t="str">
        <f>G7</f>
        <v>R-78K-2.0(L) series - 2Amp / SIP3 Single Output</v>
      </c>
      <c r="H25" s="6" t="str">
        <f>H7</f>
        <v>TPSM863252 -3V to 17V input voltage, 3.3V, 3A output synchronous buck module in QFN package</v>
      </c>
      <c r="I25" s="6" t="str">
        <f>I7</f>
        <v>OPTION E</v>
      </c>
    </row>
    <row r="26" spans="3:9" x14ac:dyDescent="0.35">
      <c r="C26" s="7" t="str">
        <f>C8</f>
        <v>Efficiency</v>
      </c>
      <c r="D26" s="9"/>
      <c r="E26" s="11"/>
      <c r="F26" s="11"/>
      <c r="G26" s="11"/>
      <c r="H26" s="11"/>
      <c r="I26" s="11"/>
    </row>
    <row r="27" spans="3:9" x14ac:dyDescent="0.35">
      <c r="C27" s="8"/>
      <c r="D27" s="10"/>
      <c r="E27" s="12">
        <v>3</v>
      </c>
      <c r="F27" s="12">
        <v>3</v>
      </c>
      <c r="G27" s="12">
        <v>4</v>
      </c>
      <c r="H27" s="12">
        <v>4</v>
      </c>
      <c r="I27" s="13">
        <f>$D26*I26</f>
        <v>0</v>
      </c>
    </row>
    <row r="28" spans="3:9" x14ac:dyDescent="0.35">
      <c r="C28" s="7" t="str">
        <f>C10</f>
        <v>Solderability</v>
      </c>
      <c r="D28" s="9"/>
      <c r="E28" s="11"/>
      <c r="F28" s="11"/>
      <c r="G28" s="11"/>
      <c r="H28" s="11"/>
      <c r="I28" s="11"/>
    </row>
    <row r="29" spans="3:9" x14ac:dyDescent="0.35">
      <c r="C29" s="8"/>
      <c r="D29" s="10"/>
      <c r="E29" s="12">
        <v>3</v>
      </c>
      <c r="F29" s="12">
        <v>4</v>
      </c>
      <c r="G29" s="12">
        <v>5</v>
      </c>
      <c r="H29" s="12">
        <v>3</v>
      </c>
      <c r="I29" s="13">
        <f>$D28*I28</f>
        <v>0</v>
      </c>
    </row>
    <row r="30" spans="3:9" x14ac:dyDescent="0.35">
      <c r="C30" s="7" t="str">
        <f>C12</f>
        <v>Input Voltage Range</v>
      </c>
      <c r="D30" s="9"/>
      <c r="E30" s="11"/>
      <c r="F30" s="11"/>
      <c r="G30" s="11"/>
      <c r="H30" s="11"/>
      <c r="I30" s="11"/>
    </row>
    <row r="31" spans="3:9" x14ac:dyDescent="0.35">
      <c r="C31" s="8"/>
      <c r="D31" s="10"/>
      <c r="E31" s="12">
        <v>4</v>
      </c>
      <c r="F31" s="12">
        <v>1</v>
      </c>
      <c r="G31" s="12">
        <v>5</v>
      </c>
      <c r="H31" s="12">
        <v>4</v>
      </c>
      <c r="I31" s="13">
        <f>$D30*I30</f>
        <v>0</v>
      </c>
    </row>
    <row r="32" spans="3:9" x14ac:dyDescent="0.35">
      <c r="C32" s="7" t="str">
        <f>C14</f>
        <v>Output Current</v>
      </c>
      <c r="D32" s="9"/>
      <c r="E32" s="11"/>
      <c r="F32" s="11"/>
      <c r="G32" s="11"/>
      <c r="H32" s="11"/>
      <c r="I32" s="11"/>
    </row>
    <row r="33" spans="3:9" x14ac:dyDescent="0.35">
      <c r="C33" s="8"/>
      <c r="D33" s="10"/>
      <c r="E33" s="12">
        <v>5</v>
      </c>
      <c r="F33" s="12">
        <v>3</v>
      </c>
      <c r="G33" s="12">
        <v>4</v>
      </c>
      <c r="H33" s="12">
        <v>5</v>
      </c>
      <c r="I33" s="13">
        <f>$D32*I32</f>
        <v>0</v>
      </c>
    </row>
    <row r="34" spans="3:9" x14ac:dyDescent="0.35">
      <c r="C34" s="7" t="str">
        <f>C16</f>
        <v>Cost</v>
      </c>
      <c r="D34" s="9"/>
      <c r="E34" s="11"/>
      <c r="F34" s="11"/>
      <c r="G34" s="11"/>
      <c r="H34" s="11"/>
      <c r="I34" s="11"/>
    </row>
    <row r="35" spans="3:9" x14ac:dyDescent="0.35">
      <c r="C35" s="8"/>
      <c r="D35" s="10"/>
      <c r="E35" s="12">
        <v>4</v>
      </c>
      <c r="F35" s="12">
        <v>4</v>
      </c>
      <c r="G35" s="12">
        <v>2</v>
      </c>
      <c r="H35" s="12">
        <v>4</v>
      </c>
      <c r="I35" s="13">
        <f>$D34*I34</f>
        <v>0</v>
      </c>
    </row>
    <row r="36" spans="3:9" x14ac:dyDescent="0.35">
      <c r="C36" s="7" t="str">
        <f>C18</f>
        <v>External Parts Required</v>
      </c>
      <c r="D36" s="9"/>
      <c r="E36" s="11"/>
      <c r="F36" s="11"/>
      <c r="G36" s="11"/>
      <c r="H36" s="11"/>
      <c r="I36" s="11"/>
    </row>
    <row r="37" spans="3:9" x14ac:dyDescent="0.35">
      <c r="C37" s="8"/>
      <c r="D37" s="10"/>
      <c r="E37" s="12">
        <v>4</v>
      </c>
      <c r="F37" s="12">
        <v>4</v>
      </c>
      <c r="G37" s="12">
        <v>3</v>
      </c>
      <c r="H37" s="12">
        <v>4</v>
      </c>
      <c r="I37" s="13">
        <f>$D36*I36</f>
        <v>0</v>
      </c>
    </row>
    <row r="38" spans="3:9" x14ac:dyDescent="0.35">
      <c r="C38" s="7" t="str">
        <f>C20</f>
        <v>Ripple Voltage/Noise</v>
      </c>
      <c r="D38" s="9"/>
      <c r="E38" s="11"/>
      <c r="F38" s="11"/>
      <c r="G38" s="11"/>
      <c r="H38" s="11"/>
      <c r="I38" s="11"/>
    </row>
    <row r="39" spans="3:9" x14ac:dyDescent="0.35">
      <c r="C39" s="8"/>
      <c r="D39" s="10"/>
      <c r="E39" s="12">
        <v>4</v>
      </c>
      <c r="F39" s="12">
        <v>4</v>
      </c>
      <c r="G39" s="12">
        <v>2</v>
      </c>
      <c r="H39" s="12">
        <v>4</v>
      </c>
      <c r="I39" s="13">
        <f>$D38*I38</f>
        <v>0</v>
      </c>
    </row>
    <row r="40" spans="3:9" x14ac:dyDescent="0.35">
      <c r="D40" s="1" t="s">
        <v>4</v>
      </c>
      <c r="E40" s="3">
        <f>SUM(E27,E29,E31,E33,E39,E37,E35)</f>
        <v>27</v>
      </c>
      <c r="F40" s="3">
        <f t="shared" ref="F40" si="20">SUM(F27,F29,F31,F33,F39,F37,F35)</f>
        <v>23</v>
      </c>
      <c r="G40" s="3">
        <f t="shared" ref="G40" si="21">SUM(G27,G29,G31,G33,G39,G37,G35)</f>
        <v>25</v>
      </c>
      <c r="H40" s="3">
        <f t="shared" ref="H40" si="22">SUM(H27,H29,H31,H33,H39,H37,H35)</f>
        <v>28</v>
      </c>
      <c r="I40" s="3">
        <f t="shared" ref="I40" si="23">SUM(I27,I29,I31,I33,I39,I37,I35)</f>
        <v>0</v>
      </c>
    </row>
    <row r="42" spans="3:9" x14ac:dyDescent="0.35">
      <c r="C42" t="s">
        <v>7</v>
      </c>
    </row>
    <row r="43" spans="3:9" ht="58" x14ac:dyDescent="0.35">
      <c r="C43" s="1" t="s">
        <v>1</v>
      </c>
      <c r="D43" s="1" t="s">
        <v>2</v>
      </c>
      <c r="E43" s="6" t="str">
        <f>E25</f>
        <v>TPSM863253 -3V to 17V input voltage, 3.3V, 3A output synchronous buck module in QFN package</v>
      </c>
      <c r="F43" s="6" t="str">
        <f>F25</f>
        <v>TPS631000 1.5-A Output Current, High Power Density Buck-Boost Converter</v>
      </c>
      <c r="G43" s="6" t="str">
        <f>G25</f>
        <v>R-78K-2.0(L) series - 2Amp / SIP3 Single Output</v>
      </c>
      <c r="H43" s="6" t="str">
        <f>H25</f>
        <v>TPSM863252 -3V to 17V input voltage, 3.3V, 3A output synchronous buck module in QFN package</v>
      </c>
      <c r="I43" s="6" t="str">
        <f>I25</f>
        <v>OPTION E</v>
      </c>
    </row>
    <row r="44" spans="3:9" x14ac:dyDescent="0.35">
      <c r="C44" s="7" t="str">
        <f>C8</f>
        <v>Efficiency</v>
      </c>
      <c r="D44" s="9"/>
      <c r="E44" s="11"/>
      <c r="F44" s="11"/>
      <c r="G44" s="11"/>
      <c r="H44" s="11"/>
      <c r="I44" s="11"/>
    </row>
    <row r="45" spans="3:9" x14ac:dyDescent="0.35">
      <c r="C45" s="8"/>
      <c r="D45" s="10"/>
      <c r="E45" s="12">
        <v>3</v>
      </c>
      <c r="F45" s="12">
        <v>3</v>
      </c>
      <c r="G45" s="12">
        <v>4</v>
      </c>
      <c r="H45" s="12">
        <v>5</v>
      </c>
      <c r="I45" s="13">
        <f>$D44*I44</f>
        <v>0</v>
      </c>
    </row>
    <row r="46" spans="3:9" x14ac:dyDescent="0.35">
      <c r="C46" s="7" t="str">
        <f>C10</f>
        <v>Solderability</v>
      </c>
      <c r="D46" s="9"/>
      <c r="E46" s="11"/>
      <c r="F46" s="11"/>
      <c r="G46" s="11"/>
      <c r="H46" s="11"/>
      <c r="I46" s="11"/>
    </row>
    <row r="47" spans="3:9" x14ac:dyDescent="0.35">
      <c r="C47" s="8"/>
      <c r="D47" s="10"/>
      <c r="E47" s="13">
        <v>3</v>
      </c>
      <c r="F47" s="13">
        <v>4</v>
      </c>
      <c r="G47" s="13">
        <v>5</v>
      </c>
      <c r="H47" s="12">
        <v>3</v>
      </c>
      <c r="I47" s="13">
        <f>$D46*I46</f>
        <v>0</v>
      </c>
    </row>
    <row r="48" spans="3:9" x14ac:dyDescent="0.35">
      <c r="C48" s="7" t="str">
        <f>C12</f>
        <v>Input Voltage Range</v>
      </c>
      <c r="D48" s="9"/>
      <c r="E48" s="11"/>
      <c r="F48" s="11"/>
      <c r="G48" s="11"/>
      <c r="H48" s="11"/>
      <c r="I48" s="11"/>
    </row>
    <row r="49" spans="3:9" x14ac:dyDescent="0.35">
      <c r="C49" s="8"/>
      <c r="D49" s="10"/>
      <c r="E49" s="13">
        <v>5</v>
      </c>
      <c r="F49" s="13">
        <v>2</v>
      </c>
      <c r="G49" s="13">
        <v>5</v>
      </c>
      <c r="H49" s="12">
        <v>5</v>
      </c>
      <c r="I49" s="13">
        <f>$D48*I48</f>
        <v>0</v>
      </c>
    </row>
    <row r="50" spans="3:9" x14ac:dyDescent="0.35">
      <c r="C50" s="7" t="str">
        <f>C14</f>
        <v>Output Current</v>
      </c>
      <c r="D50" s="9"/>
      <c r="E50" s="11"/>
      <c r="F50" s="11"/>
      <c r="G50" s="11"/>
      <c r="H50" s="11"/>
      <c r="I50" s="11"/>
    </row>
    <row r="51" spans="3:9" x14ac:dyDescent="0.35">
      <c r="C51" s="8"/>
      <c r="D51" s="10"/>
      <c r="E51" s="13">
        <v>5</v>
      </c>
      <c r="F51" s="12">
        <v>3</v>
      </c>
      <c r="G51" s="13">
        <v>4</v>
      </c>
      <c r="H51" s="12">
        <v>5</v>
      </c>
      <c r="I51" s="13">
        <f>$D50*I50</f>
        <v>0</v>
      </c>
    </row>
    <row r="52" spans="3:9" x14ac:dyDescent="0.35">
      <c r="C52" s="7" t="str">
        <f>C34</f>
        <v>Cost</v>
      </c>
      <c r="D52" s="9"/>
      <c r="E52" s="11"/>
      <c r="F52" s="11"/>
      <c r="G52" s="11"/>
      <c r="H52" s="11"/>
      <c r="I52" s="11"/>
    </row>
    <row r="53" spans="3:9" x14ac:dyDescent="0.35">
      <c r="C53" s="8"/>
      <c r="D53" s="10"/>
      <c r="E53" s="13">
        <v>5</v>
      </c>
      <c r="F53" s="13">
        <v>5</v>
      </c>
      <c r="G53" s="13">
        <v>2</v>
      </c>
      <c r="H53" s="12">
        <v>5</v>
      </c>
      <c r="I53" s="13">
        <f>$D52*I52</f>
        <v>0</v>
      </c>
    </row>
    <row r="54" spans="3:9" x14ac:dyDescent="0.35">
      <c r="C54" s="7" t="str">
        <f>C36</f>
        <v>External Parts Required</v>
      </c>
      <c r="D54" s="9"/>
      <c r="E54" s="11"/>
      <c r="F54" s="11"/>
      <c r="G54" s="11"/>
      <c r="H54" s="11"/>
      <c r="I54" s="11"/>
    </row>
    <row r="55" spans="3:9" x14ac:dyDescent="0.35">
      <c r="C55" s="8"/>
      <c r="D55" s="10"/>
      <c r="E55" s="13">
        <v>5</v>
      </c>
      <c r="F55" s="13">
        <v>2</v>
      </c>
      <c r="G55" s="13">
        <v>5</v>
      </c>
      <c r="H55" s="12">
        <v>2</v>
      </c>
      <c r="I55" s="13">
        <f>$D54*I54</f>
        <v>0</v>
      </c>
    </row>
    <row r="56" spans="3:9" x14ac:dyDescent="0.35">
      <c r="C56" s="7" t="str">
        <f>C20</f>
        <v>Ripple Voltage/Noise</v>
      </c>
      <c r="D56" s="9"/>
      <c r="E56" s="11"/>
      <c r="F56" s="11"/>
      <c r="G56" s="11"/>
      <c r="H56" s="11"/>
      <c r="I56" s="11"/>
    </row>
    <row r="57" spans="3:9" x14ac:dyDescent="0.35">
      <c r="C57" s="8"/>
      <c r="D57" s="10"/>
      <c r="E57" s="13">
        <v>4</v>
      </c>
      <c r="F57" s="13">
        <v>5</v>
      </c>
      <c r="G57" s="13">
        <v>2</v>
      </c>
      <c r="H57" s="12">
        <v>4</v>
      </c>
      <c r="I57" s="13">
        <f>$D56*I56</f>
        <v>0</v>
      </c>
    </row>
    <row r="58" spans="3:9" x14ac:dyDescent="0.35">
      <c r="D58" s="1" t="s">
        <v>4</v>
      </c>
      <c r="E58" s="3">
        <f>SUM(E45,E47,E49,E51,E57,E55,E53)</f>
        <v>30</v>
      </c>
      <c r="F58" s="3">
        <f t="shared" ref="F58:I58" si="24">SUM(F45,F47,F49,F51,F57,F55,F53)</f>
        <v>24</v>
      </c>
      <c r="G58" s="3">
        <f t="shared" si="24"/>
        <v>27</v>
      </c>
      <c r="H58" s="3">
        <f t="shared" si="24"/>
        <v>29</v>
      </c>
      <c r="I58" s="3">
        <f t="shared" si="24"/>
        <v>0</v>
      </c>
    </row>
    <row r="60" spans="3:9" x14ac:dyDescent="0.35">
      <c r="C60" t="s">
        <v>8</v>
      </c>
    </row>
    <row r="61" spans="3:9" ht="58" x14ac:dyDescent="0.35">
      <c r="C61" s="1" t="s">
        <v>1</v>
      </c>
      <c r="D61" s="1" t="s">
        <v>2</v>
      </c>
      <c r="E61" s="6" t="str">
        <f>E43</f>
        <v>TPSM863253 -3V to 17V input voltage, 3.3V, 3A output synchronous buck module in QFN package</v>
      </c>
      <c r="F61" s="6" t="str">
        <f t="shared" ref="F61:H61" si="25">F43</f>
        <v>TPS631000 1.5-A Output Current, High Power Density Buck-Boost Converter</v>
      </c>
      <c r="G61" s="6" t="str">
        <f t="shared" si="25"/>
        <v>R-78K-2.0(L) series - 2Amp / SIP3 Single Output</v>
      </c>
      <c r="H61" s="6" t="str">
        <f t="shared" si="25"/>
        <v>TPSM863252 -3V to 17V input voltage, 3.3V, 3A output synchronous buck module in QFN package</v>
      </c>
      <c r="I61" s="6" t="str">
        <f>I43</f>
        <v>OPTION E</v>
      </c>
    </row>
    <row r="62" spans="3:9" x14ac:dyDescent="0.35">
      <c r="C62" s="7" t="str">
        <f>C44</f>
        <v>Efficiency</v>
      </c>
      <c r="D62" s="9">
        <f>AVERAGE(D8,D26,D44)</f>
        <v>5</v>
      </c>
      <c r="E62" s="1">
        <f t="shared" ref="E62:I69" si="26">SUM(E8,E26,E44)</f>
        <v>2</v>
      </c>
      <c r="F62" s="1">
        <f t="shared" si="26"/>
        <v>5</v>
      </c>
      <c r="G62" s="1">
        <f t="shared" si="26"/>
        <v>2</v>
      </c>
      <c r="H62" s="1">
        <f t="shared" si="26"/>
        <v>4</v>
      </c>
      <c r="I62" s="1">
        <f t="shared" si="26"/>
        <v>0</v>
      </c>
    </row>
    <row r="63" spans="3:9" x14ac:dyDescent="0.35">
      <c r="C63" s="8"/>
      <c r="D63" s="10"/>
      <c r="E63" s="2">
        <f t="shared" si="26"/>
        <v>16</v>
      </c>
      <c r="F63" s="2">
        <f t="shared" si="26"/>
        <v>31</v>
      </c>
      <c r="G63" s="2">
        <f t="shared" si="26"/>
        <v>18</v>
      </c>
      <c r="H63" s="2">
        <f t="shared" si="26"/>
        <v>29</v>
      </c>
      <c r="I63" s="2">
        <f t="shared" si="26"/>
        <v>0</v>
      </c>
    </row>
    <row r="64" spans="3:9" x14ac:dyDescent="0.35">
      <c r="C64" s="7" t="str">
        <f t="shared" ref="C64" si="27">C46</f>
        <v>Solderability</v>
      </c>
      <c r="D64" s="9">
        <f t="shared" ref="D64" si="28">AVERAGE(D10,D28,D46)</f>
        <v>1</v>
      </c>
      <c r="E64" s="1">
        <f t="shared" si="26"/>
        <v>1</v>
      </c>
      <c r="F64" s="1">
        <f t="shared" si="26"/>
        <v>5</v>
      </c>
      <c r="G64" s="1">
        <f t="shared" si="26"/>
        <v>5</v>
      </c>
      <c r="H64" s="1">
        <f t="shared" si="26"/>
        <v>1</v>
      </c>
      <c r="I64" s="1">
        <f t="shared" si="26"/>
        <v>0</v>
      </c>
    </row>
    <row r="65" spans="3:9" x14ac:dyDescent="0.35">
      <c r="C65" s="8"/>
      <c r="D65" s="10"/>
      <c r="E65" s="2">
        <f t="shared" si="26"/>
        <v>7</v>
      </c>
      <c r="F65" s="2">
        <f t="shared" si="26"/>
        <v>13</v>
      </c>
      <c r="G65" s="2">
        <f t="shared" si="26"/>
        <v>15</v>
      </c>
      <c r="H65" s="2">
        <f t="shared" si="26"/>
        <v>7</v>
      </c>
      <c r="I65" s="2">
        <f t="shared" si="26"/>
        <v>0</v>
      </c>
    </row>
    <row r="66" spans="3:9" x14ac:dyDescent="0.35">
      <c r="C66" s="7" t="str">
        <f t="shared" ref="C66" si="29">C48</f>
        <v>Input Voltage Range</v>
      </c>
      <c r="D66" s="9">
        <f t="shared" ref="D66" si="30">AVERAGE(D12,D30,D48)</f>
        <v>3</v>
      </c>
      <c r="E66" s="1">
        <f t="shared" si="26"/>
        <v>4</v>
      </c>
      <c r="F66" s="1">
        <f t="shared" si="26"/>
        <v>2</v>
      </c>
      <c r="G66" s="1">
        <f t="shared" si="26"/>
        <v>5</v>
      </c>
      <c r="H66" s="1">
        <f t="shared" si="26"/>
        <v>4</v>
      </c>
      <c r="I66" s="1">
        <f t="shared" si="26"/>
        <v>0</v>
      </c>
    </row>
    <row r="67" spans="3:9" x14ac:dyDescent="0.35">
      <c r="C67" s="8"/>
      <c r="D67" s="10"/>
      <c r="E67" s="2">
        <f t="shared" si="26"/>
        <v>21</v>
      </c>
      <c r="F67" s="2">
        <f t="shared" si="26"/>
        <v>9</v>
      </c>
      <c r="G67" s="2">
        <f t="shared" si="26"/>
        <v>25</v>
      </c>
      <c r="H67" s="2">
        <f t="shared" si="26"/>
        <v>21</v>
      </c>
      <c r="I67" s="2">
        <f t="shared" si="26"/>
        <v>0</v>
      </c>
    </row>
    <row r="68" spans="3:9" x14ac:dyDescent="0.35">
      <c r="C68" s="7" t="str">
        <f t="shared" ref="C68" si="31">C50</f>
        <v>Output Current</v>
      </c>
      <c r="D68" s="9">
        <f t="shared" ref="D68" si="32">AVERAGE(D14,D32,D50)</f>
        <v>4</v>
      </c>
      <c r="E68" s="1">
        <f t="shared" si="26"/>
        <v>5</v>
      </c>
      <c r="F68" s="1">
        <f t="shared" si="26"/>
        <v>4</v>
      </c>
      <c r="G68" s="1">
        <f t="shared" si="26"/>
        <v>4</v>
      </c>
      <c r="H68" s="1">
        <f t="shared" si="26"/>
        <v>5</v>
      </c>
      <c r="I68" s="1">
        <f t="shared" si="26"/>
        <v>0</v>
      </c>
    </row>
    <row r="69" spans="3:9" x14ac:dyDescent="0.35">
      <c r="C69" s="8"/>
      <c r="D69" s="10"/>
      <c r="E69" s="2">
        <f t="shared" si="26"/>
        <v>30</v>
      </c>
      <c r="F69" s="2">
        <f t="shared" si="26"/>
        <v>22</v>
      </c>
      <c r="G69" s="2">
        <f t="shared" si="26"/>
        <v>24</v>
      </c>
      <c r="H69" s="2">
        <f t="shared" si="26"/>
        <v>30</v>
      </c>
      <c r="I69" s="2">
        <f t="shared" si="26"/>
        <v>0</v>
      </c>
    </row>
    <row r="70" spans="3:9" x14ac:dyDescent="0.35">
      <c r="C70" s="7" t="str">
        <f>C52</f>
        <v>Cost</v>
      </c>
      <c r="D70" s="9">
        <f t="shared" ref="D70" si="33">AVERAGE(D16,D34,D52)</f>
        <v>2</v>
      </c>
      <c r="E70" s="1">
        <f t="shared" ref="E70:E75" si="34">SUM(E16,E34,E52)</f>
        <v>3</v>
      </c>
      <c r="F70" s="1">
        <f t="shared" ref="F70:I70" si="35">SUM(F16,F34,F52)</f>
        <v>3</v>
      </c>
      <c r="G70" s="1">
        <f t="shared" si="35"/>
        <v>3</v>
      </c>
      <c r="H70" s="1">
        <f t="shared" si="35"/>
        <v>3</v>
      </c>
      <c r="I70" s="1">
        <f t="shared" si="35"/>
        <v>0</v>
      </c>
    </row>
    <row r="71" spans="3:9" x14ac:dyDescent="0.35">
      <c r="C71" s="8"/>
      <c r="D71" s="10"/>
      <c r="E71" s="2">
        <f t="shared" si="34"/>
        <v>15</v>
      </c>
      <c r="F71" s="2">
        <f t="shared" ref="F71:H71" si="36">SUM(F17,F35,F53)</f>
        <v>15</v>
      </c>
      <c r="G71" s="2">
        <f t="shared" si="36"/>
        <v>10</v>
      </c>
      <c r="H71" s="2">
        <f t="shared" si="36"/>
        <v>15</v>
      </c>
      <c r="I71" s="2">
        <f>SUM(I17,I35,I53)</f>
        <v>0</v>
      </c>
    </row>
    <row r="72" spans="3:9" x14ac:dyDescent="0.35">
      <c r="C72" s="7" t="str">
        <f>C54</f>
        <v>External Parts Required</v>
      </c>
      <c r="D72" s="9">
        <f t="shared" ref="D72" si="37">AVERAGE(D18,D36,D54)</f>
        <v>1</v>
      </c>
      <c r="E72" s="1">
        <f t="shared" si="34"/>
        <v>2</v>
      </c>
      <c r="F72" s="1">
        <f t="shared" ref="F72:I72" si="38">SUM(F18,F36,F54)</f>
        <v>4</v>
      </c>
      <c r="G72" s="1">
        <f t="shared" si="38"/>
        <v>5</v>
      </c>
      <c r="H72" s="1">
        <f t="shared" si="38"/>
        <v>2</v>
      </c>
      <c r="I72" s="1">
        <f t="shared" si="38"/>
        <v>0</v>
      </c>
    </row>
    <row r="73" spans="3:9" x14ac:dyDescent="0.35">
      <c r="C73" s="8"/>
      <c r="D73" s="10"/>
      <c r="E73" s="2">
        <f t="shared" si="34"/>
        <v>11</v>
      </c>
      <c r="F73" s="2">
        <f t="shared" ref="F73:I73" si="39">SUM(F19,F37,F55)</f>
        <v>10</v>
      </c>
      <c r="G73" s="2">
        <f t="shared" si="39"/>
        <v>13</v>
      </c>
      <c r="H73" s="2">
        <f t="shared" si="39"/>
        <v>8</v>
      </c>
      <c r="I73" s="2">
        <f t="shared" si="39"/>
        <v>0</v>
      </c>
    </row>
    <row r="74" spans="3:9" x14ac:dyDescent="0.35">
      <c r="C74" s="7" t="str">
        <f>C56</f>
        <v>Ripple Voltage/Noise</v>
      </c>
      <c r="D74" s="9">
        <f t="shared" ref="D74" si="40">AVERAGE(D20,D38,D56)</f>
        <v>3</v>
      </c>
      <c r="E74" s="1">
        <f t="shared" si="34"/>
        <v>4</v>
      </c>
      <c r="F74" s="1">
        <f t="shared" ref="F74:I75" si="41">SUM(F20,F38,F56)</f>
        <v>5</v>
      </c>
      <c r="G74" s="1">
        <f t="shared" si="41"/>
        <v>1</v>
      </c>
      <c r="H74" s="1">
        <f t="shared" si="41"/>
        <v>3</v>
      </c>
      <c r="I74" s="1">
        <f t="shared" si="41"/>
        <v>0</v>
      </c>
    </row>
    <row r="75" spans="3:9" x14ac:dyDescent="0.35">
      <c r="C75" s="8"/>
      <c r="D75" s="10"/>
      <c r="E75" s="2">
        <f t="shared" si="34"/>
        <v>20</v>
      </c>
      <c r="F75" s="2">
        <f t="shared" si="41"/>
        <v>24</v>
      </c>
      <c r="G75" s="2">
        <f t="shared" si="41"/>
        <v>7</v>
      </c>
      <c r="H75" s="2">
        <f t="shared" si="41"/>
        <v>17</v>
      </c>
      <c r="I75" s="2">
        <f t="shared" si="41"/>
        <v>0</v>
      </c>
    </row>
    <row r="76" spans="3:9" x14ac:dyDescent="0.35">
      <c r="D76" s="4" t="s">
        <v>4</v>
      </c>
      <c r="E76" s="4">
        <f>SUM(E63,E65,E67,E69,E75,E73,E71)</f>
        <v>120</v>
      </c>
      <c r="F76" s="4">
        <f t="shared" ref="F76:I76" si="42">SUM(F63,F65,F67,F69,F75,F73,F71)</f>
        <v>124</v>
      </c>
      <c r="G76" s="4">
        <f t="shared" si="42"/>
        <v>112</v>
      </c>
      <c r="H76" s="4">
        <f t="shared" si="42"/>
        <v>127</v>
      </c>
      <c r="I76" s="4">
        <f t="shared" si="42"/>
        <v>0</v>
      </c>
    </row>
  </sheetData>
  <mergeCells count="56">
    <mergeCell ref="D8:D9"/>
    <mergeCell ref="D10:D11"/>
    <mergeCell ref="D12:D13"/>
    <mergeCell ref="D14:D15"/>
    <mergeCell ref="D20:D21"/>
    <mergeCell ref="C8:C9"/>
    <mergeCell ref="C10:C11"/>
    <mergeCell ref="C12:C13"/>
    <mergeCell ref="C14:C15"/>
    <mergeCell ref="C20:C21"/>
    <mergeCell ref="C30:C31"/>
    <mergeCell ref="D30:D31"/>
    <mergeCell ref="C32:C33"/>
    <mergeCell ref="D32:D33"/>
    <mergeCell ref="C26:C27"/>
    <mergeCell ref="D26:D27"/>
    <mergeCell ref="C56:C57"/>
    <mergeCell ref="D56:D57"/>
    <mergeCell ref="C54:C55"/>
    <mergeCell ref="D54:D55"/>
    <mergeCell ref="C38:C39"/>
    <mergeCell ref="D38:D39"/>
    <mergeCell ref="C44:C45"/>
    <mergeCell ref="D44:D45"/>
    <mergeCell ref="C46:C47"/>
    <mergeCell ref="D46:D47"/>
    <mergeCell ref="C68:C69"/>
    <mergeCell ref="D68:D69"/>
    <mergeCell ref="C74:C75"/>
    <mergeCell ref="D74:D75"/>
    <mergeCell ref="C62:C63"/>
    <mergeCell ref="D62:D63"/>
    <mergeCell ref="C64:C65"/>
    <mergeCell ref="D64:D65"/>
    <mergeCell ref="C66:C67"/>
    <mergeCell ref="D66:D67"/>
    <mergeCell ref="C70:C71"/>
    <mergeCell ref="D70:D71"/>
    <mergeCell ref="C72:C73"/>
    <mergeCell ref="D72:D73"/>
    <mergeCell ref="C18:C19"/>
    <mergeCell ref="D18:D19"/>
    <mergeCell ref="C16:C17"/>
    <mergeCell ref="D16:D17"/>
    <mergeCell ref="C52:C53"/>
    <mergeCell ref="D52:D53"/>
    <mergeCell ref="C34:C35"/>
    <mergeCell ref="D34:D35"/>
    <mergeCell ref="C36:C37"/>
    <mergeCell ref="D36:D37"/>
    <mergeCell ref="C48:C49"/>
    <mergeCell ref="D48:D49"/>
    <mergeCell ref="C50:C51"/>
    <mergeCell ref="D50:D51"/>
    <mergeCell ref="C28:C29"/>
    <mergeCell ref="D28:D29"/>
  </mergeCells>
  <conditionalFormatting sqref="E62:I69 E74:I75">
    <cfRule type="colorScale" priority="5">
      <colorScale>
        <cfvo type="min"/>
        <cfvo type="max"/>
        <color rgb="FFFFFF00"/>
        <color rgb="FF7030A0"/>
      </colorScale>
    </cfRule>
  </conditionalFormatting>
  <conditionalFormatting sqref="E70:I70">
    <cfRule type="colorScale" priority="2">
      <colorScale>
        <cfvo type="min"/>
        <cfvo type="max"/>
        <color rgb="FFFFFF00"/>
        <color rgb="FF7030A0"/>
      </colorScale>
    </cfRule>
  </conditionalFormatting>
  <conditionalFormatting sqref="E71:I71">
    <cfRule type="colorScale" priority="4">
      <colorScale>
        <cfvo type="min"/>
        <cfvo type="max"/>
        <color rgb="FFFFFF00"/>
        <color rgb="FF7030A0"/>
      </colorScale>
    </cfRule>
  </conditionalFormatting>
  <conditionalFormatting sqref="E72:I72">
    <cfRule type="colorScale" priority="1">
      <colorScale>
        <cfvo type="min"/>
        <cfvo type="max"/>
        <color rgb="FFFFFF00"/>
        <color rgb="FF7030A0"/>
      </colorScale>
    </cfRule>
  </conditionalFormatting>
  <conditionalFormatting sqref="E73:I73">
    <cfRule type="colorScale" priority="3">
      <colorScale>
        <cfvo type="min"/>
        <cfvo type="max"/>
        <color rgb="FFFFFF00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Aaron Huinink</cp:lastModifiedBy>
  <dcterms:created xsi:type="dcterms:W3CDTF">2024-09-18T23:56:17Z</dcterms:created>
  <dcterms:modified xsi:type="dcterms:W3CDTF">2024-09-19T04:03:12Z</dcterms:modified>
</cp:coreProperties>
</file>