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codeName="ThisWorkbook" defaultThemeVersion="202300"/>
  <mc:AlternateContent xmlns:mc="http://schemas.openxmlformats.org/markup-compatibility/2006">
    <mc:Choice Requires="x15">
      <x15ac:absPath xmlns:x15ac="http://schemas.microsoft.com/office/spreadsheetml/2010/11/ac" url="/Users/yenhuaho/Desktop/GSPR_project/"/>
    </mc:Choice>
  </mc:AlternateContent>
  <xr:revisionPtr revIDLastSave="0" documentId="13_ncr:1_{F27E94B5-A94F-564D-931A-801ED9E816E1}" xr6:coauthVersionLast="47" xr6:coauthVersionMax="47" xr10:uidLastSave="{00000000-0000-0000-0000-000000000000}"/>
  <bookViews>
    <workbookView xWindow="4360" yWindow="500" windowWidth="24140" windowHeight="15880" xr2:uid="{00000000-000D-0000-FFFF-FFFF00000000}"/>
  </bookViews>
  <sheets>
    <sheet name="EMDN" sheetId="9" r:id="rId1"/>
    <sheet name="A01" sheetId="6" r:id="rId2"/>
    <sheet name="A02" sheetId="11" r:id="rId3"/>
    <sheet name="B01" sheetId="12" r:id="rId4"/>
    <sheet name="B03" sheetId="13" r:id="rId5"/>
    <sheet name="J02" sheetId="16" r:id="rId6"/>
    <sheet name="P09" sheetId="15" r:id="rId7"/>
    <sheet name="W02" sheetId="10" r:id="rId8"/>
    <sheet name="Z11" sheetId="17" r:id="rId9"/>
    <sheet name="C01- Arterio" sheetId="14" r:id="rId10"/>
  </sheets>
  <definedNames>
    <definedName name="_xlnm._FilterDatabase" localSheetId="1" hidden="1">'A01'!$A$3:$F$35</definedName>
    <definedName name="_xlnm._FilterDatabase" localSheetId="2" hidden="1">'A02'!$A$3:$F$35</definedName>
    <definedName name="_xlnm._FilterDatabase" localSheetId="3" hidden="1">'B01'!$A$3:$F$35</definedName>
    <definedName name="_xlnm._FilterDatabase" localSheetId="4" hidden="1">'B03'!$A$3:$F$35</definedName>
    <definedName name="_xlnm._FilterDatabase" localSheetId="9" hidden="1">'C01- Arterio'!$A$3:$F$35</definedName>
    <definedName name="_xlnm._FilterDatabase" localSheetId="5" hidden="1">'J02'!$A$3:$F$39</definedName>
    <definedName name="_xlnm._FilterDatabase" localSheetId="6" hidden="1">'P09'!$A$3:$F$35</definedName>
    <definedName name="_xlnm._FilterDatabase" localSheetId="7" hidden="1">'W02'!$A$3:$F$39</definedName>
    <definedName name="_xlnm._FilterDatabase" localSheetId="8" hidden="1">'Z11'!$A$3:$F$39</definedName>
    <definedName name="A">EMDN!$A$3:$A$48</definedName>
    <definedName name="B">EMDN!$B$3:$B$49</definedName>
    <definedName name="C_">#REF!</definedName>
    <definedName name="C0">EMDN!$C$3:$C$49</definedName>
    <definedName name="Standards" localSheetId="2">'A02'!$F$3:$F$50</definedName>
    <definedName name="Standards" localSheetId="3">'B01'!$F$3:$F$50</definedName>
    <definedName name="Standards" localSheetId="4">'B03'!$F$3:$F$50</definedName>
    <definedName name="Standards" localSheetId="9">'C01- Arterio'!$F$3:$F$50</definedName>
    <definedName name="Standards" localSheetId="5">'J02'!$F$3:$F$42</definedName>
    <definedName name="Standards" localSheetId="6">'P09'!$F$3:$F$50</definedName>
    <definedName name="Standards" localSheetId="7">'W02'!$F$3:$F$42</definedName>
    <definedName name="Standards" localSheetId="8">'Z11'!$F$3:$F$42</definedName>
    <definedName name="Standards">'A01'!$F$3:$F$50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64" i="17" l="1"/>
  <c r="C264" i="17"/>
  <c r="D263" i="17"/>
  <c r="C263" i="17"/>
  <c r="D262" i="17"/>
  <c r="C262" i="17"/>
  <c r="D261" i="17"/>
  <c r="C261" i="17"/>
  <c r="D260" i="17"/>
  <c r="C260" i="17"/>
  <c r="D259" i="17"/>
  <c r="C259" i="17"/>
  <c r="D258" i="17"/>
  <c r="C258" i="17"/>
  <c r="D257" i="17"/>
  <c r="C257" i="17"/>
  <c r="D256" i="17"/>
  <c r="C256" i="17"/>
  <c r="D254" i="17"/>
  <c r="C254" i="17"/>
  <c r="D253" i="17"/>
  <c r="C253" i="17"/>
  <c r="D251" i="17"/>
  <c r="C251" i="17"/>
  <c r="D250" i="17"/>
  <c r="C250" i="17"/>
  <c r="D249" i="17"/>
  <c r="C249" i="17"/>
  <c r="D248" i="17"/>
  <c r="C248" i="17"/>
  <c r="D247" i="17"/>
  <c r="C247" i="17"/>
  <c r="D245" i="17"/>
  <c r="C245" i="17"/>
  <c r="D244" i="17"/>
  <c r="C244" i="17"/>
  <c r="D242" i="17"/>
  <c r="C242" i="17"/>
  <c r="D241" i="17"/>
  <c r="C241" i="17"/>
  <c r="D239" i="17"/>
  <c r="C239" i="17"/>
  <c r="D238" i="17"/>
  <c r="C238" i="17"/>
  <c r="D237" i="17"/>
  <c r="C237" i="17"/>
  <c r="D236" i="17"/>
  <c r="C236" i="17"/>
  <c r="D235" i="17"/>
  <c r="C235" i="17"/>
  <c r="D234" i="17"/>
  <c r="C234" i="17"/>
  <c r="D233" i="17"/>
  <c r="C233" i="17"/>
  <c r="D232" i="17"/>
  <c r="C232" i="17"/>
  <c r="D231" i="17"/>
  <c r="C231" i="17"/>
  <c r="D229" i="17"/>
  <c r="C229" i="17"/>
  <c r="D228" i="17"/>
  <c r="C228" i="17"/>
  <c r="D227" i="17"/>
  <c r="C227" i="17"/>
  <c r="D226" i="17"/>
  <c r="C226" i="17"/>
  <c r="D225" i="17"/>
  <c r="C225" i="17"/>
  <c r="D224" i="17"/>
  <c r="C224" i="17"/>
  <c r="D223" i="17"/>
  <c r="C223" i="17"/>
  <c r="D222" i="17"/>
  <c r="C222" i="17"/>
  <c r="D221" i="17"/>
  <c r="C221" i="17"/>
  <c r="D220" i="17"/>
  <c r="C220" i="17"/>
  <c r="D217" i="17"/>
  <c r="C217" i="17"/>
  <c r="D216" i="17"/>
  <c r="C216" i="17"/>
  <c r="D215" i="17"/>
  <c r="C215" i="17"/>
  <c r="D214" i="17"/>
  <c r="C214" i="17"/>
  <c r="D213" i="17"/>
  <c r="C213" i="17"/>
  <c r="D212" i="17"/>
  <c r="C212" i="17"/>
  <c r="D211" i="17"/>
  <c r="C211" i="17"/>
  <c r="D210" i="17"/>
  <c r="C210" i="17"/>
  <c r="D209" i="17"/>
  <c r="C209" i="17"/>
  <c r="D208" i="17"/>
  <c r="C208" i="17"/>
  <c r="D205" i="17"/>
  <c r="C205" i="17"/>
  <c r="D204" i="17"/>
  <c r="C204" i="17"/>
  <c r="D203" i="17"/>
  <c r="C203" i="17"/>
  <c r="D202" i="17"/>
  <c r="C202" i="17"/>
  <c r="D201" i="17"/>
  <c r="C201" i="17"/>
  <c r="D200" i="17"/>
  <c r="C200" i="17"/>
  <c r="D199" i="17"/>
  <c r="C199" i="17"/>
  <c r="D198" i="17"/>
  <c r="C198" i="17"/>
  <c r="D197" i="17"/>
  <c r="C197" i="17"/>
  <c r="D196" i="17"/>
  <c r="C196" i="17"/>
  <c r="D195" i="17"/>
  <c r="C195" i="17"/>
  <c r="D194" i="17"/>
  <c r="C194" i="17"/>
  <c r="D193" i="17"/>
  <c r="C193" i="17"/>
  <c r="D192" i="17"/>
  <c r="C192" i="17"/>
  <c r="D191" i="17"/>
  <c r="C191" i="17"/>
  <c r="D190" i="17"/>
  <c r="C190" i="17"/>
  <c r="D189" i="17"/>
  <c r="C189" i="17"/>
  <c r="D187" i="17"/>
  <c r="C187" i="17"/>
  <c r="D186" i="17"/>
  <c r="C186" i="17"/>
  <c r="D185" i="17"/>
  <c r="C185" i="17"/>
  <c r="D184" i="17"/>
  <c r="C184" i="17"/>
  <c r="D181" i="17"/>
  <c r="C181" i="17"/>
  <c r="D180" i="17"/>
  <c r="C180" i="17"/>
  <c r="D177" i="17"/>
  <c r="C177" i="17"/>
  <c r="D176" i="17"/>
  <c r="C176" i="17"/>
  <c r="D175" i="17"/>
  <c r="C175" i="17"/>
  <c r="D174" i="17"/>
  <c r="C174" i="17"/>
  <c r="D159" i="17"/>
  <c r="C159" i="17"/>
  <c r="D158" i="17"/>
  <c r="C158" i="17"/>
  <c r="D157" i="17"/>
  <c r="C157" i="17"/>
  <c r="C149" i="17"/>
  <c r="D149" i="17"/>
  <c r="D147" i="17"/>
  <c r="C147" i="17"/>
  <c r="D155" i="17"/>
  <c r="C155" i="17"/>
  <c r="D154" i="17"/>
  <c r="C154" i="17"/>
  <c r="D153" i="17"/>
  <c r="C153" i="17"/>
  <c r="D152" i="17"/>
  <c r="C152" i="17"/>
  <c r="D151" i="17"/>
  <c r="C151" i="17"/>
  <c r="D150" i="17"/>
  <c r="C150" i="17"/>
  <c r="D146" i="17"/>
  <c r="C146" i="17"/>
  <c r="D145" i="17"/>
  <c r="C145" i="17"/>
  <c r="D144" i="17"/>
  <c r="C144" i="17"/>
  <c r="D142" i="17"/>
  <c r="C142" i="17"/>
  <c r="D141" i="17"/>
  <c r="C141" i="17"/>
  <c r="D140" i="17"/>
  <c r="C140" i="17"/>
  <c r="D139" i="17"/>
  <c r="C139" i="17"/>
  <c r="D137" i="17"/>
  <c r="C137" i="17"/>
  <c r="D136" i="17"/>
  <c r="C136" i="17"/>
  <c r="D133" i="17"/>
  <c r="C133" i="17"/>
  <c r="D132" i="17"/>
  <c r="C132" i="17"/>
  <c r="D131" i="17"/>
  <c r="C131" i="17"/>
  <c r="D130" i="17"/>
  <c r="C130" i="17"/>
  <c r="D129" i="17"/>
  <c r="C129" i="17"/>
  <c r="D128" i="17"/>
  <c r="C128" i="17"/>
  <c r="D127" i="17"/>
  <c r="C127" i="17"/>
  <c r="D126" i="17"/>
  <c r="C126" i="17"/>
  <c r="D124" i="17"/>
  <c r="C124" i="17"/>
  <c r="D123" i="17"/>
  <c r="C123" i="17"/>
  <c r="D122" i="17"/>
  <c r="C122" i="17"/>
  <c r="D121" i="17"/>
  <c r="C121" i="17"/>
  <c r="D119" i="17"/>
  <c r="C119" i="17"/>
  <c r="D118" i="17"/>
  <c r="C118" i="17"/>
  <c r="D117" i="17"/>
  <c r="C117" i="17"/>
  <c r="D116" i="17"/>
  <c r="C116" i="17"/>
  <c r="D114" i="17"/>
  <c r="C114" i="17"/>
  <c r="D113" i="17"/>
  <c r="C113" i="17"/>
  <c r="D112" i="17"/>
  <c r="C112" i="17"/>
  <c r="D110" i="17"/>
  <c r="C110" i="17"/>
  <c r="D109" i="17"/>
  <c r="C109" i="17"/>
  <c r="D106" i="17"/>
  <c r="C106" i="17"/>
  <c r="D105" i="17"/>
  <c r="C105" i="17"/>
  <c r="D103" i="17"/>
  <c r="C103" i="17"/>
  <c r="D102" i="17"/>
  <c r="C102" i="17"/>
  <c r="D101" i="17"/>
  <c r="C101" i="17"/>
  <c r="D100" i="17"/>
  <c r="C100" i="17"/>
  <c r="D99" i="17"/>
  <c r="C99" i="17"/>
  <c r="D98" i="17"/>
  <c r="C98" i="17"/>
  <c r="D97" i="17"/>
  <c r="C97" i="17"/>
  <c r="D96" i="17"/>
  <c r="C96" i="17"/>
  <c r="D95" i="17"/>
  <c r="C95" i="17"/>
  <c r="D94" i="17"/>
  <c r="C94" i="17"/>
  <c r="D93" i="17"/>
  <c r="C93" i="17"/>
  <c r="D92" i="17"/>
  <c r="C92" i="17"/>
  <c r="D90" i="17"/>
  <c r="C90" i="17"/>
  <c r="D78" i="17"/>
  <c r="C78" i="17"/>
  <c r="D77" i="17"/>
  <c r="C77" i="17"/>
  <c r="D75" i="17"/>
  <c r="C75" i="17"/>
  <c r="D74" i="17"/>
  <c r="C74" i="17"/>
  <c r="D73" i="17"/>
  <c r="C73" i="17"/>
  <c r="D72" i="17"/>
  <c r="C72" i="17"/>
  <c r="D71" i="17"/>
  <c r="C71" i="17"/>
  <c r="D70" i="17"/>
  <c r="C70" i="17"/>
  <c r="D69" i="17"/>
  <c r="C69" i="17"/>
  <c r="D68" i="17"/>
  <c r="C68" i="17"/>
  <c r="D67" i="17"/>
  <c r="C67" i="17"/>
  <c r="D66" i="17"/>
  <c r="C66" i="17"/>
  <c r="D65" i="17"/>
  <c r="C65" i="17"/>
  <c r="D62" i="17"/>
  <c r="C62" i="17"/>
  <c r="D61" i="17"/>
  <c r="C61" i="17"/>
  <c r="D60" i="17"/>
  <c r="C60" i="17"/>
  <c r="D45" i="17"/>
  <c r="C45" i="17"/>
  <c r="D44" i="17"/>
  <c r="C44" i="17"/>
  <c r="D43" i="17"/>
  <c r="C43" i="17"/>
  <c r="D39" i="17"/>
  <c r="C39" i="17"/>
  <c r="D38" i="17"/>
  <c r="C38" i="17"/>
  <c r="D37" i="17"/>
  <c r="C37" i="17"/>
  <c r="D36" i="17"/>
  <c r="C36" i="17"/>
  <c r="D35" i="17"/>
  <c r="C35" i="17"/>
  <c r="D34" i="17"/>
  <c r="C34" i="17"/>
  <c r="D33" i="17"/>
  <c r="C33" i="17"/>
  <c r="D32" i="17"/>
  <c r="C32" i="17"/>
  <c r="D31" i="17"/>
  <c r="C31" i="17"/>
  <c r="D30" i="17"/>
  <c r="C30" i="17"/>
  <c r="D24" i="17"/>
  <c r="C24" i="17"/>
  <c r="D23" i="17"/>
  <c r="C23" i="17"/>
  <c r="D22" i="17"/>
  <c r="C22" i="17"/>
  <c r="D21" i="17"/>
  <c r="C21" i="17"/>
  <c r="D20" i="17"/>
  <c r="C20" i="17"/>
  <c r="D18" i="17"/>
  <c r="C18" i="17"/>
  <c r="D17" i="17"/>
  <c r="C17" i="17"/>
  <c r="D16" i="17"/>
  <c r="C16" i="17"/>
  <c r="D15" i="17"/>
  <c r="C15" i="17"/>
  <c r="D13" i="17"/>
  <c r="C13" i="17"/>
  <c r="D12" i="17"/>
  <c r="C12" i="17"/>
  <c r="D11" i="17"/>
  <c r="C11" i="17"/>
  <c r="D10" i="17"/>
  <c r="C10" i="17"/>
  <c r="D9" i="17"/>
  <c r="C9" i="17"/>
  <c r="D8" i="17"/>
  <c r="C8" i="17"/>
  <c r="D5" i="17"/>
  <c r="C5" i="17"/>
  <c r="D4" i="17"/>
  <c r="C4" i="17"/>
  <c r="D293" i="10"/>
  <c r="C293" i="10"/>
  <c r="D292" i="10"/>
  <c r="C292" i="10"/>
  <c r="D291" i="10"/>
  <c r="C291" i="10"/>
  <c r="D290" i="10"/>
  <c r="C290" i="10"/>
  <c r="D289" i="10"/>
  <c r="C289" i="10"/>
  <c r="D287" i="10"/>
  <c r="C287" i="10"/>
  <c r="D285" i="10"/>
  <c r="C285" i="10"/>
  <c r="D284" i="10"/>
  <c r="C284" i="10"/>
  <c r="D283" i="10"/>
  <c r="C283" i="10"/>
  <c r="D282" i="10"/>
  <c r="C282" i="10"/>
  <c r="D281" i="10"/>
  <c r="C281" i="10"/>
  <c r="D280" i="10"/>
  <c r="C280" i="10"/>
  <c r="D279" i="10"/>
  <c r="C279" i="10"/>
  <c r="D278" i="10"/>
  <c r="C278" i="10"/>
  <c r="D276" i="10"/>
  <c r="C276" i="10"/>
  <c r="D275" i="10"/>
  <c r="C275" i="10"/>
  <c r="D274" i="10"/>
  <c r="C274" i="10"/>
  <c r="D273" i="10"/>
  <c r="C273" i="10"/>
  <c r="D272" i="10"/>
  <c r="C272" i="10"/>
  <c r="D271" i="10"/>
  <c r="C271" i="10"/>
  <c r="D270" i="10"/>
  <c r="C270" i="10"/>
  <c r="D269" i="10"/>
  <c r="C269" i="10"/>
  <c r="D268" i="10"/>
  <c r="C268" i="10"/>
  <c r="D265" i="10"/>
  <c r="C265" i="10"/>
  <c r="D264" i="10"/>
  <c r="C264" i="10"/>
  <c r="D262" i="10"/>
  <c r="C262" i="10"/>
  <c r="D261" i="10"/>
  <c r="C261" i="10"/>
  <c r="D260" i="10"/>
  <c r="C260" i="10"/>
  <c r="D259" i="10"/>
  <c r="C259" i="10"/>
  <c r="D258" i="10"/>
  <c r="C258" i="10"/>
  <c r="D255" i="10"/>
  <c r="C255" i="10"/>
  <c r="D254" i="10"/>
  <c r="C254" i="10"/>
  <c r="D253" i="10"/>
  <c r="C253" i="10"/>
  <c r="D251" i="10"/>
  <c r="C251" i="10"/>
  <c r="D250" i="10"/>
  <c r="C250" i="10"/>
  <c r="D249" i="10"/>
  <c r="C249" i="10"/>
  <c r="D245" i="10"/>
  <c r="C245" i="10"/>
  <c r="D244" i="10"/>
  <c r="C244" i="10"/>
  <c r="D243" i="10"/>
  <c r="C243" i="10"/>
  <c r="D242" i="10"/>
  <c r="C242" i="10"/>
  <c r="D241" i="10"/>
  <c r="C241" i="10"/>
  <c r="D240" i="10"/>
  <c r="C240" i="10"/>
  <c r="D238" i="10"/>
  <c r="C238" i="10"/>
  <c r="D237" i="10"/>
  <c r="C237" i="10"/>
  <c r="D236" i="10"/>
  <c r="C236" i="10"/>
  <c r="D235" i="10"/>
  <c r="C235" i="10"/>
  <c r="D229" i="10"/>
  <c r="C229" i="10"/>
  <c r="D227" i="10"/>
  <c r="C227" i="10"/>
  <c r="D226" i="10"/>
  <c r="C226" i="10"/>
  <c r="D224" i="10"/>
  <c r="C224" i="10"/>
  <c r="D223" i="10"/>
  <c r="C223" i="10"/>
  <c r="D220" i="10"/>
  <c r="C220" i="10"/>
  <c r="D219" i="10"/>
  <c r="C219" i="10"/>
  <c r="D218" i="10"/>
  <c r="C218" i="10"/>
  <c r="D217" i="10"/>
  <c r="C217" i="10"/>
  <c r="D216" i="10"/>
  <c r="C216" i="10"/>
  <c r="D215" i="10"/>
  <c r="C215" i="10"/>
  <c r="D214" i="10"/>
  <c r="C214" i="10"/>
  <c r="D213" i="10"/>
  <c r="C213" i="10"/>
  <c r="D210" i="10"/>
  <c r="C210" i="10"/>
  <c r="D209" i="10"/>
  <c r="C209" i="10"/>
  <c r="D208" i="10"/>
  <c r="C208" i="10"/>
  <c r="D207" i="10"/>
  <c r="C207" i="10"/>
  <c r="D205" i="10"/>
  <c r="C205" i="10"/>
  <c r="D204" i="10"/>
  <c r="C204" i="10"/>
  <c r="D202" i="10"/>
  <c r="C202" i="10"/>
  <c r="D201" i="10"/>
  <c r="C201" i="10"/>
  <c r="D200" i="10"/>
  <c r="C200" i="10"/>
  <c r="D198" i="10"/>
  <c r="C198" i="10"/>
  <c r="D197" i="10"/>
  <c r="C197" i="10"/>
  <c r="D196" i="10"/>
  <c r="C196" i="10"/>
  <c r="D195" i="10"/>
  <c r="C195" i="10"/>
  <c r="D194" i="10"/>
  <c r="C194" i="10"/>
  <c r="D193" i="10"/>
  <c r="C193" i="10"/>
  <c r="D192" i="10"/>
  <c r="C192" i="10"/>
  <c r="D191" i="10"/>
  <c r="C191" i="10"/>
  <c r="D190" i="10"/>
  <c r="C190" i="10"/>
  <c r="D189" i="10"/>
  <c r="C189" i="10"/>
  <c r="D188" i="10"/>
  <c r="C188" i="10"/>
  <c r="D187" i="10"/>
  <c r="C187" i="10"/>
  <c r="D186" i="10"/>
  <c r="C186" i="10"/>
  <c r="D183" i="10"/>
  <c r="C183" i="10"/>
  <c r="D181" i="10"/>
  <c r="C181" i="10"/>
  <c r="D180" i="10"/>
  <c r="C180" i="10"/>
  <c r="D177" i="10"/>
  <c r="C177" i="10"/>
  <c r="D176" i="10"/>
  <c r="C176" i="10"/>
  <c r="D175" i="10"/>
  <c r="C175" i="10"/>
  <c r="D174" i="10"/>
  <c r="C174" i="10"/>
  <c r="D109" i="10"/>
  <c r="C109" i="10"/>
  <c r="D108" i="10"/>
  <c r="C108" i="10"/>
  <c r="D106" i="10"/>
  <c r="C106" i="10"/>
  <c r="D105" i="10"/>
  <c r="C105" i="10"/>
  <c r="D103" i="10"/>
  <c r="C103" i="10"/>
  <c r="D101" i="10"/>
  <c r="C101" i="10"/>
  <c r="D99" i="10"/>
  <c r="C99" i="10"/>
  <c r="D98" i="10"/>
  <c r="C98" i="10"/>
  <c r="D95" i="10"/>
  <c r="C95" i="10"/>
  <c r="D94" i="10"/>
  <c r="C94" i="10"/>
  <c r="D93" i="10"/>
  <c r="C93" i="10"/>
  <c r="D92" i="10"/>
  <c r="C92" i="10"/>
  <c r="D90" i="10"/>
  <c r="C90" i="10"/>
  <c r="D89" i="10"/>
  <c r="C89" i="10"/>
  <c r="D88" i="10"/>
  <c r="C88" i="10"/>
  <c r="D87" i="10"/>
  <c r="C87" i="10"/>
  <c r="D86" i="10"/>
  <c r="C86" i="10"/>
  <c r="D84" i="10"/>
  <c r="C84" i="10"/>
  <c r="D82" i="10"/>
  <c r="C82" i="10"/>
  <c r="D81" i="10"/>
  <c r="C81" i="10"/>
  <c r="D79" i="10"/>
  <c r="C79" i="10"/>
  <c r="D77" i="10"/>
  <c r="C77" i="10"/>
  <c r="D75" i="10"/>
  <c r="C75" i="10"/>
  <c r="D73" i="10"/>
  <c r="C73" i="10"/>
  <c r="D72" i="10"/>
  <c r="C72" i="10"/>
  <c r="D70" i="10"/>
  <c r="C70" i="10"/>
  <c r="D69" i="10"/>
  <c r="C69" i="10"/>
  <c r="D68" i="10"/>
  <c r="C68" i="10"/>
  <c r="D67" i="10"/>
  <c r="C67" i="10"/>
  <c r="D66" i="10"/>
  <c r="C66" i="10"/>
  <c r="D65" i="10"/>
  <c r="C65" i="10"/>
  <c r="D64" i="10"/>
  <c r="C64" i="10"/>
  <c r="D63" i="10"/>
  <c r="C63" i="10"/>
  <c r="D62" i="10"/>
  <c r="C62" i="10"/>
  <c r="D61" i="10"/>
  <c r="C61" i="10"/>
  <c r="D60" i="10"/>
  <c r="C60" i="10"/>
  <c r="D59" i="10"/>
  <c r="C59" i="10"/>
  <c r="D57" i="10"/>
  <c r="C57" i="10"/>
  <c r="D52" i="10"/>
  <c r="C52" i="10"/>
  <c r="D51" i="10"/>
  <c r="C51" i="10"/>
  <c r="D50" i="10"/>
  <c r="C50" i="10"/>
  <c r="D49" i="10"/>
  <c r="C49" i="10"/>
  <c r="D48" i="10"/>
  <c r="C48" i="10"/>
  <c r="D47" i="10"/>
  <c r="C47" i="10"/>
  <c r="D46" i="10"/>
  <c r="C46" i="10"/>
  <c r="D45" i="10"/>
  <c r="C45" i="10"/>
  <c r="D42" i="10"/>
  <c r="C42" i="10"/>
  <c r="D41" i="10"/>
  <c r="C41" i="10"/>
  <c r="D40" i="10"/>
  <c r="C40" i="10"/>
  <c r="D39" i="10"/>
  <c r="C39" i="10"/>
  <c r="D38" i="10"/>
  <c r="C38" i="10"/>
  <c r="D36" i="10"/>
  <c r="C36" i="10"/>
  <c r="D35" i="10"/>
  <c r="C35" i="10"/>
  <c r="D33" i="10"/>
  <c r="C33" i="10"/>
  <c r="D32" i="10"/>
  <c r="C32" i="10"/>
  <c r="D31" i="10"/>
  <c r="C31" i="10"/>
  <c r="D30" i="10"/>
  <c r="C30" i="10"/>
  <c r="D24" i="10"/>
  <c r="C24" i="10"/>
  <c r="D23" i="10"/>
  <c r="C23" i="10"/>
  <c r="D22" i="10"/>
  <c r="C22" i="10"/>
  <c r="D21" i="10"/>
  <c r="C21" i="10"/>
  <c r="D20" i="10"/>
  <c r="C20" i="10"/>
  <c r="D18" i="10"/>
  <c r="C18" i="10"/>
  <c r="D17" i="10"/>
  <c r="C17" i="10"/>
  <c r="D16" i="10"/>
  <c r="C16" i="10"/>
  <c r="D15" i="10"/>
  <c r="C15" i="10"/>
  <c r="D13" i="10"/>
  <c r="C13" i="10"/>
  <c r="D12" i="10"/>
  <c r="C12" i="10"/>
  <c r="D11" i="10"/>
  <c r="C11" i="10"/>
  <c r="D10" i="10"/>
  <c r="C10" i="10"/>
  <c r="D9" i="10"/>
  <c r="C9" i="10"/>
  <c r="D8" i="10"/>
  <c r="C8" i="10"/>
  <c r="D5" i="10"/>
  <c r="C5" i="10"/>
  <c r="D4" i="10"/>
  <c r="C4" i="10"/>
  <c r="D263" i="15"/>
  <c r="C263" i="15"/>
  <c r="D262" i="15"/>
  <c r="C262" i="15"/>
  <c r="D261" i="15"/>
  <c r="C261" i="15"/>
  <c r="D260" i="15"/>
  <c r="C260" i="15"/>
  <c r="D259" i="15"/>
  <c r="C259" i="15"/>
  <c r="D258" i="15"/>
  <c r="C258" i="15"/>
  <c r="D257" i="15"/>
  <c r="C257" i="15"/>
  <c r="D256" i="15"/>
  <c r="C256" i="15"/>
  <c r="D253" i="15"/>
  <c r="C253" i="15"/>
  <c r="D251" i="15"/>
  <c r="C251" i="15"/>
  <c r="D250" i="15"/>
  <c r="C250" i="15"/>
  <c r="D247" i="15"/>
  <c r="C247" i="15"/>
  <c r="D239" i="15"/>
  <c r="C239" i="15"/>
  <c r="D238" i="15"/>
  <c r="C238" i="15"/>
  <c r="D237" i="15"/>
  <c r="C237" i="15"/>
  <c r="D236" i="15"/>
  <c r="C236" i="15"/>
  <c r="D235" i="15"/>
  <c r="C235" i="15"/>
  <c r="D229" i="15"/>
  <c r="C229" i="15"/>
  <c r="D228" i="15"/>
  <c r="C228" i="15"/>
  <c r="D227" i="15"/>
  <c r="C227" i="15"/>
  <c r="D226" i="15"/>
  <c r="C226" i="15"/>
  <c r="D224" i="15"/>
  <c r="C224" i="15"/>
  <c r="D223" i="15"/>
  <c r="C223" i="15"/>
  <c r="D222" i="15"/>
  <c r="C222" i="15"/>
  <c r="D221" i="15"/>
  <c r="C221" i="15"/>
  <c r="D220" i="15"/>
  <c r="C220" i="15"/>
  <c r="D217" i="15"/>
  <c r="C217" i="15"/>
  <c r="D216" i="15"/>
  <c r="C216" i="15"/>
  <c r="D215" i="15"/>
  <c r="C215" i="15"/>
  <c r="D214" i="15"/>
  <c r="C214" i="15"/>
  <c r="D213" i="15"/>
  <c r="C213" i="15"/>
  <c r="D212" i="15"/>
  <c r="C212" i="15"/>
  <c r="D211" i="15"/>
  <c r="C211" i="15"/>
  <c r="D210" i="15"/>
  <c r="C210" i="15"/>
  <c r="D209" i="15"/>
  <c r="C209" i="15"/>
  <c r="D208" i="15"/>
  <c r="C208" i="15"/>
  <c r="D205" i="15"/>
  <c r="C205" i="15"/>
  <c r="D204" i="15"/>
  <c r="C204" i="15"/>
  <c r="D203" i="15"/>
  <c r="C203" i="15"/>
  <c r="D202" i="15"/>
  <c r="C202" i="15"/>
  <c r="D201" i="15"/>
  <c r="C201" i="15"/>
  <c r="D200" i="15"/>
  <c r="C200" i="15"/>
  <c r="D199" i="15"/>
  <c r="C199" i="15"/>
  <c r="D198" i="15"/>
  <c r="C198" i="15"/>
  <c r="D197" i="15"/>
  <c r="C197" i="15"/>
  <c r="D196" i="15"/>
  <c r="C196" i="15"/>
  <c r="D195" i="15"/>
  <c r="C195" i="15"/>
  <c r="D194" i="15"/>
  <c r="C194" i="15"/>
  <c r="D193" i="15"/>
  <c r="C193" i="15"/>
  <c r="D192" i="15"/>
  <c r="C192" i="15"/>
  <c r="D187" i="15"/>
  <c r="C187" i="15"/>
  <c r="D186" i="15"/>
  <c r="C186" i="15"/>
  <c r="D185" i="15"/>
  <c r="C185" i="15"/>
  <c r="D184" i="15"/>
  <c r="C184" i="15"/>
  <c r="D181" i="15"/>
  <c r="C181" i="15"/>
  <c r="D180" i="15"/>
  <c r="C180" i="15"/>
  <c r="D176" i="15"/>
  <c r="C176" i="15"/>
  <c r="D175" i="15"/>
  <c r="C175" i="15"/>
  <c r="D174" i="15"/>
  <c r="C174" i="15"/>
  <c r="D155" i="15"/>
  <c r="C155" i="15"/>
  <c r="D153" i="15"/>
  <c r="C153" i="15"/>
  <c r="D152" i="15"/>
  <c r="C152" i="15"/>
  <c r="D151" i="15"/>
  <c r="C151" i="15"/>
  <c r="D149" i="15"/>
  <c r="C149" i="15"/>
  <c r="D147" i="15"/>
  <c r="C147" i="15"/>
  <c r="D146" i="15"/>
  <c r="C146" i="15"/>
  <c r="D144" i="15"/>
  <c r="C144" i="15"/>
  <c r="D110" i="15"/>
  <c r="C110" i="15"/>
  <c r="D109" i="15"/>
  <c r="C109" i="15"/>
  <c r="D103" i="15"/>
  <c r="C103" i="15"/>
  <c r="D102" i="15"/>
  <c r="C102" i="15"/>
  <c r="D100" i="15"/>
  <c r="C100" i="15"/>
  <c r="D99" i="15"/>
  <c r="C99" i="15"/>
  <c r="D98" i="15"/>
  <c r="C98" i="15"/>
  <c r="D96" i="15"/>
  <c r="C96" i="15"/>
  <c r="D95" i="15"/>
  <c r="C95" i="15"/>
  <c r="D94" i="15"/>
  <c r="C94" i="15"/>
  <c r="D93" i="15"/>
  <c r="C93" i="15"/>
  <c r="D92" i="15"/>
  <c r="C92" i="15"/>
  <c r="D75" i="15"/>
  <c r="C75" i="15"/>
  <c r="D74" i="15"/>
  <c r="C74" i="15"/>
  <c r="D73" i="15"/>
  <c r="C73" i="15"/>
  <c r="D72" i="15"/>
  <c r="C72" i="15"/>
  <c r="D71" i="15"/>
  <c r="C71" i="15"/>
  <c r="D70" i="15"/>
  <c r="C70" i="15"/>
  <c r="D69" i="15"/>
  <c r="C69" i="15"/>
  <c r="D68" i="15"/>
  <c r="C68" i="15"/>
  <c r="D67" i="15"/>
  <c r="C67" i="15"/>
  <c r="D66" i="15"/>
  <c r="C66" i="15"/>
  <c r="D65" i="15"/>
  <c r="C65" i="15"/>
  <c r="D62" i="15"/>
  <c r="C62" i="15"/>
  <c r="D61" i="15"/>
  <c r="C61" i="15"/>
  <c r="D60" i="15"/>
  <c r="C60" i="15"/>
  <c r="D45" i="15"/>
  <c r="C45" i="15"/>
  <c r="D44" i="15"/>
  <c r="C44" i="15"/>
  <c r="D43" i="15"/>
  <c r="C43" i="15"/>
  <c r="D39" i="15"/>
  <c r="C39" i="15"/>
  <c r="D38" i="15"/>
  <c r="C38" i="15"/>
  <c r="D36" i="15"/>
  <c r="C36" i="15"/>
  <c r="D35" i="15"/>
  <c r="C35" i="15"/>
  <c r="D33" i="15"/>
  <c r="C33" i="15"/>
  <c r="D32" i="15"/>
  <c r="C32" i="15"/>
  <c r="D31" i="15"/>
  <c r="C31" i="15"/>
  <c r="D30" i="15"/>
  <c r="C30" i="15"/>
  <c r="D24" i="15"/>
  <c r="C24" i="15"/>
  <c r="D23" i="15"/>
  <c r="C23" i="15"/>
  <c r="D22" i="15"/>
  <c r="C22" i="15"/>
  <c r="D21" i="15"/>
  <c r="C21" i="15"/>
  <c r="D20" i="15"/>
  <c r="C20" i="15"/>
  <c r="D18" i="15"/>
  <c r="C18" i="15"/>
  <c r="D17" i="15"/>
  <c r="C17" i="15"/>
  <c r="D16" i="15"/>
  <c r="C16" i="15"/>
  <c r="D15" i="15"/>
  <c r="C15" i="15"/>
  <c r="D13" i="15"/>
  <c r="C13" i="15"/>
  <c r="D12" i="15"/>
  <c r="C12" i="15"/>
  <c r="D11" i="15"/>
  <c r="C11" i="15"/>
  <c r="D10" i="15"/>
  <c r="C10" i="15"/>
  <c r="D9" i="15"/>
  <c r="C9" i="15"/>
  <c r="D8" i="15"/>
  <c r="C8" i="15"/>
  <c r="D5" i="15"/>
  <c r="C5" i="15"/>
  <c r="D4" i="15"/>
  <c r="C4" i="15"/>
  <c r="D264" i="16"/>
  <c r="C264" i="16"/>
  <c r="D263" i="16"/>
  <c r="C263" i="16"/>
  <c r="D262" i="16"/>
  <c r="C262" i="16"/>
  <c r="D261" i="16"/>
  <c r="C261" i="16"/>
  <c r="D260" i="16"/>
  <c r="C260" i="16"/>
  <c r="D259" i="16"/>
  <c r="C259" i="16"/>
  <c r="D258" i="16"/>
  <c r="C258" i="16"/>
  <c r="D257" i="16"/>
  <c r="C257" i="16"/>
  <c r="D256" i="16"/>
  <c r="C256" i="16"/>
  <c r="D254" i="16"/>
  <c r="C254" i="16"/>
  <c r="D253" i="16"/>
  <c r="C253" i="16"/>
  <c r="D251" i="16"/>
  <c r="C251" i="16"/>
  <c r="D250" i="16"/>
  <c r="C250" i="16"/>
  <c r="D249" i="16"/>
  <c r="C249" i="16"/>
  <c r="D248" i="16"/>
  <c r="C248" i="16"/>
  <c r="D247" i="16"/>
  <c r="C247" i="16"/>
  <c r="D245" i="16"/>
  <c r="C245" i="16"/>
  <c r="D244" i="16"/>
  <c r="C244" i="16"/>
  <c r="D239" i="16"/>
  <c r="C239" i="16"/>
  <c r="D238" i="16"/>
  <c r="C238" i="16"/>
  <c r="D237" i="16"/>
  <c r="C237" i="16"/>
  <c r="D236" i="16"/>
  <c r="C236" i="16"/>
  <c r="D235" i="16"/>
  <c r="C235" i="16"/>
  <c r="D234" i="16"/>
  <c r="C234" i="16"/>
  <c r="D233" i="16"/>
  <c r="C233" i="16"/>
  <c r="D232" i="16"/>
  <c r="C232" i="16"/>
  <c r="D231" i="16"/>
  <c r="C231" i="16"/>
  <c r="D229" i="16"/>
  <c r="C229" i="16"/>
  <c r="D228" i="16"/>
  <c r="C228" i="16"/>
  <c r="D227" i="16"/>
  <c r="C227" i="16"/>
  <c r="D226" i="16"/>
  <c r="C226" i="16"/>
  <c r="D225" i="16"/>
  <c r="C225" i="16"/>
  <c r="D224" i="16"/>
  <c r="C224" i="16"/>
  <c r="D223" i="16"/>
  <c r="C223" i="16"/>
  <c r="D222" i="16"/>
  <c r="C222" i="16"/>
  <c r="D221" i="16"/>
  <c r="C221" i="16"/>
  <c r="D220" i="16"/>
  <c r="C220" i="16"/>
  <c r="D217" i="16"/>
  <c r="C217" i="16"/>
  <c r="D216" i="16"/>
  <c r="C216" i="16"/>
  <c r="D215" i="16"/>
  <c r="C215" i="16"/>
  <c r="D214" i="16"/>
  <c r="C214" i="16"/>
  <c r="D213" i="16"/>
  <c r="C213" i="16"/>
  <c r="D212" i="16"/>
  <c r="C212" i="16"/>
  <c r="D211" i="16"/>
  <c r="C211" i="16"/>
  <c r="D210" i="16"/>
  <c r="C210" i="16"/>
  <c r="D209" i="16"/>
  <c r="C209" i="16"/>
  <c r="D208" i="16"/>
  <c r="C208" i="16"/>
  <c r="D205" i="16"/>
  <c r="C205" i="16"/>
  <c r="D204" i="16"/>
  <c r="C204" i="16"/>
  <c r="D203" i="16"/>
  <c r="C203" i="16"/>
  <c r="D202" i="16"/>
  <c r="C202" i="16"/>
  <c r="D201" i="16"/>
  <c r="C201" i="16"/>
  <c r="D200" i="16"/>
  <c r="C200" i="16"/>
  <c r="D199" i="16"/>
  <c r="C199" i="16"/>
  <c r="D198" i="16"/>
  <c r="C198" i="16"/>
  <c r="D197" i="16"/>
  <c r="C197" i="16"/>
  <c r="D196" i="16"/>
  <c r="C196" i="16"/>
  <c r="D195" i="16"/>
  <c r="C195" i="16"/>
  <c r="D194" i="16"/>
  <c r="C194" i="16"/>
  <c r="D193" i="16"/>
  <c r="C193" i="16"/>
  <c r="D192" i="16"/>
  <c r="C192" i="16"/>
  <c r="D187" i="16"/>
  <c r="C187" i="16"/>
  <c r="D186" i="16"/>
  <c r="C186" i="16"/>
  <c r="D185" i="16"/>
  <c r="C185" i="16"/>
  <c r="D184" i="16"/>
  <c r="C184" i="16"/>
  <c r="D181" i="16"/>
  <c r="C181" i="16"/>
  <c r="D180" i="16"/>
  <c r="C180" i="16"/>
  <c r="D177" i="16"/>
  <c r="C177" i="16"/>
  <c r="D176" i="16"/>
  <c r="C176" i="16"/>
  <c r="D175" i="16"/>
  <c r="C175" i="16"/>
  <c r="D174" i="16"/>
  <c r="C174" i="16"/>
  <c r="D159" i="16"/>
  <c r="C159" i="16"/>
  <c r="D158" i="16"/>
  <c r="C158" i="16"/>
  <c r="D157" i="16"/>
  <c r="C157" i="16"/>
  <c r="D155" i="16"/>
  <c r="C155" i="16"/>
  <c r="D154" i="16"/>
  <c r="C154" i="16"/>
  <c r="D153" i="16"/>
  <c r="C153" i="16"/>
  <c r="D152" i="16"/>
  <c r="C152" i="16"/>
  <c r="D151" i="16"/>
  <c r="C151" i="16"/>
  <c r="D149" i="16"/>
  <c r="C149" i="16"/>
  <c r="D147" i="16"/>
  <c r="C147" i="16"/>
  <c r="D146" i="16"/>
  <c r="C146" i="16"/>
  <c r="D145" i="16"/>
  <c r="C145" i="16"/>
  <c r="D144" i="16"/>
  <c r="C144" i="16"/>
  <c r="D142" i="16"/>
  <c r="C142" i="16"/>
  <c r="D141" i="16"/>
  <c r="C141" i="16"/>
  <c r="D140" i="16"/>
  <c r="C140" i="16"/>
  <c r="D139" i="16"/>
  <c r="C139" i="16"/>
  <c r="D136" i="16"/>
  <c r="C136" i="16"/>
  <c r="D133" i="16"/>
  <c r="C133" i="16"/>
  <c r="D132" i="16"/>
  <c r="C132" i="16"/>
  <c r="D131" i="16"/>
  <c r="C131" i="16"/>
  <c r="D130" i="16"/>
  <c r="C130" i="16"/>
  <c r="D129" i="16"/>
  <c r="C129" i="16"/>
  <c r="D128" i="16"/>
  <c r="C128" i="16"/>
  <c r="D127" i="16"/>
  <c r="C127" i="16"/>
  <c r="D126" i="16"/>
  <c r="C126" i="16"/>
  <c r="D124" i="16"/>
  <c r="C124" i="16"/>
  <c r="D122" i="16"/>
  <c r="C122" i="16"/>
  <c r="D121" i="16"/>
  <c r="C121" i="16"/>
  <c r="D119" i="16"/>
  <c r="C119" i="16"/>
  <c r="D118" i="16"/>
  <c r="C118" i="16"/>
  <c r="D117" i="16"/>
  <c r="C117" i="16"/>
  <c r="D116" i="16"/>
  <c r="C116" i="16"/>
  <c r="D114" i="16"/>
  <c r="C114" i="16"/>
  <c r="D113" i="16"/>
  <c r="C113" i="16"/>
  <c r="D112" i="16"/>
  <c r="C112" i="16"/>
  <c r="D110" i="16"/>
  <c r="C110" i="16"/>
  <c r="D109" i="16"/>
  <c r="C109" i="16"/>
  <c r="D106" i="16"/>
  <c r="C106" i="16"/>
  <c r="D105" i="16"/>
  <c r="C105" i="16"/>
  <c r="D103" i="16"/>
  <c r="C103" i="16"/>
  <c r="D102" i="16"/>
  <c r="C102" i="16"/>
  <c r="D101" i="16"/>
  <c r="C101" i="16"/>
  <c r="D100" i="16"/>
  <c r="C100" i="16"/>
  <c r="D99" i="16"/>
  <c r="C99" i="16"/>
  <c r="D98" i="16"/>
  <c r="C98" i="16"/>
  <c r="D97" i="16"/>
  <c r="C97" i="16"/>
  <c r="D96" i="16"/>
  <c r="C96" i="16"/>
  <c r="D95" i="16"/>
  <c r="C95" i="16"/>
  <c r="D94" i="16"/>
  <c r="C94" i="16"/>
  <c r="D93" i="16"/>
  <c r="C93" i="16"/>
  <c r="D92" i="16"/>
  <c r="C92" i="16"/>
  <c r="D90" i="16"/>
  <c r="C90" i="16"/>
  <c r="D78" i="16"/>
  <c r="C78" i="16"/>
  <c r="D77" i="16"/>
  <c r="C77" i="16"/>
  <c r="D75" i="16"/>
  <c r="C75" i="16"/>
  <c r="D74" i="16"/>
  <c r="C74" i="16"/>
  <c r="D73" i="16"/>
  <c r="C73" i="16"/>
  <c r="D72" i="16"/>
  <c r="C72" i="16"/>
  <c r="D71" i="16"/>
  <c r="C71" i="16"/>
  <c r="D70" i="16"/>
  <c r="C70" i="16"/>
  <c r="D69" i="16"/>
  <c r="C69" i="16"/>
  <c r="D68" i="16"/>
  <c r="C68" i="16"/>
  <c r="D67" i="16"/>
  <c r="C67" i="16"/>
  <c r="D66" i="16"/>
  <c r="C66" i="16"/>
  <c r="D65" i="16"/>
  <c r="C65" i="16"/>
  <c r="D62" i="16"/>
  <c r="C62" i="16"/>
  <c r="D61" i="16"/>
  <c r="C61" i="16"/>
  <c r="D60" i="16"/>
  <c r="C60" i="16"/>
  <c r="D45" i="16"/>
  <c r="C45" i="16"/>
  <c r="D44" i="16"/>
  <c r="C44" i="16"/>
  <c r="D43" i="16"/>
  <c r="C43" i="16"/>
  <c r="D39" i="16"/>
  <c r="C39" i="16"/>
  <c r="D38" i="16"/>
  <c r="C38" i="16"/>
  <c r="D36" i="16"/>
  <c r="C36" i="16"/>
  <c r="D35" i="16"/>
  <c r="C35" i="16"/>
  <c r="D33" i="16"/>
  <c r="C33" i="16"/>
  <c r="D32" i="16"/>
  <c r="C32" i="16"/>
  <c r="D31" i="16"/>
  <c r="C31" i="16"/>
  <c r="D30" i="16"/>
  <c r="C30" i="16"/>
  <c r="D24" i="16"/>
  <c r="C24" i="16"/>
  <c r="D23" i="16"/>
  <c r="C23" i="16"/>
  <c r="D22" i="16"/>
  <c r="C22" i="16"/>
  <c r="D21" i="16"/>
  <c r="C21" i="16"/>
  <c r="D20" i="16"/>
  <c r="C20" i="16"/>
  <c r="D18" i="16"/>
  <c r="C18" i="16"/>
  <c r="D17" i="16"/>
  <c r="C17" i="16"/>
  <c r="D16" i="16"/>
  <c r="C16" i="16"/>
  <c r="D15" i="16"/>
  <c r="C15" i="16"/>
  <c r="D13" i="16"/>
  <c r="C13" i="16"/>
  <c r="D12" i="16"/>
  <c r="C12" i="16"/>
  <c r="D11" i="16"/>
  <c r="C11" i="16"/>
  <c r="D10" i="16"/>
  <c r="C10" i="16"/>
  <c r="D9" i="16"/>
  <c r="C9" i="16"/>
  <c r="D8" i="16"/>
  <c r="C8" i="16"/>
  <c r="D5" i="16"/>
  <c r="C5" i="16"/>
  <c r="D4" i="16"/>
  <c r="C4" i="16"/>
  <c r="D264" i="13"/>
  <c r="C264" i="13"/>
  <c r="D263" i="13"/>
  <c r="C263" i="13"/>
  <c r="D262" i="13"/>
  <c r="C262" i="13"/>
  <c r="D261" i="13"/>
  <c r="C261" i="13"/>
  <c r="D260" i="13"/>
  <c r="C260" i="13"/>
  <c r="D259" i="13"/>
  <c r="C259" i="13"/>
  <c r="D258" i="13"/>
  <c r="C258" i="13"/>
  <c r="D257" i="13"/>
  <c r="C257" i="13"/>
  <c r="D256" i="13"/>
  <c r="C256" i="13"/>
  <c r="D254" i="13"/>
  <c r="C254" i="13"/>
  <c r="D253" i="13"/>
  <c r="C253" i="13"/>
  <c r="D251" i="13"/>
  <c r="C251" i="13"/>
  <c r="D250" i="13"/>
  <c r="C250" i="13"/>
  <c r="D249" i="13"/>
  <c r="C249" i="13"/>
  <c r="D248" i="13"/>
  <c r="C248" i="13"/>
  <c r="D247" i="13"/>
  <c r="C247" i="13"/>
  <c r="D245" i="13"/>
  <c r="C245" i="13"/>
  <c r="D244" i="13"/>
  <c r="C244" i="13"/>
  <c r="D239" i="13"/>
  <c r="C239" i="13"/>
  <c r="D238" i="13"/>
  <c r="C238" i="13"/>
  <c r="D237" i="13"/>
  <c r="C237" i="13"/>
  <c r="D236" i="13"/>
  <c r="C236" i="13"/>
  <c r="D235" i="13"/>
  <c r="C235" i="13"/>
  <c r="D234" i="13"/>
  <c r="C234" i="13"/>
  <c r="D233" i="13"/>
  <c r="C233" i="13"/>
  <c r="D232" i="13"/>
  <c r="C232" i="13"/>
  <c r="D231" i="13"/>
  <c r="C231" i="13"/>
  <c r="D229" i="13"/>
  <c r="C229" i="13"/>
  <c r="D228" i="13"/>
  <c r="C228" i="13"/>
  <c r="D227" i="13"/>
  <c r="C227" i="13"/>
  <c r="D226" i="13"/>
  <c r="C226" i="13"/>
  <c r="D225" i="13"/>
  <c r="C225" i="13"/>
  <c r="D224" i="13"/>
  <c r="C224" i="13"/>
  <c r="D223" i="13"/>
  <c r="C223" i="13"/>
  <c r="D222" i="13"/>
  <c r="C222" i="13"/>
  <c r="D221" i="13"/>
  <c r="C221" i="13"/>
  <c r="D220" i="13"/>
  <c r="C220" i="13"/>
  <c r="D217" i="13"/>
  <c r="C217" i="13"/>
  <c r="D216" i="13"/>
  <c r="C216" i="13"/>
  <c r="D215" i="13"/>
  <c r="C215" i="13"/>
  <c r="D214" i="13"/>
  <c r="C214" i="13"/>
  <c r="D213" i="13"/>
  <c r="C213" i="13"/>
  <c r="D212" i="13"/>
  <c r="C212" i="13"/>
  <c r="D211" i="13"/>
  <c r="C211" i="13"/>
  <c r="D210" i="13"/>
  <c r="C210" i="13"/>
  <c r="D209" i="13"/>
  <c r="C209" i="13"/>
  <c r="D208" i="13"/>
  <c r="C208" i="13"/>
  <c r="D205" i="13"/>
  <c r="C205" i="13"/>
  <c r="D204" i="13"/>
  <c r="C204" i="13"/>
  <c r="D203" i="13"/>
  <c r="C203" i="13"/>
  <c r="D202" i="13"/>
  <c r="C202" i="13"/>
  <c r="D201" i="13"/>
  <c r="C201" i="13"/>
  <c r="D200" i="13"/>
  <c r="C200" i="13"/>
  <c r="D199" i="13"/>
  <c r="C199" i="13"/>
  <c r="D198" i="13"/>
  <c r="C198" i="13"/>
  <c r="D197" i="13"/>
  <c r="C197" i="13"/>
  <c r="D196" i="13"/>
  <c r="C196" i="13"/>
  <c r="D195" i="13"/>
  <c r="C195" i="13"/>
  <c r="D194" i="13"/>
  <c r="C194" i="13"/>
  <c r="D193" i="13"/>
  <c r="C193" i="13"/>
  <c r="D192" i="13"/>
  <c r="C192" i="13"/>
  <c r="D191" i="13"/>
  <c r="C191" i="13"/>
  <c r="D190" i="13"/>
  <c r="C190" i="13"/>
  <c r="D189" i="13"/>
  <c r="C189" i="13"/>
  <c r="D187" i="13"/>
  <c r="C187" i="13"/>
  <c r="D186" i="13"/>
  <c r="C186" i="13"/>
  <c r="D185" i="13"/>
  <c r="C185" i="13"/>
  <c r="D184" i="13"/>
  <c r="C184" i="13"/>
  <c r="D181" i="13"/>
  <c r="C181" i="13"/>
  <c r="D180" i="13"/>
  <c r="C180" i="13"/>
  <c r="D179" i="13"/>
  <c r="C179" i="13"/>
  <c r="D176" i="13"/>
  <c r="C176" i="13"/>
  <c r="D175" i="13"/>
  <c r="C175" i="13"/>
  <c r="D174" i="13"/>
  <c r="C174" i="13"/>
  <c r="D155" i="13"/>
  <c r="C155" i="13"/>
  <c r="D154" i="13"/>
  <c r="C154" i="13"/>
  <c r="D153" i="13"/>
  <c r="C153" i="13"/>
  <c r="D152" i="13"/>
  <c r="C152" i="13"/>
  <c r="D149" i="13"/>
  <c r="C149" i="13"/>
  <c r="D114" i="13"/>
  <c r="C114" i="13"/>
  <c r="D113" i="13"/>
  <c r="C113" i="13"/>
  <c r="D112" i="13"/>
  <c r="C112" i="13"/>
  <c r="D110" i="13"/>
  <c r="C110" i="13"/>
  <c r="D109" i="13"/>
  <c r="C109" i="13"/>
  <c r="D103" i="13"/>
  <c r="C103" i="13"/>
  <c r="D100" i="13"/>
  <c r="C100" i="13"/>
  <c r="D99" i="13"/>
  <c r="C99" i="13"/>
  <c r="D98" i="13"/>
  <c r="C98" i="13"/>
  <c r="D97" i="13"/>
  <c r="C97" i="13"/>
  <c r="D96" i="13"/>
  <c r="C96" i="13"/>
  <c r="D95" i="13"/>
  <c r="C95" i="13"/>
  <c r="D94" i="13"/>
  <c r="C94" i="13"/>
  <c r="D93" i="13"/>
  <c r="C93" i="13"/>
  <c r="D92" i="13"/>
  <c r="C92" i="13"/>
  <c r="D90" i="13"/>
  <c r="C90" i="13"/>
  <c r="D75" i="13"/>
  <c r="C75" i="13"/>
  <c r="D74" i="13"/>
  <c r="C74" i="13"/>
  <c r="D73" i="13"/>
  <c r="C73" i="13"/>
  <c r="D72" i="13"/>
  <c r="C72" i="13"/>
  <c r="D71" i="13"/>
  <c r="C71" i="13"/>
  <c r="D69" i="13"/>
  <c r="C69" i="13"/>
  <c r="D68" i="13"/>
  <c r="C68" i="13"/>
  <c r="D67" i="13"/>
  <c r="C67" i="13"/>
  <c r="D66" i="13"/>
  <c r="C66" i="13"/>
  <c r="D65" i="13"/>
  <c r="C65" i="13"/>
  <c r="D62" i="13"/>
  <c r="C62" i="13"/>
  <c r="D61" i="13"/>
  <c r="C61" i="13"/>
  <c r="D60" i="13"/>
  <c r="C60" i="13"/>
  <c r="D45" i="13"/>
  <c r="C45" i="13"/>
  <c r="D44" i="13"/>
  <c r="C44" i="13"/>
  <c r="D43" i="13"/>
  <c r="C43" i="13"/>
  <c r="D39" i="13"/>
  <c r="C39" i="13"/>
  <c r="D38" i="13"/>
  <c r="C38" i="13"/>
  <c r="D36" i="13"/>
  <c r="C36" i="13"/>
  <c r="D35" i="13"/>
  <c r="C35" i="13"/>
  <c r="D34" i="13"/>
  <c r="C34" i="13"/>
  <c r="D33" i="13"/>
  <c r="C33" i="13"/>
  <c r="D32" i="13"/>
  <c r="C32" i="13"/>
  <c r="D31" i="13"/>
  <c r="C31" i="13"/>
  <c r="D30" i="13"/>
  <c r="C30" i="13"/>
  <c r="D24" i="13"/>
  <c r="C24" i="13"/>
  <c r="D23" i="13"/>
  <c r="C23" i="13"/>
  <c r="D22" i="13"/>
  <c r="C22" i="13"/>
  <c r="D21" i="13"/>
  <c r="C21" i="13"/>
  <c r="D20" i="13"/>
  <c r="C20" i="13"/>
  <c r="D18" i="13"/>
  <c r="C18" i="13"/>
  <c r="D17" i="13"/>
  <c r="C17" i="13"/>
  <c r="D16" i="13"/>
  <c r="C16" i="13"/>
  <c r="D15" i="13"/>
  <c r="C15" i="13"/>
  <c r="D13" i="13"/>
  <c r="C13" i="13"/>
  <c r="D12" i="13"/>
  <c r="C12" i="13"/>
  <c r="D11" i="13"/>
  <c r="C11" i="13"/>
  <c r="D10" i="13"/>
  <c r="C10" i="13"/>
  <c r="D9" i="13"/>
  <c r="C9" i="13"/>
  <c r="D8" i="13"/>
  <c r="C8" i="13"/>
  <c r="D5" i="13"/>
  <c r="C5" i="13"/>
  <c r="D4" i="13"/>
  <c r="C4" i="13"/>
  <c r="D264" i="12"/>
  <c r="C264" i="12"/>
  <c r="D263" i="12"/>
  <c r="C263" i="12"/>
  <c r="D262" i="12"/>
  <c r="C262" i="12"/>
  <c r="D261" i="12"/>
  <c r="C261" i="12"/>
  <c r="D260" i="12"/>
  <c r="C260" i="12"/>
  <c r="D259" i="12"/>
  <c r="C259" i="12"/>
  <c r="D258" i="12"/>
  <c r="C258" i="12"/>
  <c r="D257" i="12"/>
  <c r="C257" i="12"/>
  <c r="D256" i="12"/>
  <c r="C256" i="12"/>
  <c r="D254" i="12"/>
  <c r="C254" i="12"/>
  <c r="D253" i="12"/>
  <c r="C253" i="12"/>
  <c r="D251" i="12"/>
  <c r="C251" i="12"/>
  <c r="D250" i="12"/>
  <c r="C250" i="12"/>
  <c r="D249" i="12"/>
  <c r="C249" i="12"/>
  <c r="D248" i="12"/>
  <c r="C248" i="12"/>
  <c r="D247" i="12"/>
  <c r="C247" i="12"/>
  <c r="D239" i="12"/>
  <c r="C239" i="12"/>
  <c r="D238" i="12"/>
  <c r="C238" i="12"/>
  <c r="D237" i="12"/>
  <c r="C237" i="12"/>
  <c r="D236" i="12"/>
  <c r="C236" i="12"/>
  <c r="D235" i="12"/>
  <c r="C235" i="12"/>
  <c r="D234" i="12"/>
  <c r="C234" i="12"/>
  <c r="D233" i="12"/>
  <c r="C233" i="12"/>
  <c r="D232" i="12"/>
  <c r="C232" i="12"/>
  <c r="D231" i="12"/>
  <c r="C231" i="12"/>
  <c r="D229" i="12"/>
  <c r="C229" i="12"/>
  <c r="D228" i="12"/>
  <c r="C228" i="12"/>
  <c r="D227" i="12"/>
  <c r="C227" i="12"/>
  <c r="D226" i="12"/>
  <c r="C226" i="12"/>
  <c r="D225" i="12"/>
  <c r="C225" i="12"/>
  <c r="D224" i="12"/>
  <c r="C224" i="12"/>
  <c r="D223" i="12"/>
  <c r="C223" i="12"/>
  <c r="D222" i="12"/>
  <c r="C222" i="12"/>
  <c r="D221" i="12"/>
  <c r="C221" i="12"/>
  <c r="D220" i="12"/>
  <c r="C220" i="12"/>
  <c r="D217" i="12"/>
  <c r="C217" i="12"/>
  <c r="D216" i="12"/>
  <c r="C216" i="12"/>
  <c r="D215" i="12"/>
  <c r="C215" i="12"/>
  <c r="D214" i="12"/>
  <c r="C214" i="12"/>
  <c r="D213" i="12"/>
  <c r="C213" i="12"/>
  <c r="D212" i="12"/>
  <c r="C212" i="12"/>
  <c r="D211" i="12"/>
  <c r="C211" i="12"/>
  <c r="D210" i="12"/>
  <c r="C210" i="12"/>
  <c r="D209" i="12"/>
  <c r="C209" i="12"/>
  <c r="D208" i="12"/>
  <c r="C208" i="12"/>
  <c r="D205" i="12"/>
  <c r="C205" i="12"/>
  <c r="D204" i="12"/>
  <c r="C204" i="12"/>
  <c r="D203" i="12"/>
  <c r="C203" i="12"/>
  <c r="D202" i="12"/>
  <c r="C202" i="12"/>
  <c r="D201" i="12"/>
  <c r="C201" i="12"/>
  <c r="D200" i="12"/>
  <c r="C200" i="12"/>
  <c r="D199" i="12"/>
  <c r="C199" i="12"/>
  <c r="D198" i="12"/>
  <c r="C198" i="12"/>
  <c r="D197" i="12"/>
  <c r="C197" i="12"/>
  <c r="D196" i="12"/>
  <c r="C196" i="12"/>
  <c r="D195" i="12"/>
  <c r="C195" i="12"/>
  <c r="D194" i="12"/>
  <c r="C194" i="12"/>
  <c r="D193" i="12"/>
  <c r="C193" i="12"/>
  <c r="D192" i="12"/>
  <c r="C192" i="12"/>
  <c r="D191" i="12"/>
  <c r="C191" i="12"/>
  <c r="D190" i="12"/>
  <c r="C190" i="12"/>
  <c r="D189" i="12"/>
  <c r="C189" i="12"/>
  <c r="D187" i="12"/>
  <c r="C187" i="12"/>
  <c r="D186" i="12"/>
  <c r="C186" i="12"/>
  <c r="D185" i="12"/>
  <c r="C185" i="12"/>
  <c r="D184" i="12"/>
  <c r="C184" i="12"/>
  <c r="D181" i="12"/>
  <c r="C181" i="12"/>
  <c r="D180" i="12"/>
  <c r="C180" i="12"/>
  <c r="D176" i="12"/>
  <c r="C176" i="12"/>
  <c r="D175" i="12"/>
  <c r="C175" i="12"/>
  <c r="D174" i="12"/>
  <c r="C174" i="12"/>
  <c r="D159" i="12"/>
  <c r="C159" i="12"/>
  <c r="D158" i="12"/>
  <c r="C158" i="12"/>
  <c r="D157" i="12"/>
  <c r="C157" i="12"/>
  <c r="D155" i="12"/>
  <c r="C155" i="12"/>
  <c r="D154" i="12"/>
  <c r="C154" i="12"/>
  <c r="D153" i="12"/>
  <c r="C153" i="12"/>
  <c r="D152" i="12"/>
  <c r="C152" i="12"/>
  <c r="D151" i="12"/>
  <c r="C151" i="12"/>
  <c r="D149" i="12"/>
  <c r="C149" i="12"/>
  <c r="D103" i="12"/>
  <c r="C103" i="12"/>
  <c r="D100" i="12"/>
  <c r="C100" i="12"/>
  <c r="D99" i="12"/>
  <c r="C99" i="12"/>
  <c r="D98" i="12"/>
  <c r="C98" i="12"/>
  <c r="D97" i="12"/>
  <c r="C97" i="12"/>
  <c r="D96" i="12"/>
  <c r="C96" i="12"/>
  <c r="D95" i="12"/>
  <c r="C95" i="12"/>
  <c r="D94" i="12"/>
  <c r="C94" i="12"/>
  <c r="D93" i="12"/>
  <c r="C93" i="12"/>
  <c r="D92" i="12"/>
  <c r="C92" i="12"/>
  <c r="D78" i="12"/>
  <c r="C78" i="12"/>
  <c r="D77" i="12"/>
  <c r="C77" i="12"/>
  <c r="D75" i="12"/>
  <c r="C75" i="12"/>
  <c r="D73" i="12"/>
  <c r="C73" i="12"/>
  <c r="D72" i="12"/>
  <c r="C72" i="12"/>
  <c r="D71" i="12"/>
  <c r="C71" i="12"/>
  <c r="D70" i="12"/>
  <c r="C70" i="12"/>
  <c r="D69" i="12"/>
  <c r="C69" i="12"/>
  <c r="D68" i="12"/>
  <c r="C68" i="12"/>
  <c r="D67" i="12"/>
  <c r="C67" i="12"/>
  <c r="D66" i="12"/>
  <c r="C66" i="12"/>
  <c r="D65" i="12"/>
  <c r="C65" i="12"/>
  <c r="D62" i="12"/>
  <c r="C62" i="12"/>
  <c r="D61" i="12"/>
  <c r="C61" i="12"/>
  <c r="D60" i="12"/>
  <c r="C60" i="12"/>
  <c r="D45" i="12"/>
  <c r="C45" i="12"/>
  <c r="D44" i="12"/>
  <c r="C44" i="12"/>
  <c r="D43" i="12"/>
  <c r="C43" i="12"/>
  <c r="D39" i="12"/>
  <c r="C39" i="12"/>
  <c r="D38" i="12"/>
  <c r="C38" i="12"/>
  <c r="D36" i="12"/>
  <c r="C36" i="12"/>
  <c r="D35" i="12"/>
  <c r="C35" i="12"/>
  <c r="D34" i="12"/>
  <c r="C34" i="12"/>
  <c r="D33" i="12"/>
  <c r="C33" i="12"/>
  <c r="D32" i="12"/>
  <c r="C32" i="12"/>
  <c r="D31" i="12"/>
  <c r="C31" i="12"/>
  <c r="D30" i="12"/>
  <c r="C30" i="12"/>
  <c r="D25" i="12"/>
  <c r="C25" i="12"/>
  <c r="D24" i="12"/>
  <c r="C24" i="12"/>
  <c r="D23" i="12"/>
  <c r="C23" i="12"/>
  <c r="D22" i="12"/>
  <c r="C22" i="12"/>
  <c r="D21" i="12"/>
  <c r="C21" i="12"/>
  <c r="D20" i="12"/>
  <c r="C20" i="12"/>
  <c r="D18" i="12"/>
  <c r="C18" i="12"/>
  <c r="D17" i="12"/>
  <c r="C17" i="12"/>
  <c r="D16" i="12"/>
  <c r="C16" i="12"/>
  <c r="D15" i="12"/>
  <c r="C15" i="12"/>
  <c r="D13" i="12"/>
  <c r="C13" i="12"/>
  <c r="D12" i="12"/>
  <c r="C12" i="12"/>
  <c r="D11" i="12"/>
  <c r="C11" i="12"/>
  <c r="D10" i="12"/>
  <c r="C10" i="12"/>
  <c r="D9" i="12"/>
  <c r="C9" i="12"/>
  <c r="D8" i="12"/>
  <c r="C8" i="12"/>
  <c r="D5" i="12"/>
  <c r="C5" i="12"/>
  <c r="D4" i="12"/>
  <c r="C4" i="12"/>
  <c r="D252" i="6"/>
  <c r="C252" i="6"/>
  <c r="D264" i="11"/>
  <c r="C264" i="11"/>
  <c r="D263" i="11"/>
  <c r="C263" i="11"/>
  <c r="D262" i="11"/>
  <c r="C262" i="11"/>
  <c r="D261" i="11"/>
  <c r="C261" i="11"/>
  <c r="D260" i="11"/>
  <c r="C260" i="11"/>
  <c r="D259" i="11"/>
  <c r="C259" i="11"/>
  <c r="D258" i="11"/>
  <c r="C258" i="11"/>
  <c r="D257" i="11"/>
  <c r="C257" i="11"/>
  <c r="D256" i="11"/>
  <c r="C256" i="11"/>
  <c r="D254" i="11"/>
  <c r="C254" i="11"/>
  <c r="D253" i="11"/>
  <c r="C253" i="11"/>
  <c r="D251" i="11"/>
  <c r="C251" i="11"/>
  <c r="D250" i="11"/>
  <c r="C250" i="11"/>
  <c r="D249" i="11"/>
  <c r="C249" i="11"/>
  <c r="D248" i="11"/>
  <c r="C248" i="11"/>
  <c r="D247" i="11"/>
  <c r="C247" i="11"/>
  <c r="D242" i="11"/>
  <c r="C242" i="11"/>
  <c r="D241" i="11"/>
  <c r="C241" i="11"/>
  <c r="D239" i="11"/>
  <c r="C239" i="11"/>
  <c r="D238" i="11"/>
  <c r="C238" i="11"/>
  <c r="D237" i="11"/>
  <c r="C237" i="11"/>
  <c r="D236" i="11"/>
  <c r="C236" i="11"/>
  <c r="D235" i="11"/>
  <c r="C235" i="11"/>
  <c r="D229" i="11"/>
  <c r="C229" i="11"/>
  <c r="D228" i="11"/>
  <c r="C228" i="11"/>
  <c r="D227" i="11"/>
  <c r="C227" i="11"/>
  <c r="D226" i="11"/>
  <c r="C226" i="11"/>
  <c r="D225" i="11"/>
  <c r="C225" i="11"/>
  <c r="D224" i="11"/>
  <c r="C224" i="11"/>
  <c r="D223" i="11"/>
  <c r="C223" i="11"/>
  <c r="D222" i="11"/>
  <c r="C222" i="11"/>
  <c r="D221" i="11"/>
  <c r="C221" i="11"/>
  <c r="D220" i="11"/>
  <c r="C220" i="11"/>
  <c r="D217" i="11"/>
  <c r="C217" i="11"/>
  <c r="D216" i="11"/>
  <c r="C216" i="11"/>
  <c r="D215" i="11"/>
  <c r="C215" i="11"/>
  <c r="D214" i="11"/>
  <c r="C214" i="11"/>
  <c r="D213" i="11"/>
  <c r="C213" i="11"/>
  <c r="D212" i="11"/>
  <c r="C212" i="11"/>
  <c r="D211" i="11"/>
  <c r="C211" i="11"/>
  <c r="D210" i="11"/>
  <c r="C210" i="11"/>
  <c r="D209" i="11"/>
  <c r="C209" i="11"/>
  <c r="D208" i="11"/>
  <c r="C208" i="11"/>
  <c r="D205" i="11"/>
  <c r="C205" i="11"/>
  <c r="D204" i="11"/>
  <c r="C204" i="11"/>
  <c r="D203" i="11"/>
  <c r="C203" i="11"/>
  <c r="D202" i="11"/>
  <c r="C202" i="11"/>
  <c r="D201" i="11"/>
  <c r="C201" i="11"/>
  <c r="D200" i="11"/>
  <c r="C200" i="11"/>
  <c r="D199" i="11"/>
  <c r="C199" i="11"/>
  <c r="D198" i="11"/>
  <c r="C198" i="11"/>
  <c r="D197" i="11"/>
  <c r="C197" i="11"/>
  <c r="D196" i="11"/>
  <c r="C196" i="11"/>
  <c r="D195" i="11"/>
  <c r="C195" i="11"/>
  <c r="D194" i="11"/>
  <c r="C194" i="11"/>
  <c r="D193" i="11"/>
  <c r="C193" i="11"/>
  <c r="D192" i="11"/>
  <c r="C192" i="11"/>
  <c r="D191" i="11"/>
  <c r="C191" i="11"/>
  <c r="D190" i="11"/>
  <c r="C190" i="11"/>
  <c r="D189" i="11"/>
  <c r="C189" i="11"/>
  <c r="D187" i="11"/>
  <c r="C187" i="11"/>
  <c r="D186" i="11"/>
  <c r="C186" i="11"/>
  <c r="D185" i="11"/>
  <c r="C185" i="11"/>
  <c r="D184" i="11"/>
  <c r="C184" i="11"/>
  <c r="D181" i="11"/>
  <c r="C181" i="11"/>
  <c r="D180" i="11"/>
  <c r="C180" i="11"/>
  <c r="D176" i="11"/>
  <c r="C176" i="11"/>
  <c r="D175" i="11"/>
  <c r="C175" i="11"/>
  <c r="D174" i="11"/>
  <c r="C174" i="11"/>
  <c r="D159" i="11"/>
  <c r="C159" i="11"/>
  <c r="D158" i="11"/>
  <c r="C158" i="11"/>
  <c r="D157" i="11"/>
  <c r="C157" i="11"/>
  <c r="D155" i="11"/>
  <c r="C155" i="11"/>
  <c r="D153" i="11"/>
  <c r="C153" i="11"/>
  <c r="D152" i="11"/>
  <c r="C152" i="11"/>
  <c r="D151" i="11"/>
  <c r="C151" i="11"/>
  <c r="D150" i="11"/>
  <c r="C150" i="11"/>
  <c r="D149" i="11"/>
  <c r="C149" i="11"/>
  <c r="D103" i="11"/>
  <c r="C103" i="11"/>
  <c r="D101" i="11"/>
  <c r="C101" i="11"/>
  <c r="D100" i="11"/>
  <c r="C100" i="11"/>
  <c r="D99" i="11"/>
  <c r="C99" i="11"/>
  <c r="D98" i="11"/>
  <c r="C98" i="11"/>
  <c r="D97" i="11"/>
  <c r="C97" i="11"/>
  <c r="D96" i="11"/>
  <c r="C96" i="11"/>
  <c r="D95" i="11"/>
  <c r="C95" i="11"/>
  <c r="D94" i="11"/>
  <c r="C94" i="11"/>
  <c r="D93" i="11"/>
  <c r="C93" i="11"/>
  <c r="D92" i="11"/>
  <c r="C92" i="11"/>
  <c r="D78" i="11"/>
  <c r="C78" i="11"/>
  <c r="D77" i="11"/>
  <c r="C77" i="11"/>
  <c r="D75" i="11"/>
  <c r="C75" i="11"/>
  <c r="D74" i="11"/>
  <c r="C74" i="11"/>
  <c r="D73" i="11"/>
  <c r="C73" i="11"/>
  <c r="D72" i="11"/>
  <c r="C72" i="11"/>
  <c r="D71" i="11"/>
  <c r="C71" i="11"/>
  <c r="D69" i="11"/>
  <c r="C69" i="11"/>
  <c r="D68" i="11"/>
  <c r="C68" i="11"/>
  <c r="D67" i="11"/>
  <c r="C67" i="11"/>
  <c r="D66" i="11"/>
  <c r="C66" i="11"/>
  <c r="D65" i="11"/>
  <c r="C65" i="11"/>
  <c r="D62" i="11"/>
  <c r="C62" i="11"/>
  <c r="D61" i="11"/>
  <c r="C61" i="11"/>
  <c r="D60" i="11"/>
  <c r="C60" i="11"/>
  <c r="D45" i="11"/>
  <c r="C45" i="11"/>
  <c r="D44" i="11"/>
  <c r="C44" i="11"/>
  <c r="D43" i="11"/>
  <c r="C43" i="11"/>
  <c r="D39" i="11"/>
  <c r="C39" i="11"/>
  <c r="D38" i="11"/>
  <c r="C38" i="11"/>
  <c r="D36" i="11"/>
  <c r="C36" i="11"/>
  <c r="D35" i="11"/>
  <c r="C35" i="11"/>
  <c r="D34" i="11"/>
  <c r="C34" i="11"/>
  <c r="D33" i="11"/>
  <c r="C33" i="11"/>
  <c r="D32" i="11"/>
  <c r="C32" i="11"/>
  <c r="D31" i="11"/>
  <c r="C31" i="11"/>
  <c r="D30" i="11"/>
  <c r="C30" i="11"/>
  <c r="D24" i="11"/>
  <c r="C24" i="11"/>
  <c r="D23" i="11"/>
  <c r="C23" i="11"/>
  <c r="D22" i="11"/>
  <c r="C22" i="11"/>
  <c r="D21" i="11"/>
  <c r="C21" i="11"/>
  <c r="D20" i="11"/>
  <c r="C20" i="11"/>
  <c r="D18" i="11"/>
  <c r="C18" i="11"/>
  <c r="D17" i="11"/>
  <c r="C17" i="11"/>
  <c r="D16" i="11"/>
  <c r="C16" i="11"/>
  <c r="D15" i="11"/>
  <c r="C15" i="11"/>
  <c r="D13" i="11"/>
  <c r="C13" i="11"/>
  <c r="D12" i="11"/>
  <c r="C12" i="11"/>
  <c r="D11" i="11"/>
  <c r="C11" i="11"/>
  <c r="D10" i="11"/>
  <c r="C10" i="11"/>
  <c r="D9" i="11"/>
  <c r="C9" i="11"/>
  <c r="D8" i="11"/>
  <c r="C8" i="11"/>
  <c r="D5" i="11"/>
  <c r="C5" i="11"/>
  <c r="D4" i="11"/>
  <c r="C4" i="11"/>
  <c r="D263" i="6"/>
  <c r="C263" i="6"/>
  <c r="D262" i="6"/>
  <c r="C262" i="6"/>
  <c r="D261" i="6"/>
  <c r="C261" i="6"/>
  <c r="D260" i="6"/>
  <c r="C260" i="6"/>
  <c r="D259" i="6"/>
  <c r="C259" i="6"/>
  <c r="D258" i="6"/>
  <c r="C258" i="6"/>
  <c r="D257" i="6"/>
  <c r="C257" i="6"/>
  <c r="D256" i="6"/>
  <c r="C256" i="6"/>
  <c r="D254" i="6"/>
  <c r="C254" i="6"/>
  <c r="D253" i="6"/>
  <c r="C253" i="6"/>
  <c r="D251" i="6"/>
  <c r="C251" i="6"/>
  <c r="D250" i="6"/>
  <c r="C250" i="6"/>
  <c r="D249" i="6"/>
  <c r="C249" i="6"/>
  <c r="D248" i="6"/>
  <c r="C248" i="6"/>
  <c r="D247" i="6"/>
  <c r="C247" i="6"/>
  <c r="D245" i="6"/>
  <c r="C245" i="6"/>
  <c r="D244" i="6"/>
  <c r="C244" i="6"/>
  <c r="D242" i="6"/>
  <c r="C242" i="6"/>
  <c r="D241" i="6"/>
  <c r="C241" i="6"/>
  <c r="D239" i="6"/>
  <c r="C239" i="6"/>
  <c r="D238" i="6"/>
  <c r="C238" i="6"/>
  <c r="D237" i="6"/>
  <c r="C237" i="6"/>
  <c r="D236" i="6"/>
  <c r="C236" i="6"/>
  <c r="D235" i="6"/>
  <c r="C235" i="6"/>
  <c r="D234" i="6"/>
  <c r="C234" i="6"/>
  <c r="D233" i="6"/>
  <c r="C233" i="6"/>
  <c r="D232" i="6"/>
  <c r="C232" i="6"/>
  <c r="D231" i="6"/>
  <c r="C231" i="6"/>
  <c r="D229" i="6"/>
  <c r="C229" i="6"/>
  <c r="D228" i="6"/>
  <c r="C228" i="6"/>
  <c r="D227" i="6"/>
  <c r="C227" i="6"/>
  <c r="D226" i="6"/>
  <c r="C226" i="6"/>
  <c r="D225" i="6"/>
  <c r="C225" i="6"/>
  <c r="D224" i="6"/>
  <c r="C224" i="6"/>
  <c r="D223" i="6"/>
  <c r="C223" i="6"/>
  <c r="D222" i="6"/>
  <c r="C222" i="6"/>
  <c r="D221" i="6"/>
  <c r="C221" i="6"/>
  <c r="D220" i="6"/>
  <c r="C220" i="6"/>
  <c r="D217" i="6"/>
  <c r="C217" i="6"/>
  <c r="D216" i="6"/>
  <c r="C216" i="6"/>
  <c r="D215" i="6"/>
  <c r="C215" i="6"/>
  <c r="D214" i="6"/>
  <c r="C214" i="6"/>
  <c r="D213" i="6"/>
  <c r="C213" i="6"/>
  <c r="D212" i="6"/>
  <c r="C212" i="6"/>
  <c r="D211" i="6"/>
  <c r="C211" i="6"/>
  <c r="D210" i="6"/>
  <c r="C210" i="6"/>
  <c r="D209" i="6"/>
  <c r="C209" i="6"/>
  <c r="D208" i="6"/>
  <c r="C208" i="6"/>
  <c r="D205" i="6"/>
  <c r="C205" i="6"/>
  <c r="D204" i="6"/>
  <c r="C204" i="6"/>
  <c r="D203" i="6"/>
  <c r="C203" i="6"/>
  <c r="D202" i="6"/>
  <c r="C202" i="6"/>
  <c r="D201" i="6"/>
  <c r="C201" i="6"/>
  <c r="D200" i="6"/>
  <c r="C200" i="6"/>
  <c r="D199" i="6"/>
  <c r="C199" i="6"/>
  <c r="D198" i="6"/>
  <c r="C198" i="6"/>
  <c r="D197" i="6"/>
  <c r="C197" i="6"/>
  <c r="D196" i="6"/>
  <c r="C196" i="6"/>
  <c r="D195" i="6"/>
  <c r="C195" i="6"/>
  <c r="D194" i="6"/>
  <c r="C194" i="6"/>
  <c r="D193" i="6"/>
  <c r="C193" i="6"/>
  <c r="D192" i="6"/>
  <c r="C192" i="6"/>
  <c r="D187" i="6"/>
  <c r="C187" i="6"/>
  <c r="D186" i="6"/>
  <c r="C186" i="6"/>
  <c r="D185" i="6"/>
  <c r="C185" i="6"/>
  <c r="D184" i="6"/>
  <c r="C184" i="6"/>
  <c r="D181" i="6"/>
  <c r="C181" i="6"/>
  <c r="D180" i="6"/>
  <c r="C180" i="6"/>
  <c r="D177" i="6"/>
  <c r="C177" i="6"/>
  <c r="D176" i="6"/>
  <c r="C176" i="6"/>
  <c r="D175" i="6"/>
  <c r="C175" i="6"/>
  <c r="D174" i="6"/>
  <c r="C174" i="6"/>
  <c r="D159" i="6"/>
  <c r="C159" i="6"/>
  <c r="D158" i="6"/>
  <c r="C158" i="6"/>
  <c r="D157" i="6"/>
  <c r="C157" i="6"/>
  <c r="D155" i="6"/>
  <c r="C155" i="6"/>
  <c r="D153" i="6"/>
  <c r="C153" i="6"/>
  <c r="D152" i="6"/>
  <c r="C152" i="6"/>
  <c r="D149" i="6"/>
  <c r="C149" i="6"/>
  <c r="D116" i="6"/>
  <c r="D110" i="6"/>
  <c r="C110" i="6"/>
  <c r="D109" i="6"/>
  <c r="C109" i="6"/>
  <c r="D106" i="6"/>
  <c r="C106" i="6"/>
  <c r="D105" i="6"/>
  <c r="C105" i="6"/>
  <c r="D103" i="6"/>
  <c r="C103" i="6"/>
  <c r="D100" i="6"/>
  <c r="C100" i="6"/>
  <c r="D99" i="6"/>
  <c r="C99" i="6"/>
  <c r="D98" i="6"/>
  <c r="C98" i="6"/>
  <c r="D97" i="6"/>
  <c r="C97" i="6"/>
  <c r="D96" i="6"/>
  <c r="C96" i="6"/>
  <c r="D95" i="6"/>
  <c r="C95" i="6"/>
  <c r="D94" i="6"/>
  <c r="C94" i="6"/>
  <c r="D93" i="6"/>
  <c r="C93" i="6"/>
  <c r="D92" i="6"/>
  <c r="C92" i="6"/>
  <c r="D78" i="6"/>
  <c r="C78" i="6"/>
  <c r="D77" i="6"/>
  <c r="C77" i="6"/>
  <c r="D75" i="6"/>
  <c r="C75" i="6"/>
  <c r="D74" i="6"/>
  <c r="C74" i="6"/>
  <c r="D73" i="6"/>
  <c r="C73" i="6"/>
  <c r="D72" i="6"/>
  <c r="C72" i="6"/>
  <c r="D71" i="6"/>
  <c r="C71" i="6"/>
  <c r="D70" i="6"/>
  <c r="C70" i="6"/>
  <c r="D69" i="6"/>
  <c r="C69" i="6"/>
  <c r="D68" i="6"/>
  <c r="C68" i="6"/>
  <c r="D67" i="6"/>
  <c r="C67" i="6"/>
  <c r="D66" i="6"/>
  <c r="C66" i="6"/>
  <c r="D65" i="6"/>
  <c r="C65" i="6"/>
  <c r="D62" i="6"/>
  <c r="C62" i="6"/>
  <c r="D61" i="6"/>
  <c r="C61" i="6"/>
  <c r="D60" i="6"/>
  <c r="C60" i="6"/>
  <c r="D45" i="6"/>
  <c r="C45" i="6"/>
  <c r="D44" i="6"/>
  <c r="C44" i="6"/>
  <c r="D43" i="6"/>
  <c r="C43" i="6"/>
  <c r="D39" i="6"/>
  <c r="C39" i="6"/>
  <c r="D38" i="6"/>
  <c r="C38" i="6"/>
  <c r="D36" i="6"/>
  <c r="C36" i="6"/>
  <c r="D35" i="6"/>
  <c r="C35" i="6"/>
  <c r="D34" i="6"/>
  <c r="C34" i="6"/>
  <c r="D33" i="6"/>
  <c r="C33" i="6"/>
  <c r="D32" i="6"/>
  <c r="C32" i="6"/>
  <c r="D31" i="6"/>
  <c r="C31" i="6"/>
  <c r="D30" i="6"/>
  <c r="C30" i="6"/>
  <c r="D24" i="6"/>
  <c r="C24" i="6"/>
  <c r="D23" i="6"/>
  <c r="C23" i="6"/>
  <c r="D22" i="6"/>
  <c r="C22" i="6"/>
  <c r="D21" i="6"/>
  <c r="C21" i="6"/>
  <c r="D20" i="6"/>
  <c r="C20" i="6"/>
  <c r="D18" i="6"/>
  <c r="C18" i="6"/>
  <c r="D17" i="6"/>
  <c r="C17" i="6"/>
  <c r="D16" i="6"/>
  <c r="C16" i="6"/>
  <c r="D15" i="6"/>
  <c r="C15" i="6"/>
  <c r="D13" i="6"/>
  <c r="C13" i="6"/>
  <c r="D12" i="6"/>
  <c r="C12" i="6"/>
  <c r="D11" i="6"/>
  <c r="C11" i="6"/>
  <c r="D10" i="6"/>
  <c r="C10" i="6"/>
  <c r="D9" i="6"/>
  <c r="C9" i="6"/>
  <c r="D8" i="6"/>
  <c r="C8" i="6"/>
  <c r="D5" i="6"/>
  <c r="C5" i="6"/>
  <c r="D4" i="6"/>
  <c r="C4" i="6"/>
  <c r="D58" i="15"/>
  <c r="C58" i="15"/>
  <c r="D56" i="15"/>
  <c r="C56" i="15"/>
  <c r="D54" i="15"/>
  <c r="C54" i="15"/>
  <c r="D53" i="15"/>
  <c r="C53" i="15"/>
  <c r="D52" i="15"/>
  <c r="C52" i="15"/>
  <c r="D51" i="15"/>
  <c r="C51" i="15"/>
  <c r="D48" i="15"/>
  <c r="C48" i="15"/>
  <c r="D47" i="15"/>
  <c r="C47" i="15"/>
  <c r="D47" i="16"/>
  <c r="C47" i="16"/>
  <c r="D48" i="16"/>
  <c r="C48" i="16"/>
  <c r="D51" i="16"/>
  <c r="C51" i="16"/>
  <c r="D52" i="16"/>
  <c r="C52" i="16"/>
  <c r="D53" i="16"/>
  <c r="C53" i="16"/>
  <c r="D54" i="16"/>
  <c r="C54" i="16"/>
  <c r="D58" i="16"/>
  <c r="C58" i="16"/>
  <c r="D47" i="6"/>
  <c r="C47" i="6"/>
  <c r="D58" i="6"/>
  <c r="C58" i="6"/>
  <c r="D56" i="6"/>
  <c r="C56" i="6"/>
  <c r="D54" i="6"/>
  <c r="C54" i="6"/>
  <c r="D53" i="6"/>
  <c r="C53" i="6"/>
  <c r="D52" i="6"/>
  <c r="C52" i="6"/>
  <c r="D51" i="6"/>
  <c r="C51" i="6"/>
  <c r="D168" i="17"/>
  <c r="C168" i="17"/>
  <c r="D167" i="17"/>
  <c r="C167" i="17"/>
  <c r="D165" i="17"/>
  <c r="C165" i="17"/>
  <c r="D164" i="17"/>
  <c r="C164" i="17"/>
  <c r="D163" i="17"/>
  <c r="C163" i="17"/>
  <c r="D161" i="17"/>
  <c r="C161" i="17"/>
  <c r="D88" i="17"/>
  <c r="C88" i="17"/>
  <c r="D87" i="17"/>
  <c r="C87" i="17"/>
  <c r="D86" i="17"/>
  <c r="C86" i="17"/>
  <c r="D85" i="17"/>
  <c r="C85" i="17"/>
  <c r="D83" i="17"/>
  <c r="C83" i="17"/>
  <c r="D82" i="17"/>
  <c r="C82" i="17"/>
  <c r="D81" i="17"/>
  <c r="C81" i="17"/>
  <c r="D191" i="16"/>
  <c r="C191" i="16"/>
  <c r="D190" i="16"/>
  <c r="C190" i="16"/>
  <c r="D189" i="16"/>
  <c r="C189" i="16"/>
  <c r="D88" i="16"/>
  <c r="C88" i="16"/>
  <c r="D87" i="16"/>
  <c r="C87" i="16"/>
  <c r="D86" i="16"/>
  <c r="C86" i="16"/>
  <c r="D85" i="16"/>
  <c r="C85" i="16"/>
  <c r="D83" i="16"/>
  <c r="C83" i="16"/>
  <c r="D82" i="16"/>
  <c r="C82" i="16"/>
  <c r="D81" i="16"/>
  <c r="C81" i="16"/>
  <c r="D168" i="15"/>
  <c r="C168" i="15"/>
  <c r="D167" i="15"/>
  <c r="C167" i="15"/>
  <c r="D165" i="15"/>
  <c r="C165" i="15"/>
  <c r="D164" i="15"/>
  <c r="C164" i="15"/>
  <c r="D163" i="15"/>
  <c r="C163" i="15"/>
  <c r="D161" i="15"/>
  <c r="C161" i="15"/>
  <c r="D159" i="15"/>
  <c r="C159" i="15"/>
  <c r="D158" i="15"/>
  <c r="C158" i="15"/>
  <c r="D157" i="15"/>
  <c r="C157" i="15"/>
  <c r="D168" i="16"/>
  <c r="C168" i="16"/>
  <c r="D167" i="16"/>
  <c r="C167" i="16"/>
  <c r="D165" i="16"/>
  <c r="C165" i="16"/>
  <c r="D164" i="16"/>
  <c r="C164" i="16"/>
  <c r="D163" i="16"/>
  <c r="C163" i="16"/>
  <c r="D161" i="16"/>
  <c r="C161" i="16"/>
  <c r="D56" i="16"/>
  <c r="C56" i="16"/>
  <c r="D245" i="15"/>
  <c r="C245" i="15"/>
  <c r="D244" i="15"/>
  <c r="C244" i="15"/>
  <c r="D234" i="15"/>
  <c r="C234" i="15"/>
  <c r="D233" i="15"/>
  <c r="C233" i="15"/>
  <c r="D232" i="15"/>
  <c r="C232" i="15"/>
  <c r="D231" i="15"/>
  <c r="C231" i="15"/>
  <c r="D191" i="15"/>
  <c r="C191" i="15"/>
  <c r="D190" i="15"/>
  <c r="C190" i="15"/>
  <c r="D189" i="15"/>
  <c r="C189" i="15"/>
  <c r="D90" i="15"/>
  <c r="C90" i="15"/>
  <c r="D48" i="6"/>
  <c r="C48" i="6"/>
  <c r="D133" i="15"/>
  <c r="C133" i="15"/>
  <c r="D132" i="15"/>
  <c r="C132" i="15"/>
  <c r="D131" i="15"/>
  <c r="C131" i="15"/>
  <c r="D130" i="15"/>
  <c r="C130" i="15"/>
  <c r="D129" i="15"/>
  <c r="C129" i="15"/>
  <c r="D128" i="15"/>
  <c r="C128" i="15"/>
  <c r="D127" i="15"/>
  <c r="C127" i="15"/>
  <c r="D126" i="15"/>
  <c r="C126" i="15"/>
  <c r="D124" i="15"/>
  <c r="C124" i="15"/>
  <c r="D123" i="15"/>
  <c r="C123" i="15"/>
  <c r="D122" i="15"/>
  <c r="C122" i="15"/>
  <c r="D121" i="15"/>
  <c r="C121" i="15"/>
  <c r="D119" i="15"/>
  <c r="C119" i="15"/>
  <c r="D118" i="15"/>
  <c r="C118" i="15"/>
  <c r="D117" i="15"/>
  <c r="C117" i="15"/>
  <c r="D116" i="15"/>
  <c r="C116" i="15"/>
  <c r="D114" i="15"/>
  <c r="C114" i="15"/>
  <c r="D113" i="15"/>
  <c r="C113" i="15"/>
  <c r="D112" i="15"/>
  <c r="C112" i="15"/>
  <c r="D88" i="15"/>
  <c r="C88" i="15"/>
  <c r="D87" i="15"/>
  <c r="C87" i="15"/>
  <c r="D86" i="15"/>
  <c r="C86" i="15"/>
  <c r="D85" i="15"/>
  <c r="C85" i="15"/>
  <c r="D83" i="15"/>
  <c r="C83" i="15"/>
  <c r="D82" i="15"/>
  <c r="C82" i="15"/>
  <c r="D81" i="15"/>
  <c r="C81" i="15"/>
  <c r="D78" i="15"/>
  <c r="C78" i="15"/>
  <c r="D77" i="15"/>
  <c r="C77" i="15"/>
  <c r="D264" i="14"/>
  <c r="C264" i="14"/>
  <c r="D263" i="14"/>
  <c r="C263" i="14"/>
  <c r="D262" i="14"/>
  <c r="C262" i="14"/>
  <c r="D261" i="14"/>
  <c r="C261" i="14"/>
  <c r="D260" i="14"/>
  <c r="C260" i="14"/>
  <c r="D259" i="14"/>
  <c r="C259" i="14"/>
  <c r="D258" i="14"/>
  <c r="C258" i="14"/>
  <c r="D257" i="14"/>
  <c r="C257" i="14"/>
  <c r="D256" i="14"/>
  <c r="C256" i="14"/>
  <c r="D254" i="14"/>
  <c r="C254" i="14"/>
  <c r="D253" i="14"/>
  <c r="C253" i="14"/>
  <c r="D252" i="14"/>
  <c r="C252" i="14"/>
  <c r="D251" i="14"/>
  <c r="C251" i="14"/>
  <c r="D250" i="14"/>
  <c r="C250" i="14"/>
  <c r="D249" i="14"/>
  <c r="C249" i="14"/>
  <c r="D248" i="14"/>
  <c r="C248" i="14"/>
  <c r="D247" i="14"/>
  <c r="C247" i="14"/>
  <c r="D245" i="14"/>
  <c r="C245" i="14"/>
  <c r="D244" i="14"/>
  <c r="C244" i="14"/>
  <c r="D242" i="14"/>
  <c r="C242" i="14"/>
  <c r="D241" i="14"/>
  <c r="C241" i="14"/>
  <c r="D239" i="14"/>
  <c r="C239" i="14"/>
  <c r="D238" i="14"/>
  <c r="C238" i="14"/>
  <c r="D237" i="14"/>
  <c r="C237" i="14"/>
  <c r="D236" i="14"/>
  <c r="C236" i="14"/>
  <c r="D235" i="14"/>
  <c r="C235" i="14"/>
  <c r="D234" i="14"/>
  <c r="C234" i="14"/>
  <c r="D233" i="14"/>
  <c r="C233" i="14"/>
  <c r="D232" i="14"/>
  <c r="C232" i="14"/>
  <c r="D231" i="14"/>
  <c r="C231" i="14"/>
  <c r="D229" i="14"/>
  <c r="C229" i="14"/>
  <c r="D228" i="14"/>
  <c r="C228" i="14"/>
  <c r="D227" i="14"/>
  <c r="C227" i="14"/>
  <c r="D226" i="14"/>
  <c r="C226" i="14"/>
  <c r="D225" i="14"/>
  <c r="C225" i="14"/>
  <c r="D224" i="14"/>
  <c r="C224" i="14"/>
  <c r="D223" i="14"/>
  <c r="C223" i="14"/>
  <c r="D222" i="14"/>
  <c r="C222" i="14"/>
  <c r="D221" i="14"/>
  <c r="C221" i="14"/>
  <c r="D220" i="14"/>
  <c r="C220" i="14"/>
  <c r="D217" i="14"/>
  <c r="C217" i="14"/>
  <c r="D216" i="14"/>
  <c r="C216" i="14"/>
  <c r="D215" i="14"/>
  <c r="C215" i="14"/>
  <c r="D214" i="14"/>
  <c r="C214" i="14"/>
  <c r="D213" i="14"/>
  <c r="C213" i="14"/>
  <c r="D212" i="14"/>
  <c r="C212" i="14"/>
  <c r="D211" i="14"/>
  <c r="C211" i="14"/>
  <c r="D210" i="14"/>
  <c r="C210" i="14"/>
  <c r="D209" i="14"/>
  <c r="C209" i="14"/>
  <c r="D208" i="14"/>
  <c r="C208" i="14"/>
  <c r="D205" i="14"/>
  <c r="C205" i="14"/>
  <c r="D204" i="14"/>
  <c r="C204" i="14"/>
  <c r="D203" i="14"/>
  <c r="C203" i="14"/>
  <c r="D202" i="14"/>
  <c r="C202" i="14"/>
  <c r="D201" i="14"/>
  <c r="C201" i="14"/>
  <c r="D200" i="14"/>
  <c r="C200" i="14"/>
  <c r="D199" i="14"/>
  <c r="C199" i="14"/>
  <c r="D198" i="14"/>
  <c r="C198" i="14"/>
  <c r="D197" i="14"/>
  <c r="C197" i="14"/>
  <c r="D196" i="14"/>
  <c r="C196" i="14"/>
  <c r="D195" i="14"/>
  <c r="C195" i="14"/>
  <c r="D194" i="14"/>
  <c r="C194" i="14"/>
  <c r="D193" i="14"/>
  <c r="C193" i="14"/>
  <c r="D192" i="14"/>
  <c r="C192" i="14"/>
  <c r="D191" i="14"/>
  <c r="C191" i="14"/>
  <c r="D190" i="14"/>
  <c r="C190" i="14"/>
  <c r="D189" i="14"/>
  <c r="C189" i="14"/>
  <c r="D187" i="14"/>
  <c r="C187" i="14"/>
  <c r="D186" i="14"/>
  <c r="C186" i="14"/>
  <c r="D185" i="14"/>
  <c r="C185" i="14"/>
  <c r="D184" i="14"/>
  <c r="C184" i="14"/>
  <c r="D181" i="14"/>
  <c r="C181" i="14"/>
  <c r="D180" i="14"/>
  <c r="C180" i="14"/>
  <c r="D178" i="14"/>
  <c r="C178" i="14"/>
  <c r="D177" i="14"/>
  <c r="C177" i="14"/>
  <c r="D176" i="14"/>
  <c r="C176" i="14"/>
  <c r="D175" i="14"/>
  <c r="C175" i="14"/>
  <c r="D174" i="14"/>
  <c r="C174" i="14"/>
  <c r="D168" i="14"/>
  <c r="C168" i="14"/>
  <c r="D167" i="14"/>
  <c r="C167" i="14"/>
  <c r="D165" i="14"/>
  <c r="C165" i="14"/>
  <c r="D164" i="14"/>
  <c r="C164" i="14"/>
  <c r="D163" i="14"/>
  <c r="C163" i="14"/>
  <c r="D161" i="14"/>
  <c r="C161" i="14"/>
  <c r="D159" i="14"/>
  <c r="C159" i="14"/>
  <c r="D158" i="14"/>
  <c r="C158" i="14"/>
  <c r="D157" i="14"/>
  <c r="C157" i="14"/>
  <c r="D155" i="14"/>
  <c r="C155" i="14"/>
  <c r="D154" i="14"/>
  <c r="C154" i="14"/>
  <c r="D153" i="14"/>
  <c r="C153" i="14"/>
  <c r="D152" i="14"/>
  <c r="C152" i="14"/>
  <c r="D151" i="14"/>
  <c r="C151" i="14"/>
  <c r="D150" i="14"/>
  <c r="C150" i="14"/>
  <c r="D149" i="14"/>
  <c r="C149" i="14"/>
  <c r="D147" i="14"/>
  <c r="C147" i="14"/>
  <c r="D146" i="14"/>
  <c r="C146" i="14"/>
  <c r="D145" i="14"/>
  <c r="C145" i="14"/>
  <c r="D144" i="14"/>
  <c r="C144" i="14"/>
  <c r="D142" i="14"/>
  <c r="C142" i="14"/>
  <c r="D141" i="14"/>
  <c r="C141" i="14"/>
  <c r="D140" i="14"/>
  <c r="C140" i="14"/>
  <c r="D139" i="14"/>
  <c r="C139" i="14"/>
  <c r="D137" i="14"/>
  <c r="C137" i="14"/>
  <c r="D136" i="14"/>
  <c r="C136" i="14"/>
  <c r="D133" i="14"/>
  <c r="C133" i="14"/>
  <c r="D132" i="14"/>
  <c r="C132" i="14"/>
  <c r="D131" i="14"/>
  <c r="C131" i="14"/>
  <c r="D130" i="14"/>
  <c r="C130" i="14"/>
  <c r="D129" i="14"/>
  <c r="C129" i="14"/>
  <c r="D128" i="14"/>
  <c r="C128" i="14"/>
  <c r="D127" i="14"/>
  <c r="C127" i="14"/>
  <c r="D126" i="14"/>
  <c r="C126" i="14"/>
  <c r="D124" i="14"/>
  <c r="C124" i="14"/>
  <c r="D123" i="14"/>
  <c r="C123" i="14"/>
  <c r="D122" i="14"/>
  <c r="C122" i="14"/>
  <c r="D121" i="14"/>
  <c r="C121" i="14"/>
  <c r="D119" i="14"/>
  <c r="C119" i="14"/>
  <c r="D118" i="14"/>
  <c r="C118" i="14"/>
  <c r="D117" i="14"/>
  <c r="C117" i="14"/>
  <c r="D116" i="14"/>
  <c r="C116" i="14"/>
  <c r="D114" i="14"/>
  <c r="C114" i="14"/>
  <c r="D113" i="14"/>
  <c r="C113" i="14"/>
  <c r="D112" i="14"/>
  <c r="C112" i="14"/>
  <c r="D110" i="14"/>
  <c r="C110" i="14"/>
  <c r="D109" i="14"/>
  <c r="C109" i="14"/>
  <c r="D106" i="14"/>
  <c r="C106" i="14"/>
  <c r="D105" i="14"/>
  <c r="C105" i="14"/>
  <c r="D103" i="14"/>
  <c r="C103" i="14"/>
  <c r="D102" i="14"/>
  <c r="C102" i="14"/>
  <c r="D101" i="14"/>
  <c r="C101" i="14"/>
  <c r="D100" i="14"/>
  <c r="C100" i="14"/>
  <c r="D99" i="14"/>
  <c r="C99" i="14"/>
  <c r="D98" i="14"/>
  <c r="C98" i="14"/>
  <c r="D97" i="14"/>
  <c r="C97" i="14"/>
  <c r="D96" i="14"/>
  <c r="C96" i="14"/>
  <c r="D95" i="14"/>
  <c r="C95" i="14"/>
  <c r="D94" i="14"/>
  <c r="C94" i="14"/>
  <c r="D93" i="14"/>
  <c r="C93" i="14"/>
  <c r="D92" i="14"/>
  <c r="C92" i="14"/>
  <c r="D90" i="14"/>
  <c r="C90" i="14"/>
  <c r="D88" i="14"/>
  <c r="C88" i="14"/>
  <c r="D87" i="14"/>
  <c r="C87" i="14"/>
  <c r="D86" i="14"/>
  <c r="C86" i="14"/>
  <c r="D85" i="14"/>
  <c r="C85" i="14"/>
  <c r="D83" i="14"/>
  <c r="C83" i="14"/>
  <c r="D82" i="14"/>
  <c r="C82" i="14"/>
  <c r="D81" i="14"/>
  <c r="C81" i="14"/>
  <c r="D78" i="14"/>
  <c r="C78" i="14"/>
  <c r="D77" i="14"/>
  <c r="C77" i="14"/>
  <c r="D75" i="14"/>
  <c r="C75" i="14"/>
  <c r="D74" i="14"/>
  <c r="C74" i="14"/>
  <c r="D73" i="14"/>
  <c r="C73" i="14"/>
  <c r="D72" i="14"/>
  <c r="C72" i="14"/>
  <c r="D71" i="14"/>
  <c r="C71" i="14"/>
  <c r="D70" i="14"/>
  <c r="C70" i="14"/>
  <c r="D69" i="14"/>
  <c r="C69" i="14"/>
  <c r="D68" i="14"/>
  <c r="C68" i="14"/>
  <c r="D67" i="14"/>
  <c r="C67" i="14"/>
  <c r="D66" i="14"/>
  <c r="C66" i="14"/>
  <c r="D65" i="14"/>
  <c r="C65" i="14"/>
  <c r="D62" i="14"/>
  <c r="C62" i="14"/>
  <c r="D61" i="14"/>
  <c r="C61" i="14"/>
  <c r="D60" i="14"/>
  <c r="C60" i="14"/>
  <c r="D56" i="14"/>
  <c r="C56" i="14"/>
  <c r="D48" i="14"/>
  <c r="C48" i="14"/>
  <c r="D47" i="14"/>
  <c r="C47" i="14"/>
  <c r="D45" i="14"/>
  <c r="C45" i="14"/>
  <c r="D44" i="14"/>
  <c r="C44" i="14"/>
  <c r="D43" i="14"/>
  <c r="C43" i="14"/>
  <c r="D39" i="14"/>
  <c r="C39" i="14"/>
  <c r="D38" i="14"/>
  <c r="C38" i="14"/>
  <c r="D37" i="14"/>
  <c r="C37" i="14"/>
  <c r="D36" i="14"/>
  <c r="C36" i="14"/>
  <c r="D35" i="14"/>
  <c r="C35" i="14"/>
  <c r="D34" i="14"/>
  <c r="C34" i="14"/>
  <c r="D33" i="14"/>
  <c r="C33" i="14"/>
  <c r="D32" i="14"/>
  <c r="C32" i="14"/>
  <c r="D31" i="14"/>
  <c r="C31" i="14"/>
  <c r="D30" i="14"/>
  <c r="C30" i="14"/>
  <c r="D25" i="14"/>
  <c r="C25" i="14"/>
  <c r="D24" i="14"/>
  <c r="C24" i="14"/>
  <c r="D23" i="14"/>
  <c r="C23" i="14"/>
  <c r="D22" i="14"/>
  <c r="C22" i="14"/>
  <c r="D21" i="14"/>
  <c r="C21" i="14"/>
  <c r="D20" i="14"/>
  <c r="C20" i="14"/>
  <c r="D18" i="14"/>
  <c r="C18" i="14"/>
  <c r="D17" i="14"/>
  <c r="C17" i="14"/>
  <c r="D16" i="14"/>
  <c r="C16" i="14"/>
  <c r="D15" i="14"/>
  <c r="C15" i="14"/>
  <c r="D13" i="14"/>
  <c r="C13" i="14"/>
  <c r="D12" i="14"/>
  <c r="C12" i="14"/>
  <c r="D11" i="14"/>
  <c r="C11" i="14"/>
  <c r="D10" i="14"/>
  <c r="C10" i="14"/>
  <c r="D9" i="14"/>
  <c r="C9" i="14"/>
  <c r="D8" i="14"/>
  <c r="C8" i="14"/>
  <c r="D5" i="14"/>
  <c r="D4" i="14"/>
  <c r="D159" i="13"/>
  <c r="C159" i="13"/>
  <c r="D158" i="13"/>
  <c r="C158" i="13"/>
  <c r="D157" i="13"/>
  <c r="C157" i="13"/>
  <c r="D78" i="13"/>
  <c r="C78" i="13"/>
  <c r="D77" i="13"/>
  <c r="C77" i="13"/>
  <c r="D242" i="13"/>
  <c r="C242" i="13"/>
  <c r="D241" i="13"/>
  <c r="C241" i="13"/>
  <c r="D168" i="13"/>
  <c r="C168" i="13"/>
  <c r="D167" i="13"/>
  <c r="C167" i="13"/>
  <c r="D165" i="13"/>
  <c r="C165" i="13"/>
  <c r="D164" i="13"/>
  <c r="C164" i="13"/>
  <c r="D163" i="13"/>
  <c r="C163" i="13"/>
  <c r="D161" i="13"/>
  <c r="C161" i="13"/>
  <c r="D147" i="13"/>
  <c r="C147" i="13"/>
  <c r="D146" i="13"/>
  <c r="C146" i="13"/>
  <c r="D145" i="13"/>
  <c r="C145" i="13"/>
  <c r="D144" i="13"/>
  <c r="C144" i="13"/>
  <c r="D142" i="13"/>
  <c r="C142" i="13"/>
  <c r="D141" i="13"/>
  <c r="C141" i="13"/>
  <c r="D140" i="13"/>
  <c r="C140" i="13"/>
  <c r="D139" i="13"/>
  <c r="C139" i="13"/>
  <c r="D137" i="13"/>
  <c r="C137" i="13"/>
  <c r="D136" i="13"/>
  <c r="C136" i="13"/>
  <c r="D133" i="13"/>
  <c r="C133" i="13"/>
  <c r="D132" i="13"/>
  <c r="C132" i="13"/>
  <c r="D131" i="13"/>
  <c r="C131" i="13"/>
  <c r="D130" i="13"/>
  <c r="C130" i="13"/>
  <c r="D129" i="13"/>
  <c r="C129" i="13"/>
  <c r="D128" i="13"/>
  <c r="C128" i="13"/>
  <c r="D127" i="13"/>
  <c r="C127" i="13"/>
  <c r="D126" i="13"/>
  <c r="C126" i="13"/>
  <c r="D124" i="13"/>
  <c r="C124" i="13"/>
  <c r="D123" i="13"/>
  <c r="C123" i="13"/>
  <c r="D122" i="13"/>
  <c r="C122" i="13"/>
  <c r="D121" i="13"/>
  <c r="C121" i="13"/>
  <c r="D119" i="13"/>
  <c r="C119" i="13"/>
  <c r="D118" i="13"/>
  <c r="C118" i="13"/>
  <c r="D117" i="13"/>
  <c r="C117" i="13"/>
  <c r="D116" i="13"/>
  <c r="C116" i="13"/>
  <c r="D88" i="13"/>
  <c r="C88" i="13"/>
  <c r="D87" i="13"/>
  <c r="C87" i="13"/>
  <c r="D86" i="13"/>
  <c r="C86" i="13"/>
  <c r="D85" i="13"/>
  <c r="C85" i="13"/>
  <c r="D83" i="13"/>
  <c r="C83" i="13"/>
  <c r="D82" i="13"/>
  <c r="C82" i="13"/>
  <c r="D81" i="13"/>
  <c r="C81" i="13"/>
  <c r="D245" i="12"/>
  <c r="C245" i="12"/>
  <c r="D244" i="12"/>
  <c r="C244" i="12"/>
  <c r="D242" i="12"/>
  <c r="C242" i="12"/>
  <c r="D241" i="12"/>
  <c r="C241" i="12"/>
  <c r="D234" i="11"/>
  <c r="C234" i="11"/>
  <c r="D233" i="11"/>
  <c r="C233" i="11"/>
  <c r="D232" i="11"/>
  <c r="C232" i="11"/>
  <c r="D231" i="11"/>
  <c r="C231" i="11"/>
  <c r="D90" i="12"/>
  <c r="C90" i="12"/>
  <c r="D168" i="12"/>
  <c r="C168" i="12"/>
  <c r="D167" i="12"/>
  <c r="C167" i="12"/>
  <c r="D165" i="12"/>
  <c r="C165" i="12"/>
  <c r="D164" i="12"/>
  <c r="C164" i="12"/>
  <c r="D163" i="12"/>
  <c r="C163" i="12"/>
  <c r="D161" i="12"/>
  <c r="C161" i="12"/>
  <c r="D147" i="12"/>
  <c r="C147" i="12"/>
  <c r="D146" i="12"/>
  <c r="C146" i="12"/>
  <c r="D145" i="12"/>
  <c r="C145" i="12"/>
  <c r="D144" i="12"/>
  <c r="C144" i="12"/>
  <c r="D142" i="12"/>
  <c r="C142" i="12"/>
  <c r="D141" i="12"/>
  <c r="C141" i="12"/>
  <c r="D140" i="12"/>
  <c r="C140" i="12"/>
  <c r="D139" i="12"/>
  <c r="C139" i="12"/>
  <c r="D137" i="12"/>
  <c r="C137" i="12"/>
  <c r="D136" i="12"/>
  <c r="C136" i="12"/>
  <c r="D133" i="12"/>
  <c r="C133" i="12"/>
  <c r="D132" i="12"/>
  <c r="C132" i="12"/>
  <c r="D131" i="12"/>
  <c r="C131" i="12"/>
  <c r="D130" i="12"/>
  <c r="C130" i="12"/>
  <c r="D129" i="12"/>
  <c r="C129" i="12"/>
  <c r="D128" i="12"/>
  <c r="C128" i="12"/>
  <c r="D127" i="12"/>
  <c r="C127" i="12"/>
  <c r="D126" i="12"/>
  <c r="C126" i="12"/>
  <c r="D124" i="12"/>
  <c r="C124" i="12"/>
  <c r="D123" i="12"/>
  <c r="C123" i="12"/>
  <c r="D122" i="12"/>
  <c r="C122" i="12"/>
  <c r="D121" i="12"/>
  <c r="C121" i="12"/>
  <c r="D119" i="12"/>
  <c r="C119" i="12"/>
  <c r="D118" i="12"/>
  <c r="C118" i="12"/>
  <c r="D117" i="12"/>
  <c r="C117" i="12"/>
  <c r="D116" i="12"/>
  <c r="C116" i="12"/>
  <c r="D114" i="12"/>
  <c r="C114" i="12"/>
  <c r="D113" i="12"/>
  <c r="C113" i="12"/>
  <c r="D112" i="12"/>
  <c r="C112" i="12"/>
  <c r="D110" i="12"/>
  <c r="C110" i="12"/>
  <c r="D109" i="12"/>
  <c r="C109" i="12"/>
  <c r="D245" i="11"/>
  <c r="C245" i="11"/>
  <c r="D244" i="11"/>
  <c r="C244" i="11"/>
  <c r="D90" i="11"/>
  <c r="C90" i="11"/>
  <c r="D168" i="11"/>
  <c r="C168" i="11"/>
  <c r="D167" i="11"/>
  <c r="C167" i="11"/>
  <c r="D165" i="11"/>
  <c r="C165" i="11"/>
  <c r="D164" i="11"/>
  <c r="C164" i="11"/>
  <c r="D163" i="11"/>
  <c r="C163" i="11"/>
  <c r="D161" i="11"/>
  <c r="C161" i="11"/>
  <c r="D147" i="11"/>
  <c r="C147" i="11"/>
  <c r="D146" i="11"/>
  <c r="C146" i="11"/>
  <c r="D145" i="11"/>
  <c r="C145" i="11"/>
  <c r="D144" i="11"/>
  <c r="C144" i="11"/>
  <c r="D142" i="11"/>
  <c r="C142" i="11"/>
  <c r="D141" i="11"/>
  <c r="C141" i="11"/>
  <c r="D140" i="11"/>
  <c r="C140" i="11"/>
  <c r="D139" i="11"/>
  <c r="C139" i="11"/>
  <c r="D137" i="11"/>
  <c r="C137" i="11"/>
  <c r="D136" i="11"/>
  <c r="C136" i="11"/>
  <c r="D133" i="11"/>
  <c r="C133" i="11"/>
  <c r="D132" i="11"/>
  <c r="C132" i="11"/>
  <c r="D131" i="11"/>
  <c r="C131" i="11"/>
  <c r="D130" i="11"/>
  <c r="C130" i="11"/>
  <c r="D129" i="11"/>
  <c r="C129" i="11"/>
  <c r="D128" i="11"/>
  <c r="C128" i="11"/>
  <c r="D127" i="11"/>
  <c r="C127" i="11"/>
  <c r="D126" i="11"/>
  <c r="C126" i="11"/>
  <c r="D124" i="11"/>
  <c r="C124" i="11"/>
  <c r="D123" i="11"/>
  <c r="C123" i="11"/>
  <c r="D122" i="11"/>
  <c r="C122" i="11"/>
  <c r="D121" i="11"/>
  <c r="C121" i="11"/>
  <c r="D119" i="11"/>
  <c r="C119" i="11"/>
  <c r="D118" i="11"/>
  <c r="C118" i="11"/>
  <c r="D117" i="11"/>
  <c r="C117" i="11"/>
  <c r="D116" i="11"/>
  <c r="C116" i="11"/>
  <c r="D114" i="11"/>
  <c r="C114" i="11"/>
  <c r="D113" i="11"/>
  <c r="C113" i="11"/>
  <c r="D112" i="11"/>
  <c r="C112" i="11"/>
  <c r="D110" i="11"/>
  <c r="C110" i="11"/>
  <c r="D109" i="11"/>
  <c r="C109" i="11"/>
  <c r="D168" i="6"/>
  <c r="C168" i="6"/>
  <c r="D167" i="6"/>
  <c r="C167" i="6"/>
  <c r="D165" i="6"/>
  <c r="C165" i="6"/>
  <c r="D164" i="6"/>
  <c r="C164" i="6"/>
  <c r="D163" i="6"/>
  <c r="C163" i="6"/>
  <c r="D161" i="6"/>
  <c r="C161" i="6"/>
  <c r="D147" i="6"/>
  <c r="C147" i="6"/>
  <c r="D146" i="6"/>
  <c r="C146" i="6"/>
  <c r="D145" i="6"/>
  <c r="C145" i="6"/>
  <c r="D144" i="6"/>
  <c r="C144" i="6"/>
  <c r="D142" i="6"/>
  <c r="C142" i="6"/>
  <c r="D141" i="6"/>
  <c r="C141" i="6"/>
  <c r="D140" i="6"/>
  <c r="C140" i="6"/>
  <c r="D139" i="6"/>
  <c r="C139" i="6"/>
  <c r="D137" i="6"/>
  <c r="C137" i="6"/>
  <c r="D136" i="6"/>
  <c r="C136" i="6"/>
  <c r="D133" i="6"/>
  <c r="C133" i="6"/>
  <c r="D132" i="6"/>
  <c r="C132" i="6"/>
  <c r="D131" i="6"/>
  <c r="C131" i="6"/>
  <c r="D130" i="6"/>
  <c r="C130" i="6"/>
  <c r="D129" i="6"/>
  <c r="C129" i="6"/>
  <c r="D128" i="6"/>
  <c r="C128" i="6"/>
  <c r="D127" i="6"/>
  <c r="C127" i="6"/>
  <c r="D126" i="6"/>
  <c r="C126" i="6"/>
  <c r="D124" i="6"/>
  <c r="C124" i="6"/>
  <c r="D123" i="6"/>
  <c r="C123" i="6"/>
  <c r="D122" i="6"/>
  <c r="C122" i="6"/>
  <c r="D121" i="6"/>
  <c r="C121" i="6"/>
  <c r="D119" i="6"/>
  <c r="C119" i="6"/>
  <c r="D118" i="6"/>
  <c r="C118" i="6"/>
  <c r="D117" i="6"/>
  <c r="C117" i="6"/>
  <c r="C116" i="6"/>
  <c r="D88" i="6"/>
  <c r="C88" i="6"/>
  <c r="D87" i="6"/>
  <c r="C87" i="6"/>
  <c r="D86" i="6"/>
  <c r="C86" i="6"/>
  <c r="D85" i="6"/>
  <c r="C85" i="6"/>
  <c r="D83" i="6"/>
  <c r="C83" i="6"/>
  <c r="D82" i="6"/>
  <c r="C82" i="6"/>
  <c r="D81" i="6"/>
  <c r="C81" i="6"/>
</calcChain>
</file>

<file path=xl/sharedStrings.xml><?xml version="1.0" encoding="utf-8"?>
<sst xmlns="http://schemas.openxmlformats.org/spreadsheetml/2006/main" count="7344" uniqueCount="1107">
  <si>
    <t>Risk management shall be understood as a continuous iterative process throughout the entire lifecycle of a device, requiring regular systematic updating. In carrying out risk management manufacturers shall:</t>
  </si>
  <si>
    <t>Manufacturers shall inform users of any residual risks.</t>
  </si>
  <si>
    <t>— are invasive and come into direct contact with the human body,</t>
  </si>
  <si>
    <t>— (re)administer medicines, body liquids or other substances, including gases, to/from the body, or</t>
  </si>
  <si>
    <t>— transport or store such medicines, body fluids or substances, including gases, to be (re)administered to the body,</t>
  </si>
  <si>
    <t>shall only contain the following substances in a concentration that is above 0,1 % weight by weight (w/w) where justified pursuant to Section 10.4.2:</t>
  </si>
  <si>
    <t>The justification for the presence of such substances shall be based upon:</t>
  </si>
  <si>
    <t>For the purposes of Section 10.4., the Commission shall, as soon as possible and by 26 May 2018, provide the relevant scientific committee with a mandate to prepare guidelines that shall be ready before 26 May 2020. The mandate for the committee shall encompass at least a benefit-risk assessment of the presence of phthalates which belong to either of the groups of substances referred to in points (a) and (b) of Section 10.4.1. The benefit-risk assessment shall take into account the intended purpose and context of the use of the device, as well as any available alternative substances and alternative materials, designs or medical treatments. When deemed appropriate on the basis of the latest scientific evidence, but at least every five years, the guidelines shall be updated.</t>
  </si>
  <si>
    <t>Where devices, parts thereof or materials used therein as referred to in Section 10.4.1. contain substances referred to in points (a) or (b) of Section 10.4.1. in a concentration above 0,1 % weight by weight (w/w), the presence of those substances shall be labelled on the device itself and/or on the packaging for each unit or, where appropriate, on the sales packaging, with the list of such substances. If the intended use of such devices includes treatment of children or treatment of pregnant or breastfeeding women or treatment of other patient groups considered particularly vulnerable to such substances and/or materials, information on residual risks for those patient groups and, if applicable, on appropriate precautionary measures shall be given in the instructions for use.</t>
  </si>
  <si>
    <t>— if applicable, the compatibility of the devices with the substances they are intended to administer, and</t>
  </si>
  <si>
    <t>— the reliability of the source of energy.</t>
  </si>
  <si>
    <t>— ensure that the device can be used safely and accurately by the intended user at all stages of the procedure, if necessary after appropriate training and/or information,</t>
  </si>
  <si>
    <t>— reduce, as far as possible and appropriate, the risk from unintended cuts and pricks such as needle stick injuries, and</t>
  </si>
  <si>
    <t>— reduce as far as possible the risk of error by the intended user in the handling of the device and, if applicable, in the interpretation of the results.</t>
  </si>
  <si>
    <t>— can verify that, at the time of use, the device will perform as intended by the manufacturer, and</t>
  </si>
  <si>
    <t>— if applicable, is warned if the device has failed to provide a valid result.</t>
  </si>
  <si>
    <t>Particular attention shall be paid to the possibility of impairment of analytical performance due to physical and/or chemical incompatibility between the materials used and the specimens, analyte or marker to be detected (such as biological tissues, cells, body fluids and micro-organisms), taking account of the intended purpose of the device.</t>
  </si>
  <si>
    <t>Where devices include tissues, cells and substances of animal, human or microbial origin, the selection of sources, the processing, preservation, testing and handling of tissues, cells and substances of such origin and control procedures shall be carried out so as to provide safety for user or other person.</t>
  </si>
  <si>
    <t>In particular, safety with regard to microbial and other transmissible agents shall be addressed by implementation of validated methods of elimination or inactivation in the course of the manufacturing process. This might not apply to certain devices if the activity of the microbial and other transmissible agent are integral to the intended purpose of the device or when such elimination or inactivation process would compromise the performance of the device.</t>
  </si>
  <si>
    <t>Any guards or other means included with the device to provide protection, in particular against moving parts, shall be secure and shall not interfere with access for the normal operation of the device, or restrict routine maintenance of the device as intended by the manufacturer.</t>
  </si>
  <si>
    <t>The same information shall be given on moving parts and/or their housings where the direction of movement needs to be known in order to avoid a risk.</t>
  </si>
  <si>
    <t>Each device shall be accompanied by the information needed to identify the device and its manufacturer, and by any safety and performance information relevant to the user, or any other person, as appropriate. Such information may appear on the device itself, on the packaging or in the instructions for use, and shall, if the manufacturer has a website, be made available and kept up to date on the website, taking into account the following:</t>
  </si>
  <si>
    <t>The label shall bear all of the following particulars:</t>
  </si>
  <si>
    <t>The following particulars shall appear on the sterile packaging:</t>
  </si>
  <si>
    <t>The instructions for use shall contain all of the following particulars:</t>
  </si>
  <si>
    <t>— tissues or cells of animal origin, or their derivatives, as referred to in Regulation (EU) No 722/2012;</t>
  </si>
  <si>
    <t>The name of devices for self-testing shall not reflect an intended purpose other than that specified by the manufacturer.</t>
  </si>
  <si>
    <t>— details of the nature, and frequency, of preventive and regular maintenance, including cleaning and disinfection;</t>
  </si>
  <si>
    <t>— identification of any consumable components and how to replace them;</t>
  </si>
  <si>
    <t>— information on any necessary calibration to ensure that the device operates properly and safely during its intended lifetime;</t>
  </si>
  <si>
    <t>— methods for mitigating the risks encountered by persons involved in installing, calibrating or servicing devices.</t>
  </si>
  <si>
    <t>Y</t>
  </si>
  <si>
    <t>1. Devices shall achieve the performance intended by their manufacturer and shall be designed and manufactured in such a way that, during normal conditions of use, they are suitable for their intended purpose. They shall be safe and effective and shall not compromise the clinical condition or the safety of patients, or the safety and health of users or, where applicable, other persons, provided that any risks which may be associated with their use constitute acceptable risks when weighed against the benefits to the patient and are compatible with a high level of protection of health and safety, taking into account the generally acknowledged state of the art.</t>
  </si>
  <si>
    <t>2. The requirement in this Annex to reduce risks as far as possible means the reduction of risks as far as possible without adversely affecting the benefit-risk ratio.</t>
  </si>
  <si>
    <t>3. Manufacturers shall establish, implement, document and maintain a risk management system.</t>
  </si>
  <si>
    <t>(a) establish and document a risk management plan for each device;</t>
  </si>
  <si>
    <t>(b) identify and analyse the known and foreseeable hazards associated with each device;</t>
  </si>
  <si>
    <t>(c) estimate and evaluate the risks associated with, and occurring during, the intended use and during reasonably foreseeable misuse;</t>
  </si>
  <si>
    <t>(d) eliminate or control the risks referred to in point (c) in accordance with the requirements of Section 4;</t>
  </si>
  <si>
    <t>(f) based on the evaluation of the impact of the information referred to in point (e), if necessary amend control measures in line with the requirements of Section 4.</t>
  </si>
  <si>
    <t>4. Risk control measures adopted by manufacturers for the design and manufacture of the devices shall conform to safety principles, taking account of the generally acknowledged state of the art. To reduce risks, Manufacturers shall manage risks so that the residual risk associated with each hazard as well as the overall residual risk is judged acceptable. In selecting the most appropriate solutions, manufacturers shall, in the following order of priority:</t>
  </si>
  <si>
    <t>(a) eliminate or reduce risks as far as possible through safe design and manufacture;</t>
  </si>
  <si>
    <t>(b) where appropriate, take adequate protection measures, including alarms if necessary, in relation to risks that cannot be eliminated; and</t>
  </si>
  <si>
    <t>(c) provide information for safety (warnings/precautions/contra-indications) and, where appropriate, training to users.</t>
  </si>
  <si>
    <t>5. In eliminating or reducing risks related to use error, the manufacturer shall:</t>
  </si>
  <si>
    <t>(a) reduce as far as possible the risks related to the ergonomic features of the device and the environment in which the device is intended to be used (design for patient safety), and</t>
  </si>
  <si>
    <t>(b) give consideration to the technical knowledge, experience, education, training and use environment, where applicable, and the medical and physical conditions of intended users (design for lay, professional, disabled or other users).</t>
  </si>
  <si>
    <t>6. The characteristics and performance of a device shall not be adversely affected to such a degree that the health or safety of the patient or the user and, where applicable, of other persons are compromised during the lifetime of the device, as indicated by the manufacturer, when the device is subjected to the stresses which can occur during normal conditions of use and has been properly maintained in accordance with the manufacturer's instructions.</t>
  </si>
  <si>
    <t>7. Devices shall be designed, manufactured and packaged in such a way that their characteristics and performance during their intended use are not adversely affected during transport and storage, for example, through fluctuations of temperature and humidity, taking account of the instructions and information provided by the manufacturer.</t>
  </si>
  <si>
    <t>8. All known and foreseeable risks, and any undesirable side-effects, shall be minimised and be acceptable when weighed against the evaluated benefits to the patient and/or user arising from the achieved performance of the device during normal conditions of use.</t>
  </si>
  <si>
    <t>9. For the devices referred to in Annex XVI, the general safety requirements set out in Sections 1 and 8 shall be understood to mean that the device, when used under the conditions and for the purposes intended, does not present a risk at all or presents a risk that is no more than the maximum acceptable risk related to the product's use which is consistent with a high level of protection for the safety and health of persons.</t>
  </si>
  <si>
    <t>Apply 
Y/N</t>
  </si>
  <si>
    <t>(e)evaluate the impact of information from the production phase and, in particular, from the post-market surveillance system, on hazards and the frequency of occurrence thereof, on estimates of their associated risks, as well as on the overall risk, benefit-risk ratio and risk acceptability; and</t>
  </si>
  <si>
    <t>Standards</t>
  </si>
  <si>
    <t>Name</t>
  </si>
  <si>
    <t>Medical devices — Application of risk management to medical devices</t>
  </si>
  <si>
    <t>Medical devices — Quality management systems — Requirements for regulatory purposes</t>
  </si>
  <si>
    <t>ISO 10993-1</t>
  </si>
  <si>
    <t>Biological evaluation of medical devices
Part 1: Evaluation and testing within a risk management process</t>
  </si>
  <si>
    <t>ISO 10993-10</t>
  </si>
  <si>
    <t>Biological evaluation of medical devices
Part 10: Tests for skin sensitization</t>
  </si>
  <si>
    <t>ISO 10993-5</t>
  </si>
  <si>
    <t>Biological evaluation of medical devices
Part 5: Tests for in vitro cytotoxicity</t>
  </si>
  <si>
    <t>ISO 10993-4</t>
  </si>
  <si>
    <t>Biological evaluation of medical devices
Part 4: Selection of tests for interactions with blood</t>
  </si>
  <si>
    <t>ISO 7864</t>
  </si>
  <si>
    <t>Sterile hypodermic needles for single use — Requirements and test methods</t>
  </si>
  <si>
    <t>ISO 10993-12</t>
  </si>
  <si>
    <t>Biological evaluation of medical devices
Part 12: Sample preparation and reference materials</t>
  </si>
  <si>
    <t>ISO 10555-5</t>
  </si>
  <si>
    <t>Intravascular catheters — Sterile and single-use catheters
Part 5: Over-needle peripheral catheters</t>
  </si>
  <si>
    <t>ISO 9626</t>
  </si>
  <si>
    <t>Stainless steel needle tubing for the manufacture of medical devices — Requirements and test methods</t>
  </si>
  <si>
    <t>ISO 13485</t>
  </si>
  <si>
    <t>ISO 14971</t>
  </si>
  <si>
    <t>European Medical Device Nomenclature (EMDN)</t>
  </si>
  <si>
    <t>Relevant standard(s)</t>
  </si>
  <si>
    <t>Relevant device(s)</t>
  </si>
  <si>
    <t>Chapter I — General requirements</t>
  </si>
  <si>
    <t>Chapter II — Requirements regarding design and manufacture</t>
  </si>
  <si>
    <t>Annex I — General safety and performance requirements (GSPR)</t>
  </si>
  <si>
    <t>10. Chemical, physical and biological properties</t>
  </si>
  <si>
    <t>(a) the choice of materials and substances used, particularly as regards toxicity and, where relevant, flammability;</t>
  </si>
  <si>
    <t>(b) the compatibility between the materials and substances used and biological tissues, cells and body fluids, taking account of the intended purpose of the device and, where relevant, absorption, distribution, metabolism and excretion;</t>
  </si>
  <si>
    <t>(c) the compatibility between the different parts of a device which consists of more than one implantable part;</t>
  </si>
  <si>
    <t>(d) the impact of processes on material properties;</t>
  </si>
  <si>
    <t>(e) where appropriate, the results of biophysical or modelling research the validity of which has been demonstrated beforehand;</t>
  </si>
  <si>
    <t>(f) the mechanical properties of the materials used, reflecting, where appropriate, matters such as strength, ductility, fracture resistance, wear resistance and fatigue resistance;</t>
  </si>
  <si>
    <t>(g) surface properties; and</t>
  </si>
  <si>
    <t>(h) the confirmation that the device meets any defined chemical and/or physical specifications.</t>
  </si>
  <si>
    <t>10.2. Devices shall be designed, manufactured and packaged in such a way as to minimise the risk posed by contaminants and residues to patients, taking account of the intended purpose of the device, and to the persons involved in the transport, storage and use of the devices. Particular attention shall be paid to tissues exposed to those contaminants and residues and to the duration and frequency of exposure.</t>
  </si>
  <si>
    <t>10.4. Substances</t>
  </si>
  <si>
    <t>10.3. Devices shall be designed and manufactured in such a way that they can be used safely with the materials and substances, including gases, with which they enter into contact during their intended use; if the devices are intended to administer medicinal products they shall be designed and manufactured in such a way as to be compatible with the medicinal products concerned in accordance with the provisions and restrictions governing those medicinal products and that the performance of both the medicinal products and of the devices is maintained in accordance with their respective indications and intended use.</t>
  </si>
  <si>
    <t>10.4.1. Design and manufacture of devices</t>
  </si>
  <si>
    <t>Devices shall be designed and manufactured in such a way as to reduce as far as possible the risks posed by substances or particles, including wear debris, degradation products and processing residues, that may be released from the device. Devices, or those parts thereof or those materials used therein that:</t>
  </si>
  <si>
    <t>10.4.2. Justification regarding the presence of CMR and/or endocrine-disrupting substances</t>
  </si>
  <si>
    <t>(a) an analysis and estimation of potential patient or user exposure to the substance;</t>
  </si>
  <si>
    <t>(b) an analysis of possible alternative substances, materials or designs, including, where available, information about independent research, peer-reviewed studies, scientific opinions from relevant scientific committees and an analysis of the availability of such alternatives;</t>
  </si>
  <si>
    <t>(c) argumentation as to why possible substance and/ or material substitutes, if available, or design changes, if feasible, are inappropriate in relation to maintaining the functionality, performance and the benefit-risk ratios of the product; including taking into account if the intended use of such devices includes treatment of children or treatment of pregnant or breastfeeding women or treatment of other patient groups considered particularly vulnerable to such substances and/or materials; and</t>
  </si>
  <si>
    <t>(d) where applicable and available, the latest relevant scientific committee guidelines in accordance with Sections 10.4.3. and 10.4.4.</t>
  </si>
  <si>
    <t>10.4.3. Guidelines on phthalates</t>
  </si>
  <si>
    <t>10.4.4. Guidelines on other CMR and endocrine-disrupting substances</t>
  </si>
  <si>
    <t>Subsequently, the Commission shall mandate the relevant scientific committee to prepare guidelines as referred to in Section 10.4.3. also for other substances referred to in points (a) and (b) of Section 10.4.1., where appropriate.</t>
  </si>
  <si>
    <t>10.4.5. Labelling</t>
  </si>
  <si>
    <t>10.5. Devices shall be designed and manufactured in such a way as to reduce as far as possible the risks posed by the unintentional ingress of substances into the device taking into account the device and the nature of the environment in which it is intended to be used.</t>
  </si>
  <si>
    <t>10.6. Devices shall be designed and manufactured in such a way as to reduce as far as possible the risks linked to the size and the properties of particles which are or can be released into the patient's or user's body, unless they come into contact with intact skin only. Special attention shall be given to nanomaterials.</t>
  </si>
  <si>
    <t>11. Infection and microbial contamination</t>
  </si>
  <si>
    <t>11.1. Devices and their manufacturing processes shall be designed in such a way as to eliminate or to reduce as far as possible the risk of infection to patients, users and, where applicable, other persons. The design shall:</t>
  </si>
  <si>
    <t>(a) reduce as far as possible and appropriate the risks from unintended cuts and pricks, such as needle stick injuries,</t>
  </si>
  <si>
    <t>(b) allow easy and safe handling,</t>
  </si>
  <si>
    <t>(c) reduce as far as possible any microbial leakage from the device and/or microbial exposure during use, and</t>
  </si>
  <si>
    <t>(d) prevent microbial contamination of the device or its content such as specimens or fluids.</t>
  </si>
  <si>
    <t>11.2. Where necessary devices shall be designed to facilitate their safe cleaning, disinfection, and/or re-sterilisation.</t>
  </si>
  <si>
    <t>11.3. Devices labelled as having a specific microbial state shall be designed, manufactured and packaged to ensure that they remain in that state when placed on the market and remain so under the transport and storage conditions specified by the manufacturer.</t>
  </si>
  <si>
    <t>11.4. Devices delivered in a sterile state shall be designed, manufactured and packaged in accordance with appropriate procedures, to ensure that they are sterile when placed on the market and that, unless the packaging which is intended to maintain their sterile condition is damaged, they remain sterile, under the transport and storage conditions specified by the manufacturer, until that packaging is opened at the point of use. It shall be ensured that the integrity of that packaging is clearly evident to the final user.</t>
  </si>
  <si>
    <t>11.5. Devices labelled as sterile shall be processed, manufactured, packaged and, sterilised by means of appropriate, validated methods.</t>
  </si>
  <si>
    <t>11.6. Devices intended to be sterilised shall be manufactured and packaged in appropriate and controlled conditions and facilities.</t>
  </si>
  <si>
    <t>11.7. Packaging systems for non-sterile devices shall maintain the integrity and cleanliness of the product and, where the devices are to be sterilised prior to use, minimise the risk of microbial contamination; the packaging system shall be suitable taking account of the method of sterilisation indicated by the manufacturer.</t>
  </si>
  <si>
    <t>11.8. The labelling of the device shall distinguish between identical or similar devices placed on the market in both a sterile and a non-sterile condition additional to the symbol used to indicate that devices are sterile.</t>
  </si>
  <si>
    <t>12. Devices incorporating a substance considered to be a medicinal product and devices that are composed of substances or of combinations of substances that are absorbed by or locally dispersed in the human body.</t>
  </si>
  <si>
    <t>12.1. In the case of devices referred to in the first subparagraph of Article 1(8), the quality, safety and usefulness of the substance which, if used separately, would be considered to be a medicinal product within the meaning of point (2) of Article 1 of Directive 2001/83/EC, shall be verified by analogy with the methods specified in Annex I to Directive 2001/83/EC, as required by the applicable conformity assessment procedure under this Regulation.</t>
  </si>
  <si>
    <t>12.2. Devices that are composed of substances or of combinations of substances that are intended to be introduced into the human body, and that are absorbed by or locally dispersed in the human body shall comply, where applicable and in a manner limited to the aspects not covered by this Regulation, with the relevant requirements laid down in Annex I to Directive 2001/83/EC for the evaluation of absorption, distribution, metabolism, excretion, local tolerance, toxicity, interaction with other devices, medicinal products or other substances and potential for adverse reactions, as required by the applicable conformity assessment procedure under this Regulation.</t>
  </si>
  <si>
    <t>13. Devices incorporating materials of biological origin</t>
  </si>
  <si>
    <t>(a) donation, procurement and testing of the tissues and cells shall be done in accordance with Directive 2004/23/EC;</t>
  </si>
  <si>
    <t>(b) processing, preservation and any other handling of those tissues and cells or their derivatives shall be carried out so as to provide safety for patients, users and, where applicable, other persons. In particular, safety with regard to viruses and other transmissible agents shall be addressed by appropriate methods of sourcing and by implementation of validated methods of elimination or inactivation in the course of the manufacturing process;</t>
  </si>
  <si>
    <t>(c) the traceability system for those devices shall be complementary and compatible with the traceability and data protection requirements laid down in Directive 2004/23/EC and in Directive 2002/98/EC.</t>
  </si>
  <si>
    <t>13.1. For devices manufactured utilising derivatives of tissues or cells of human origin which are non-viable or are rendered non-viable covered by this Regulation in accordance with point (g) of Article 1(6), the following shall apply:</t>
  </si>
  <si>
    <t>13.2. For devices manufactured utilising tissues or cells of animal origin, or their derivatives, which are non-viable or rendered non-viable the following shall apply:</t>
  </si>
  <si>
    <t>(a) where feasible taking into account the animal species, tissues and cells of animal origin, or their derivatives, shall originate from animals that have been subjected to veterinary controls that are adapted to the intended use of the tissues. Information on the geographical origin of the animals shall be retained by manufacturers;</t>
  </si>
  <si>
    <t>(b) sourcing, processing, preservation, testing and handling of tissues, cells and substances of animal origin, or their derivatives, shall be carried out so as to provide safety for patients, users and, where applicable, other persons. In particular safety with regard to viruses and other transmissible agents shall be addressed by implementation of validated methods of elimination or viral inactivation in the course of the manufacturing process, except when the use of such methods would lead to unacceptable degradation compromising the clinical benefit of the device;</t>
  </si>
  <si>
    <t>(c) in the case of devices manufactured utilising tissues or cells of animal origin, or their derivatives, as referred to in Regulation (EU) No 722/2012 the particular requirements laid down in that Regulation shall apply.</t>
  </si>
  <si>
    <t>13.3. For devices manufactured utilising non-viable biological substances other than those referred to in Sections 13.1 and 13.2, the processing, preservation, testing and handling of those substances shall be carried out so as to provide safety for patients, users and, where applicable, other persons, including in the waste disposal chain. In particular, safety with regard to viruses and other transmissible agents shall be addressed by appropriate methods of sourcing and by implementation of validated methods of elimination or inactivation in the course of the manufacturing process.</t>
  </si>
  <si>
    <t>14. Construction of devices and interaction with their environment</t>
  </si>
  <si>
    <t>14.1. If the device is intended for use in combination with other devices or equipment the whole combination, including the connection system shall be safe and shall not impair the specified performance of the devices. Any restrictions on use applying to such combinations shall be indicated on the label and/or in the instructions for use. Connections which the user has to handle, such as fluid, gas transfer, electrical or mechanical coupling, shall be designed and constructed in such a way as to minimise all possible risks, such as misconnection.</t>
  </si>
  <si>
    <t>14.2. Devices shall be designed and manufactured in such a way as to remove or reduce as far as possible:</t>
  </si>
  <si>
    <t>(a) the risk of injury, in connection with their physical features, including the volume/pressure ratio, dimensional and where appropriate ergonomic features;</t>
  </si>
  <si>
    <t>(b) risks connected with reasonably foreseeable external influences or environmental conditions, such as magnetic fields, external electrical and electromagnetic effects, electrostatic discharge, radiation associated with diagnostic or therapeutic procedures, pressure, humidity, temperature, variations in pressure and acceleration or radio signal interferences;</t>
  </si>
  <si>
    <t>(c) the risks associated with the use of the device when it comes into contact with materials, liquids, and substances, including gases, to which it is exposed during normal conditions of use;</t>
  </si>
  <si>
    <t>(d) the risks associated with the possible negative interaction between software and the IT environment within which it operates and interacts;</t>
  </si>
  <si>
    <t>(e) the risks of accidental ingress of substances into the device;</t>
  </si>
  <si>
    <t>(f) the risks of reciprocal interference with other devices normally used in the investigations or for the treatment given; and</t>
  </si>
  <si>
    <t>(g) risks arising where maintenance or calibration are not possible (as with implants), from ageing of materials used or loss of accuracy of any measuring or control mechanism.</t>
  </si>
  <si>
    <t>14.3. Devices shall be designed and manufactured in such a way as to minimise the risks of fire or explosion during normal use and in single fault condition. Particular attention shall be paid to devices the intended use of which includes exposure to or use in association with flammable or explosive substances or substances which could cause combustion.</t>
  </si>
  <si>
    <t>14.4. Devices shall be designed and manufactured in such a way that adjustment, calibration, and maintenance can be done safely and effectively.</t>
  </si>
  <si>
    <t>14.5. Devices that are intended to be operated together with other devices or products shall be designed and manufactured in such a way that the interoperability and compatibility are reliable and safe.</t>
  </si>
  <si>
    <t>14.6. Any measurement, monitoring or display scale shall be designed and manufactured in line with ergonomic principles, taking account of the intended purpose, users and the environmental conditions in which the devices are intended to be used.</t>
  </si>
  <si>
    <t>14.7. Devices shall be designed and manufactured in such a way as to facilitate their safe disposal and the safe disposal of related waste substances by the user, patient or other person. To that end, manufacturers shall identify and test procedures and measures as a result of which their devices can be safely disposed after use. Such procedures shall be described in the instructions for use.</t>
  </si>
  <si>
    <t>15. Devices with a diagnostic or measuring function</t>
  </si>
  <si>
    <t>15.1. Diagnostic devices and devices with a measuring function, shall be designed and manufactured in such a way as to provide sufficient accuracy, precision and stability for their intended purpose, based on appropriate scientific and technical methods. The limits of accuracy shall be indicated by the manufacturer.</t>
  </si>
  <si>
    <t>15.2. The measurements made by devices with a measuring function shall be expressed in legal units conforming to the provisions of Council Directive 80/181/EEC.</t>
  </si>
  <si>
    <t>16. Protection against radiation</t>
  </si>
  <si>
    <t>16.1. General</t>
  </si>
  <si>
    <t>(a) Devices shall be designed, manufactured and packaged in such a way that exposure of patients, users and other persons to radiation is reduced as far as possible, and in a manner that is compatible with the intended purpose, whilst not restricting the application of appropriate specified levels for therapeutic and diagnostic purposes.</t>
  </si>
  <si>
    <t>(b) The operating instructions for devices emitting hazardous or potentially hazardous radiation shall contain detailed information as to the nature of the emitted radiation, the means of protecting the patient and the user, and on ways of avoiding misuse and of reducing the risks inherent to installation as far as possible and appropriate. Information regarding the acceptance and performance testing, the acceptance criteria, and the maintenance procedure shall also be specified.</t>
  </si>
  <si>
    <t>16.3. Devices shall be designed and manufactured in such a way that exposure of patients, users and other persons to the emission of unintended, stray or scattered radiation is reduced as far as possible. Where possible and appropriate, methods shall be selected which reduce the exposure to radiation of patients, users and other persons who may be affected.</t>
  </si>
  <si>
    <t>16.4. Ionising radiation</t>
  </si>
  <si>
    <t>(a) Devices intended to emit ionizing radiation shall be designed and manufactured taking into account the requirements of the Directive 2013/59/Euratom laying down basic safety standards for protection against the dangers arising from exposure to ionising radiation.</t>
  </si>
  <si>
    <t>(b) Devices intended to emit ionising radiation shall be designed and manufactured in such a way as to ensure that, where possible, taking into account the intended use, the quantity, geometry and quality of the radiation emitted can be varied and controlled, and, if possible, monitored during treatment.</t>
  </si>
  <si>
    <t>(c) Devices emitting ionising radiation intended for diagnostic radiology shall be designed and manufactured in such a way as to achieve an image and/or output quality that are appropriate to the intended medical purpose whilst minimising radiation exposure of the patient and user.</t>
  </si>
  <si>
    <t>(d) Devices that emit ionising radiation and are intended for therapeutic radiology shall be designed and manufactured in such a way as to enable reliable monitoring and control of the delivered dose, the beam type, energy and, where appropriate, the quality of radiation.</t>
  </si>
  <si>
    <t>17. Electronic programmable systems — devices that incorporate electronic programmable systems and software that are devices in themselves</t>
  </si>
  <si>
    <t>17.1. Devices that incorporate electronic programmable systems, including software, or software that are devices in themselves, shall be designed to ensure repeatability, reliability and performance in line with their intended use. In the event of a single fault condition, appropriate means shall be adopted to eliminate or reduce as far as possible consequent risks or impairment of performance.</t>
  </si>
  <si>
    <t>17.2. For devices that incorporate software or for software that are devices in themselves, the software shall be developed and manufactured in accordance with the state of the art taking into account the principles of development life cycle, risk management, including information security, verification and validation.</t>
  </si>
  <si>
    <t>17.3. Software referred to in this Section that is intended to be used in combination with mobile computing platforms shall be designed and manufactured taking into account the specific features of the mobile platform (e.g. size and contrast ratio of the screen) and the external factors related to their use (varying environment as regards level of light or noise).</t>
  </si>
  <si>
    <t>17.4. Manufacturers shall set out minimum requirements concerning hardware, IT networks characteristics and IT security measures, including protection against unauthorised access, necessary to run the software as intended.</t>
  </si>
  <si>
    <t>18. Active devices and devices connected to them</t>
  </si>
  <si>
    <t>18.1. For non-implantable active devices, in the event of a single fault condition, appropriate means shall be adopted to eliminate or reduce as far as possible consequent risks.</t>
  </si>
  <si>
    <t>18.2. Devices where the safety of the patient depends on an internal power supply shall be equipped with a means of determining the state of the power supply and an appropriate warning or indication for when the capacity of the power supply becomes critical. If necessary, such warning or indication shall be given prior to the power supply becoming critical.</t>
  </si>
  <si>
    <t>18.3. Devices where the safety of the patient depends on an external power supply shall include an alarm system to signal any power failure.</t>
  </si>
  <si>
    <t>18.4. Devices intended to monitor one or more clinical parameters of a patient shall be equipped with appropriate alarm systems to alert the user of situations which could lead to death or severe deterioration of the patient's state of health.</t>
  </si>
  <si>
    <t>18.5. Devices shall be designed and manufactured in such a way as to reduce as far as possible the risks of creating electromagnetic interference which could impair the operation of the device in question or other devices or equipment in the intended environment.</t>
  </si>
  <si>
    <t>18.6. Devices shall be designed and manufactured in such a way as to provide a level of intrinsic immunity to electromagnetic interference such that is adequate to enable them to operate as intended.</t>
  </si>
  <si>
    <t>18.7. Devices shall be designed and manufactured in such a way as to avoid, as far as possible, the risk of accidental electric shocks to the patient, user or any other person, both during normal use of the device and in the event of a single fault condition in the device, provided the device is installed and maintained as indicated by the manufacturer.</t>
  </si>
  <si>
    <t>18.8. Devices shall be designed and manufactured in such a way as to protect, as far as possible, against unauthorised access that could hamper the device from functioning as intended.</t>
  </si>
  <si>
    <t>19. Particular requirements for active implantable devices</t>
  </si>
  <si>
    <t>19.1. Active implantable devices shall be designed and manufactured in such a way as to remove or minimize as far as possible:</t>
  </si>
  <si>
    <t>(a) risks connected with the use of energy sources with particular reference, where electricity is used, to insulation, leakage currents and overheating of the devices,</t>
  </si>
  <si>
    <t>(b) risks connected with medical treatment, in particular those resulting from the use of defibrillators or high-frequency surgical equipment, and</t>
  </si>
  <si>
    <t>(c) risks which may arise where maintenance and calibration are impossible, including:</t>
  </si>
  <si>
    <t>19.2. Active implantable devices shall be designed and manufactured in such a way as to ensure</t>
  </si>
  <si>
    <t>19.3. Active implantable devices and, if appropriate, their component parts shall be identifiable to allow any necessary measure to be taken following the discovery of a potential risk in connection with the devices or their component parts.</t>
  </si>
  <si>
    <t>19.4. Active implantable devices shall bear a code by which they and their manufacturer can be unequivocally identified (particularly with regard to the type of device and its year of manufacture); it shall be possible to read this code, if necessary, without the need for a surgical operation.</t>
  </si>
  <si>
    <t>20. Protection against mechanical and thermal risks</t>
  </si>
  <si>
    <t>20.1. Devices shall be designed and manufactured in such a way as to protect patients and users against mechanical risks connected with, for example, resistance to movement, instability and moving parts.</t>
  </si>
  <si>
    <t>20.2. Devices shall be designed and manufactured in such a way as to reduce to the lowest possible level the risks arising from vibration generated by the devices, taking account of technical progress and of the means available for limiting vibrations, particularly at source, unless the vibrations are part of the specified performance.</t>
  </si>
  <si>
    <t>20.3. Devices shall be designed and manufactured in such a way as to reduce to the lowest possible level the risks arising from the noise emitted, taking account of technical progress and of the means available to reduce noise, particularly at source, unless the noise emitted is part of the specified performance.</t>
  </si>
  <si>
    <t>20.4. Terminals and connectors to the electricity, gas or hydraulic and pneumatic energy supplies which the user or other person has to handle, shall be designed and constructed in such a way as to minimise all possible risks.</t>
  </si>
  <si>
    <t>20.6. Accessible parts of devices (excluding the parts or areas intended to supply heat or reach given temperatures) and their surroundings shall not attain potentially dangerous temperatures under normal conditions of use.</t>
  </si>
  <si>
    <t>21. Protection against the risks posed to the patient or user by devices supplying energy or substances</t>
  </si>
  <si>
    <t>21.1. Devices for supplying the patient with energy or substances shall be designed and constructed in such a way that the amount to be delivered can be set and maintained accurately enough to ensure the safety of the patient and of the user.</t>
  </si>
  <si>
    <t>21.2. Devices shall be fitted with the means of preventing and/or indicating any inadequacies in the amount of energy delivered or substances delivered which could pose a danger. Devices shall incorporate suitable means to prevent, as far as possible, the accidental release of dangerous levels of energy or substances from an energy and/or substance source.</t>
  </si>
  <si>
    <t>21.3. The function of the controls and indicators shall be clearly specified on the devices. Where a device bears instructions required for its operation or indicates operating or adjustment parameters by means of a visual system, such information shall be understandable to the user and, as appropriate, the patient.</t>
  </si>
  <si>
    <t>22. Protection against the risks posed by medical devices intended by the manufacturer for use by lay persons</t>
  </si>
  <si>
    <t>22.1. Devices for use by lay persons shall be designed and manufactured in such a way that they perform appropriately for their intended purpose taking into account the skills and the means available to lay persons and the influence resulting from variation that can be reasonably anticipated in the lay person's technique and environment. The information and instructions provided by the manufacturer shall be easy for the lay person to understand and apply.</t>
  </si>
  <si>
    <t>22.2. Devices for use by lay persons shall be designed and manufactured in such a way as to:</t>
  </si>
  <si>
    <t>22.3. Devices for use by lay persons shall, where appropriate, include a procedure by which the lay person:</t>
  </si>
  <si>
    <t>Chapter III — Requirements regarding the information supplied with the device</t>
  </si>
  <si>
    <t>23. Label and instructions for use</t>
  </si>
  <si>
    <t>23.1. General requirements regarding the information supplied by the manufacturer</t>
  </si>
  <si>
    <t>(a) The medium, format, content, legibility, and location of the label and instructions for use shall be appropriate to the particular device, its intended purpose and the technical knowledge, experience, education or training of the intended user(s). In particular, instructions for use shall be written in terms readily understood by the intended user and, where appropriate, supplemented with drawings and diagrams.</t>
  </si>
  <si>
    <t>(b) The information required on the label shall be provided on the device itself. If this is not practicable or appropriate, some or all of the information may appear on the packaging for each unit, and/or on the packaging of multiple devices.</t>
  </si>
  <si>
    <t>(c) Labels shall be provided in a human-readable format and may be supplemented by machine-readable information, such as radio-frequency identification (‘RFID’) or bar codes.</t>
  </si>
  <si>
    <t>(d) Instructions for use shall be provided together with devices. By way of exception, instructions for use shall not be required for class I and class IIa devices if such devices can be used safely without any such instructions and unless otherwise provided for elsewhere in this Section.</t>
  </si>
  <si>
    <t>(e) where applicable, an indication that the device contains or incorporates:</t>
  </si>
  <si>
    <t>(e)  Where multiple devices are supplied to a single user and/or location, a single copy of the instructions for use may be provided if so agreed by the purchaser who in any case may request further copies to be provided free of charge.</t>
  </si>
  <si>
    <t>(f) Instructions for use may be provided to the user in non-paper format (e.g. electronic) to the extent, and only under the conditions, set out in Regulation (EU) No 207/2012 or in any subsequent implementing rules adopted pursuant to this Regulation.</t>
  </si>
  <si>
    <t>(g) Residual risks which are required to be communicated to the user and/or other person shall be included as limitations, contra-indications, precautions or warnings in the information supplied by the manufacturer.</t>
  </si>
  <si>
    <t>(h) Where appropriate, the information supplied by the manufacturer shall take the form of internationally recognised symbols. Any symbol or identification colour used shall conform to the harmonised standards or CS. In areas for which no harmonised standards or CS exist, the symbols and colours shall be described in the documentation supplied with the device.</t>
  </si>
  <si>
    <t>23.2. Information on the label</t>
  </si>
  <si>
    <t>(a) the name or trade name of the device;</t>
  </si>
  <si>
    <t>(b) the details strictly necessary for a user to identify the device, the contents of the packaging and, where it is not obvious for the user, the intended purpose of the device;</t>
  </si>
  <si>
    <t>(c) the name, registered trade name or registered trade mark of the manufacturer and the address of its registered place of business;</t>
  </si>
  <si>
    <t>(d) if the manufacturer has its registered place of business outside the Union, the name of the authorised representative and address of the registered place of business of the authorised representative;</t>
  </si>
  <si>
    <t xml:space="preserve">— a medicinal substance, including a human blood or plasma derivative, or </t>
  </si>
  <si>
    <t xml:space="preserve">— tissues or cells, or their derivatives, of human origin, or </t>
  </si>
  <si>
    <t>(f) where applicable, information labelled in accordance with Section 10.4.5.;</t>
  </si>
  <si>
    <t>(g) the lot number or the serial number of the device preceded by the words LOT NUMBER or SERIAL NUMBER or an equivalent symbol, as appropriate;</t>
  </si>
  <si>
    <t>(h) the UDI carrier referred to in Article 27(4) and Part C of Annex VII;</t>
  </si>
  <si>
    <t>(i) an unambiguous indication of t the time limit for using or implanting the device safely, expressed at least in terms of year and month, where this is relevant;</t>
  </si>
  <si>
    <t>(j) where there is no indication of the date until when it may be used safely, the date of manufacture. This date of manufacture may be included as part of the lot number or serial number, provided the date is clearly identifiable;</t>
  </si>
  <si>
    <t>(k) an indication of any special storage and/or handling condition that applies;</t>
  </si>
  <si>
    <t>(l) if the device is supplied sterile, an indication of its sterile state and the sterilisation method;</t>
  </si>
  <si>
    <t>(m) warnings or precautions to be taken that need to be brought to the immediate attention of the user of the device, and to any other person. This information may be kept to a minimum in which case more detailed information shall appear in the instructions for use, taking into account the intended users;</t>
  </si>
  <si>
    <t>(n) if the device is intended for single use, an indication of that fact. A manufacturer's indication of single use shall be consistent across the Union;</t>
  </si>
  <si>
    <t>(o) if the device is a single-use device that has been reprocessed, an indication of that fact, the number of reprocessing cycles already performed, and any limitation as regards the number of reprocessing cycles;</t>
  </si>
  <si>
    <t>(p) if the device is custom-made, the words ‘custom-made device’;</t>
  </si>
  <si>
    <t>(q) an indication that the device is a medical device. If the device is intended for clinical investigation only, the words ‘exclusively for clinical investigation’;</t>
  </si>
  <si>
    <t>(r) in the case of devices that are composed of substances or of combinations of substances that are intended to be introduced into the human body via a body orifice or applied to the skin and that are absorbed by or locally dispersed in the human body, the overall qualitative composition of the device and quantitative information on the main constituent or constituents responsible for achieving the principal intended action;</t>
  </si>
  <si>
    <t>(s) for active implantable devices, the serial number, and for other implantable devices, the serial number or the lot number.</t>
  </si>
  <si>
    <t>23.3. Information on the packaging which maintains the sterile condition of a device (‘sterile packaging’)</t>
  </si>
  <si>
    <t>16.2. Intended radiation</t>
  </si>
  <si>
    <t>(a) Where devices are designed to emit hazardous, or potentially hazardous, levels of ionizing and/or non-ionizing radiation necessary for a specific medical purpose the benefit of which is considered to outweigh the risks inherent to the emission, it shall be possible for the user to control the emissions. Such devices shall be designed and manufactured to ensure reproducibility of relevant variable parameters within an acceptable tolerance.</t>
  </si>
  <si>
    <t>(b) Where devices are intended to emit hazardous, or potentially hazardous, ionizing and/or non-ionizing radiation, they shall be fitted, where possible, with visual displays and/or audible warnings of such emissions.</t>
  </si>
  <si>
    <t>(a) an indication permitting the sterile packaging to be recognised as such,</t>
  </si>
  <si>
    <t>(b) a declaration that the device is in a sterile condition,</t>
  </si>
  <si>
    <t>(c) the method of sterilisation,</t>
  </si>
  <si>
    <t>(d) the name and address of the manufacturer,</t>
  </si>
  <si>
    <t>(e) a description of the device,</t>
  </si>
  <si>
    <t>(f) if the device is intended for clinical investigations, the words ‘exclusively for clinical investigations’,</t>
  </si>
  <si>
    <t>(g) if the device is custom-made, the words ‘custom-made device’,</t>
  </si>
  <si>
    <t>(h) the month and year of manufacture,</t>
  </si>
  <si>
    <t>(i) an unambiguous indication of the time limit for using or implanting the device safely expressed at least in terms of year and month, and</t>
  </si>
  <si>
    <t>(j) an instruction to check the instructions for use for what to do if the sterile packaging is damaged or unintentionally opened before use.</t>
  </si>
  <si>
    <t>23.4. Information in the instructions for use</t>
  </si>
  <si>
    <t>(a) the particulars referred to in points (a), (c), (e), (f), (k), (l), (n) and (r) of Section 23.2;</t>
  </si>
  <si>
    <t>(b) the device's intended purpose with a clear specification of indications, contra-indications, the patient target group or groups, and of the intended users, as appropriate;</t>
  </si>
  <si>
    <t>(c) where applicable, a specification of the clinical benefits to be expected.</t>
  </si>
  <si>
    <t>(d) where applicable, links to the summary of safety and clinical performance referred to in Article 32;</t>
  </si>
  <si>
    <t>(e) the performance characteristics of the device;</t>
  </si>
  <si>
    <t>(f) where applicable, information allowing the healthcare professional to verify if the device is suitable and select the corresponding software and accessories;</t>
  </si>
  <si>
    <t>(g) any residual risks, contra-indications and any undesirable side-effects, including information to be conveyed to the patient in this regard;</t>
  </si>
  <si>
    <t>(h) specifications the user requires to use the device appropriately, e.g. if the device has a measuring function, the degree of accuracy claimed for it;</t>
  </si>
  <si>
    <t>(i) details of any preparatory treatment or handling of the device before it is ready for use or during its use, such as sterilisation, final assembly, calibration, etc., including the levels of disinfection required to ensure patient safety and all available methods for achieving those levels of disinfection;</t>
  </si>
  <si>
    <t>(j) any requirements for special facilities, or special training, or particular qualifications of the device user and/or other persons;</t>
  </si>
  <si>
    <t>(k) the information needed to verify whether the device is properly installed and is ready to perform safely and as intended by the manufacturer, together with, where relevant:</t>
  </si>
  <si>
    <t>(l) if the device is supplied sterile, instructions in the event of the sterile packaging being damaged or unintentionally opened before use;</t>
  </si>
  <si>
    <t>(m) if the device is supplied non-sterile with the intention that it is sterilised before use, the appropriate instructions for sterilisation;</t>
  </si>
  <si>
    <t>(n) if the device is reusable, information on the appropriate processes for allowing reuse, including cleaning, disinfection, packaging and, where appropriate, the validated method of re-sterilisation appropriate to the Member State or Member States in which the device has been placed on the market. Information shall be provided to identify when the device should no longer be reused, e.g. signs of material degradation or the maximum number of allowable reuses;</t>
  </si>
  <si>
    <t>(o) an indication, if appropriate, that a device can be reused only if it is reconditioned under the responsibility of the manufacturer to comply with the general safety and performance requirements;</t>
  </si>
  <si>
    <t>(p) if the device bears an indication that it is for single use, information on known characteristics and technical factors known to the manufacturer that could pose a risk if the device were to be re-used. This information shall be based on a specific section of the manufacturer's risk management documentation, where such characteristics and technical factors shall be addressed in detail. If in accordance with point (d) of Section 23.1. no instructions for use are required, this information shall be made available to the user upon request;</t>
  </si>
  <si>
    <t>(q) for devices intended for use together with other devices and/or general purpose equipment:</t>
  </si>
  <si>
    <t>(r) if the device emits radiation for medical purposes:</t>
  </si>
  <si>
    <t>(s) information that allows the user and/or patient to be informed of any warnings, precautions, contra-indications, measures to be taken and limitations of use regarding the device. That information shall, where relevant, allow the user to brief the patient about any warnings, precautions, contra-indications, measures to be taken and limitations of use regarding the device. The information shall cover, where appropriate:</t>
  </si>
  <si>
    <t>(t) in the case of devices that are composed of substances or of combinations of substances that are intended to be introduced into the human body and that are absorbed by or locally dispersed in the human body, warnings and precautions, where appropriate, related to the general profile of interaction of the device and its products of metabolism with other devices, medicinal products and other substances as well as contra-indications, undesirable side-effects and risks relating to overdose;</t>
  </si>
  <si>
    <t>(u) in the case of implantable devices, the overall qualitative and quantitative information on the materials and substances to which patients can be exposed;</t>
  </si>
  <si>
    <t>(v) warnings or precautions to be taken in order to facilitate the safe disposal of the device, its accessories and the consumables used with it, if any. This information shall cover, where appropriate:</t>
  </si>
  <si>
    <t>If in accordance with the point (d) of Section 23.1 no instructions for use are required, this information shall be made available to the user upon request;</t>
  </si>
  <si>
    <t>(w) for devices intended for use by lay persons, the circumstances in which the user should consult a healthcare professional;</t>
  </si>
  <si>
    <t>(x) for the devices covered by this Regulation pursuant to Article 1(2), information regarding the absence of a clinical benefit and the risks related to use of the device;</t>
  </si>
  <si>
    <t>(y) date of issue of the instructions for use or, if they have been revised, date of issue and identifier of the latest revision of the instructions for use;</t>
  </si>
  <si>
    <t>(z) a notice to the user and/or patient that any serious incident that has occurred in relation to the device should be reported to the manufacturer and the competent authority of the Member State in which the user and/or patient is established;</t>
  </si>
  <si>
    <t>(aa) information to be supplied to the patient with an implanted device in accordance with Article 18;</t>
  </si>
  <si>
    <t>(ab) for devices that incorporate electronic programmable systems, including software, or software that are devices in themselves, minimum requirements concerning hardware, IT networks characteristics and IT security measures, including protection against unauthorised access, necessary to run the software as intended.</t>
  </si>
  <si>
    <t>10.1. Devices shall be designed and manufactured in such a way as to ensure that the characteristics and performance requirements referred to in Chapter I are fulfilled. Particular attention shall be paid to:</t>
  </si>
  <si>
    <t>(b) substances having endocrine-disrupting properties for which there is scientific evidence of probable serious effects to human health and which are identified either in accordance with the procedure set out in Article 59 of Regulation (EC) No 1907/2006 of the European Parliament and of the Council or, once a delegated act has been adopted by the Commission pursuant to the first subparagraph of Article 5(3) of Regulation (EU) No 528/2012 of the European Parliament and the Council, in accordance with the criteria that are relevant to human health amongst the criteria established therein.</t>
  </si>
  <si>
    <t>(a) substances which are carcinogenic, mutagenic or toxic to reproduction (‘CMR’), of category 1A or 1B, in accordance with Part 3 of Annex VI to Regulation (EC) No 1272/2008 of the European Parliament and of the Council, or</t>
  </si>
  <si>
    <t>Device(s)</t>
  </si>
  <si>
    <t>A010101 - Hypodermic needles</t>
  </si>
  <si>
    <t>A010102 - Butterfly needles</t>
  </si>
  <si>
    <t>A010103 - Needles and kits for implantable systems (port)</t>
  </si>
  <si>
    <t>A010104 - Needles for vial collection</t>
  </si>
  <si>
    <t>A - Devices for administration, withdrawal and collection</t>
  </si>
  <si>
    <t>B - Haematology and haemotransfusion devices</t>
  </si>
  <si>
    <t>C - Cardiocirculatory system devices</t>
  </si>
  <si>
    <t>D - Disinfectants, antiseptics, sterilising, agents and detergents for medical devices</t>
  </si>
  <si>
    <t>F - Dialysis devices</t>
  </si>
  <si>
    <t>G - Gastrointestinal devices</t>
  </si>
  <si>
    <t>H - Suture devices</t>
  </si>
  <si>
    <t>J - Active - implantable devices</t>
  </si>
  <si>
    <t xml:space="preserve">K - Endotherapy and electrosurgical devices </t>
  </si>
  <si>
    <t>L - Reusable surgical instruments</t>
  </si>
  <si>
    <t>M - Devices for general and specialist dressings</t>
  </si>
  <si>
    <t>N - Nervous and medullary systems devices</t>
  </si>
  <si>
    <t>P - Implantable prosthetic and osteosynthesis devices</t>
  </si>
  <si>
    <t>Q - Dental, ophthalmologic and ent devices</t>
  </si>
  <si>
    <t>R - Respiratory and anaesthesia devices</t>
  </si>
  <si>
    <t>S - Sterilisation devices (excluding CAT.D - Z)</t>
  </si>
  <si>
    <t>T - Patient protective equipment and incontinence aids (excluding personal protective equipment - PPE)</t>
  </si>
  <si>
    <t>U - Devices for urogenital system</t>
  </si>
  <si>
    <t>V - Various medical devices</t>
  </si>
  <si>
    <t>W - In vitro diagnostic medical devices</t>
  </si>
  <si>
    <t>Y - Devices for persons with disabilities not included in other categories</t>
  </si>
  <si>
    <t>Z - Medical equipment and related accessories, software and consumables</t>
  </si>
  <si>
    <t>A010106 - Needles and kits for reconstructive filling</t>
  </si>
  <si>
    <t>A010201 - Needles and kits - histological and cytological biopsy of soft tissues</t>
  </si>
  <si>
    <t>A010202 - Bone marrow biopsy needles and kits</t>
  </si>
  <si>
    <t>A010203 - Cutaneous biopsy needles and kits</t>
  </si>
  <si>
    <t>A010204 - Amniocentesis and villocentesis needles and kits</t>
  </si>
  <si>
    <t>A010205 - Perendoscopic biopsy needles and kits (non-gastrointestinal apparatus)</t>
  </si>
  <si>
    <t>A010206 - Cerebral biopsy needles and kits</t>
  </si>
  <si>
    <t>A010207 - Pulmonary biopsy needles and kits</t>
  </si>
  <si>
    <t>A010301 - Spinal and epidural anaesthesia needles and kits</t>
  </si>
  <si>
    <t>A010302 - Plexus block needles and kits</t>
  </si>
  <si>
    <t>A010401 - Arteriovenous fistula needles</t>
  </si>
  <si>
    <t>A010501 - Anterior eye chamber needles</t>
  </si>
  <si>
    <t>A010502 - Eye irrigation needles</t>
  </si>
  <si>
    <t>A010503 - Peribulbar needles</t>
  </si>
  <si>
    <t>A010504 - Retrobulbar needles</t>
  </si>
  <si>
    <t>A010505 - Endocular injection needles</t>
  </si>
  <si>
    <t>A010506 - Endocular aspiration cannula needles</t>
  </si>
  <si>
    <t>A010601 - Carpule needles</t>
  </si>
  <si>
    <t>A010602 - Dental irrigation needles</t>
  </si>
  <si>
    <t>Chapter II — Requirements regarding performance, design and manufacture</t>
  </si>
  <si>
    <t>9. Performance characteristics</t>
  </si>
  <si>
    <t>10.3. Devices shall be designed and manufactured in such a way as to reduce to a level as low as reasonably practicable the risks posed by substances or particles, including wear debris, degradation products and processing residues, that may be released from the device. Special attention shall be given to substances which are carcinogenic, mutagenic or toxic to reproduction (‘CMR’), in accordance with Part 3 of Annex VI to Regulation (EC) No 1272/2008 of the European Parliament and of the Council, and to substances having endocrine disrupting properties for which there is scientific evidence of probable serious effects to human health and which are identified in accordance with the procedure set out in Article 59 of Regulation (EC) No 1907/2006 of the European Parliament and of the Council.</t>
  </si>
  <si>
    <t>10.4. Devices shall be designed and manufactured in such a way as to reduce as far as possible the risks posed by the unintentional ingress of substances into the device, taking into account the device and the nature of the environment in which it is intended to be used.</t>
  </si>
  <si>
    <t>(a) allow easy and safe handling,</t>
  </si>
  <si>
    <t>(b) reduce as far as possible any microbial leakage from the device and/or microbial exposure during use, and</t>
  </si>
  <si>
    <t>(c) prevent microbial contamination of the device during use and, in the case of specimen receptacles, the risk of contamination of the specimen.</t>
  </si>
  <si>
    <t>11.2. Devices labelled either as sterile or as having a specific microbial state shall be designed, manufactured and packaged to ensure that their sterile condition or microbial state is maintained under the transport and storage conditions specified by the manufacturer until that packaging is opened at the point of use, unless the packaging which maintains their sterile condition or microbial state is damaged.</t>
  </si>
  <si>
    <t>11.3. Devices labelled as sterile shall be processed, manufactured, packaged and, sterilised by means of appropriate, validated methods.</t>
  </si>
  <si>
    <t>11.4. Devices intended to be sterilised shall be manufactured and packaged in appropriate and controlled conditions and facilities.</t>
  </si>
  <si>
    <t>11.5. Packaging systems for non-sterile devices shall maintain the integrity and cleanliness of the product and, where the devices are to be sterilised prior to use, minimise the risk of microbial contamination; the packaging system shall be suitable taking account of the method of sterilisation indicated by the manufacturer.</t>
  </si>
  <si>
    <t>11.6. The labelling of the device shall distinguish between identical or similar devices placed on the market in both a sterile and a non-sterile condition additional to the symbol used to indicate that devices are sterile.</t>
  </si>
  <si>
    <t>12. Devices incorporating materials of biological origin</t>
  </si>
  <si>
    <t>13. Construction of devices and interaction with their environment</t>
  </si>
  <si>
    <t xml:space="preserve">13.1. If the device is intended for use in combination with other devices or equipment the whole combination, including the connection system shall be safe and shall not impair the specified performance of the devices. Any restrictions on use applying to such combinations shall be indicated on the label and/or in the instructions for use. </t>
  </si>
  <si>
    <t>13.2. Devices shall be designed and manufactured in such a way as to remove or reduce as far as possible:</t>
  </si>
  <si>
    <t>(f) the risk of incorrect identification of specimens and the risk of erroneous results due to, for example, confusing colour and/or numeric and/or character codings on specimen receptacles, removable parts and/or accessories used with devices in order to perform the test or assay as intended;</t>
  </si>
  <si>
    <t>(g) the risks of any foreseeable interference with other devices.</t>
  </si>
  <si>
    <t>13.3. Devices shall be designed and manufactured in such a way as to minimise the risks of fire or explosion during normal use and in single fault condition. Particular attention shall be paid to devices the intended use of which includes exposure to or use in association with flammable or explosive substances or substances which could cause combustion.</t>
  </si>
  <si>
    <t>13.4. Devices shall be designed and manufactured in such a way that adjustment, calibration, and maintenance can be done safely and effectively.</t>
  </si>
  <si>
    <t>13.5. Devices that are intended to be operated together with other devices or products shall be designed and manufactured in such a way that the interoperability and compatibility are reliable and safe.</t>
  </si>
  <si>
    <t>13.6. Devices shall be designed and manufactured in such a way as to facilitate their safe disposal and the safe disposal of related waste substances by the user, patient or other person. To that end, manufacturers shall identify and test procedures and measures as a result of which their devices can be safely disposed after use. Such procedures shall be described in the instructions for use.</t>
  </si>
  <si>
    <t>13.7. The measuring, monitoring or display scale (including colour change and other visual indicators) shall be designed and manufactured in line with ergonomic principles, taking account of the intended purpose, users and the environmental conditions in which the devices are intended to be used.</t>
  </si>
  <si>
    <t>14. Devices with a measuring function</t>
  </si>
  <si>
    <t>14.2. The measurements made by devices with a measuring function shall be expressed in legal units conforming to the provisions of Council Directive 80/181/EEC.</t>
  </si>
  <si>
    <t>14.1. Devices having a primary analytical measuring function shall be designed and manufactured in such a way as to provide appropriate analytical performance in accordance with point (a) of Section 9.1 of Annex I, taking into account the intended purpose of the device.</t>
  </si>
  <si>
    <t>9.1. Devices shall be designed and manufactured in such a way that they are suitable for the purposes referred to in point (2) of Article 2, as specified by the manufacturer, and suitable with regard to the performance they are intended to achieve, taking account of the generally acknowledged state of the art. They shall achieve the performances, as stated by the manufacturer and in particular, where applicable:</t>
  </si>
  <si>
    <t>(a) the analytical performance, such as, analytical sensitivity, analytical specificity, trueness (bias), precision (repeatability and reproducibility), accuracy (resulting from trueness and precision), limits of detection and quantitation, measuring range, linearity, cut-off, including determination of appropriate criteria for specimen collection and handling and control of known relevant endogenous and exogenous interference, cross-reactions; and</t>
  </si>
  <si>
    <t>(b) the clinical performance, such as diagnostic sensitivity, diagnostic specificity, positive predictive value, negative predictive value, likelihood ratio, expected values in normal and affected populations.</t>
  </si>
  <si>
    <t>9.2. The performance characteristics of the device shall be maintained during the lifetime of the device as indicated by the manufacturer.</t>
  </si>
  <si>
    <t>9.3. Where the performance of devices depends on the use of calibrators and/or control materials, the metrological traceability of values assigned to calibrators and/or control materials shall be assured through suitable reference measurement procedures and/or suitable reference materials of a higher metrological order. Where available, metrological traceability of values assigned to calibrators and control materials shall be assured to certified reference materials or reference measurement procedures.</t>
  </si>
  <si>
    <t>9.4. The characteristics and performances of the device shall be specifically checked in the event that they may be affected when the device is used for the intended use under normal conditions:</t>
  </si>
  <si>
    <t>(a) for devices for self-testing, performances obtained by laypersons;</t>
  </si>
  <si>
    <t>(b) for devices for near-patient testing, performances obtained in relevant environments (for example, patient home, emergency units, ambulances).</t>
  </si>
  <si>
    <t>15. Protection against radiation</t>
  </si>
  <si>
    <t>15.3. The operating instructions for devices emitting hazardous or potentially hazardous radiation shall contain detailed information as to the nature of the emitted radiation, the means of protecting the patient and the user, and on ways of avoiding misuse and of reducing the risks inherent to installation as far as possible and appropriate. Information regarding the acceptance and performance testing, the acceptance criteria, and the maintenance procedure shall also be specified.</t>
  </si>
  <si>
    <t>15.1. Devices shall be designed, manufactured and packaged in such a way that exposure of users or other persons to radiation (intended, unintended, stray or scattered) is reduced as far as possible and in a manner that is compatible with the intended purpose, whilst not restricting the application of appropriate specified levels for diagnostic purposes.</t>
  </si>
  <si>
    <t>15.2. When devices are intended to emit hazardous, or potentially hazardous, ionizing and/or non-ionizing radiation, they shall as far as possible be:</t>
  </si>
  <si>
    <t>(a) designed and manufactured in such a way as to ensure that the characteristics and the quantity of radiation emitted can be controlled and/or adjusted; and</t>
  </si>
  <si>
    <t>(b) fitted with visual displays and/or audible warnings of such emissions.</t>
  </si>
  <si>
    <t>16. Electronic programmable systems — devices that incorporate electronic programmable systems and software that are devices in themselves</t>
  </si>
  <si>
    <t>16.1. Devices that incorporate electronic programmable systems, including software, or software that are devices in themselves, shall be designed to ensure repeatability, reliability and performance in line with their intended use. In the event of a single fault condition, appropriate means shall be adopted to eliminate or reduce as far as possible consequent risks or impairment of performance.</t>
  </si>
  <si>
    <t>16.2. For devices that incorporate software or for software that are devices in themselves, the software shall be developed and manufactured in accordance with the state of the art taking into account the principles of development life cycle, risk management, including information security, verification and validation.</t>
  </si>
  <si>
    <t>16.3. Software referred to in this Section that is intended to be used in combination with mobile computing platforms shall be designed and manufactured taking into account the specific features of the mobile platform (e.g. size and contrast ratio of the screen) and the external factors related to their use (varying environment as regards level of light or noise).</t>
  </si>
  <si>
    <t>16.4. Manufacturers shall set out minimum requirements concerning hardware, IT networks characteristics and IT security measures, including protection against unauthorised access, necessary to run the software as intended.</t>
  </si>
  <si>
    <t>17. Devices connected to or equipped with an energy source</t>
  </si>
  <si>
    <t>17.1. For devices connected to or equipped with an energy source, in the event of a single fault condition, appropriate means shall be adopted to eliminate or reduce as far as possible consequent risks.</t>
  </si>
  <si>
    <t>17.2. Devices where the safety of the patient depends on an internal power supply shall be equipped with a means of determining the state of the power supply and an appropriate warning or indication for when the capacity of the power supply becomes critical. If necessary, such warning or indication shall be given prior to the power supply becoming critical.</t>
  </si>
  <si>
    <t>17.3. Devices shall be designed and manufactured in such a way as to reduce as far as possible the risks of creating electromagnetic interference which could impair the operation of the device in question or other devices or equipment in the intended environment.</t>
  </si>
  <si>
    <t>17.4. Devices shall be designed and manufactured in such a way as to provide a level of intrinsic immunity to electromagnetic interference such that is adequate to enable them to operate as intended.</t>
  </si>
  <si>
    <t>17.5. Devices shall be designed and manufactured in such a way as to avoid as far as possible the risk of accidental electric shocks to the user, or other person both during normal use of the device and in the event of a single fault condition in the device, provided the device is installed and maintained as indicated by the manufacturer.</t>
  </si>
  <si>
    <t>18.1. Devices shall be designed and manufactured in such a way as to protect users and other persons against mechanical risks.</t>
  </si>
  <si>
    <t>18. Protection against mechanical and thermal risks</t>
  </si>
  <si>
    <t>18.4. Devices shall be designed and manufactured in such a way as to reduce to the lowest possible level the risks arising from vibration generated by the devices, taking account of technical progress and of the means available for limiting vibrations, particularly at source, unless the vibrations are part of the specified performance.</t>
  </si>
  <si>
    <t>18.5. Devices shall be designed and manufactured in such a way as to reduce to the lowest possible level the risks arising from the noise emitted, taking account of technical progress and of the means available to reduce noise, particularly at source, unless the noise emitted is part of the specified performance.</t>
  </si>
  <si>
    <t>18.6. Terminals and connectors to the electricity, gas or hydraulic and pneumatic energy supplies which the user or other person has to handle, shall be designed and constructed in such a way as to minimise all possible risks.</t>
  </si>
  <si>
    <t>18.8. Accessible parts of devices (excluding the parts or areas intended to supply heat or reach given temperatures) and their surroundings shall not attain potentially dangerous temperatures under normal conditions of use.</t>
  </si>
  <si>
    <t xml:space="preserve">20.5. Errors likely to be made when fitting or refitting certain parts which could be a source of risk shall be made impossible by the design and construction of such parts or, failing this, by information given on the parts themselves and/or their housings. </t>
  </si>
  <si>
    <t>10.1. Devices shall be designed and manufactured in such a way as to ensure that the characteristics and performance requirements referred to in Chapter I are fulfilled.</t>
  </si>
  <si>
    <t xml:space="preserve">18.7. Errors likely to be made when fitting or refitting certain parts which could be a source of risk shall be made impossible by the design and construction of such parts or, failing this, by information given on the parts themselves and/or their housings. </t>
  </si>
  <si>
    <t>18.2. Devices shall be sufficiently stable under the foreseen operating conditions. They shall be suitable to withstand stresses inherent to the foreseen working environment, and to retain this resistance during the expected lifetime of the devices, subject to any inspection and maintenance requirements as indicated by the manufacturer.</t>
  </si>
  <si>
    <t>18.3. Where there are risks due to the presence of moving parts, risks due to break-up or detachment, or leakage of substances, then appropriate protection means shall be incorporated.</t>
  </si>
  <si>
    <t>19. Protection against the risks posed by devices intended for self-testing or near-patient testing</t>
  </si>
  <si>
    <t>19.1. Devices intended for self-testing or near-patient testing shall be designed and manufactured in such a way that they perform appropriately for their intended purpose taking into account the skills and the means available to the intended user and the influence resulting from variation that can be reasonably anticipated in the intended user's technique and environment. The information and instructions provided by the manufacturer shall be easy for the intended user to understand and apply in order to correctly interpret the result provided by the device and to avoid misleading information. In the case of near-patient testing, the information and the instructions provided by the manufacturer shall make clear the level of training, qualifications and/or experience required by the user.</t>
  </si>
  <si>
    <t>19.2. Devices intended for self-testing or near-patient testing shall be designed and manufactured in such a way as to:</t>
  </si>
  <si>
    <t>(a) ensure that the device can be used safely and accurately by the intended user at all stages of the procedure, if necessary after appropriate training and/or information; and</t>
  </si>
  <si>
    <t>(b) reduce as far as possible the risk of error by the intended user in the handling of the device and, if applicable, in the interpretation of the results.</t>
  </si>
  <si>
    <t>19.3. Devices intended for self-testing and near-patient testing shall, where feasible, include a procedure by which the intended user:</t>
  </si>
  <si>
    <t>(b) be warned if the device has failed to provide a valid result.</t>
  </si>
  <si>
    <t>(a) can verify that, at the time of use, the device will perform as intended by the manufacturer, and</t>
  </si>
  <si>
    <t>(b) The information required on the label shall be provided on the device itself. If this is not practicable or appropriate, some or all of the information may appear on the packaging for each unit. If individual full labelling of each unit is not practicable, the information shall be set out on the packaging of multiple devices.</t>
  </si>
  <si>
    <t>(c) Labels shall be provided in a human-readable format and may be supplemented by machine-readable information, such as radio-frequency identification or bar codes.</t>
  </si>
  <si>
    <t>(d) Instructions for use shall be provided together with devices. However, in duly justified and exceptional cases instructions for use shall not be required or may be abbreviated if the device can be used safely and as intended by the manufacturer without any such instructions for use.</t>
  </si>
  <si>
    <t>(e) Where multiple devices, with the exception of devices intended for self-testing or near-patient testing, are supplied to a single user and/or location, a single copy of the instructions for use may be provided if so agreed by the purchaser who in any case may request further copies to be provided free of charge.</t>
  </si>
  <si>
    <t>(f) When the device is intended for professional use only, instructions for use may be provided to the user in non-paper format (e.g. electronic), except when the device is intended for near-patient testing.</t>
  </si>
  <si>
    <t>(i) In the case of devices containing a substance or a mixture which may be considered as being dangerous, taking account of the nature and quantity of its constituents and the form under which they are present, relevant hazard pictograms and labelling requirements of Regulation (EC) No 1272/2008 shall apply. Where there is insufficient space to put all the information on the device itself or on its label, the relevant hazard pictograms shall be put on the label and the other information required by Regulation (EC) No 1272/2008 shall be given in the instructions for use.</t>
  </si>
  <si>
    <t>(j) The provisions of Regulation (EC) No 1907/2006 on the safety data sheet shall apply, unless all relevant information, as appropriate, is already made available in the instructions for use.</t>
  </si>
  <si>
    <t>(e) an indication that the device is an in vitro diagnostic medical device, or if the device is a ‘device for performance study’, an indication of that fact;</t>
  </si>
  <si>
    <t>(f) the lot number or the serial number of the device preceded by the words LOT NUMBER or SERIAL NUMBER or an equivalent symbol, as appropriate;</t>
  </si>
  <si>
    <t>(g) the UDI carrier referred to in Article 24 and Part C of Annex VI;</t>
  </si>
  <si>
    <t>(h) an unambiguous indication of the time limit for using the device safely, without degradation of performance, expressed at least in terms of year and month and, where relevant, the day, in that order;</t>
  </si>
  <si>
    <t>(i) where there is no indication of the date until when it may be used safely, the date of manufacture. This date of manufacture may be included as part of the lot number or serial number, provided the date is clearly identifiable;</t>
  </si>
  <si>
    <t>(j) where relevant, an indication of the net quantity of contents, expressed in terms of weight or volume, numerical count, or any combination of thereof, or other terms which accurately reflect the contents of the package;</t>
  </si>
  <si>
    <t>(l) where appropriate, an indication of the sterile state of the device and the sterilisation method, or a statement indicating any special microbial state or state of cleanliness;</t>
  </si>
  <si>
    <t>(n) if the instructions for use are not provided in paper form in accordance with point (f) of Section 20.1, a reference to their accessibility (or availability), and where applicable the website address where they can be consulted;</t>
  </si>
  <si>
    <t>(o) where applicable, any particular operating instructions;</t>
  </si>
  <si>
    <t>(p) if the device is intended for single use, an indication of that fact. A manufacturer's indication of single use shall be consistent across the Union;</t>
  </si>
  <si>
    <t>20. Label and instructions for use</t>
  </si>
  <si>
    <t>20.1. General requirements regarding the information supplied by the manufacturer</t>
  </si>
  <si>
    <t>20.2. Information on the label</t>
  </si>
  <si>
    <t>20.3. Information on the packaging which maintains the sterile condition of a device (‘sterile packaging’)</t>
  </si>
  <si>
    <t>(q) if the device is intended for self-testing or near-patient testing, an indication of that fact;</t>
  </si>
  <si>
    <t>(r) where rapid assays are not intended for self-testing or near-patient testing, the explicit exclusion hereof;</t>
  </si>
  <si>
    <t>(s) where device kits include individual reagents and articles that are made available as separate devices, each of those devices shall comply with the labelling requirements contained in this Section and with the requirements of this Regulation;</t>
  </si>
  <si>
    <t>(t) the devices and separate components shall be identified, where applicable in terms of batches, to allow all appropriate action to detect any potential risk posed by the devices and detachable components. As far as practicable and appropriate, the information shall be set out on the device itself and/or, where appropriate, on the sales packaging;</t>
  </si>
  <si>
    <t>(u) the label for devices for self-testing shall bear the following particulars:</t>
  </si>
  <si>
    <t xml:space="preserve">     (i) the type of specimen(s) required to perform the test (e.g. blood, urine or saliva);</t>
  </si>
  <si>
    <t xml:space="preserve">     (ii) the need for additional materials for the test to function properly;</t>
  </si>
  <si>
    <t xml:space="preserve">     (iii) contact details for further advice and assistance.</t>
  </si>
  <si>
    <t>(f) the month and year of manufacture,</t>
  </si>
  <si>
    <t>(g) an unambiguous indication of the time limit for using the device safely, expressed at least in terms of year and month and, where relevant, the day, in that order,</t>
  </si>
  <si>
    <t>20.4. Information in the instructions for use</t>
  </si>
  <si>
    <t>20.4.1. The instructions for use shall contain all of the following particulars:</t>
  </si>
  <si>
    <t>(b) the details strictly necessary for the user to uniquely identify the device;</t>
  </si>
  <si>
    <t>(c) the device's intended purpose:</t>
  </si>
  <si>
    <t xml:space="preserve">     (i) what is detected and/or measured;</t>
  </si>
  <si>
    <t xml:space="preserve">     (ii) its function (e.g. screening, monitoring, diagnosis or aid to diagnosis, prognosis, prediction, companion diagnostic);</t>
  </si>
  <si>
    <t xml:space="preserve">     (iii) the specific information that is intended to be provided in the context of:</t>
  </si>
  <si>
    <t xml:space="preserve">          — a physiological or pathological state;</t>
  </si>
  <si>
    <t xml:space="preserve">          — congenital physical or mental impairments;</t>
  </si>
  <si>
    <t xml:space="preserve">          — the predisposition to a medical condition or a disease;</t>
  </si>
  <si>
    <t xml:space="preserve">          — the determination of the safety and compatibility with potential recipients;</t>
  </si>
  <si>
    <t xml:space="preserve">          — the prediction of treatment response or reactions;</t>
  </si>
  <si>
    <t xml:space="preserve">          — the definition or monitoring of therapeutic measures;</t>
  </si>
  <si>
    <t xml:space="preserve">     (iv) whether it is automated or not;</t>
  </si>
  <si>
    <t xml:space="preserve">     (v) whether it is qualitative, semi-quantitative or quantitative;</t>
  </si>
  <si>
    <t xml:space="preserve">     (vi) the type of specimen(s) required;</t>
  </si>
  <si>
    <t xml:space="preserve">     (vii) where applicable, the testing population; and</t>
  </si>
  <si>
    <t xml:space="preserve">     (viii) for companion diagnostics, the International Non-proprietary Name (INN) of the associated medicinal product for which it is a companion test.</t>
  </si>
  <si>
    <t>(d) an indication that the device is an in vitro diagnostic medical device, or, if the device is a ‘device for performance study’, an indication of that fact;</t>
  </si>
  <si>
    <t>(e) the intended user, as appropriate (e.g. self-testing, near patient and laboratory professional use, healthcare professionals);</t>
  </si>
  <si>
    <t>(f) the test principle;</t>
  </si>
  <si>
    <t>(g) a description of the calibrators and controls and any limitation upon their use (e.g. suitable for a dedicated instrument only);</t>
  </si>
  <si>
    <t>(h) a description of the reagents and any limitation upon their use (e.g. suitable for a dedicated instrument only) and the composition of the reagent product by nature and amount or concentration of the active ingredient(s) of the reagent(s) or kit as well as a statement, where appropriate, that the device contains other ingredients which might influence the measurement;</t>
  </si>
  <si>
    <t>(i) a list of materials provided and a list of special materials required but not provided;</t>
  </si>
  <si>
    <t>(j) for devices intended for use in combination with or installed with or connected to other devices and/or general purpose equipment:</t>
  </si>
  <si>
    <t>(k) an indication of any special storage (e.g. temperature, light, humidity, etc.) and/or handling conditions which apply;</t>
  </si>
  <si>
    <t>(l) in-use stability which may include the storage conditions, and shelf life following the first opening of the primary container, together with the storage conditions and stability of working solutions, where this is relevant;</t>
  </si>
  <si>
    <t>(m) if the device is supplied as sterile, an indication of its sterile state, the sterilisation method and instructions in the event of the sterile packaging being damaged before use;</t>
  </si>
  <si>
    <t>(n) information that allows the user to be informed of any warnings, precautions, measures to be taken and limitations of use regarding the device. That information shall cover, where appropriate:</t>
  </si>
  <si>
    <t xml:space="preserve">     (i) warnings, precautions and/or measures to be taken in the event of malfunction of the device or its degradation as suggested by changes in its appearance that may affect performance,</t>
  </si>
  <si>
    <t xml:space="preserve">     (ii) warnings, precautions and/or measures to be taken as regards the exposure to reasonably foreseeable external influences or environmental conditions, such as magnetic fields, external electrical and electromagnetic effects, electrostatic discharge, radiation associated with diagnostic or therapeutic procedures, pressure, humidity, or temperature,</t>
  </si>
  <si>
    <t xml:space="preserve">     (iii) warnings, precautions and/or measures to be taken as regards the risks of interference posed by the reasonably foreseeable presence of the device during specific diagnostic investigations, evaluations, therapeutic treatment or other procedures such as electromagnetic interference emitted by the device affecting other equipment,</t>
  </si>
  <si>
    <t xml:space="preserve">     (iv) precautions related to materials incorporated into the device that contain or consist of CMR substances, or endocrine disrupting substances or that could result in sensitisation or an allergic reaction by the patient or user,</t>
  </si>
  <si>
    <t xml:space="preserve">     (v) if the device is intended for single use, an indication of that fact. A manufacturer's indication of single use shall be consistent across the Union,</t>
  </si>
  <si>
    <t xml:space="preserve">     (vi) if the device is reusable, information on the appropriate processes to allow reuse, including cleaning, disinfection, decontamination, packaging and, where appropriate, the validated method of re-sterilisation. Information shall be provided to identify when the device should no longer be reused, such as signs of material degradation or the maximum number of allowable reuses;</t>
  </si>
  <si>
    <t>(o) any warnings and/or precautions related to potentially infectious material that is included in the device;</t>
  </si>
  <si>
    <t>(p) where relevant, requirements for special facilities, such as a clean room environment, or special training, such as on radiation safety, or particular qualifications of the intended user;</t>
  </si>
  <si>
    <t>(q) conditions for collection, handling, and preparation of the specimen;</t>
  </si>
  <si>
    <t>(r) details of any preparatory treatment or handling of the device before it is ready for use, such as sterilisation, final assembly, calibration, etc., for the device to be used as intended by the manufacturer;</t>
  </si>
  <si>
    <t>(s) the information needed to verify whether the device is properly installed and is ready to perform safely and as intended by the manufacturer, together with, where relevant:</t>
  </si>
  <si>
    <t>(t) where applicable, recommendations for quality control procedures;</t>
  </si>
  <si>
    <t>(u) the metrological traceability of values assigned to calibrators and control materials, including identification of applied reference materials and/or reference measurement procedures of higher order and information regarding maximum (self-allowed) batch to batch variation provided with relevant figures and units of measure;</t>
  </si>
  <si>
    <t>(v) assay procedure including calculations and interpretation of results and where relevant if any confirmatory testing shall be considered; where applicable, the instructions for use shall be accompanied by information regarding batch to batch variation provided with relevant figures and units of measure;</t>
  </si>
  <si>
    <t>(w) analytical performance characteristics, such as analytical sensitivity, analytical specificity, trueness (bias), precision (repeatability and reproducibility), accuracy (resulting from trueness and precision), limits of detection and measurement range, (information needed for the control of known relevant interferences, cross-reactions and limitations of the method), measuring range, linearity and information about the use of available reference measurement procedures and materials by the user;</t>
  </si>
  <si>
    <t>(x) clinical performance characteristics as defined in Section 9.1 of this Annex;</t>
  </si>
  <si>
    <t>(y) the mathematical approach upon which the calculation of the analytical result is made;</t>
  </si>
  <si>
    <t>(z) where relevant, clinical performance characteristics, such as threshold value, diagnostic sensitivity and diagnostic specificity, positive and negative predictive value;</t>
  </si>
  <si>
    <t>(aa) where relevant, reference intervals in normal and affected populations;</t>
  </si>
  <si>
    <t>(ab) information on interfering substances or limitations (e.g. visual evidence of hyperlipidaemia or haemolysis, age of specimen) that may affect the performance of the device;</t>
  </si>
  <si>
    <t>(ac) warnings or precautions to be taken in order to facilitate the safe disposal of the device, its accessories, and the consumables used with it, if any. This information shall cover, where appropriate:</t>
  </si>
  <si>
    <t xml:space="preserve">     (i) infection or microbial hazards, such as consumables contaminated with potentially infectious substances of human origin;</t>
  </si>
  <si>
    <t xml:space="preserve">     (ii) environmental hazards such as batteries or materials that emit potentially hazardous levels of radiation);</t>
  </si>
  <si>
    <t xml:space="preserve">     (iii) physical hazards such as explosion.</t>
  </si>
  <si>
    <t>(ad) the name, registered trade name or registered trade mark of the manufacturer and the address of its registered place of business at which he can be contacted and its location be established, together with a telephone number and/or fax number and/or website address to obtain technical assistance;</t>
  </si>
  <si>
    <t>(ae) date of issue of the instructions for use or, if they have been revised, date of issue and identifier of the latest revision of the instructions for use, with a clear indication of the introduced modifications;</t>
  </si>
  <si>
    <t>(af) a notice to the user that any serious incident that has occurred in relation to the device shall be reported to the manufacturer and the competent authority of the Member State in which the user and/or the patient is established;</t>
  </si>
  <si>
    <t>(ag) where device kits include individual reagents and articles that may be made available as separate devices, each of these devices shall comply with the instructions for use requirements contained in this Section and with the requirements of this Regulation;</t>
  </si>
  <si>
    <t>(ah) for devices that incorporate electronic programmable systems, including software, or software that are devices in themselves, minimum requirements concerning hardware, IT networks characteristics and IT security measures, including protection against unauthorised access, necessary to run the software as intended.</t>
  </si>
  <si>
    <t>20.4.2. In addition, the instructions for use for devices intended for self-testing shall comply with all of the following principles:</t>
  </si>
  <si>
    <t>(a) details of the test procedure shall be given, including any reagent preparation, specimen collection and/or preparation and information on how to run the test and interpret the results;</t>
  </si>
  <si>
    <t>(b) specific particulars may be omitted provided that the other information supplied by the manufacturer is sufficient to enable the user to use the device and to understand the result(s) produced by the device;</t>
  </si>
  <si>
    <t>(c) the device's intended purpose shall provide sufficient information to enable the user to understand the medical context and to allow the intended user to make a correct interpretation of the results;</t>
  </si>
  <si>
    <t>(d) the results shall be expressed and presented in a way that is readily understood by the intended user;</t>
  </si>
  <si>
    <t>(e) information shall be provided with advice to the user on action to be taken (in case of positive, negative or indeterminate result), on the test limitations and on the possibility of false positive or false negative result. Information shall also be provided as to any factors that can affect the test result such as age, gender, menstruation, infection, exercise, fasting, diet or medication;</t>
  </si>
  <si>
    <t>(f) the information provided shall include a statement clearly directing that the user should not take any decision of medical relevance without first consulting the appropriate healthcare professional, information on disease effects and prevalence, and, where available, information specific to the Member State(s) where the device is placed on the market on where a user can obtain further advice such as national helplines, websites;</t>
  </si>
  <si>
    <t>(g) for devices intended for self-testing used for the monitoring of a previously diagnosed existing disease or condition, the information shall specify that the patient should only adapt the treatment if he has received the appropriate training to do so.</t>
  </si>
  <si>
    <t xml:space="preserve">     — information to identify such devices or equipment, in order to obtain a validated and safe combination, including key performance characteristics, and/or</t>
  </si>
  <si>
    <t xml:space="preserve">     — information on any known restrictions to combinations of devices and equipment.</t>
  </si>
  <si>
    <t xml:space="preserve">     — excessive increase of leakage currents,</t>
  </si>
  <si>
    <t xml:space="preserve">     — ageing of the materials used,</t>
  </si>
  <si>
    <t xml:space="preserve">     — excess heat generated by the device,</t>
  </si>
  <si>
    <t xml:space="preserve">     — decreased accuracy of any measuring or control mechanism.</t>
  </si>
  <si>
    <t xml:space="preserve">     — details of the nature, and frequency, of preventive and regular maintenance, and of any preparatory cleaning or disinfection,</t>
  </si>
  <si>
    <t xml:space="preserve">     — identification of any consumable components and how to replace them,</t>
  </si>
  <si>
    <t xml:space="preserve">     — information on any necessary calibration to ensure that the device operates properly and safely during its intended lifetime, and</t>
  </si>
  <si>
    <t xml:space="preserve">     — methods for eliminating the risks encountered by persons involved in installing, calibrating or servicing devices;</t>
  </si>
  <si>
    <t xml:space="preserve">     — information to identify such devices or equipment, in order to obtain a safe combination, and/or</t>
  </si>
  <si>
    <t xml:space="preserve">     — information on any known restrictions to combinations of devices and equipment;</t>
  </si>
  <si>
    <t xml:space="preserve">     — detailed information as to the nature, type and where appropriate, the intensity and distribution of the emitted radiation,</t>
  </si>
  <si>
    <t xml:space="preserve">     — the means of protecting the patient, user, or other person from unintended radiation during use of the device;</t>
  </si>
  <si>
    <t xml:space="preserve">     — warnings, precautions and/or measures to be taken in the event of malfunction of the device or changes in its performance that may affect safety,</t>
  </si>
  <si>
    <t xml:space="preserve">     — warnings, precautions and/or measures to be taken as regards the exposure to reasonably foreseeable external influences or environmental conditions, such as magnetic fields, external electrical and electromagnetic effects, electrostatic discharge, radiation associated with diagnostic or therapeutic procedures, pressure, humidity, or temperature,</t>
  </si>
  <si>
    <t xml:space="preserve">     — warnings, precautions and/or measures to be taken as regards the risks of interference posed by the reasonably foreseeable presence of the device during specific diagnostic investigations, evaluations, or therapeutic treatment or other procedures such as electromagnetic interference emitted by the device affecting other equipment,</t>
  </si>
  <si>
    <t xml:space="preserve">     — if the device is intended to administer medicinal products, tissues or cells of human or animal origin, or their derivatives, or biological substances, any limitations or incompatibility in the choice of substances to be delivered,</t>
  </si>
  <si>
    <t xml:space="preserve">     — warnings, precautions and/or limitations related to the medicinal substance or biological material that is incorporated into the device as an integral part of the device; and</t>
  </si>
  <si>
    <t xml:space="preserve">     — precautions related to materials incorporated into the device that contain or consist of CMR substances or endocrine-disrupting substances, or that could result in sensitisation or an allergic reaction by the patient or user;</t>
  </si>
  <si>
    <t xml:space="preserve">     — infection or microbial hazards such as explants, needles or surgical equipment contaminated with potentially infectious substances of human origin, and</t>
  </si>
  <si>
    <t xml:space="preserve">     — physical hazards such as from sharps.</t>
  </si>
  <si>
    <t>11. Infection and microbial contaminationA43:D54</t>
  </si>
  <si>
    <t>ISO 20417</t>
  </si>
  <si>
    <t>Medical devices — Information to be supplied by the manufacturer</t>
  </si>
  <si>
    <t>N/A</t>
  </si>
  <si>
    <t>ISO 11135</t>
  </si>
  <si>
    <t>Sterilization of health-care products — Ethylene oxide — Requirements for the development, validation and routine control of a sterilization process for medical devices</t>
  </si>
  <si>
    <t>ISO 11607-1</t>
  </si>
  <si>
    <t>Packaging for terminally sterilized medical devices
Part 1: Requirements for materials, sterile barrier systems and packaging systems</t>
  </si>
  <si>
    <t>Small-bore connectors for liquids and gases in healthcare applications
Part 1: General requirements</t>
  </si>
  <si>
    <t>ISO 80369-1</t>
  </si>
  <si>
    <t>ISO 23908</t>
  </si>
  <si>
    <t>Sharps injury protection — Requirements and test methods — Sharps protection features for single-use hypodermic needles, introducers for catheters and needles used for blood sampling</t>
  </si>
  <si>
    <t>IEC 60601-1</t>
  </si>
  <si>
    <t>Medical electrical equipment - ALL PARTS</t>
  </si>
  <si>
    <t>Medical electrical equipment - Part 1-2: General requirements for basic safety and essential performance - Collateral Standard: Electromagnetic disturbances - Requirements and tests</t>
  </si>
  <si>
    <t>IEC 60601-1-2</t>
  </si>
  <si>
    <t>ISO 8536-4</t>
  </si>
  <si>
    <t>Infusion equipment for medical use
Part 4: Infusion sets for single use, gravity feed</t>
  </si>
  <si>
    <t>ISO 10993-7</t>
  </si>
  <si>
    <t xml:space="preserve">
Biological evaluation of medical devices
Part 7: Ethylene oxide sterilization residuals</t>
  </si>
  <si>
    <t>ISO 10993-11</t>
  </si>
  <si>
    <t>Biological evaluation of medical devices
Part 11: Tests for systemic toxicity</t>
  </si>
  <si>
    <t>ISO 10993-23</t>
  </si>
  <si>
    <t>Biological evaluation of medical devices
Part 23: Tests for irritation</t>
  </si>
  <si>
    <t>ISO 11607-2</t>
  </si>
  <si>
    <t>Packaging for terminally sterilized medical devices
Part 2: Validation requirements for forming, sealing and assembly processes</t>
  </si>
  <si>
    <t>ISO 80369-7</t>
  </si>
  <si>
    <t>Small-bore connectors for liquids and gases in healthcare applications
Part 7: Connectors for intravascular or hypodermic applications</t>
  </si>
  <si>
    <t>IEC 62366-1</t>
  </si>
  <si>
    <t>Medical devices
Part 1: Application of usability engineering to medical devices</t>
  </si>
  <si>
    <t>IEC 63000</t>
  </si>
  <si>
    <t>Amendment 1 - Technical documentation for the assessment of electrical and electronic products with respect to the restriction of hazardous substances</t>
  </si>
  <si>
    <t>A010105 - needles for collection under vacuum</t>
  </si>
  <si>
    <t>N</t>
  </si>
  <si>
    <t>A020101 - Loss-of-resistance syringes</t>
  </si>
  <si>
    <t>A020102 - Infusion and irrigation syringes, single-use</t>
  </si>
  <si>
    <t>A020104 - Syringes for injectors, single-use</t>
  </si>
  <si>
    <t>A020105 - Blood gas analysis, syringes with needles and kits</t>
  </si>
  <si>
    <t>A020106 - Insulin syringes, single-use</t>
  </si>
  <si>
    <t>A020107 - Prefilled syringes</t>
  </si>
  <si>
    <t>A020108 - Enteral feeding syringes</t>
  </si>
  <si>
    <t>A020109 - Tuberculin syringes, single-use</t>
  </si>
  <si>
    <t>A020201 - Reusable infusion syringes</t>
  </si>
  <si>
    <t>A020202 - Reusable irrigation syringes</t>
  </si>
  <si>
    <t>A020203 - Cartridge syringes</t>
  </si>
  <si>
    <t>ISO 7886-1</t>
  </si>
  <si>
    <t>Sterile hypodermic syringes for single use
Part 1: Syringes for manual use</t>
  </si>
  <si>
    <t>ISO 7886-2</t>
  </si>
  <si>
    <t>Sterile hypodermic syringes for single use
Part 2: Syringes for use with power-driven syringe pumps</t>
  </si>
  <si>
    <t>ISO 8537</t>
  </si>
  <si>
    <t>Sterile single-use syringes, with or without needle, for insulin</t>
  </si>
  <si>
    <t>ISO 7886-4</t>
  </si>
  <si>
    <t>Sterile hypodermic syringes for single use
Part 4: Syringes with re-use prevention feature</t>
  </si>
  <si>
    <t>Relevant Standard(s)</t>
  </si>
  <si>
    <t>Apply
Y/N</t>
  </si>
  <si>
    <t>Appl
 Y/N</t>
  </si>
  <si>
    <t>Risk classification</t>
  </si>
  <si>
    <t>EU MDR, Class IIa</t>
  </si>
  <si>
    <t>EU MDR, Class III</t>
  </si>
  <si>
    <t>EU MDR, Class I</t>
  </si>
  <si>
    <t>EU MDR, Class I / Class IIa</t>
  </si>
  <si>
    <t>EU MDR, Class IIa / Class III</t>
  </si>
  <si>
    <t>EU MDR, Class I / Class Ila / Class Ilb</t>
  </si>
  <si>
    <t>EU MDR, Class Ilb</t>
  </si>
  <si>
    <t>Medical device(s)</t>
  </si>
  <si>
    <t>B010101 - Autologous blood collection bags</t>
  </si>
  <si>
    <t>B010102 - Homologous donor blood collection bags and kits</t>
  </si>
  <si>
    <t>B010201 - Whole blood, red blood cells or plasma transfer bags and kits</t>
  </si>
  <si>
    <t>B010202 - Platelets concentrate transfer bags and kits</t>
  </si>
  <si>
    <t>B0103 - Medullary blood collection, purification, cryopreservation bags and kits</t>
  </si>
  <si>
    <t>B010401 - Placental blood collection bags and kits</t>
  </si>
  <si>
    <t>B010402 - Placental blood purification bags and kits</t>
  </si>
  <si>
    <t>B010403 - Placental blood croypreservation bags and kits</t>
  </si>
  <si>
    <t>B0105 - Umbilical cord blood collection, purification, cryopreservation bags and kits</t>
  </si>
  <si>
    <t>EU MDR, Class Ilb / Class III</t>
  </si>
  <si>
    <t>EU MDR, Class Ila</t>
  </si>
  <si>
    <t>EU MDR, Class I / Class Ila</t>
  </si>
  <si>
    <t>ISO 1135-4</t>
  </si>
  <si>
    <t>Transfusion equipment for medical use
Part 4: Transfusion sets for single use, gravity feed</t>
  </si>
  <si>
    <t>ISO 11737-1</t>
  </si>
  <si>
    <t>Sterilization of health care products — Microbiological methods
Part 1: Determination of a population of microorganisms on products</t>
  </si>
  <si>
    <t>ISO/TS 23128:2019</t>
  </si>
  <si>
    <t>Medical devices — Transfusion set and blood bag compatibility test method</t>
  </si>
  <si>
    <t>ISO 3826-1</t>
  </si>
  <si>
    <t xml:space="preserve">
Plastics collapsible containers for human blood and blood components
Part 1: Conventional containers</t>
  </si>
  <si>
    <t>ISO 1135-5</t>
  </si>
  <si>
    <t>Transfusion equipment for medical use
Part 5: Transfusion sets for single use with pressure infusion apparatus</t>
  </si>
  <si>
    <t>ISO 3826-2</t>
  </si>
  <si>
    <t>Plastics collapsible containers for human blood and blood components
Part 2: Graphical symbols for use on labels and instruction leaflets</t>
  </si>
  <si>
    <t>ISO 3826-3</t>
  </si>
  <si>
    <t>Plastics collapsible containers for human blood and blood components
Part 3: Blood bag systems with integrated features</t>
  </si>
  <si>
    <t>ISO 6710</t>
  </si>
  <si>
    <t>Single-use containers for human venous blood specimen collection</t>
  </si>
  <si>
    <t xml:space="preserve">I'm unsure if it means the device needs to meet all requirements. I don't think the blood bag can meet calibration, but it adjusts the speed of the fluid. </t>
  </si>
  <si>
    <t>The syringe may contain any liquid, blood or someone else, so I'm unsure if it meets the 12. and the 13. requirement?</t>
  </si>
  <si>
    <t>B030101 - apheresis plasma collection devices</t>
  </si>
  <si>
    <t>B030201 - Plasmapheresis devices and kits</t>
  </si>
  <si>
    <t>B030102 - Apheresis platelet collection devices</t>
  </si>
  <si>
    <t>B030103 - Apheresis leukocyte collection devices</t>
  </si>
  <si>
    <t>B030104 - Apheresis multiple blood component collection devices</t>
  </si>
  <si>
    <t>B030202 - Cytapheresis devices and kits</t>
  </si>
  <si>
    <t>B030203 - Single plasma components removal devices and kits</t>
  </si>
  <si>
    <t>B030204 - Extracorporeal photochaemotherapy or photopheresis devices and kits</t>
  </si>
  <si>
    <t>EU MDR, Class Ila / llb</t>
  </si>
  <si>
    <t>EU MDR, Class I / Ila / llb</t>
  </si>
  <si>
    <t>ISO 10555-1</t>
  </si>
  <si>
    <t>Intravascular catheters — Sterile and single-use catheters
Part 1: General requirements</t>
  </si>
  <si>
    <t>ISO 10555-6</t>
  </si>
  <si>
    <t>Intravascular catheters — Sterile and single-use catheters
Part 6: Subcutaneous implanted ports</t>
  </si>
  <si>
    <t>ISO 14937</t>
  </si>
  <si>
    <t>Sterilization of health care products — General requirements for characterization of a sterilizing agent and the development, validation and routine control of a sterilization process for medical devices</t>
  </si>
  <si>
    <t>BS EN 556-1</t>
  </si>
  <si>
    <t>Sterilization of medical devices. Requirements for medical devices to be designated "STERILE" - Requirements for terminally sterilized medical devices</t>
  </si>
  <si>
    <t>ISO 15223-1</t>
  </si>
  <si>
    <t>Medical devices — Symbols to be used with information to be supplied by the manufacturer
Part 1: General requirements</t>
  </si>
  <si>
    <t>ISO 10993-3</t>
  </si>
  <si>
    <t>Biological evaluation of medical devices
Part 3: Tests for genotoxicity, carcinogenicity and reproductive toxicity</t>
  </si>
  <si>
    <t xml:space="preserve">
Biological evaluation of medical devices
Part 4: Selection of tests for interactions with blood</t>
  </si>
  <si>
    <t>ISO 10993-18</t>
  </si>
  <si>
    <t>Biological evaluation of medical devices
Part 18: Chemical characterization of medical device materials within a risk management process</t>
  </si>
  <si>
    <t>A020106</t>
  </si>
  <si>
    <r>
      <t>(b) where appropriate, take adequate protection measures,</t>
    </r>
    <r>
      <rPr>
        <sz val="12"/>
        <color theme="1"/>
        <rFont val="Aptos Narrow (Body)"/>
      </rPr>
      <t xml:space="preserve"> including alarms if necessary</t>
    </r>
    <r>
      <rPr>
        <sz val="12"/>
        <color theme="1"/>
        <rFont val="Aptos Narrow"/>
        <scheme val="minor"/>
      </rPr>
      <t>, in relation to risks that cannot be eliminated; and</t>
    </r>
  </si>
  <si>
    <t>Whether compliance with the requirement depends on the device's detailed situation; please confirm the intended purpose statement of the medical device(s).</t>
  </si>
  <si>
    <r>
      <t>14.4.</t>
    </r>
    <r>
      <rPr>
        <sz val="12"/>
        <color theme="1"/>
        <rFont val="Aptos Narrow (Body)"/>
      </rPr>
      <t xml:space="preserve"> Devices shall be designed and manufactured</t>
    </r>
    <r>
      <rPr>
        <sz val="12"/>
        <color theme="1"/>
        <rFont val="Aptos Narrow"/>
        <family val="2"/>
        <scheme val="minor"/>
      </rPr>
      <t xml:space="preserve"> in such a way that adjustment, calibration, and maintenance can be done safely and effectively.</t>
    </r>
  </si>
  <si>
    <t>Does apheresis devices already having a specific microbial state?</t>
  </si>
  <si>
    <t>Does the apheresis device comply with derivatives of tissues or cells of human origin, because it separates the human blood?</t>
  </si>
  <si>
    <t>A01 - Needles</t>
  </si>
  <si>
    <t>B01 - Blood bags and kits</t>
  </si>
  <si>
    <t>C01 - Arterio - venous system devices</t>
  </si>
  <si>
    <t>D01 - Aldehydes for the disinfection of medical devices</t>
  </si>
  <si>
    <t>F01 - Dialysis filters</t>
  </si>
  <si>
    <t>G01 - Oro - oesophageal tubes</t>
  </si>
  <si>
    <t>H01 - Surgical sutures</t>
  </si>
  <si>
    <t>J01 - Cardiac functionality implantable devices</t>
  </si>
  <si>
    <t>K01 - Endotherapy devices</t>
  </si>
  <si>
    <t>L01 - Sharp instruments, reusable</t>
  </si>
  <si>
    <t>M01 - Cotton and synthetic wadding</t>
  </si>
  <si>
    <t>N01 - Encephalic and peripheral nervous system devices</t>
  </si>
  <si>
    <t>P01 - Facial and odontological prostheses</t>
  </si>
  <si>
    <t>Q01 - Dental devices</t>
  </si>
  <si>
    <t>R01 - Intubation devices</t>
  </si>
  <si>
    <t>S01 - Devices for sterilisation and packaging (excluding CAT.D - Z)</t>
  </si>
  <si>
    <t>T01 - Gloves (excluding personal protective equipment - PPE)</t>
  </si>
  <si>
    <t>U01 - Urethral, prostatic and bladder catheters</t>
  </si>
  <si>
    <t>V01 - Cutting devices, single - use</t>
  </si>
  <si>
    <t>W01 - Reagents</t>
  </si>
  <si>
    <t>Y05 - Abilities learning and training devices</t>
  </si>
  <si>
    <t>Z11 - Bioimaging and radiotherapy instruments</t>
  </si>
  <si>
    <t>A02 - Syringes</t>
  </si>
  <si>
    <t>B02 - Blood filters</t>
  </si>
  <si>
    <t>C02 - Arrhythmology devices</t>
  </si>
  <si>
    <t>D02 - Biguanides for the disinfection of medical devices</t>
  </si>
  <si>
    <t>F02 - Dialysis lines</t>
  </si>
  <si>
    <t>G02 - Gastrointestinal tubes and sets</t>
  </si>
  <si>
    <t>H02 - Mechanical surgical staplers</t>
  </si>
  <si>
    <t>J02 - Implantable neurostimulators</t>
  </si>
  <si>
    <t>K02 - Electrosurgery devices, single - use</t>
  </si>
  <si>
    <t>L02 - Suture instruments, reusable</t>
  </si>
  <si>
    <t>M02 - Gauzes</t>
  </si>
  <si>
    <t>N02 - Spinal medullar system devices</t>
  </si>
  <si>
    <t>P02 - Ent prostheses</t>
  </si>
  <si>
    <t>Q02 - Ophthalmic devices</t>
  </si>
  <si>
    <t>R02 - Breathing circuits and catheter mounts</t>
  </si>
  <si>
    <t>T02 - Protective clothing and drapes (excluding personal protective equipment - PPE)</t>
  </si>
  <si>
    <t>U02 - Ureteral catheters and stents</t>
  </si>
  <si>
    <t>V02 - Neonatology and paediatric devices</t>
  </si>
  <si>
    <t>W02 - IVD instruments</t>
  </si>
  <si>
    <t>Y06 - External prostheses and orthoses</t>
  </si>
  <si>
    <t>Z12 - Instruments for functional explorations and therapeutic interventions</t>
  </si>
  <si>
    <t>A03 - Tubular devices</t>
  </si>
  <si>
    <t>B03 - Apheresis devices</t>
  </si>
  <si>
    <t>C03 - Cardiac surgery and heart transplant devices</t>
  </si>
  <si>
    <t>D03 - Chlorine derivatives for the disinfection of medical devices</t>
  </si>
  <si>
    <t>F03 - Dialysis kits</t>
  </si>
  <si>
    <t>G03 - Gastrointestinal endoscopy devices</t>
  </si>
  <si>
    <t>H03 - Haemostasis clips</t>
  </si>
  <si>
    <t>J03 - Auditory active - implantable devices</t>
  </si>
  <si>
    <t>K03 - Arthroscopy devices, single - use</t>
  </si>
  <si>
    <t>L03 - General surgery instruments, reusable</t>
  </si>
  <si>
    <t>M03 - Bandages</t>
  </si>
  <si>
    <t>P03 - Ocular prostheses</t>
  </si>
  <si>
    <t>Q03 - Ent devices</t>
  </si>
  <si>
    <t>R03 - Respiratory masks and balloons, single - use and reusable</t>
  </si>
  <si>
    <t>T03 - Protections (excluding personal protective equipment PPE)</t>
  </si>
  <si>
    <t>U03 - Devices for urethral, ureteral and nephrostomic dilation</t>
  </si>
  <si>
    <t>V03 - Measurement devices</t>
  </si>
  <si>
    <t>W05 - IVD generic use consumables</t>
  </si>
  <si>
    <t>Y09 - Personal care aids</t>
  </si>
  <si>
    <t>Z13 - Non - specific consumables for diagnostic instruments</t>
  </si>
  <si>
    <t>A04 - Solution filters</t>
  </si>
  <si>
    <t>B04 - Autotransfusion devices</t>
  </si>
  <si>
    <t>C04 - Cardiovascular guidewires</t>
  </si>
  <si>
    <t>D05 - Oxygen producers for disinfection of medical devices</t>
  </si>
  <si>
    <t>F04 - Dialysis concentrates</t>
  </si>
  <si>
    <t>G04 - Orally administered gastrointestinal devices</t>
  </si>
  <si>
    <t>J04 - Implantable pumps</t>
  </si>
  <si>
    <t>L04 - Abdominal surgery instruments, reusable</t>
  </si>
  <si>
    <t>M04 - Special dressings</t>
  </si>
  <si>
    <t>P05 - Oesophageal and gastrointestinal prostheses</t>
  </si>
  <si>
    <t>R04 - Respiratory filters</t>
  </si>
  <si>
    <t>T04 - Incontinence devices</t>
  </si>
  <si>
    <t>U04 - Devices for percutaneous urinary drainage and nephrostomy catheters</t>
  </si>
  <si>
    <t>V04 - Clinical use containers (non - IVD)</t>
  </si>
  <si>
    <t>Y12 - Personal mobility devices</t>
  </si>
  <si>
    <t>A05 - Mechanical infusion systems, single - use</t>
  </si>
  <si>
    <t>B05 - Topical use blood components preparation devices</t>
  </si>
  <si>
    <t>C05 - Cardiovascular introducer sheaths</t>
  </si>
  <si>
    <t>D06 - Phenols for disinfection of medical devices</t>
  </si>
  <si>
    <t>F05 - Devices for microdialysis of specific organs</t>
  </si>
  <si>
    <t>G05 - Topical anorectal administered gastro - intestinal system devices</t>
  </si>
  <si>
    <t>J05 - Brachytherapy implantable devices</t>
  </si>
  <si>
    <t>L05 - Obstetrics and gynecology instruments, reusable</t>
  </si>
  <si>
    <t>M05 - Plasters</t>
  </si>
  <si>
    <t>P06 - Breast implants</t>
  </si>
  <si>
    <t>R05 - Suction and dilatation systems for the respiratory system</t>
  </si>
  <si>
    <t>U05 - Urodynamics devices</t>
  </si>
  <si>
    <t>V05 - Clinical procedures kits not included in other classes</t>
  </si>
  <si>
    <t>Y15 - Domestic activities aids</t>
  </si>
  <si>
    <t>A06 - Drainage and fluids collection devices</t>
  </si>
  <si>
    <t>B06 - Cellular or biological manipulation devices</t>
  </si>
  <si>
    <t>C06 - Cardiovascular surgery instruments, single - use</t>
  </si>
  <si>
    <t>D07 - Alcohols for the disinfection of medical devices</t>
  </si>
  <si>
    <t>J06 - Active implantable glucose monitoring systems</t>
  </si>
  <si>
    <t>L06 - Urology instruments, reusable</t>
  </si>
  <si>
    <t>P07 - Vascular and cardiac prostheses</t>
  </si>
  <si>
    <t>R06 - Nebulisation and humidification systems</t>
  </si>
  <si>
    <t>U06 - Urological guidewires</t>
  </si>
  <si>
    <t>V06 - Clinical procedure simulation devices</t>
  </si>
  <si>
    <t>Y18 - Aids, furniture and home aids for persons with disabilities</t>
  </si>
  <si>
    <t>A07 - Adapters, connectors , ramps, stopcocks, caps</t>
  </si>
  <si>
    <t>B07 - Blood and blood components preservation solutions</t>
  </si>
  <si>
    <t>D08 - Detergents for medical devices</t>
  </si>
  <si>
    <t>J07 - Ophthalmological use active implantable devices</t>
  </si>
  <si>
    <t>L07 - Cardiovascular surgery instruments, reusable</t>
  </si>
  <si>
    <t>P08 - Urogenital prostheses</t>
  </si>
  <si>
    <t>R07 - Bronchopulmonary endoscopy device, signal - use</t>
  </si>
  <si>
    <t>U07 - Devices for the treatment of incontinence</t>
  </si>
  <si>
    <t>V07 - Medical device cleaning devices, not otherwise classified</t>
  </si>
  <si>
    <t>Y21 - Communication and information management aids</t>
  </si>
  <si>
    <t>A08 - Nutrition and infusion bags and containers, signal - use</t>
  </si>
  <si>
    <t>D09 - Ammonium salts and associates for the disinfection of medical devices</t>
  </si>
  <si>
    <t>L08 - Thoracic surgery instruments, reusable</t>
  </si>
  <si>
    <t>P09 - Orthopaedic prostheses, osteosynthesis device, devices for tendon and ligament synthesis</t>
  </si>
  <si>
    <t>U08 - Gynagecological devices</t>
  </si>
  <si>
    <t>V08 - Healthcare activities supportive equipment and aids</t>
  </si>
  <si>
    <t>Y24 - Object manipulation devices</t>
  </si>
  <si>
    <t>A09 - Organ containers</t>
  </si>
  <si>
    <t>L09 - Orthopaedic and traumatological surgery instruments, reusable</t>
  </si>
  <si>
    <t>P10 - Extra - vascular support prostheses</t>
  </si>
  <si>
    <t>U09 - Urogenital endoscopic devices</t>
  </si>
  <si>
    <t>V09 - Fluids/Gases for clinical/therapeutic use</t>
  </si>
  <si>
    <t>A10 - Abdominal ostomy devices</t>
  </si>
  <si>
    <t>L10 - Microsurgery instruments, reusable</t>
  </si>
  <si>
    <t>U10 - Contraceptive devices</t>
  </si>
  <si>
    <t>A11 - Sample collection swabs</t>
  </si>
  <si>
    <t>L11 - Neurosurgery and spinal surgery instruments, reusable</t>
  </si>
  <si>
    <t>U12 - Single - use instrumentation for urogenital system (non - endoscopic)</t>
  </si>
  <si>
    <t>A12 - Sample collection spatulas</t>
  </si>
  <si>
    <t>L12 - Laparoscopic and thoracoscopic surgery instruments, reusable</t>
  </si>
  <si>
    <t xml:space="preserve">U13 - Solutions and kits for bladder washing and instillation </t>
  </si>
  <si>
    <t>L13 - robotic surgery instruments, reusable</t>
  </si>
  <si>
    <t>L14 - Ent instruments, reusable</t>
  </si>
  <si>
    <t>L15 - Odontostomatology instruments, reusable</t>
  </si>
  <si>
    <t>L16 - Diagnostic instruments, reusable</t>
  </si>
  <si>
    <t>L17 - Ophthalmology instruments, reusable</t>
  </si>
  <si>
    <t>L18 - Electroscopic surgery instruments, reusable</t>
  </si>
  <si>
    <t>L19 - Arthroscopic surgery instruments, reusable</t>
  </si>
  <si>
    <t>L20 - Thyroid surgery instruments, reusable</t>
  </si>
  <si>
    <t>L21 - Clip removal surgical forceps, reusable</t>
  </si>
  <si>
    <t>L22 - implantable tissues handing grasping forceps, reusable</t>
  </si>
  <si>
    <t>L23 - Surgical tunnelization forceps, reusable</t>
  </si>
  <si>
    <t>L24 - Dermatological surgery instruments, reusable</t>
  </si>
  <si>
    <t>L25 - Plastic surgery instruments, reusable</t>
  </si>
  <si>
    <t>L26 - Surgical screwdrivers, reusable</t>
  </si>
  <si>
    <t>C010101 - Peripheral I.V. catheters</t>
  </si>
  <si>
    <t>C010103 - Integrated peripheral I.V. devices</t>
  </si>
  <si>
    <t>C010104 - Umbilical I.V. cannulas</t>
  </si>
  <si>
    <t>C010201 - Central I.V. catheters, peripheral access</t>
  </si>
  <si>
    <t>C010202 - Central I.V. catheters, non-tunneled</t>
  </si>
  <si>
    <t>C010203 - Central venous catheters, partially tunneled</t>
  </si>
  <si>
    <t>C010204 - Subcutaneous implantable venous access port systems</t>
  </si>
  <si>
    <t>C010301 - Radial cannulas</t>
  </si>
  <si>
    <t>C010302 - Umbilical cannulas</t>
  </si>
  <si>
    <t>C010303 - Femoral cannulas</t>
  </si>
  <si>
    <t>C010401 - Cardiac angiography devices</t>
  </si>
  <si>
    <t>C010402 - Peripheral angiography devices</t>
  </si>
  <si>
    <t>C010403 - Fractional flow reserve (ffr) measurement devices</t>
  </si>
  <si>
    <t>C010501 - Vena cava filters</t>
  </si>
  <si>
    <t>C010502 - Intravascular emobilic protection catheters and systems</t>
  </si>
  <si>
    <t>ISO 80369-20</t>
  </si>
  <si>
    <t>Small-bore connectors for liquids and gases in healthcare applications
Part 20: Common test methods</t>
  </si>
  <si>
    <t>ISO 10993-6</t>
  </si>
  <si>
    <t>Biological evaluation of medical devices
Part 6: Tests for local effects after implantation</t>
  </si>
  <si>
    <t>Medical device software — Software life cycle processes</t>
  </si>
  <si>
    <t>IEC 62304</t>
  </si>
  <si>
    <t>IEC 60601-1-6</t>
  </si>
  <si>
    <t>Medical electrical equipment - Part 1-6: General requirements for basic safety and essential performance - Collateral standard: Usability</t>
  </si>
  <si>
    <t>Biological evaluation of medical devices
Part 7: Ethylene oxide sterilization residuals</t>
  </si>
  <si>
    <t>P090103 - Glenoid components</t>
  </si>
  <si>
    <t>P090104 - Shoulder prostheses humeral components</t>
  </si>
  <si>
    <t>P090203 - Elbow prostheses humeral components</t>
  </si>
  <si>
    <t>P090204 - Elbow prostheses radial components</t>
  </si>
  <si>
    <t>P090205 - Elbow prostheses ulnar components</t>
  </si>
  <si>
    <t>P090303 - Wrist prostheses carpal components</t>
  </si>
  <si>
    <t>P090304 - Wrist prostheses radial-ulnar components</t>
  </si>
  <si>
    <t>P090305 - Total wrist prostheses</t>
  </si>
  <si>
    <t>P090403 - Hand prostheses interphalange components</t>
  </si>
  <si>
    <t>P090404 - Hand prostheses trapezio-metacarpal components</t>
  </si>
  <si>
    <t>P090506 - Ankle prosthesis with mobile insert</t>
  </si>
  <si>
    <t>P090507 - Ankle prosthesis with fixed insert</t>
  </si>
  <si>
    <t>P090508 - Ankle prostheses spacers</t>
  </si>
  <si>
    <t>P090603 - Foot prostheses interphalangeal components</t>
  </si>
  <si>
    <t>P090604 - Foot prostheses metatarsalphalangeal components</t>
  </si>
  <si>
    <t>P090605 - Foot endorthesis</t>
  </si>
  <si>
    <t>P090701 - Spinal fusion systems</t>
  </si>
  <si>
    <t>P090702 - Intervertebral discs replacement systems</t>
  </si>
  <si>
    <t>P090703 - Implantable vertebral stabilisation or fixation systems</t>
  </si>
  <si>
    <t>P090803 - Hip prostheses acetabular components</t>
  </si>
  <si>
    <t>P090804 - Hip prostheses femoral components</t>
  </si>
  <si>
    <t>P090805 - Hip prostheses spacers</t>
  </si>
  <si>
    <t>P090903 - Bicompartmental primary implant knee prostheses</t>
  </si>
  <si>
    <t>P090904 - Unicompartmental knee prostheses (unicondylar)</t>
  </si>
  <si>
    <t>P090905 - Revision knee prostheses</t>
  </si>
  <si>
    <t>P090906 - Knee prostheses for large resections</t>
  </si>
  <si>
    <t>P090907 - Patello-femoral knee prostheses</t>
  </si>
  <si>
    <t>P090908 - Knee prostheses spacers</t>
  </si>
  <si>
    <t>P0910 - Ligament prostheses</t>
  </si>
  <si>
    <t>P091201 - Osteosynthesis staples and anchors</t>
  </si>
  <si>
    <t>P091202 - Bone fixation nails</t>
  </si>
  <si>
    <t>P091203 - Bone fixation wires</t>
  </si>
  <si>
    <t>P091204 - External bone fixation systems</t>
  </si>
  <si>
    <t>P091205 - Bone fixation plates</t>
  </si>
  <si>
    <t>P091206 - Bone fixation screws, tendon and ligament synthesis screws</t>
  </si>
  <si>
    <t>P091301 - Orthopaedic implant reamers, single-use</t>
  </si>
  <si>
    <t>P091302 - Orthopaedic implant blades, single-use</t>
  </si>
  <si>
    <t>P091303 - Orthopaedic implant drill bits, single-use</t>
  </si>
  <si>
    <t>P091304 - Cranial perforators, single-use</t>
  </si>
  <si>
    <t>P091305 - Bone saws, single-use</t>
  </si>
  <si>
    <t>ISO 5832-1</t>
  </si>
  <si>
    <t>Implants for surgery — Metallic materials
Part 1: Wrought stainless steel</t>
  </si>
  <si>
    <t>ISO 5832-2</t>
  </si>
  <si>
    <t>Implants for surgery — Metallic materials
Part 2: Unalloyed titanium</t>
  </si>
  <si>
    <t>ISO 11137-2</t>
  </si>
  <si>
    <t>Sterilization of health care products — Radiation
Part 2: Establishing the sterilization dose</t>
  </si>
  <si>
    <t>ISO 17664-1</t>
  </si>
  <si>
    <t>Processing of health care products — Information to be provided by the medical device manufacturer for the processing of medical devices
Part 1: Critical and semi-critical medical devices</t>
  </si>
  <si>
    <t>ISO 17665</t>
  </si>
  <si>
    <t>Sterilization of health care products — Moist heat — Requirements for the development, validation and routine control of a sterilization process for medical devices</t>
  </si>
  <si>
    <t>ISO 6475</t>
  </si>
  <si>
    <t>Implants for surgery — Metal bone screws with asymmetrical thread and spherical under-surface — Mechanical requirements and test methods</t>
  </si>
  <si>
    <t>ISO 11137-1</t>
  </si>
  <si>
    <t>Sterilization of health care products — Radiation
Part 1: Requirements for development, validation and routine control of a sterilization process for medical devices</t>
  </si>
  <si>
    <t>ISO 11137-3</t>
  </si>
  <si>
    <t>Sterilization of health care products — Radiation
Part 3: Guidance on dosimetric aspects of development, validation and routine control</t>
  </si>
  <si>
    <t>ISO 11737-2</t>
  </si>
  <si>
    <t>Sterilization of health care products — Microbiological methods
Part 2: Tests of sterility performed in the definition, validation and maintenance of a sterilization process</t>
  </si>
  <si>
    <t>ISO 5832-3</t>
  </si>
  <si>
    <t>Implants for surgery — Metallic materials
Part 3: Wrought titanium 6-aluminium 4-vanadium alloy</t>
  </si>
  <si>
    <t>ISO 5832-9</t>
  </si>
  <si>
    <t>Implants for surgery — Metallic materials
Part 9: Wrought high nitrogen stainless steel</t>
  </si>
  <si>
    <t>ISO 7206-6</t>
  </si>
  <si>
    <t>Implants for surgery
Partial and total hip joint prostheses — Part 6: Endurance properties testing and performance requirements of neck region of stemmed femoral components</t>
  </si>
  <si>
    <t>ISO 7206-4</t>
  </si>
  <si>
    <t>Implants for surgery
Partial and total hip joint prostheses — Part 4: Determination of endurance properties and performance of stemmed femoral components</t>
  </si>
  <si>
    <t>ISO 21535</t>
  </si>
  <si>
    <t>Non-active surgical implants — Joint replacement implants — Specific requirements for hip-joint replacement implants</t>
  </si>
  <si>
    <t>W020101 - Chemistry instruments</t>
  </si>
  <si>
    <t>W020102 - Immunochemistry instruments</t>
  </si>
  <si>
    <t>W020107 - Urinalysis (ur) - laboratory analysers</t>
  </si>
  <si>
    <t>W020201 - Cell count</t>
  </si>
  <si>
    <t>W020202 - Hemostasis</t>
  </si>
  <si>
    <t>W020203 - Blood grouping instruments</t>
  </si>
  <si>
    <t>W020204 - Flow cytometry instruments</t>
  </si>
  <si>
    <t>W020302 - Blood cultures and mycobacteria</t>
  </si>
  <si>
    <t>W020303 - Mass - spectrometry system</t>
  </si>
  <si>
    <t>W020304 - Microbiology gram stainer</t>
  </si>
  <si>
    <t>W020305 - Plates streaker</t>
  </si>
  <si>
    <t>W020306 - Urinary screening system</t>
  </si>
  <si>
    <t>W0204 - Infectious immunology instruments</t>
  </si>
  <si>
    <t>W020501 - Nucleic acid testing instruments except micro-arrays</t>
  </si>
  <si>
    <t>W020502 - Micro-array instruments</t>
  </si>
  <si>
    <t>W020503 - Nucleic acid testing instruments - rapid and point of care tests</t>
  </si>
  <si>
    <t>W020601 - Robotic sample processing systems</t>
  </si>
  <si>
    <t>W020602 - Post-analysis sample archiving systems</t>
  </si>
  <si>
    <t>W020701 - Scales</t>
  </si>
  <si>
    <t>W020703 - Biological hoods and cabinets</t>
  </si>
  <si>
    <t>W020704 - Shakers and homogenizers</t>
  </si>
  <si>
    <t>W020103 - Integrated / Modular chemistry / Immunochemistry instruments</t>
  </si>
  <si>
    <t>W020104 - Blood gas analysis / Electrolyte instruments</t>
  </si>
  <si>
    <t>W020105 - Electrophoresis / Chromatography instruments</t>
  </si>
  <si>
    <t>W020205 - Histology / Cytology</t>
  </si>
  <si>
    <t>W020206 - Rapid test hematology / Histology / Cytology instruments</t>
  </si>
  <si>
    <t>W020301 - Microbiology susceptibility / Identification</t>
  </si>
  <si>
    <t>W020702 - Cryogenics / Frozen</t>
  </si>
  <si>
    <t>W020106 - Chemistry / Immunochemistry rapid tests + POC tests</t>
  </si>
  <si>
    <t>Medical electrical equipment - Part 1: General requirements for basic safety and essential performance</t>
  </si>
  <si>
    <t>IEC 81001-5-1</t>
  </si>
  <si>
    <t>Health software and health IT systems safety, effectiveness and security
Part 5-1: Security — Activities in the product life cycle</t>
  </si>
  <si>
    <t>IEC 61010-1</t>
  </si>
  <si>
    <t>Safety requirements for electrical equipment for measurement, control, and laboratory use - Part 1: General requirements</t>
  </si>
  <si>
    <t>IEC 61000-4-2</t>
  </si>
  <si>
    <t>Electromagnetic compatibility (EMC) - Part 4-2: Testing and measurement techniques - Electrostatic discharge immunity test</t>
  </si>
  <si>
    <t>Electromagnetic compatibility (EMC) - Part 4-3 : Testing and measurement techniques - Radiated, radio-frequency, electromagnetic field immunity test</t>
  </si>
  <si>
    <t>IEC 61000-4-3</t>
  </si>
  <si>
    <t>IEC 61000-4-6</t>
  </si>
  <si>
    <t>Electromagnetic compatibility (EMC) - Part 4-6: Testing and measurement techniques - Immunity to conducted disturbances, induced by radio-frequency fields</t>
  </si>
  <si>
    <t>IEC 61000-4-8</t>
  </si>
  <si>
    <t>Electromagnetic compatibility (EMC) - Part 4-8: Testing and measurement techniques - Power frequency magnetic field immunity test</t>
  </si>
  <si>
    <t>EN 13532</t>
  </si>
  <si>
    <t>General requirements for in vitro diagnostic medical devices for self-testing</t>
  </si>
  <si>
    <t>ISO 18113-1</t>
  </si>
  <si>
    <t>In vitro diagnostic medical devices — Information supplied by the manufacturer (labelling)
Part 1: Terms, definitions, and general requirements</t>
  </si>
  <si>
    <t>IEC 61010-2-101</t>
  </si>
  <si>
    <t>Safety requirements for electrical equipment for measurement, control, and laboratory use - Part 2-101: Particular requirements for in vitro diagnostic (IVD) medical equipment</t>
  </si>
  <si>
    <t>IEC 61326-1</t>
  </si>
  <si>
    <t>Electrical equipment for measurement, control and laboratory use - EMC requirements - Part 1: General requirements</t>
  </si>
  <si>
    <t>IEC 61326-2-6</t>
  </si>
  <si>
    <t>Electrical equipment for measurement, control and laboratory use - EMC requirements - Part 2-6: Particular requirements - In vitro diagnostic (IVD) medical equipment</t>
  </si>
  <si>
    <t>IEC 62479</t>
  </si>
  <si>
    <t>Assessment of the compliance of low-power electronic and electrical equipment with the basic restrictions related to human exposure to electromagnetic fields (10 MHz to 300 GHz)</t>
  </si>
  <si>
    <t>ISO 20916</t>
  </si>
  <si>
    <t>In vitro diagnostic medical devices — Clinical performance studies using specimens from human subjects — Good study practice</t>
  </si>
  <si>
    <t>EN 13612</t>
  </si>
  <si>
    <t>Performance evaluation of in vitro diagnostic medical devices</t>
  </si>
  <si>
    <t>A99 - Devices for administration, withdrawal and collection - other</t>
  </si>
  <si>
    <t>B99 - Haematology and haemotransfusion devices - other</t>
  </si>
  <si>
    <t>C90 - Cardiocirculatory devices - various</t>
  </si>
  <si>
    <t>C99 - Cardiocirculatory devices - other</t>
  </si>
  <si>
    <t>D99 - Disinfectants, antiseptics, sterilising agents and detergents for medical devices - other</t>
  </si>
  <si>
    <t>F90 - Dialysis devices - various</t>
  </si>
  <si>
    <t>G99 - Gastrointestinal devices - other</t>
  </si>
  <si>
    <t>H90 - Suture devices - various</t>
  </si>
  <si>
    <t>J99 - Active-implantable devices - other</t>
  </si>
  <si>
    <t>L80 - Surgical instruments, reusable - various accessories</t>
  </si>
  <si>
    <t>L99 - Surgical instruments, reusable - other</t>
  </si>
  <si>
    <t>M90 - Devices for general and specialist dressings - various</t>
  </si>
  <si>
    <t>N99 - Nervous and medullary system devices - other</t>
  </si>
  <si>
    <t>P90 - Implantable prosthetic and osteosynthesis devices - various</t>
  </si>
  <si>
    <t>R90 - Respiratory and anaesthesia devices - various</t>
  </si>
  <si>
    <t>S90 - Devices for sterilisation (excluding cat. D - z) - various</t>
  </si>
  <si>
    <t>T99 - Protective devices and aids for incontinence (excluding personal protective equipment - ppe) - other</t>
  </si>
  <si>
    <t>U99 - Devices for urogenital system - other</t>
  </si>
  <si>
    <t>V80 - Clinical use accessories not included in other classes</t>
  </si>
  <si>
    <t>V90 - Various devices not included in other classes</t>
  </si>
  <si>
    <t>V92 - Medical device software - not included in other classes</t>
  </si>
  <si>
    <t>Y99 - Devices for persons with disabilities not included in other categories - other</t>
  </si>
  <si>
    <t>Available European Medical Device Nomenclature (EMDN)</t>
  </si>
  <si>
    <t>Standard(s)</t>
  </si>
  <si>
    <t>IEC 60601-1-11</t>
  </si>
  <si>
    <t>Medical electrical equipment - Part 1-11: General requirements for basic safety and essential performance - Collateral Standard: Requirements for medical electrical equipment and medical electrical systems used in the home healthcare environment</t>
  </si>
  <si>
    <t>J020201 - Radiofrequency implantable spinal neurostimulators</t>
  </si>
  <si>
    <t>J020202 - Fully implantable spinal neurostimulators</t>
  </si>
  <si>
    <t>J020203 - Spinal neurostimulation leads</t>
  </si>
  <si>
    <t>J020301 - Drug-resistant epilepsy non-surgical therapy implantable neurostimulators</t>
  </si>
  <si>
    <t>J020302 - Vagal neurostimulation leads</t>
  </si>
  <si>
    <t>J020401 - Bladder incontinence neurostimulators</t>
  </si>
  <si>
    <t>J020402 - Intestinal incontinence neurostimulators</t>
  </si>
  <si>
    <t>J020403 - Sacral spine neurostimulation leads</t>
  </si>
  <si>
    <t>J0206 - Frenic nerve implantable neurostimulators</t>
  </si>
  <si>
    <t>J020701 - Neurostimulators programmers</t>
  </si>
  <si>
    <t>J020801 - Inferior esophageal sphincter implantable neurostimulators</t>
  </si>
  <si>
    <t>J020802 - Gastric implantable obesity treatment neurostimulators</t>
  </si>
  <si>
    <t>J020803 - Gastric implantable nausea therapy neurostimulators</t>
  </si>
  <si>
    <t>J020804 - Gastric neurostimulation leads</t>
  </si>
  <si>
    <t>J0209 - Carotid sinus implantable neurostimulators and leads</t>
  </si>
  <si>
    <t>J0210 - Peripheral nerve implantable neurostimulators and pain therapy leads</t>
  </si>
  <si>
    <t>J0211 - Sleep apnea treatment implantable neurostimulators and leads</t>
  </si>
  <si>
    <t>J020101 - Deep brain stimulation (DBS) implantable neurostimulators</t>
  </si>
  <si>
    <t>J020102 - Deep brain stimulation (DBS) leads</t>
  </si>
  <si>
    <t>ISO 14708-1</t>
  </si>
  <si>
    <t>Implants for surgery — Active implantable medical devices
Part 1: General requirements for safety, marking and for information to be provided by the manufacturer</t>
  </si>
  <si>
    <t>ISO 14708-3</t>
  </si>
  <si>
    <t>Implants for surgery — Active implantable medical devices
Part 3: Implantable neurostimulators</t>
  </si>
  <si>
    <t>Assessment of electronic and electrical equipment related to human exposure restrictions for electromagnetic fields (0 Hz - 300 GHz)</t>
  </si>
  <si>
    <t>ISO/TS 10974</t>
  </si>
  <si>
    <t>Assessment of the safety of magnetic resonance imaging for patients with an active implantable medical device</t>
  </si>
  <si>
    <t>IEC 60529</t>
  </si>
  <si>
    <t>Degrees of protection provided by enclosures (IP Code)</t>
  </si>
  <si>
    <t>ISO 11070</t>
  </si>
  <si>
    <t>Sterile single-use intravascular introducers, dilators and guidewires</t>
  </si>
  <si>
    <t>IEC 60601-2-10</t>
  </si>
  <si>
    <t>Medical electrical equipment - Part 2-10: Particular requirements for the basic safety and essential performance of nerve and muscle stimulators</t>
  </si>
  <si>
    <t>IEC 62133-2</t>
  </si>
  <si>
    <t>Secondary cells and batteries containing alkaline or other non-acid electrolytes - Safety requirements for portable sealed secondary cells, and for batteries made from them, for use in portable applications - Part 2: Lithium systems</t>
  </si>
  <si>
    <t>IEC 62133-1</t>
  </si>
  <si>
    <t>Secondary cells and batteries containing alkaline or other non-acid electrolytes - Safety requirements for portable sealed secondary cells, and for batteries made from them, for use in portable applications - Part 1: Nickel systems</t>
  </si>
  <si>
    <t>ISO 80369-6</t>
  </si>
  <si>
    <t>Small bore connectors for liquids and gases in healthcare applications
Part 6: Connectors for neuraxial applications</t>
  </si>
  <si>
    <t>ISO 10993-17</t>
  </si>
  <si>
    <t>Biological evaluation of medical devices
Part 17: Toxicological risk assessment of medical device constituents</t>
  </si>
  <si>
    <t>ISO 7000</t>
  </si>
  <si>
    <t>Graphical symbols for use on equipment — Registered symbols</t>
  </si>
  <si>
    <t>Is the implant device applicable or not?</t>
  </si>
  <si>
    <t>Z110101 - Linear accelerators</t>
  </si>
  <si>
    <t>Z110102 - Radiotherapy simulation instruments</t>
  </si>
  <si>
    <t>Z110103 - Brachytherapy radiation instruments</t>
  </si>
  <si>
    <t>Z110104 - Radiotherapy treatment planning instruments</t>
  </si>
  <si>
    <t>Z110105 - Intravascular radiotherapy instruments</t>
  </si>
  <si>
    <t>Z110107 - Radiosurgery instruments</t>
  </si>
  <si>
    <t>Z110108 - Tomotherapy instruments</t>
  </si>
  <si>
    <t>Z110109 - Magnetic resonance radiotherapy instruments</t>
  </si>
  <si>
    <t>Z110110 - Instruments for proton therapy</t>
  </si>
  <si>
    <t>Z110201 - Computerised gamma cameras</t>
  </si>
  <si>
    <t>Z110202 - Integrated ct/gamma camera systems</t>
  </si>
  <si>
    <t>Z110203 - Integrated ct/pet systems</t>
  </si>
  <si>
    <t>Z110204 - Positron emission tomography instruments</t>
  </si>
  <si>
    <t>Z110205 - Radioisotope scanners</t>
  </si>
  <si>
    <t>Z110206 - Intraoperative radioisotope scanners</t>
  </si>
  <si>
    <t>Z110207 - Integrated mri/pet systems</t>
  </si>
  <si>
    <t>Z110301 - Digital angiography systems</t>
  </si>
  <si>
    <t>Z110302 - Mammography systems</t>
  </si>
  <si>
    <t>Z110303 - Instruments for orthopantomography and panoramic dental radiology</t>
  </si>
  <si>
    <t>Z110304 - Instruments for endoral radiology</t>
  </si>
  <si>
    <t>Z110305 - Radiology instruments</t>
  </si>
  <si>
    <t>Z110306 - Computed tomographs (CT)</t>
  </si>
  <si>
    <t>Z110307 - Remote control tables</t>
  </si>
  <si>
    <t>Z110310 - Multifunctional systems for traditional radiology</t>
  </si>
  <si>
    <t>Z110311 - Direct digital radiology (DR) systems</t>
  </si>
  <si>
    <t>Z110401 - Ultrasound scanners</t>
  </si>
  <si>
    <t>Z110402 - Ultrasound probes</t>
  </si>
  <si>
    <t>Z110501 - Magnetic resonance (MR) systems</t>
  </si>
  <si>
    <t>Z110601 - Laser imaging scanner</t>
  </si>
  <si>
    <t>Z110602 - Digital computed radiography (CR) systems</t>
  </si>
  <si>
    <t>Z110603 - Picture archiving and communication systems</t>
  </si>
  <si>
    <t>Z110701 - Automatic film loading systems</t>
  </si>
  <si>
    <t>Z110702 - Diaphanoscope</t>
  </si>
  <si>
    <t>Z110703 - X–ray film viewer</t>
  </si>
  <si>
    <t>Z110704 - X–ray film players</t>
  </si>
  <si>
    <t>Z110705 - Laser imagers for bioimaging</t>
  </si>
  <si>
    <t>Z110706 - Video or digital bioimaging players</t>
  </si>
  <si>
    <t>Z110707 - Processors</t>
  </si>
  <si>
    <t>Z119001 - Bone densitometry systems</t>
  </si>
  <si>
    <t>Z119002 - Dosimeters</t>
  </si>
  <si>
    <t>Z119003 - Bioimaging photography instruments</t>
  </si>
  <si>
    <t>Z119004 - Microfilm image readers</t>
  </si>
  <si>
    <t>Z119005 - Personal dosimeter readers</t>
  </si>
  <si>
    <t>Z119007 - Image acquisition modules</t>
  </si>
  <si>
    <t>Z119008 - Bioimaging visualization and/or diagnostic report viewing monitors</t>
  </si>
  <si>
    <t>Z119010 - Laser systems for patient positioning</t>
  </si>
  <si>
    <t>Z119011 - Mammography ecography or radiography stereotactic systems</t>
  </si>
  <si>
    <t>Z119012 - Closed circuit television systems</t>
  </si>
  <si>
    <t>Z119013 - Thermographs</t>
  </si>
  <si>
    <t>Z119014 - Video recorders for bioimages</t>
  </si>
  <si>
    <t>IEC 60601-2-1</t>
  </si>
  <si>
    <t>Medical electrical equipment - Part 2-1: Particular requirements for the basic safety and essential performance of electron accelerators in the range 1 MeV to 50 MeV</t>
  </si>
  <si>
    <t>IEC 60601-1-3</t>
  </si>
  <si>
    <t>Medical electrical equipment - Part 1-3: General requirements for basic safety and essential performance - Collateral Standard: Radiation protection in diagnostic X-ray equipment</t>
  </si>
  <si>
    <t>IEC 60601-2-68</t>
  </si>
  <si>
    <t>Medical electrical equipment - Part 2-68: Particular requirements for the basic safety and essential performance of X-ray-based image-guided radiotherapy equipment for use with electron accelerators, light ion beam therapy equipment and radionuclide beam therapy equipment</t>
  </si>
  <si>
    <t>IEC 60601-2-44</t>
  </si>
  <si>
    <t>Medical electrical equipment - Part 2-44: Particular requirements for the basic safety and essential performance of X-ray equipment for computed tomography</t>
  </si>
  <si>
    <t>IEC 60976</t>
  </si>
  <si>
    <t>Medical electrical equipment - Medical electron accelerators - Functional performance characteristics</t>
  </si>
  <si>
    <t>IEC 61217</t>
  </si>
  <si>
    <t>Radiotherapy equipment - Coordinates, movements and scales</t>
  </si>
  <si>
    <t>IEC 62274</t>
  </si>
  <si>
    <t>Medical electrical equipment - Safety of radiotherapy record and verify systems</t>
  </si>
  <si>
    <t>IEC 60825-1</t>
  </si>
  <si>
    <t>Safety of laser products - Part 1: Equipment classification and requirements</t>
  </si>
  <si>
    <t>IEC 60601-2-8</t>
  </si>
  <si>
    <t>Medical electrical equipment - Part 2-8: Particular requirements forthe basic safety and essential performance of therapeutic X-ray equipment operating in the range 10 kV to 1 MV</t>
  </si>
  <si>
    <t>IEC 60601-2-54</t>
  </si>
  <si>
    <t>Medical electrical equipment - Part 2-54: Particular requirements for the basic safety and essential performance of X-ray equipment for radiography and radioscopy</t>
  </si>
  <si>
    <t>IEC 62083</t>
  </si>
  <si>
    <t>Medical electrical equipment - Requirements for the safety of radiotherapy treatment planning systems</t>
  </si>
  <si>
    <t>IEC 82304-1</t>
  </si>
  <si>
    <t>Health software
Part 1: General requirements for product safety</t>
  </si>
  <si>
    <t>IEC 60601-2-37</t>
  </si>
  <si>
    <t>Medical electrical equipment - Part 2-37: Particular requirements for the basic safety and essential performance of ultrasonic medical diagnostic and monitoring equipment</t>
  </si>
  <si>
    <t>IEC 61223-3-4</t>
  </si>
  <si>
    <t>Evaluation and routine testing in medical imaging departments - Part 3-4: Acceptance tests - Imaging performance of dental X-ray equipment</t>
  </si>
  <si>
    <t>IEC 62359</t>
  </si>
  <si>
    <t>Ultrasonics - Field characterization - Test methods for the determination of thermal and mechanical indices related to medical diagnostic ultrasonic fields</t>
  </si>
  <si>
    <t>Information technology — JPEG 2000 image coding system
Part 1: Core coding system</t>
  </si>
  <si>
    <t>ISO/IEC 15444-1</t>
  </si>
  <si>
    <t>IEC 60601-2-33</t>
  </si>
  <si>
    <t>Medical electrical equipment - Part 2-33: Particular requirements for the basic safety and essential performance of magnetic resonance equipment for medical diagnosis</t>
  </si>
  <si>
    <t>IEC 62464-1</t>
  </si>
  <si>
    <t>Magnetic resonance equipment for medical imaging - Part 1: Determination of essential image quality parameters</t>
  </si>
  <si>
    <t>IEC TS 60601-4-2</t>
  </si>
  <si>
    <t>Medical electrical equipment - Part 4-2: Guidance and interpretation - Electromagnetic immunity: performance of medical electrical equipment and medical electrical systems</t>
  </si>
  <si>
    <t>Whether compliance with the requirement depends on the device's detailed situation; please confirm the plastic additives used in the medical device(s).</t>
  </si>
  <si>
    <t>Medical electrical equipment - Part 2-28: Particular requirements for the basic safety and essential performance of X-ray tube assemblies for medical diagnosis</t>
  </si>
  <si>
    <t>IEC 60601-2-28</t>
  </si>
  <si>
    <t>IEC 60601-2-43</t>
  </si>
  <si>
    <t>Medical electrical equipment - Part 2-43: Particular requirements for the basic safety and essential performance of X-ray equipment for interventional procedures</t>
  </si>
  <si>
    <t>IEC 60601-2-45</t>
  </si>
  <si>
    <t>Medical electrical equipment - Part 2-45: Particular requirements for the basic safety and essential performance of mammographic X-ray equipment and mammographic stereotactic devices</t>
  </si>
  <si>
    <t>IEC 60601-2-63</t>
  </si>
  <si>
    <t>Medical electrical equipment - Part 2-63: Particular requirements for the basic safety and essential performance of dental extra-oral X-ray equipment</t>
  </si>
  <si>
    <t>IEC 60601-2-65</t>
  </si>
  <si>
    <t>Medical electrical equipment - Part 2-65: Particular requirements for the basic safety and essential performance of dental intra-oral X-ray equipment</t>
  </si>
  <si>
    <t>IEC 62311</t>
  </si>
  <si>
    <t>ISO 14971
IEC 60601-1
IEC 60601-1-2
IEC 63000</t>
  </si>
  <si>
    <t>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t>
  </si>
  <si>
    <t>ISO 13485
ISO 14971
IEC 60601-1
IEC 60601-1-2
IEC 63000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</si>
</sst>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Aptos Narrow"/>
      <family val="2"/>
      <scheme val="minor"/>
    </font>
    <font>
      <sz val="12"/>
      <color theme="0"/>
      <name val="Aptos Narrow"/>
      <family val="2"/>
      <scheme val="minor"/>
    </font>
    <font>
      <b/>
      <sz val="12"/>
      <color theme="0"/>
      <name val="Aptos Narrow"/>
      <scheme val="minor"/>
    </font>
    <font>
      <sz val="20"/>
      <color theme="1"/>
      <name val="Aptos Narrow"/>
      <scheme val="minor"/>
    </font>
    <font>
      <b/>
      <sz val="16"/>
      <color theme="7" tint="-0.249977111117893"/>
      <name val="Aptos Narrow"/>
      <scheme val="minor"/>
    </font>
    <font>
      <sz val="11"/>
      <color theme="1"/>
      <name val="Aptos Narrow"/>
      <scheme val="minor"/>
    </font>
    <font>
      <b/>
      <sz val="11"/>
      <color theme="0"/>
      <name val="Aptos Narrow"/>
      <scheme val="minor"/>
    </font>
    <font>
      <sz val="12"/>
      <color theme="1"/>
      <name val="Aptos Narrow"/>
      <scheme val="minor"/>
    </font>
    <font>
      <b/>
      <sz val="12"/>
      <color theme="1"/>
      <name val="Aptos Narrow"/>
      <scheme val="minor"/>
    </font>
    <font>
      <b/>
      <sz val="11"/>
      <color theme="1"/>
      <name val="Aptos Narrow"/>
      <scheme val="minor"/>
    </font>
    <font>
      <sz val="12"/>
      <color rgb="FF000000"/>
      <name val="Aptos Narrow"/>
      <scheme val="minor"/>
    </font>
    <font>
      <sz val="12"/>
      <color theme="1"/>
      <name val="Aptos Narrow (Body)"/>
    </font>
    <font>
      <sz val="8"/>
      <name val="Aptos Narrow"/>
      <family val="2"/>
      <scheme val="minor"/>
    </font>
    <font>
      <b/>
      <u/>
      <sz val="20"/>
      <color theme="7" tint="-0.249977111117893"/>
      <name val="Aptos Narrow"/>
      <scheme val="minor"/>
    </font>
  </fonts>
  <fills count="5">
    <fill>
      <patternFill patternType="none"/>
    </fill>
    <fill>
      <patternFill patternType="gray125"/>
    </fill>
    <fill>
      <patternFill patternType="solid">
        <fgColor theme="7" tint="-0.249977111117893"/>
        <bgColor indexed="64"/>
      </patternFill>
    </fill>
    <fill>
      <patternFill patternType="solid">
        <fgColor theme="2" tint="-9.9978637043366805E-2"/>
        <bgColor indexed="64"/>
      </patternFill>
    </fill>
    <fill>
      <patternFill patternType="solid">
        <fgColor theme="2"/>
        <bgColor indexed="64"/>
      </patternFill>
    </fill>
  </fills>
  <borders count="13">
    <border>
      <left/>
      <right/>
      <top/>
      <bottom/>
      <diagonal/>
    </border>
    <border>
      <left/>
      <right/>
      <top/>
      <bottom style="thin">
        <color indexed="64"/>
      </bottom>
      <diagonal/>
    </border>
    <border>
      <left style="thin">
        <color theme="4"/>
      </left>
      <right style="thin">
        <color theme="4"/>
      </right>
      <top style="thin">
        <color theme="4"/>
      </top>
      <bottom style="thin">
        <color theme="4"/>
      </bottom>
      <diagonal/>
    </border>
    <border>
      <left style="thin">
        <color theme="4"/>
      </left>
      <right/>
      <top style="thin">
        <color theme="4"/>
      </top>
      <bottom style="thin">
        <color theme="4"/>
      </bottom>
      <diagonal/>
    </border>
    <border>
      <left/>
      <right style="thin">
        <color theme="4"/>
      </right>
      <top style="thin">
        <color theme="4"/>
      </top>
      <bottom style="thin">
        <color theme="4"/>
      </bottom>
      <diagonal/>
    </border>
    <border>
      <left/>
      <right/>
      <top style="thin">
        <color theme="4"/>
      </top>
      <bottom style="thin">
        <color theme="4"/>
      </bottom>
      <diagonal/>
    </border>
    <border>
      <left style="thin">
        <color rgb="FF156082"/>
      </left>
      <right style="thin">
        <color rgb="FF156082"/>
      </right>
      <top style="thin">
        <color rgb="FF156082"/>
      </top>
      <bottom style="thin">
        <color rgb="FF156082"/>
      </bottom>
      <diagonal/>
    </border>
    <border>
      <left/>
      <right style="thin">
        <color rgb="FF156082"/>
      </right>
      <top style="thin">
        <color rgb="FF156082"/>
      </top>
      <bottom style="thin">
        <color rgb="FF156082"/>
      </bottom>
      <diagonal/>
    </border>
    <border>
      <left/>
      <right/>
      <top/>
      <bottom style="double">
        <color indexed="64"/>
      </bottom>
      <diagonal/>
    </border>
    <border>
      <left style="thin">
        <color rgb="FF156082"/>
      </left>
      <right/>
      <top style="thin">
        <color theme="4"/>
      </top>
      <bottom style="thin">
        <color theme="4"/>
      </bottom>
      <diagonal/>
    </border>
    <border>
      <left/>
      <right style="thin">
        <color rgb="FF156082"/>
      </right>
      <top style="thin">
        <color theme="4"/>
      </top>
      <bottom style="thin">
        <color theme="4"/>
      </bottom>
      <diagonal/>
    </border>
    <border>
      <left style="thin">
        <color rgb="FF156082"/>
      </left>
      <right style="thin">
        <color rgb="FF156082"/>
      </right>
      <top/>
      <bottom style="thin">
        <color rgb="FF156082"/>
      </bottom>
      <diagonal/>
    </border>
    <border>
      <left/>
      <right style="thin">
        <color rgb="FF156082"/>
      </right>
      <top/>
      <bottom style="thin">
        <color rgb="FF156082"/>
      </bottom>
      <diagonal/>
    </border>
  </borders>
  <cellStyleXfs count="1">
    <xf numFmtId="0" fontId="0" fillId="0" borderId="0"/>
  </cellStyleXfs>
  <cellXfs count="101">
    <xf numFmtId="0" fontId="0" fillId="0" borderId="0" xfId="0"/>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wrapText="1"/>
    </xf>
    <xf numFmtId="0" fontId="1" fillId="2" borderId="0" xfId="0" applyFont="1" applyFill="1" applyAlignment="1">
      <alignment horizontal="center" vertical="center" wrapText="1"/>
    </xf>
    <xf numFmtId="0" fontId="2" fillId="0" borderId="0" xfId="0" applyFont="1" applyAlignment="1">
      <alignment vertical="center"/>
    </xf>
    <xf numFmtId="0" fontId="2" fillId="2" borderId="0" xfId="0" applyFont="1" applyFill="1" applyAlignment="1">
      <alignment horizontal="left" vertical="center" wrapText="1"/>
    </xf>
    <xf numFmtId="0" fontId="4" fillId="0" borderId="1" xfId="0" applyFont="1" applyBorder="1" applyAlignment="1">
      <alignment vertical="center"/>
    </xf>
    <xf numFmtId="0" fontId="5" fillId="0" borderId="0" xfId="0" applyFont="1" applyAlignment="1">
      <alignment vertical="center"/>
    </xf>
    <xf numFmtId="0" fontId="5" fillId="0" borderId="0" xfId="0" applyFont="1" applyAlignment="1">
      <alignment horizontal="center" vertical="center"/>
    </xf>
    <xf numFmtId="0" fontId="6" fillId="2" borderId="2" xfId="0" applyFont="1" applyFill="1" applyBorder="1" applyAlignment="1">
      <alignment horizontal="center" vertical="center" wrapText="1"/>
    </xf>
    <xf numFmtId="0" fontId="6" fillId="2" borderId="2" xfId="0" applyFont="1" applyFill="1" applyBorder="1" applyAlignment="1">
      <alignment horizontal="center" vertical="center"/>
    </xf>
    <xf numFmtId="0" fontId="5" fillId="0" borderId="2" xfId="0" applyFont="1" applyBorder="1" applyAlignment="1">
      <alignment vertical="center" wrapText="1"/>
    </xf>
    <xf numFmtId="0" fontId="7" fillId="0" borderId="2" xfId="0" applyFont="1" applyBorder="1" applyAlignment="1">
      <alignment vertical="center" wrapText="1"/>
    </xf>
    <xf numFmtId="0" fontId="0" fillId="0" borderId="2" xfId="0" applyBorder="1" applyAlignment="1">
      <alignment vertical="center" wrapText="1"/>
    </xf>
    <xf numFmtId="0" fontId="5" fillId="0" borderId="2" xfId="0" applyFont="1" applyBorder="1" applyAlignment="1">
      <alignment vertical="center"/>
    </xf>
    <xf numFmtId="0" fontId="0" fillId="0" borderId="2" xfId="0" applyBorder="1" applyAlignment="1">
      <alignment vertical="center"/>
    </xf>
    <xf numFmtId="0" fontId="7" fillId="0" borderId="2" xfId="0" applyFont="1" applyBorder="1" applyAlignment="1">
      <alignment horizontal="center" vertical="center"/>
    </xf>
    <xf numFmtId="0" fontId="7" fillId="0" borderId="2" xfId="0" applyFont="1" applyBorder="1" applyAlignment="1">
      <alignment horizontal="left" vertical="center" wrapText="1"/>
    </xf>
    <xf numFmtId="0" fontId="7" fillId="0" borderId="2" xfId="0" applyFont="1" applyBorder="1" applyAlignment="1">
      <alignment vertical="center"/>
    </xf>
    <xf numFmtId="0" fontId="2" fillId="2" borderId="2" xfId="0" applyFont="1" applyFill="1" applyBorder="1" applyAlignment="1">
      <alignment horizontal="center" vertical="center" wrapText="1"/>
    </xf>
    <xf numFmtId="0" fontId="4" fillId="0" borderId="1" xfId="0" applyFont="1" applyBorder="1" applyAlignment="1">
      <alignment horizontal="left" vertical="center" wrapText="1"/>
    </xf>
    <xf numFmtId="0" fontId="7" fillId="0" borderId="0" xfId="0" applyFont="1" applyAlignment="1">
      <alignment horizontal="left" vertical="center" wrapText="1"/>
    </xf>
    <xf numFmtId="0" fontId="0" fillId="0" borderId="2" xfId="0" applyBorder="1" applyAlignment="1">
      <alignment horizontal="left" vertical="center" wrapText="1"/>
    </xf>
    <xf numFmtId="0" fontId="0" fillId="0" borderId="2" xfId="0" applyBorder="1" applyAlignment="1">
      <alignment horizontal="left" vertical="center"/>
    </xf>
    <xf numFmtId="0" fontId="5" fillId="0" borderId="2" xfId="0" applyFont="1" applyBorder="1" applyAlignment="1">
      <alignment horizontal="center" vertical="center" wrapText="1"/>
    </xf>
    <xf numFmtId="0" fontId="4" fillId="0" borderId="1" xfId="0" applyFont="1" applyBorder="1" applyAlignment="1">
      <alignment vertical="center" wrapText="1"/>
    </xf>
    <xf numFmtId="0" fontId="7" fillId="0" borderId="0" xfId="0" applyFont="1" applyAlignment="1">
      <alignment horizontal="center" vertical="center"/>
    </xf>
    <xf numFmtId="0" fontId="7" fillId="0" borderId="0" xfId="0" applyFont="1" applyAlignment="1">
      <alignment vertical="center"/>
    </xf>
    <xf numFmtId="0" fontId="7" fillId="0" borderId="0" xfId="0" applyFont="1" applyAlignment="1">
      <alignment vertical="center" wrapText="1"/>
    </xf>
    <xf numFmtId="0" fontId="0" fillId="0" borderId="0" xfId="0" applyAlignment="1">
      <alignment horizontal="left" vertical="center"/>
    </xf>
    <xf numFmtId="0" fontId="7" fillId="0" borderId="2" xfId="0" applyFont="1" applyBorder="1" applyAlignment="1">
      <alignment horizontal="center" vertical="center" wrapText="1"/>
    </xf>
    <xf numFmtId="0" fontId="4" fillId="0" borderId="1" xfId="0" applyFont="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7" fillId="3" borderId="2" xfId="0" applyFont="1" applyFill="1" applyBorder="1" applyAlignment="1">
      <alignment horizontal="center" vertical="center" wrapText="1"/>
    </xf>
    <xf numFmtId="0" fontId="7" fillId="0" borderId="0" xfId="0" applyFont="1" applyAlignment="1">
      <alignment horizontal="center" vertical="center" wrapText="1"/>
    </xf>
    <xf numFmtId="0" fontId="7" fillId="4" borderId="2" xfId="0" applyFont="1" applyFill="1" applyBorder="1" applyAlignment="1">
      <alignment horizontal="center" vertical="center" wrapText="1"/>
    </xf>
    <xf numFmtId="0" fontId="0" fillId="4" borderId="2" xfId="0" applyFill="1" applyBorder="1" applyAlignment="1">
      <alignment horizontal="left" vertical="center" wrapText="1"/>
    </xf>
    <xf numFmtId="0" fontId="7" fillId="4" borderId="2" xfId="0" applyFont="1" applyFill="1" applyBorder="1" applyAlignment="1">
      <alignment horizontal="center" vertical="center"/>
    </xf>
    <xf numFmtId="0" fontId="10" fillId="0" borderId="6" xfId="0" applyFont="1" applyBorder="1" applyAlignment="1">
      <alignment horizontal="center" vertical="center"/>
    </xf>
    <xf numFmtId="0" fontId="10" fillId="0" borderId="7" xfId="0" applyFont="1" applyBorder="1" applyAlignment="1">
      <alignment vertical="center"/>
    </xf>
    <xf numFmtId="0" fontId="10" fillId="0" borderId="6" xfId="0" applyFont="1" applyBorder="1" applyAlignment="1">
      <alignment horizontal="center" vertical="center" wrapText="1"/>
    </xf>
    <xf numFmtId="0" fontId="10" fillId="0" borderId="7" xfId="0" applyFont="1" applyBorder="1" applyAlignment="1">
      <alignment horizontal="left" vertical="center" wrapText="1"/>
    </xf>
    <xf numFmtId="0" fontId="10" fillId="0" borderId="0" xfId="0" applyFont="1" applyAlignment="1">
      <alignment horizontal="center" vertical="center" wrapText="1"/>
    </xf>
    <xf numFmtId="0" fontId="10" fillId="0" borderId="0" xfId="0" applyFont="1" applyAlignment="1">
      <alignment horizontal="left" vertical="center" wrapText="1"/>
    </xf>
    <xf numFmtId="0" fontId="2" fillId="0" borderId="0" xfId="0" applyFont="1" applyAlignment="1">
      <alignment horizontal="left" vertical="center" wrapText="1"/>
    </xf>
    <xf numFmtId="0" fontId="0" fillId="0" borderId="8" xfId="0" applyBorder="1" applyAlignment="1">
      <alignment vertical="center" wrapText="1"/>
    </xf>
    <xf numFmtId="0" fontId="13" fillId="0" borderId="0" xfId="0" applyFont="1" applyAlignment="1">
      <alignment vertical="center"/>
    </xf>
    <xf numFmtId="0" fontId="3" fillId="0" borderId="0" xfId="0" applyFont="1" applyAlignment="1">
      <alignment vertical="center" wrapText="1"/>
    </xf>
    <xf numFmtId="0" fontId="8" fillId="0" borderId="0" xfId="0" applyFont="1" applyAlignment="1">
      <alignment horizontal="left" vertical="center" wrapText="1"/>
    </xf>
    <xf numFmtId="0" fontId="5" fillId="0" borderId="0" xfId="0" applyFont="1" applyAlignment="1">
      <alignment vertical="center" wrapText="1"/>
    </xf>
    <xf numFmtId="0" fontId="5" fillId="0" borderId="0" xfId="0" applyFont="1" applyAlignment="1">
      <alignment horizontal="center" vertical="center" wrapText="1"/>
    </xf>
    <xf numFmtId="0" fontId="10" fillId="0" borderId="6" xfId="0" applyFont="1" applyBorder="1" applyAlignment="1">
      <alignment vertical="center" wrapText="1"/>
    </xf>
    <xf numFmtId="0" fontId="8" fillId="0" borderId="0" xfId="0" applyFont="1" applyAlignment="1">
      <alignment vertical="center" wrapText="1"/>
    </xf>
    <xf numFmtId="0" fontId="10" fillId="0" borderId="7" xfId="0" applyFont="1" applyBorder="1" applyAlignment="1">
      <alignment vertical="center" wrapText="1"/>
    </xf>
    <xf numFmtId="0" fontId="10" fillId="0" borderId="11" xfId="0" applyFont="1" applyBorder="1" applyAlignment="1">
      <alignment vertical="center"/>
    </xf>
    <xf numFmtId="0" fontId="10" fillId="0" borderId="12" xfId="0" applyFont="1" applyBorder="1" applyAlignment="1">
      <alignment vertical="center"/>
    </xf>
    <xf numFmtId="0" fontId="10" fillId="0" borderId="11" xfId="0" applyFont="1" applyBorder="1" applyAlignment="1">
      <alignment vertical="center" wrapText="1"/>
    </xf>
    <xf numFmtId="0" fontId="10" fillId="0" borderId="12" xfId="0" applyFont="1" applyBorder="1" applyAlignment="1">
      <alignment vertical="center" wrapText="1"/>
    </xf>
    <xf numFmtId="0" fontId="7" fillId="0" borderId="3" xfId="0" applyFont="1" applyBorder="1" applyAlignment="1">
      <alignment horizontal="left" vertical="center" wrapText="1"/>
    </xf>
    <xf numFmtId="0" fontId="7" fillId="0" borderId="4" xfId="0" applyFont="1" applyBorder="1" applyAlignment="1">
      <alignment horizontal="left" vertical="center" wrapText="1"/>
    </xf>
    <xf numFmtId="0" fontId="8" fillId="0" borderId="2" xfId="0" applyFont="1" applyBorder="1" applyAlignment="1">
      <alignment horizontal="left" vertical="center" wrapText="1"/>
    </xf>
    <xf numFmtId="0" fontId="0" fillId="0" borderId="2" xfId="0" applyBorder="1" applyAlignment="1">
      <alignment horizontal="left" vertical="center" wrapText="1"/>
    </xf>
    <xf numFmtId="0" fontId="7" fillId="0" borderId="2" xfId="0" applyFont="1" applyBorder="1" applyAlignment="1">
      <alignment horizontal="left" vertical="center" wrapText="1"/>
    </xf>
    <xf numFmtId="0" fontId="0" fillId="0" borderId="2" xfId="0" applyBorder="1" applyAlignment="1">
      <alignment horizontal="left" vertical="center"/>
    </xf>
    <xf numFmtId="0" fontId="8" fillId="0" borderId="2" xfId="0" applyFont="1" applyBorder="1" applyAlignment="1">
      <alignment horizontal="left" vertical="center"/>
    </xf>
    <xf numFmtId="0" fontId="7" fillId="0" borderId="2" xfId="0" applyFont="1" applyBorder="1" applyAlignment="1">
      <alignment horizontal="left" vertical="center"/>
    </xf>
    <xf numFmtId="0" fontId="8" fillId="0" borderId="3" xfId="0" applyFont="1" applyBorder="1" applyAlignment="1">
      <alignment horizontal="left" vertical="center"/>
    </xf>
    <xf numFmtId="0" fontId="8" fillId="0" borderId="5" xfId="0" applyFont="1" applyBorder="1" applyAlignment="1">
      <alignment horizontal="left" vertical="center"/>
    </xf>
    <xf numFmtId="0" fontId="8" fillId="0" borderId="4" xfId="0" applyFont="1" applyBorder="1" applyAlignment="1">
      <alignment horizontal="left" vertical="center"/>
    </xf>
    <xf numFmtId="0" fontId="0" fillId="0" borderId="3" xfId="0" applyBorder="1" applyAlignment="1">
      <alignment horizontal="left" vertical="center" wrapText="1"/>
    </xf>
    <xf numFmtId="0" fontId="0" fillId="0" borderId="5" xfId="0" applyBorder="1" applyAlignment="1">
      <alignment horizontal="left" vertical="center" wrapText="1"/>
    </xf>
    <xf numFmtId="0" fontId="0" fillId="0" borderId="4" xfId="0" applyBorder="1" applyAlignment="1">
      <alignment horizontal="left" vertical="center" wrapText="1"/>
    </xf>
    <xf numFmtId="0" fontId="10" fillId="0" borderId="9" xfId="0" applyFont="1" applyBorder="1" applyAlignment="1">
      <alignment horizontal="left" vertical="center" wrapText="1"/>
    </xf>
    <xf numFmtId="0" fontId="10" fillId="0" borderId="10" xfId="0" applyFont="1" applyBorder="1" applyAlignment="1">
      <alignment horizontal="left" vertical="center" wrapText="1"/>
    </xf>
    <xf numFmtId="0" fontId="5" fillId="0" borderId="0" xfId="0" applyFont="1" applyAlignment="1">
      <alignment horizontal="left" vertical="center" wrapText="1"/>
    </xf>
    <xf numFmtId="0" fontId="10" fillId="0" borderId="0" xfId="0" applyFont="1" applyAlignment="1">
      <alignment horizontal="left" vertical="center" wrapText="1"/>
    </xf>
    <xf numFmtId="0" fontId="8" fillId="0" borderId="0" xfId="0" applyFont="1" applyAlignment="1">
      <alignment horizontal="left" vertical="center"/>
    </xf>
    <xf numFmtId="0" fontId="9" fillId="0" borderId="0" xfId="0" applyFont="1" applyAlignment="1">
      <alignment horizontal="left" vertical="center"/>
    </xf>
    <xf numFmtId="0" fontId="0" fillId="0" borderId="0" xfId="0" applyAlignment="1">
      <alignment horizontal="left" vertical="center"/>
    </xf>
    <xf numFmtId="0" fontId="5" fillId="0" borderId="0" xfId="0" applyFont="1" applyAlignment="1">
      <alignment horizontal="left" vertical="center"/>
    </xf>
    <xf numFmtId="0" fontId="8" fillId="0" borderId="0" xfId="0" applyFont="1" applyAlignment="1">
      <alignment horizontal="left" vertical="center" wrapText="1"/>
    </xf>
    <xf numFmtId="0" fontId="9" fillId="0" borderId="0" xfId="0" applyFont="1" applyAlignment="1">
      <alignment horizontal="left" vertical="center" wrapText="1"/>
    </xf>
    <xf numFmtId="0" fontId="7" fillId="0" borderId="0" xfId="0" applyFont="1" applyAlignment="1">
      <alignment horizontal="left" vertical="center" wrapText="1"/>
    </xf>
    <xf numFmtId="0" fontId="9" fillId="0" borderId="3" xfId="0" applyFont="1" applyBorder="1" applyAlignment="1">
      <alignment horizontal="left" vertical="center" wrapText="1"/>
    </xf>
    <xf numFmtId="0" fontId="9" fillId="0" borderId="5" xfId="0" applyFont="1" applyBorder="1" applyAlignment="1">
      <alignment horizontal="left" vertical="center" wrapText="1"/>
    </xf>
    <xf numFmtId="0" fontId="9" fillId="0" borderId="4" xfId="0" applyFont="1" applyBorder="1" applyAlignment="1">
      <alignment horizontal="left" vertical="center" wrapText="1"/>
    </xf>
    <xf numFmtId="0" fontId="5" fillId="0" borderId="3" xfId="0" applyFont="1" applyBorder="1" applyAlignment="1">
      <alignment horizontal="left" vertical="center" wrapText="1"/>
    </xf>
    <xf numFmtId="0" fontId="5" fillId="0" borderId="5" xfId="0" applyFont="1" applyBorder="1" applyAlignment="1">
      <alignment horizontal="left" vertical="center" wrapText="1"/>
    </xf>
    <xf numFmtId="0" fontId="5" fillId="0" borderId="4" xfId="0" applyFont="1" applyBorder="1" applyAlignment="1">
      <alignment horizontal="left" vertical="center" wrapText="1"/>
    </xf>
    <xf numFmtId="0" fontId="8" fillId="0" borderId="3" xfId="0" applyFont="1" applyBorder="1" applyAlignment="1">
      <alignment horizontal="left" vertical="center" wrapText="1"/>
    </xf>
    <xf numFmtId="0" fontId="8" fillId="0" borderId="5" xfId="0" applyFont="1" applyBorder="1" applyAlignment="1">
      <alignment horizontal="left" vertical="center" wrapText="1"/>
    </xf>
    <xf numFmtId="0" fontId="8" fillId="0" borderId="4" xfId="0" applyFont="1" applyBorder="1" applyAlignment="1">
      <alignment horizontal="left" vertical="center" wrapText="1"/>
    </xf>
    <xf numFmtId="0" fontId="7" fillId="0" borderId="5" xfId="0" applyFont="1" applyBorder="1" applyAlignment="1">
      <alignment horizontal="left" vertical="center" wrapText="1"/>
    </xf>
    <xf numFmtId="0" fontId="0" fillId="0" borderId="3" xfId="0" applyBorder="1" applyAlignment="1">
      <alignment horizontal="left" vertical="center"/>
    </xf>
    <xf numFmtId="0" fontId="0" fillId="0" borderId="5" xfId="0" applyBorder="1" applyAlignment="1">
      <alignment horizontal="left" vertical="center"/>
    </xf>
    <xf numFmtId="0" fontId="0" fillId="0" borderId="4" xfId="0" applyBorder="1" applyAlignment="1">
      <alignment horizontal="left" vertical="center"/>
    </xf>
    <xf numFmtId="0" fontId="7" fillId="0" borderId="3" xfId="0" applyFont="1" applyBorder="1" applyAlignment="1">
      <alignment horizontal="left" vertical="center"/>
    </xf>
    <xf numFmtId="0" fontId="7" fillId="0" borderId="5" xfId="0" applyFont="1" applyBorder="1" applyAlignment="1">
      <alignment horizontal="left" vertical="center"/>
    </xf>
    <xf numFmtId="0" fontId="7" fillId="0" borderId="4"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38"/>
  <sheetViews>
    <sheetView tabSelected="1" topLeftCell="A27" zoomScale="90" zoomScaleNormal="90" workbookViewId="0">
      <selection activeCell="B46" sqref="B46"/>
    </sheetView>
  </sheetViews>
  <sheetFormatPr baseColWidth="10" defaultRowHeight="16" x14ac:dyDescent="0.2"/>
  <cols>
    <col min="1" max="1" width="41.33203125" style="2" customWidth="1"/>
    <col min="2" max="2" width="44.6640625" style="2" customWidth="1"/>
    <col min="3" max="3" width="38.5" style="2" customWidth="1"/>
    <col min="4" max="4" width="40.5" style="2" customWidth="1"/>
    <col min="5" max="5" width="32" style="2" customWidth="1"/>
    <col min="6" max="6" width="32.5" style="2" customWidth="1"/>
    <col min="7" max="7" width="31.6640625" style="2" customWidth="1"/>
    <col min="8" max="8" width="30.1640625" style="2" customWidth="1"/>
    <col min="9" max="9" width="34.1640625" style="2" customWidth="1"/>
    <col min="10" max="10" width="34.33203125" style="2" customWidth="1"/>
    <col min="11" max="11" width="32.6640625" style="2" customWidth="1"/>
    <col min="12" max="12" width="33" style="2" customWidth="1"/>
    <col min="13" max="13" width="31.33203125" style="2" customWidth="1"/>
    <col min="14" max="14" width="34.83203125" style="2" customWidth="1"/>
    <col min="15" max="15" width="35" style="2" customWidth="1"/>
    <col min="16" max="16" width="31.5" style="2" customWidth="1"/>
    <col min="17" max="17" width="48.1640625" style="2" customWidth="1"/>
    <col min="18" max="18" width="36.6640625" style="2" customWidth="1"/>
    <col min="19" max="19" width="33.1640625" style="2" customWidth="1"/>
    <col min="20" max="20" width="33" style="2" customWidth="1"/>
    <col min="21" max="21" width="35.6640625" style="2" customWidth="1"/>
    <col min="22" max="22" width="36.1640625" style="2" customWidth="1"/>
    <col min="23" max="16384" width="10.83203125" style="2"/>
  </cols>
  <sheetData>
    <row r="1" spans="1:22" ht="27" x14ac:dyDescent="0.2">
      <c r="A1" s="48" t="s">
        <v>75</v>
      </c>
      <c r="B1" s="49"/>
    </row>
    <row r="3" spans="1:22" s="50" customFormat="1" ht="48" customHeight="1" x14ac:dyDescent="0.2">
      <c r="A3" s="6" t="s">
        <v>281</v>
      </c>
      <c r="B3" s="6" t="s">
        <v>282</v>
      </c>
      <c r="C3" s="6" t="s">
        <v>283</v>
      </c>
      <c r="D3" s="6" t="s">
        <v>284</v>
      </c>
      <c r="E3" s="6" t="s">
        <v>285</v>
      </c>
      <c r="F3" s="6" t="s">
        <v>286</v>
      </c>
      <c r="G3" s="6" t="s">
        <v>287</v>
      </c>
      <c r="H3" s="6" t="s">
        <v>288</v>
      </c>
      <c r="I3" s="6" t="s">
        <v>289</v>
      </c>
      <c r="J3" s="6" t="s">
        <v>290</v>
      </c>
      <c r="K3" s="6" t="s">
        <v>291</v>
      </c>
      <c r="L3" s="6" t="s">
        <v>292</v>
      </c>
      <c r="M3" s="6" t="s">
        <v>293</v>
      </c>
      <c r="N3" s="6" t="s">
        <v>294</v>
      </c>
      <c r="O3" s="6" t="s">
        <v>295</v>
      </c>
      <c r="P3" s="6" t="s">
        <v>296</v>
      </c>
      <c r="Q3" s="6" t="s">
        <v>297</v>
      </c>
      <c r="R3" s="6" t="s">
        <v>298</v>
      </c>
      <c r="S3" s="6" t="s">
        <v>299</v>
      </c>
      <c r="T3" s="6" t="s">
        <v>300</v>
      </c>
      <c r="U3" s="6" t="s">
        <v>301</v>
      </c>
      <c r="V3" s="6" t="s">
        <v>302</v>
      </c>
    </row>
    <row r="4" spans="1:22" ht="34" x14ac:dyDescent="0.2">
      <c r="A4" s="2" t="s">
        <v>637</v>
      </c>
      <c r="B4" s="2" t="s">
        <v>638</v>
      </c>
      <c r="C4" s="2" t="s">
        <v>639</v>
      </c>
      <c r="D4" s="2" t="s">
        <v>640</v>
      </c>
      <c r="E4" s="2" t="s">
        <v>641</v>
      </c>
      <c r="F4" s="2" t="s">
        <v>642</v>
      </c>
      <c r="G4" s="2" t="s">
        <v>643</v>
      </c>
      <c r="H4" s="2" t="s">
        <v>644</v>
      </c>
      <c r="I4" s="2" t="s">
        <v>645</v>
      </c>
      <c r="J4" s="2" t="s">
        <v>646</v>
      </c>
      <c r="K4" s="2" t="s">
        <v>647</v>
      </c>
      <c r="L4" s="2" t="s">
        <v>648</v>
      </c>
      <c r="M4" s="2" t="s">
        <v>649</v>
      </c>
      <c r="N4" s="2" t="s">
        <v>650</v>
      </c>
      <c r="O4" s="2" t="s">
        <v>651</v>
      </c>
      <c r="P4" s="2" t="s">
        <v>652</v>
      </c>
      <c r="Q4" s="2" t="s">
        <v>653</v>
      </c>
      <c r="R4" s="2" t="s">
        <v>654</v>
      </c>
      <c r="S4" s="2" t="s">
        <v>655</v>
      </c>
      <c r="T4" s="2" t="s">
        <v>656</v>
      </c>
      <c r="U4" s="2" t="s">
        <v>657</v>
      </c>
      <c r="V4" s="2" t="s">
        <v>658</v>
      </c>
    </row>
    <row r="5" spans="1:22" ht="34" x14ac:dyDescent="0.2">
      <c r="A5" s="2" t="s">
        <v>659</v>
      </c>
      <c r="B5" s="2" t="s">
        <v>660</v>
      </c>
      <c r="C5" s="2" t="s">
        <v>661</v>
      </c>
      <c r="D5" s="2" t="s">
        <v>662</v>
      </c>
      <c r="E5" s="2" t="s">
        <v>663</v>
      </c>
      <c r="F5" s="2" t="s">
        <v>664</v>
      </c>
      <c r="G5" s="2" t="s">
        <v>665</v>
      </c>
      <c r="H5" s="2" t="s">
        <v>666</v>
      </c>
      <c r="I5" s="2" t="s">
        <v>667</v>
      </c>
      <c r="J5" s="2" t="s">
        <v>668</v>
      </c>
      <c r="K5" s="2" t="s">
        <v>669</v>
      </c>
      <c r="L5" s="2" t="s">
        <v>670</v>
      </c>
      <c r="M5" s="2" t="s">
        <v>671</v>
      </c>
      <c r="N5" s="2" t="s">
        <v>672</v>
      </c>
      <c r="O5" s="2" t="s">
        <v>673</v>
      </c>
      <c r="P5" s="2" t="s">
        <v>950</v>
      </c>
      <c r="Q5" s="2" t="s">
        <v>674</v>
      </c>
      <c r="R5" s="2" t="s">
        <v>675</v>
      </c>
      <c r="S5" s="2" t="s">
        <v>676</v>
      </c>
      <c r="T5" s="2" t="s">
        <v>677</v>
      </c>
      <c r="U5" s="2" t="s">
        <v>678</v>
      </c>
      <c r="V5" s="2" t="s">
        <v>679</v>
      </c>
    </row>
    <row r="6" spans="1:22" ht="34" x14ac:dyDescent="0.2">
      <c r="A6" s="2" t="s">
        <v>680</v>
      </c>
      <c r="B6" s="2" t="s">
        <v>681</v>
      </c>
      <c r="C6" s="2" t="s">
        <v>682</v>
      </c>
      <c r="D6" s="2" t="s">
        <v>683</v>
      </c>
      <c r="E6" s="2" t="s">
        <v>684</v>
      </c>
      <c r="F6" s="2" t="s">
        <v>685</v>
      </c>
      <c r="G6" s="2" t="s">
        <v>686</v>
      </c>
      <c r="H6" s="2" t="s">
        <v>687</v>
      </c>
      <c r="I6" s="2" t="s">
        <v>688</v>
      </c>
      <c r="J6" s="2" t="s">
        <v>689</v>
      </c>
      <c r="K6" s="2" t="s">
        <v>690</v>
      </c>
      <c r="L6" s="2" t="s">
        <v>947</v>
      </c>
      <c r="M6" s="2" t="s">
        <v>691</v>
      </c>
      <c r="N6" s="2" t="s">
        <v>692</v>
      </c>
      <c r="O6" s="2" t="s">
        <v>693</v>
      </c>
      <c r="Q6" s="2" t="s">
        <v>694</v>
      </c>
      <c r="R6" s="2" t="s">
        <v>695</v>
      </c>
      <c r="S6" s="2" t="s">
        <v>696</v>
      </c>
      <c r="T6" s="2" t="s">
        <v>697</v>
      </c>
      <c r="U6" s="2" t="s">
        <v>698</v>
      </c>
      <c r="V6" s="2" t="s">
        <v>699</v>
      </c>
    </row>
    <row r="7" spans="1:22" ht="34" x14ac:dyDescent="0.2">
      <c r="A7" s="2" t="s">
        <v>700</v>
      </c>
      <c r="B7" s="2" t="s">
        <v>701</v>
      </c>
      <c r="C7" s="2" t="s">
        <v>702</v>
      </c>
      <c r="D7" s="2" t="s">
        <v>703</v>
      </c>
      <c r="E7" s="2" t="s">
        <v>704</v>
      </c>
      <c r="F7" s="2" t="s">
        <v>705</v>
      </c>
      <c r="G7" s="2" t="s">
        <v>942</v>
      </c>
      <c r="H7" s="2" t="s">
        <v>706</v>
      </c>
      <c r="J7" s="2" t="s">
        <v>707</v>
      </c>
      <c r="K7" s="2" t="s">
        <v>708</v>
      </c>
      <c r="M7" s="2" t="s">
        <v>709</v>
      </c>
      <c r="O7" s="2" t="s">
        <v>710</v>
      </c>
      <c r="Q7" s="2" t="s">
        <v>711</v>
      </c>
      <c r="R7" s="2" t="s">
        <v>712</v>
      </c>
      <c r="S7" s="2" t="s">
        <v>713</v>
      </c>
      <c r="U7" s="2" t="s">
        <v>714</v>
      </c>
    </row>
    <row r="8" spans="1:22" ht="34" x14ac:dyDescent="0.2">
      <c r="A8" s="2" t="s">
        <v>715</v>
      </c>
      <c r="B8" s="2" t="s">
        <v>716</v>
      </c>
      <c r="C8" s="2" t="s">
        <v>717</v>
      </c>
      <c r="D8" s="2" t="s">
        <v>718</v>
      </c>
      <c r="E8" s="2" t="s">
        <v>719</v>
      </c>
      <c r="F8" s="2" t="s">
        <v>720</v>
      </c>
      <c r="H8" s="2" t="s">
        <v>721</v>
      </c>
      <c r="J8" s="2" t="s">
        <v>722</v>
      </c>
      <c r="K8" s="2" t="s">
        <v>723</v>
      </c>
      <c r="M8" s="2" t="s">
        <v>724</v>
      </c>
      <c r="O8" s="2" t="s">
        <v>725</v>
      </c>
      <c r="Q8" s="2" t="s">
        <v>951</v>
      </c>
      <c r="R8" s="2" t="s">
        <v>726</v>
      </c>
      <c r="S8" s="2" t="s">
        <v>727</v>
      </c>
      <c r="U8" s="2" t="s">
        <v>728</v>
      </c>
    </row>
    <row r="9" spans="1:22" ht="34" x14ac:dyDescent="0.2">
      <c r="A9" s="2" t="s">
        <v>729</v>
      </c>
      <c r="B9" s="2" t="s">
        <v>730</v>
      </c>
      <c r="C9" s="2" t="s">
        <v>731</v>
      </c>
      <c r="D9" s="2" t="s">
        <v>732</v>
      </c>
      <c r="E9" s="2" t="s">
        <v>940</v>
      </c>
      <c r="F9" s="2" t="s">
        <v>941</v>
      </c>
      <c r="H9" s="2" t="s">
        <v>733</v>
      </c>
      <c r="J9" s="2" t="s">
        <v>734</v>
      </c>
      <c r="K9" s="2" t="s">
        <v>946</v>
      </c>
      <c r="M9" s="2" t="s">
        <v>735</v>
      </c>
      <c r="O9" s="2" t="s">
        <v>736</v>
      </c>
      <c r="R9" s="2" t="s">
        <v>737</v>
      </c>
      <c r="S9" s="2" t="s">
        <v>738</v>
      </c>
      <c r="U9" s="2" t="s">
        <v>739</v>
      </c>
    </row>
    <row r="10" spans="1:22" ht="34" x14ac:dyDescent="0.2">
      <c r="A10" s="2" t="s">
        <v>740</v>
      </c>
      <c r="B10" s="2" t="s">
        <v>741</v>
      </c>
      <c r="C10" s="2" t="s">
        <v>937</v>
      </c>
      <c r="D10" s="2" t="s">
        <v>742</v>
      </c>
      <c r="H10" s="2" t="s">
        <v>743</v>
      </c>
      <c r="J10" s="2" t="s">
        <v>744</v>
      </c>
      <c r="M10" s="2" t="s">
        <v>745</v>
      </c>
      <c r="O10" s="2" t="s">
        <v>746</v>
      </c>
      <c r="R10" s="2" t="s">
        <v>747</v>
      </c>
      <c r="S10" s="2" t="s">
        <v>748</v>
      </c>
      <c r="U10" s="2" t="s">
        <v>749</v>
      </c>
    </row>
    <row r="11" spans="1:22" ht="51" x14ac:dyDescent="0.2">
      <c r="A11" s="2" t="s">
        <v>750</v>
      </c>
      <c r="B11" s="2" t="s">
        <v>936</v>
      </c>
      <c r="C11" s="2" t="s">
        <v>938</v>
      </c>
      <c r="D11" s="2" t="s">
        <v>751</v>
      </c>
      <c r="H11" s="2" t="s">
        <v>943</v>
      </c>
      <c r="J11" s="2" t="s">
        <v>752</v>
      </c>
      <c r="M11" s="2" t="s">
        <v>753</v>
      </c>
      <c r="O11" s="2" t="s">
        <v>949</v>
      </c>
      <c r="R11" s="2" t="s">
        <v>754</v>
      </c>
      <c r="S11" s="2" t="s">
        <v>755</v>
      </c>
      <c r="U11" s="2" t="s">
        <v>756</v>
      </c>
    </row>
    <row r="12" spans="1:22" ht="51" x14ac:dyDescent="0.2">
      <c r="A12" s="2" t="s">
        <v>757</v>
      </c>
      <c r="D12" s="2" t="s">
        <v>939</v>
      </c>
      <c r="J12" s="2" t="s">
        <v>758</v>
      </c>
      <c r="M12" s="2" t="s">
        <v>759</v>
      </c>
      <c r="R12" s="2" t="s">
        <v>760</v>
      </c>
      <c r="S12" s="2" t="s">
        <v>761</v>
      </c>
      <c r="U12" s="2" t="s">
        <v>956</v>
      </c>
    </row>
    <row r="13" spans="1:22" ht="34" x14ac:dyDescent="0.2">
      <c r="A13" s="2" t="s">
        <v>762</v>
      </c>
      <c r="J13" s="2" t="s">
        <v>763</v>
      </c>
      <c r="M13" s="2" t="s">
        <v>948</v>
      </c>
      <c r="R13" s="2" t="s">
        <v>764</v>
      </c>
      <c r="S13" s="2" t="s">
        <v>953</v>
      </c>
    </row>
    <row r="14" spans="1:22" ht="34" x14ac:dyDescent="0.2">
      <c r="A14" s="2" t="s">
        <v>765</v>
      </c>
      <c r="J14" s="2" t="s">
        <v>766</v>
      </c>
      <c r="R14" s="2" t="s">
        <v>767</v>
      </c>
      <c r="S14" s="2" t="s">
        <v>954</v>
      </c>
    </row>
    <row r="15" spans="1:22" ht="34" x14ac:dyDescent="0.2">
      <c r="A15" s="2" t="s">
        <v>768</v>
      </c>
      <c r="J15" s="2" t="s">
        <v>769</v>
      </c>
      <c r="R15" s="2" t="s">
        <v>770</v>
      </c>
      <c r="S15" s="2" t="s">
        <v>955</v>
      </c>
    </row>
    <row r="16" spans="1:22" ht="34" x14ac:dyDescent="0.2">
      <c r="A16" s="2" t="s">
        <v>935</v>
      </c>
      <c r="J16" s="2" t="s">
        <v>771</v>
      </c>
      <c r="R16" s="2" t="s">
        <v>952</v>
      </c>
    </row>
    <row r="17" spans="10:10" ht="17" x14ac:dyDescent="0.2">
      <c r="J17" s="2" t="s">
        <v>772</v>
      </c>
    </row>
    <row r="18" spans="10:10" ht="34" x14ac:dyDescent="0.2">
      <c r="J18" s="2" t="s">
        <v>773</v>
      </c>
    </row>
    <row r="19" spans="10:10" ht="17" x14ac:dyDescent="0.2">
      <c r="J19" s="2" t="s">
        <v>774</v>
      </c>
    </row>
    <row r="20" spans="10:10" ht="34" x14ac:dyDescent="0.2">
      <c r="J20" s="2" t="s">
        <v>775</v>
      </c>
    </row>
    <row r="21" spans="10:10" ht="34" x14ac:dyDescent="0.2">
      <c r="J21" s="2" t="s">
        <v>776</v>
      </c>
    </row>
    <row r="22" spans="10:10" ht="34" x14ac:dyDescent="0.2">
      <c r="J22" s="2" t="s">
        <v>777</v>
      </c>
    </row>
    <row r="23" spans="10:10" ht="34" x14ac:dyDescent="0.2">
      <c r="J23" s="2" t="s">
        <v>778</v>
      </c>
    </row>
    <row r="24" spans="10:10" ht="34" x14ac:dyDescent="0.2">
      <c r="J24" s="2" t="s">
        <v>779</v>
      </c>
    </row>
    <row r="25" spans="10:10" ht="34" x14ac:dyDescent="0.2">
      <c r="J25" s="2" t="s">
        <v>780</v>
      </c>
    </row>
    <row r="26" spans="10:10" ht="34" x14ac:dyDescent="0.2">
      <c r="J26" s="2" t="s">
        <v>781</v>
      </c>
    </row>
    <row r="27" spans="10:10" ht="34" x14ac:dyDescent="0.2">
      <c r="J27" s="2" t="s">
        <v>782</v>
      </c>
    </row>
    <row r="28" spans="10:10" ht="34" x14ac:dyDescent="0.2">
      <c r="J28" s="2" t="s">
        <v>783</v>
      </c>
    </row>
    <row r="29" spans="10:10" ht="17" x14ac:dyDescent="0.2">
      <c r="J29" s="2" t="s">
        <v>784</v>
      </c>
    </row>
    <row r="30" spans="10:10" ht="34" x14ac:dyDescent="0.2">
      <c r="J30" s="2" t="s">
        <v>944</v>
      </c>
    </row>
    <row r="31" spans="10:10" s="47" customFormat="1" ht="35" thickBot="1" x14ac:dyDescent="0.25">
      <c r="J31" s="47" t="s">
        <v>945</v>
      </c>
    </row>
    <row r="32" spans="10:10" ht="17" thickTop="1" x14ac:dyDescent="0.2"/>
    <row r="33" spans="1:6" ht="27" x14ac:dyDescent="0.2">
      <c r="A33" s="48" t="s">
        <v>957</v>
      </c>
    </row>
    <row r="35" spans="1:6" ht="51" x14ac:dyDescent="0.2">
      <c r="A35" s="6" t="s">
        <v>281</v>
      </c>
      <c r="B35" s="6" t="s">
        <v>282</v>
      </c>
      <c r="C35" s="6" t="s">
        <v>288</v>
      </c>
      <c r="D35" s="6" t="s">
        <v>293</v>
      </c>
      <c r="E35" s="6" t="s">
        <v>300</v>
      </c>
      <c r="F35" s="6" t="s">
        <v>302</v>
      </c>
    </row>
    <row r="36" spans="1:6" x14ac:dyDescent="0.2">
      <c r="A36" s="46"/>
      <c r="B36" s="46"/>
      <c r="D36" s="46"/>
    </row>
    <row r="37" spans="1:6" ht="51" x14ac:dyDescent="0.2">
      <c r="A37" s="2" t="s">
        <v>637</v>
      </c>
      <c r="B37" s="2" t="s">
        <v>638</v>
      </c>
      <c r="C37" s="2" t="s">
        <v>666</v>
      </c>
      <c r="D37" s="2" t="s">
        <v>753</v>
      </c>
      <c r="E37" s="2" t="s">
        <v>677</v>
      </c>
      <c r="F37" s="2" t="s">
        <v>658</v>
      </c>
    </row>
    <row r="38" spans="1:6" ht="17" x14ac:dyDescent="0.2">
      <c r="A38" s="2" t="s">
        <v>659</v>
      </c>
      <c r="B38" s="2" t="s">
        <v>681</v>
      </c>
    </row>
  </sheetData>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156E9-7F1C-6644-A9D6-E5CC4C1384D3}">
  <dimension ref="A1:J264"/>
  <sheetViews>
    <sheetView zoomScale="85" zoomScaleNormal="85" workbookViewId="0">
      <selection activeCell="C4" sqref="C4"/>
    </sheetView>
  </sheetViews>
  <sheetFormatPr baseColWidth="10" defaultRowHeight="16" x14ac:dyDescent="0.2"/>
  <cols>
    <col min="1" max="1" width="100.83203125" style="22" customWidth="1"/>
    <col min="2" max="2" width="9.83203125" style="9" customWidth="1"/>
    <col min="3" max="3" width="19.33203125" style="8" customWidth="1"/>
    <col min="4" max="4" width="69.6640625" style="1" customWidth="1"/>
    <col min="5" max="5" width="6.6640625" style="1" customWidth="1"/>
    <col min="6" max="6" width="16.5" style="33" customWidth="1"/>
    <col min="7" max="7" width="49.1640625" style="1" customWidth="1"/>
    <col min="8" max="8" width="6.33203125" style="1" customWidth="1"/>
    <col min="9" max="9" width="30.1640625" style="2" customWidth="1"/>
    <col min="10" max="10" width="16.1640625" style="1" customWidth="1"/>
    <col min="11" max="16384" width="10.83203125" style="1"/>
  </cols>
  <sheetData>
    <row r="1" spans="1:10" ht="23" x14ac:dyDescent="0.2">
      <c r="A1" s="21" t="s">
        <v>80</v>
      </c>
      <c r="F1" s="32" t="s">
        <v>53</v>
      </c>
      <c r="G1" s="1" t="s">
        <v>514</v>
      </c>
      <c r="I1" s="26" t="s">
        <v>276</v>
      </c>
    </row>
    <row r="3" spans="1:10" ht="32" x14ac:dyDescent="0.2">
      <c r="A3" s="20" t="s">
        <v>78</v>
      </c>
      <c r="B3" s="10" t="s">
        <v>565</v>
      </c>
      <c r="C3" s="11" t="s">
        <v>564</v>
      </c>
      <c r="D3" s="11" t="s">
        <v>77</v>
      </c>
      <c r="E3" s="5"/>
      <c r="F3" s="11" t="s">
        <v>53</v>
      </c>
      <c r="G3" s="11" t="s">
        <v>54</v>
      </c>
      <c r="I3" s="11" t="s">
        <v>575</v>
      </c>
      <c r="J3" s="11" t="s">
        <v>567</v>
      </c>
    </row>
    <row r="4" spans="1:10" ht="189" customHeight="1" x14ac:dyDescent="0.2">
      <c r="A4" s="18" t="s">
        <v>32</v>
      </c>
      <c r="B4" s="17" t="s">
        <v>31</v>
      </c>
      <c r="C4" s="13"/>
      <c r="D4" s="14"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E4" s="2"/>
      <c r="F4" s="31" t="s">
        <v>73</v>
      </c>
      <c r="G4" s="18" t="s">
        <v>56</v>
      </c>
      <c r="I4" s="18" t="s">
        <v>785</v>
      </c>
      <c r="J4" s="31"/>
    </row>
    <row r="5" spans="1:10" ht="219" customHeight="1" x14ac:dyDescent="0.2">
      <c r="A5" s="18" t="s">
        <v>33</v>
      </c>
      <c r="B5" s="17" t="s">
        <v>31</v>
      </c>
      <c r="C5" s="13"/>
      <c r="D5" s="14"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E5" s="2"/>
      <c r="F5" s="31" t="s">
        <v>74</v>
      </c>
      <c r="G5" s="18" t="s">
        <v>55</v>
      </c>
      <c r="I5" s="18" t="s">
        <v>785</v>
      </c>
      <c r="J5" s="31"/>
    </row>
    <row r="6" spans="1:10" ht="34" x14ac:dyDescent="0.2">
      <c r="A6" s="64" t="s">
        <v>34</v>
      </c>
      <c r="B6" s="64"/>
      <c r="C6" s="64"/>
      <c r="D6" s="64"/>
      <c r="E6" s="2"/>
      <c r="F6" s="31" t="s">
        <v>616</v>
      </c>
      <c r="G6" s="18" t="s">
        <v>617</v>
      </c>
      <c r="I6" s="18" t="s">
        <v>786</v>
      </c>
      <c r="J6" s="31"/>
    </row>
    <row r="7" spans="1:10" ht="34" x14ac:dyDescent="0.2">
      <c r="A7" s="64" t="s">
        <v>0</v>
      </c>
      <c r="B7" s="64"/>
      <c r="C7" s="64"/>
      <c r="D7" s="64"/>
      <c r="E7" s="2"/>
      <c r="F7" s="31" t="s">
        <v>69</v>
      </c>
      <c r="G7" s="18" t="s">
        <v>70</v>
      </c>
      <c r="I7" s="18" t="s">
        <v>787</v>
      </c>
      <c r="J7" s="31"/>
    </row>
    <row r="8" spans="1:10" ht="116" customHeight="1" x14ac:dyDescent="0.2">
      <c r="A8" s="18" t="s">
        <v>35</v>
      </c>
      <c r="B8" s="17" t="s">
        <v>31</v>
      </c>
      <c r="C8" s="13" t="str">
        <f t="shared" ref="C8:C13" si="0">$F$5</f>
        <v>ISO 14971</v>
      </c>
      <c r="D8" s="14"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E8" s="2"/>
      <c r="F8" s="31" t="s">
        <v>57</v>
      </c>
      <c r="G8" s="18" t="s">
        <v>58</v>
      </c>
      <c r="I8" s="18" t="s">
        <v>788</v>
      </c>
      <c r="J8" s="31"/>
    </row>
    <row r="9" spans="1:10" ht="113" customHeight="1" x14ac:dyDescent="0.2">
      <c r="A9" s="18" t="s">
        <v>36</v>
      </c>
      <c r="B9" s="17" t="s">
        <v>31</v>
      </c>
      <c r="C9" s="13" t="str">
        <f t="shared" si="0"/>
        <v>ISO 14971</v>
      </c>
      <c r="D9" s="14" t="str">
        <f t="shared" ref="D9:D13" si="1">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E9" s="2"/>
      <c r="F9" s="31" t="s">
        <v>626</v>
      </c>
      <c r="G9" s="18" t="s">
        <v>627</v>
      </c>
      <c r="I9" s="18" t="s">
        <v>789</v>
      </c>
      <c r="J9" s="31"/>
    </row>
    <row r="10" spans="1:10" ht="125" customHeight="1" x14ac:dyDescent="0.2">
      <c r="A10" s="18" t="s">
        <v>37</v>
      </c>
      <c r="B10" s="17" t="s">
        <v>31</v>
      </c>
      <c r="C10" s="13" t="str">
        <f t="shared" si="0"/>
        <v>ISO 14971</v>
      </c>
      <c r="D10" s="14" t="str">
        <f t="shared" si="1"/>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E10" s="2"/>
      <c r="F10" s="31" t="s">
        <v>63</v>
      </c>
      <c r="G10" s="18" t="s">
        <v>628</v>
      </c>
      <c r="I10" s="18" t="s">
        <v>790</v>
      </c>
      <c r="J10" s="31"/>
    </row>
    <row r="11" spans="1:10" ht="128" customHeight="1" x14ac:dyDescent="0.2">
      <c r="A11" s="18" t="s">
        <v>38</v>
      </c>
      <c r="B11" s="17" t="s">
        <v>31</v>
      </c>
      <c r="C11" s="13" t="str">
        <f t="shared" si="0"/>
        <v>ISO 14971</v>
      </c>
      <c r="D11" s="14" t="str">
        <f t="shared" si="1"/>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E11" s="2"/>
      <c r="F11" s="31" t="s">
        <v>61</v>
      </c>
      <c r="G11" s="18" t="s">
        <v>62</v>
      </c>
      <c r="I11" s="18" t="s">
        <v>791</v>
      </c>
      <c r="J11" s="31"/>
    </row>
    <row r="12" spans="1:10" ht="144" customHeight="1" x14ac:dyDescent="0.2">
      <c r="A12" s="18" t="s">
        <v>52</v>
      </c>
      <c r="B12" s="17" t="s">
        <v>31</v>
      </c>
      <c r="C12" s="13" t="str">
        <f t="shared" si="0"/>
        <v>ISO 14971</v>
      </c>
      <c r="D12" s="14" t="str">
        <f t="shared" si="1"/>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E12" s="2"/>
      <c r="F12" s="31" t="s">
        <v>802</v>
      </c>
      <c r="G12" s="18" t="s">
        <v>803</v>
      </c>
      <c r="I12" s="18" t="s">
        <v>792</v>
      </c>
      <c r="J12" s="31"/>
    </row>
    <row r="13" spans="1:10" ht="128" customHeight="1" x14ac:dyDescent="0.2">
      <c r="A13" s="18" t="s">
        <v>39</v>
      </c>
      <c r="B13" s="17" t="s">
        <v>31</v>
      </c>
      <c r="C13" s="13" t="str">
        <f t="shared" si="0"/>
        <v>ISO 14971</v>
      </c>
      <c r="D13" s="14" t="str">
        <f t="shared" si="1"/>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E13" s="2"/>
      <c r="F13" s="31" t="s">
        <v>59</v>
      </c>
      <c r="G13" s="18" t="s">
        <v>60</v>
      </c>
      <c r="I13" s="18" t="s">
        <v>793</v>
      </c>
      <c r="J13" s="31"/>
    </row>
    <row r="14" spans="1:10" ht="64" customHeight="1" x14ac:dyDescent="0.2">
      <c r="A14" s="64" t="s">
        <v>40</v>
      </c>
      <c r="B14" s="64"/>
      <c r="C14" s="64"/>
      <c r="D14" s="64"/>
      <c r="F14" s="31" t="s">
        <v>531</v>
      </c>
      <c r="G14" s="18" t="s">
        <v>532</v>
      </c>
      <c r="I14" s="18" t="s">
        <v>794</v>
      </c>
      <c r="J14" s="31"/>
    </row>
    <row r="15" spans="1:10" ht="107" customHeight="1" x14ac:dyDescent="0.2">
      <c r="A15" s="18" t="s">
        <v>41</v>
      </c>
      <c r="B15" s="17" t="s">
        <v>31</v>
      </c>
      <c r="C15" s="13" t="str">
        <f>$F$5</f>
        <v>ISO 14971</v>
      </c>
      <c r="D15" s="14"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15" s="31" t="s">
        <v>67</v>
      </c>
      <c r="G15" s="18" t="s">
        <v>68</v>
      </c>
      <c r="I15" s="18" t="s">
        <v>795</v>
      </c>
      <c r="J15" s="31"/>
    </row>
    <row r="16" spans="1:10" ht="145" customHeight="1" x14ac:dyDescent="0.2">
      <c r="A16" s="18" t="s">
        <v>42</v>
      </c>
      <c r="B16" s="17" t="s">
        <v>31</v>
      </c>
      <c r="C16" s="13" t="str">
        <f>$F$5</f>
        <v>ISO 14971</v>
      </c>
      <c r="D16" s="14"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16" s="31" t="s">
        <v>620</v>
      </c>
      <c r="G16" s="18" t="s">
        <v>621</v>
      </c>
      <c r="I16" s="18" t="s">
        <v>796</v>
      </c>
      <c r="J16" s="31"/>
    </row>
    <row r="17" spans="1:10" ht="116" customHeight="1" x14ac:dyDescent="0.2">
      <c r="A17" s="18" t="s">
        <v>43</v>
      </c>
      <c r="B17" s="17" t="s">
        <v>31</v>
      </c>
      <c r="C17" s="13" t="str">
        <f>$F$5</f>
        <v>ISO 14971</v>
      </c>
      <c r="D17" s="14"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17" s="42" t="s">
        <v>521</v>
      </c>
      <c r="G17" s="43" t="s">
        <v>522</v>
      </c>
      <c r="I17" s="18" t="s">
        <v>797</v>
      </c>
      <c r="J17" s="31"/>
    </row>
    <row r="18" spans="1:10" ht="121" customHeight="1" x14ac:dyDescent="0.2">
      <c r="A18" s="18" t="s">
        <v>1</v>
      </c>
      <c r="B18" s="17" t="s">
        <v>31</v>
      </c>
      <c r="C18" s="13" t="str">
        <f>$F$5</f>
        <v>ISO 14971</v>
      </c>
      <c r="D18" s="14"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18" s="31" t="s">
        <v>65</v>
      </c>
      <c r="G18" s="18" t="s">
        <v>66</v>
      </c>
      <c r="I18" s="18" t="s">
        <v>798</v>
      </c>
      <c r="J18" s="31"/>
    </row>
    <row r="19" spans="1:10" ht="68" x14ac:dyDescent="0.2">
      <c r="A19" s="67" t="s">
        <v>44</v>
      </c>
      <c r="B19" s="67"/>
      <c r="C19" s="67"/>
      <c r="D19" s="67"/>
      <c r="F19" s="31" t="s">
        <v>537</v>
      </c>
      <c r="G19" s="18" t="s">
        <v>538</v>
      </c>
      <c r="I19" s="18" t="s">
        <v>799</v>
      </c>
      <c r="J19" s="31"/>
    </row>
    <row r="20" spans="1:10" ht="62" customHeight="1" x14ac:dyDescent="0.2">
      <c r="A20" s="18" t="s">
        <v>45</v>
      </c>
      <c r="B20" s="17" t="s">
        <v>31</v>
      </c>
      <c r="C20" s="13" t="str">
        <f>$F$5&amp;CHAR(10)&amp;$F$21</f>
        <v>ISO 14971
ISO 8536-4</v>
      </c>
      <c r="D20" s="14"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20" s="31" t="s">
        <v>800</v>
      </c>
      <c r="G20" s="18" t="s">
        <v>801</v>
      </c>
      <c r="I20" s="22"/>
      <c r="J20" s="36"/>
    </row>
    <row r="21" spans="1:10" ht="87" customHeight="1" x14ac:dyDescent="0.2">
      <c r="A21" s="18" t="s">
        <v>46</v>
      </c>
      <c r="B21" s="17" t="s">
        <v>31</v>
      </c>
      <c r="C21" s="13" t="str">
        <f>$F$5&amp;CHAR(10)&amp;$F$21</f>
        <v>ISO 14971
ISO 8536-4</v>
      </c>
      <c r="D21" s="14"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21" s="31" t="s">
        <v>527</v>
      </c>
      <c r="G21" s="18" t="s">
        <v>528</v>
      </c>
      <c r="I21" s="22"/>
      <c r="J21" s="36"/>
    </row>
    <row r="22" spans="1:10" ht="86" customHeight="1" x14ac:dyDescent="0.2">
      <c r="A22" s="18" t="s">
        <v>47</v>
      </c>
      <c r="B22" s="17" t="s">
        <v>31</v>
      </c>
      <c r="C22" s="13" t="str">
        <f>F5&amp;CHAR(10)&amp;F19&amp;CHAR(10)&amp;F20&amp;CHAR(10)&amp;F21</f>
        <v>ISO 14971
ISO 80369-7
ISO 80369-20
ISO 8536-4</v>
      </c>
      <c r="D22" s="14"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22" s="31" t="s">
        <v>71</v>
      </c>
      <c r="G22" s="18" t="s">
        <v>72</v>
      </c>
      <c r="I22" s="22"/>
      <c r="J22" s="36"/>
    </row>
    <row r="23" spans="1:10" ht="92" customHeight="1" x14ac:dyDescent="0.2">
      <c r="A23" s="18" t="s">
        <v>48</v>
      </c>
      <c r="B23" s="17" t="s">
        <v>31</v>
      </c>
      <c r="C23" s="13" t="str">
        <f>F5&amp;CHAR(10)&amp;F19&amp;CHAR(10)&amp;F20&amp;CHAR(10)&amp;F21</f>
        <v>ISO 14971
ISO 80369-7
ISO 80369-20
ISO 8536-4</v>
      </c>
      <c r="D23" s="14"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23" s="31" t="s">
        <v>523</v>
      </c>
      <c r="G23" s="18" t="s">
        <v>524</v>
      </c>
      <c r="I23" s="22"/>
      <c r="J23" s="36"/>
    </row>
    <row r="24" spans="1:10" ht="102" customHeight="1" x14ac:dyDescent="0.2">
      <c r="A24" s="18" t="s">
        <v>49</v>
      </c>
      <c r="B24" s="17" t="s">
        <v>31</v>
      </c>
      <c r="C24" s="13" t="str">
        <f>$F$5</f>
        <v>ISO 14971</v>
      </c>
      <c r="D24" s="14"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24" s="31" t="s">
        <v>526</v>
      </c>
      <c r="G24" s="18" t="s">
        <v>525</v>
      </c>
      <c r="I24" s="22"/>
      <c r="J24" s="36"/>
    </row>
    <row r="25" spans="1:10" ht="68" x14ac:dyDescent="0.2">
      <c r="A25" s="18" t="s">
        <v>50</v>
      </c>
      <c r="B25" s="17" t="s">
        <v>544</v>
      </c>
      <c r="C25" s="19" t="str">
        <f>$G$1</f>
        <v>N/A</v>
      </c>
      <c r="D25" s="19" t="str">
        <f>$G$1</f>
        <v>N/A</v>
      </c>
      <c r="F25" s="42" t="s">
        <v>806</v>
      </c>
      <c r="G25" s="43" t="s">
        <v>807</v>
      </c>
      <c r="I25" s="22"/>
      <c r="J25" s="36"/>
    </row>
    <row r="26" spans="1:10" ht="32" customHeight="1" x14ac:dyDescent="0.2">
      <c r="F26" s="31" t="s">
        <v>805</v>
      </c>
      <c r="G26" s="18" t="s">
        <v>804</v>
      </c>
      <c r="I26" s="22"/>
      <c r="J26" s="36"/>
    </row>
    <row r="27" spans="1:10" ht="51" x14ac:dyDescent="0.2">
      <c r="A27" s="20" t="s">
        <v>79</v>
      </c>
      <c r="B27" s="10" t="s">
        <v>565</v>
      </c>
      <c r="C27" s="11" t="s">
        <v>564</v>
      </c>
      <c r="D27" s="11" t="s">
        <v>77</v>
      </c>
      <c r="F27" s="31" t="s">
        <v>539</v>
      </c>
      <c r="G27" s="18" t="s">
        <v>540</v>
      </c>
      <c r="I27" s="22"/>
      <c r="J27" s="36"/>
    </row>
    <row r="28" spans="1:10" ht="34" x14ac:dyDescent="0.2">
      <c r="A28" s="62" t="s">
        <v>81</v>
      </c>
      <c r="B28" s="62"/>
      <c r="C28" s="62"/>
      <c r="D28" s="62"/>
      <c r="F28" s="31" t="s">
        <v>529</v>
      </c>
      <c r="G28" s="18" t="s">
        <v>808</v>
      </c>
    </row>
    <row r="29" spans="1:10" ht="51" x14ac:dyDescent="0.2">
      <c r="A29" s="64" t="s">
        <v>273</v>
      </c>
      <c r="B29" s="64"/>
      <c r="C29" s="64"/>
      <c r="D29" s="64"/>
      <c r="F29" s="42" t="s">
        <v>515</v>
      </c>
      <c r="G29" s="43" t="s">
        <v>516</v>
      </c>
    </row>
    <row r="30" spans="1:10" ht="81" customHeight="1" x14ac:dyDescent="0.2">
      <c r="A30" s="18" t="s">
        <v>82</v>
      </c>
      <c r="B30" s="17" t="s">
        <v>31</v>
      </c>
      <c r="C30" s="13" t="str">
        <f>_xlfn.TEXTJOIN(CHAR(10),TRUE,$F$5:$F$22)</f>
        <v>ISO 14971
ISO 10555-1
ISO 10555-5
ISO 10993-1
ISO 10993-3
ISO 10993-4
ISO 10993-5
ISO 10993-6
ISO 10993-10
ISO 10993-11
ISO 10993-12
ISO 14937
ISO 23908
ISO 7864
ISO 80369-7
ISO 80369-20
ISO 8536-4
ISO 9626</v>
      </c>
      <c r="D30"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30" s="31" t="s">
        <v>620</v>
      </c>
      <c r="G30" s="18" t="s">
        <v>621</v>
      </c>
    </row>
    <row r="31" spans="1:10" ht="98" customHeight="1" x14ac:dyDescent="0.2">
      <c r="A31" s="18" t="s">
        <v>83</v>
      </c>
      <c r="B31" s="17" t="s">
        <v>31</v>
      </c>
      <c r="C31" s="13" t="str">
        <f>_xlfn.TEXTJOIN(CHAR(10),TRUE,$F$6:$F$12)</f>
        <v>ISO 10555-1
ISO 10555-5
ISO 10993-1
ISO 10993-3
ISO 10993-4
ISO 10993-5
ISO 10993-6</v>
      </c>
      <c r="D31"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31" s="31" t="s">
        <v>512</v>
      </c>
      <c r="G31" s="18" t="s">
        <v>513</v>
      </c>
    </row>
    <row r="32" spans="1:10" ht="90" customHeight="1" x14ac:dyDescent="0.2">
      <c r="A32" s="18" t="s">
        <v>84</v>
      </c>
      <c r="B32" s="17" t="s">
        <v>31</v>
      </c>
      <c r="C32" s="13" t="str">
        <f>_xlfn.TEXTJOIN(CHAR(10),TRUE,$F$6:$F$12)</f>
        <v>ISO 10555-1
ISO 10555-5
ISO 10993-1
ISO 10993-3
ISO 10993-4
ISO 10993-5
ISO 10993-6</v>
      </c>
      <c r="D32"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32" s="44"/>
      <c r="G32" s="45"/>
    </row>
    <row r="33" spans="1:7" ht="99" customHeight="1" x14ac:dyDescent="0.2">
      <c r="A33" s="18" t="s">
        <v>85</v>
      </c>
      <c r="B33" s="17" t="s">
        <v>31</v>
      </c>
      <c r="C33" s="13" t="str">
        <f>F4&amp;CHAR(10)&amp;_xlfn.TEXTJOIN(CHAR(10),TRUE,$F$13:$F$18)&amp;CHAR(10)&amp;F22</f>
        <v>ISO 13485
ISO 10993-10
ISO 10993-11
ISO 10993-12
ISO 14937
ISO 23908
ISO 7864
ISO 9626</v>
      </c>
      <c r="D33"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33" s="36"/>
      <c r="G33" s="22"/>
    </row>
    <row r="34" spans="1:7" ht="34" x14ac:dyDescent="0.2">
      <c r="A34" s="18" t="s">
        <v>86</v>
      </c>
      <c r="B34" s="17" t="s">
        <v>544</v>
      </c>
      <c r="C34" s="19" t="str">
        <f>$G$1</f>
        <v>N/A</v>
      </c>
      <c r="D34" s="19" t="str">
        <f>$G$1</f>
        <v>N/A</v>
      </c>
      <c r="F34" s="36"/>
      <c r="G34" s="22"/>
    </row>
    <row r="35" spans="1:7" ht="112" customHeight="1" x14ac:dyDescent="0.2">
      <c r="A35" s="18" t="s">
        <v>87</v>
      </c>
      <c r="B35" s="17" t="s">
        <v>31</v>
      </c>
      <c r="C35" s="13" t="str">
        <f>_xlfn.TEXTJOIN(CHAR(10),TRUE,$F$13:$F$18)&amp;CHAR(10)&amp;F22</f>
        <v>ISO 10993-10
ISO 10993-11
ISO 10993-12
ISO 14937
ISO 23908
ISO 7864
ISO 9626</v>
      </c>
      <c r="D35"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35" s="34"/>
      <c r="G35" s="2"/>
    </row>
    <row r="36" spans="1:7" ht="56" customHeight="1" x14ac:dyDescent="0.2">
      <c r="A36" s="18" t="s">
        <v>88</v>
      </c>
      <c r="B36" s="17" t="s">
        <v>31</v>
      </c>
      <c r="C36" s="13" t="str">
        <f>_xlfn.TEXTJOIN(CHAR(10),TRUE,$F$13:$F$18)&amp;CHAR(10)&amp;F22</f>
        <v>ISO 10993-10
ISO 10993-11
ISO 10993-12
ISO 14937
ISO 23908
ISO 7864
ISO 9626</v>
      </c>
      <c r="D36"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37" spans="1:7" ht="121" customHeight="1" x14ac:dyDescent="0.2">
      <c r="A37" s="18" t="s">
        <v>89</v>
      </c>
      <c r="B37" s="17" t="s">
        <v>31</v>
      </c>
      <c r="C37" s="13" t="str">
        <f>F21&amp;CHAR(10)&amp;_xlfn.TEXTJOIN(CHAR(10),TRUE,$F$13:$F$18)&amp;CHAR(10)&amp;F22</f>
        <v>ISO 8536-4
ISO 10993-10
ISO 10993-11
ISO 10993-12
ISO 14937
ISO 23908
ISO 7864
ISO 9626</v>
      </c>
      <c r="D37"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38" spans="1:7" ht="124" customHeight="1" x14ac:dyDescent="0.2">
      <c r="A38" s="18" t="s">
        <v>90</v>
      </c>
      <c r="B38" s="17" t="s">
        <v>31</v>
      </c>
      <c r="C38" s="13" t="str">
        <f>F5&amp;CHAR(10)&amp;_xlfn.TEXTJOIN(CHAR(10),TRUE,$F$25:$F$27)</f>
        <v>ISO 14971
IEC 60601-1-6
IEC 62304
IEC 62366-1</v>
      </c>
      <c r="D38"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38" s="34"/>
      <c r="G38" s="2"/>
    </row>
    <row r="39" spans="1:7" ht="121" customHeight="1" x14ac:dyDescent="0.2">
      <c r="A39" s="18" t="s">
        <v>92</v>
      </c>
      <c r="B39" s="17" t="s">
        <v>31</v>
      </c>
      <c r="C39" s="13" t="str">
        <f>F4&amp;CHAR(10)&amp;F5</f>
        <v>ISO 13485
ISO 14971</v>
      </c>
      <c r="D39"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40" spans="1:7" x14ac:dyDescent="0.2">
      <c r="A40" s="62" t="s">
        <v>91</v>
      </c>
      <c r="B40" s="62"/>
      <c r="C40" s="62"/>
      <c r="D40" s="62"/>
    </row>
    <row r="41" spans="1:7" x14ac:dyDescent="0.2">
      <c r="A41" s="62" t="s">
        <v>93</v>
      </c>
      <c r="B41" s="62"/>
      <c r="C41" s="62"/>
      <c r="D41" s="62"/>
    </row>
    <row r="42" spans="1:7" ht="50" customHeight="1" x14ac:dyDescent="0.2">
      <c r="A42" s="64" t="s">
        <v>94</v>
      </c>
      <c r="B42" s="64"/>
      <c r="C42" s="64"/>
      <c r="D42" s="64"/>
    </row>
    <row r="43" spans="1:7" ht="102" customHeight="1" x14ac:dyDescent="0.2">
      <c r="A43" s="18" t="s">
        <v>2</v>
      </c>
      <c r="B43" s="17" t="s">
        <v>31</v>
      </c>
      <c r="C43" s="13" t="str">
        <f>$F$5&amp;CHAR(10)&amp;_xlfn.TEXTJOIN(CHAR(10),TRUE,$F$13:$F$18)&amp;CHAR(10)&amp;F22</f>
        <v>ISO 14971
ISO 10993-10
ISO 10993-11
ISO 10993-12
ISO 14937
ISO 23908
ISO 7864
ISO 9626</v>
      </c>
      <c r="D43"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44" spans="1:7" ht="111" customHeight="1" x14ac:dyDescent="0.2">
      <c r="A44" s="18" t="s">
        <v>3</v>
      </c>
      <c r="B44" s="17" t="s">
        <v>31</v>
      </c>
      <c r="C44" s="13" t="str">
        <f>$F$5&amp;CHAR(10)&amp;_xlfn.TEXTJOIN(CHAR(10),TRUE,$F$13:$F$18)&amp;CHAR(10)&amp;F22</f>
        <v>ISO 14971
ISO 10993-10
ISO 10993-11
ISO 10993-12
ISO 14937
ISO 23908
ISO 7864
ISO 9626</v>
      </c>
      <c r="D44"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45" spans="1:7" ht="126" customHeight="1" x14ac:dyDescent="0.2">
      <c r="A45" s="18" t="s">
        <v>4</v>
      </c>
      <c r="B45" s="17" t="s">
        <v>31</v>
      </c>
      <c r="C45" s="13" t="str">
        <f>$F$5&amp;CHAR(10)&amp;_xlfn.TEXTJOIN(CHAR(10),TRUE,$F$13:$F$18)&amp;CHAR(10)&amp;F22</f>
        <v>ISO 14971
ISO 10993-10
ISO 10993-11
ISO 10993-12
ISO 14937
ISO 23908
ISO 7864
ISO 9626</v>
      </c>
      <c r="D45"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46" spans="1:7" x14ac:dyDescent="0.2">
      <c r="A46" s="64" t="s">
        <v>5</v>
      </c>
      <c r="B46" s="64"/>
      <c r="C46" s="64"/>
      <c r="D46" s="64"/>
    </row>
    <row r="47" spans="1:7" ht="134" customHeight="1" x14ac:dyDescent="0.2">
      <c r="A47" s="18" t="s">
        <v>275</v>
      </c>
      <c r="B47" s="17" t="s">
        <v>31</v>
      </c>
      <c r="C47" s="13" t="str">
        <f>$F$5&amp;CHAR(10)&amp;$F$28</f>
        <v>ISO 14971
ISO 10993-7</v>
      </c>
      <c r="D47" s="13"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48" spans="1:7" ht="85" x14ac:dyDescent="0.2">
      <c r="A48" s="18" t="s">
        <v>274</v>
      </c>
      <c r="B48" s="17" t="s">
        <v>544</v>
      </c>
      <c r="C48" s="19" t="str">
        <f>$G$1</f>
        <v>N/A</v>
      </c>
      <c r="D48" s="19" t="str">
        <f>$G$1</f>
        <v>N/A</v>
      </c>
    </row>
    <row r="49" spans="1:4" x14ac:dyDescent="0.2">
      <c r="A49" s="62" t="s">
        <v>95</v>
      </c>
      <c r="B49" s="62"/>
      <c r="C49" s="62"/>
      <c r="D49" s="62"/>
    </row>
    <row r="50" spans="1:4" x14ac:dyDescent="0.2">
      <c r="A50" s="64" t="s">
        <v>6</v>
      </c>
      <c r="B50" s="64"/>
      <c r="C50" s="64"/>
      <c r="D50" s="64"/>
    </row>
    <row r="51" spans="1:4" ht="75" customHeight="1" x14ac:dyDescent="0.2">
      <c r="A51" s="18" t="s">
        <v>96</v>
      </c>
      <c r="B51" s="17"/>
      <c r="C51" s="60" t="s">
        <v>633</v>
      </c>
      <c r="D51" s="61"/>
    </row>
    <row r="52" spans="1:4" ht="78" customHeight="1" x14ac:dyDescent="0.2">
      <c r="A52" s="18" t="s">
        <v>97</v>
      </c>
      <c r="B52" s="17"/>
      <c r="C52" s="60" t="s">
        <v>633</v>
      </c>
      <c r="D52" s="61"/>
    </row>
    <row r="53" spans="1:4" ht="93" customHeight="1" x14ac:dyDescent="0.2">
      <c r="A53" s="18" t="s">
        <v>98</v>
      </c>
      <c r="B53" s="17"/>
      <c r="C53" s="60" t="s">
        <v>633</v>
      </c>
      <c r="D53" s="61"/>
    </row>
    <row r="54" spans="1:4" ht="105" customHeight="1" x14ac:dyDescent="0.2">
      <c r="A54" s="18" t="s">
        <v>99</v>
      </c>
      <c r="B54" s="17"/>
      <c r="C54" s="60" t="s">
        <v>633</v>
      </c>
      <c r="D54" s="61"/>
    </row>
    <row r="55" spans="1:4" ht="17" customHeight="1" x14ac:dyDescent="0.2">
      <c r="A55" s="62" t="s">
        <v>100</v>
      </c>
      <c r="B55" s="62"/>
      <c r="C55" s="62"/>
      <c r="D55" s="62"/>
    </row>
    <row r="56" spans="1:4" ht="119" x14ac:dyDescent="0.2">
      <c r="A56" s="18" t="s">
        <v>7</v>
      </c>
      <c r="B56" s="17" t="s">
        <v>544</v>
      </c>
      <c r="C56" s="19" t="str">
        <f>$G$1</f>
        <v>N/A</v>
      </c>
      <c r="D56" s="19" t="str">
        <f>$G$1</f>
        <v>N/A</v>
      </c>
    </row>
    <row r="57" spans="1:4" ht="17" customHeight="1" x14ac:dyDescent="0.2">
      <c r="A57" s="62" t="s">
        <v>101</v>
      </c>
      <c r="B57" s="62"/>
      <c r="C57" s="62"/>
      <c r="D57" s="62"/>
    </row>
    <row r="58" spans="1:4" ht="34" x14ac:dyDescent="0.2">
      <c r="A58" s="18" t="s">
        <v>102</v>
      </c>
      <c r="B58" s="17"/>
      <c r="C58" s="60" t="s">
        <v>633</v>
      </c>
      <c r="D58" s="61"/>
    </row>
    <row r="59" spans="1:4" ht="17" customHeight="1" x14ac:dyDescent="0.2">
      <c r="A59" s="62" t="s">
        <v>103</v>
      </c>
      <c r="B59" s="62"/>
      <c r="C59" s="62"/>
      <c r="D59" s="62"/>
    </row>
    <row r="60" spans="1:4" ht="143" customHeight="1" x14ac:dyDescent="0.2">
      <c r="A60" s="18" t="s">
        <v>8</v>
      </c>
      <c r="B60" s="17" t="s">
        <v>31</v>
      </c>
      <c r="C60" s="13" t="str">
        <f>$F$5&amp;CHAR(10)&amp;$F$28</f>
        <v>ISO 14971
ISO 10993-7</v>
      </c>
      <c r="D60" s="13" t="str">
        <f>_xlfn.TEXTJOIN(CHAR(10),TRUE,$I$9:$I$27)</f>
        <v>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61" spans="1:4" ht="181" customHeight="1" x14ac:dyDescent="0.2">
      <c r="A61" s="23" t="s">
        <v>104</v>
      </c>
      <c r="B61" s="17" t="s">
        <v>31</v>
      </c>
      <c r="C61" s="13" t="str">
        <f>F5&amp;CHAR(10)&amp;_xlfn.TEXTJOIN(CHAR(10),TRUE,$F$13:$F$18)&amp;CHAR(10)&amp;F22</f>
        <v>ISO 14971
ISO 10993-10
ISO 10993-11
ISO 10993-12
ISO 14937
ISO 23908
ISO 7864
ISO 9626</v>
      </c>
      <c r="D61"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62" spans="1:4" ht="240" customHeight="1" x14ac:dyDescent="0.2">
      <c r="A62" s="23" t="s">
        <v>105</v>
      </c>
      <c r="B62" s="17" t="s">
        <v>31</v>
      </c>
      <c r="C62" s="13" t="str">
        <f>F5&amp;CHAR(10)&amp;_xlfn.TEXTJOIN(CHAR(10),TRUE,$F$13:$F$18)&amp;CHAR(10)&amp;F22</f>
        <v>ISO 14971
ISO 10993-10
ISO 10993-11
ISO 10993-12
ISO 14937
ISO 23908
ISO 7864
ISO 9626</v>
      </c>
      <c r="D62"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63" spans="1:4" ht="17" customHeight="1" x14ac:dyDescent="0.2">
      <c r="A63" s="62" t="s">
        <v>106</v>
      </c>
      <c r="B63" s="62"/>
      <c r="C63" s="62"/>
      <c r="D63" s="62"/>
    </row>
    <row r="64" spans="1:4" ht="34" customHeight="1" x14ac:dyDescent="0.2">
      <c r="A64" s="64" t="s">
        <v>107</v>
      </c>
      <c r="B64" s="64"/>
      <c r="C64" s="64"/>
      <c r="D64" s="64"/>
    </row>
    <row r="65" spans="1:4" ht="91" customHeight="1" x14ac:dyDescent="0.2">
      <c r="A65" s="24" t="s">
        <v>108</v>
      </c>
      <c r="B65" s="17" t="s">
        <v>31</v>
      </c>
      <c r="C65" s="19" t="str">
        <f>$F$5</f>
        <v>ISO 14971</v>
      </c>
      <c r="D65"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66" spans="1:4" ht="100" customHeight="1" x14ac:dyDescent="0.2">
      <c r="A66" s="24" t="s">
        <v>109</v>
      </c>
      <c r="B66" s="17" t="s">
        <v>31</v>
      </c>
      <c r="C66" s="19" t="str">
        <f>$F$5</f>
        <v>ISO 14971</v>
      </c>
      <c r="D66"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67" spans="1:4" ht="134" customHeight="1" x14ac:dyDescent="0.2">
      <c r="A67" s="24" t="s">
        <v>110</v>
      </c>
      <c r="B67" s="17" t="s">
        <v>31</v>
      </c>
      <c r="C67" s="19" t="str">
        <f>$F$5</f>
        <v>ISO 14971</v>
      </c>
      <c r="D67"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68" spans="1:4" ht="91" customHeight="1" x14ac:dyDescent="0.2">
      <c r="A68" s="24" t="s">
        <v>111</v>
      </c>
      <c r="B68" s="17" t="s">
        <v>31</v>
      </c>
      <c r="C68" s="19" t="str">
        <f>$F$5</f>
        <v>ISO 14971</v>
      </c>
      <c r="D68"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69" spans="1:4" ht="103" customHeight="1" x14ac:dyDescent="0.2">
      <c r="A69" s="23" t="s">
        <v>112</v>
      </c>
      <c r="B69" s="17" t="s">
        <v>31</v>
      </c>
      <c r="C69" s="13" t="str">
        <f>_xlfn.TEXTJOIN(CHAR(10),TRUE,$F$23:$F$24)</f>
        <v>IEC 60601-1
IEC 60601-1-2</v>
      </c>
      <c r="D69"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70" spans="1:4" ht="51" x14ac:dyDescent="0.2">
      <c r="A70" s="23" t="s">
        <v>113</v>
      </c>
      <c r="B70" s="17" t="s">
        <v>544</v>
      </c>
      <c r="C70" s="19" t="str">
        <f>$G$1</f>
        <v>N/A</v>
      </c>
      <c r="D70" s="19" t="str">
        <f>$G$1</f>
        <v>N/A</v>
      </c>
    </row>
    <row r="71" spans="1:4" ht="77" customHeight="1" x14ac:dyDescent="0.2">
      <c r="A71" s="23" t="s">
        <v>114</v>
      </c>
      <c r="B71" s="17" t="s">
        <v>31</v>
      </c>
      <c r="C71" s="13" t="str">
        <f>F4&amp;CHAR(10)&amp;F5&amp;CHAR(10)&amp;F25&amp;CHAR(10)&amp;F26</f>
        <v>ISO 13485
ISO 14971
IEC 60601-1-6
IEC 62304</v>
      </c>
      <c r="D71" s="13" t="str">
        <f>_xlfn.TEXTJOIN(CHAR(10),TRUE,$I$4:$I$24)&amp;CHAR(10)&amp;I26</f>
        <v xml:space="preserve">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
</v>
      </c>
    </row>
    <row r="72" spans="1:4" ht="63" customHeight="1" x14ac:dyDescent="0.2">
      <c r="A72" s="23" t="s">
        <v>115</v>
      </c>
      <c r="B72" s="17" t="s">
        <v>31</v>
      </c>
      <c r="C72" s="13" t="str">
        <f>_xlfn.TEXTJOIN(CHAR(10),TRUE,$F$23:$F$26)</f>
        <v>IEC 60601-1
IEC 60601-1-2
IEC 60601-1-6
IEC 62304</v>
      </c>
      <c r="D72" s="13" t="str">
        <f>_xlfn.TEXTJOIN(CHAR(10),TRUE,$I$4:$I$24)&amp;CHAR(10)&amp;I27</f>
        <v xml:space="preserve">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
</v>
      </c>
    </row>
    <row r="73" spans="1:4" ht="104" customHeight="1" x14ac:dyDescent="0.2">
      <c r="A73" s="23" t="s">
        <v>116</v>
      </c>
      <c r="B73" s="17" t="s">
        <v>31</v>
      </c>
      <c r="C73" s="13" t="str">
        <f>_xlfn.TEXTJOIN(CHAR(10),TRUE,$F$23:$F$26)</f>
        <v>IEC 60601-1
IEC 60601-1-2
IEC 60601-1-6
IEC 62304</v>
      </c>
      <c r="D73"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74" spans="1:4" ht="61" customHeight="1" x14ac:dyDescent="0.2">
      <c r="A74" s="23" t="s">
        <v>117</v>
      </c>
      <c r="B74" s="17" t="s">
        <v>31</v>
      </c>
      <c r="C74" s="13" t="str">
        <f>F4&amp;CHAR(10)&amp;F5&amp;CHAR(10)&amp;F27</f>
        <v>ISO 13485
ISO 14971
IEC 62366-1</v>
      </c>
      <c r="D74" s="13" t="str">
        <f>I25&amp;CHAR(10)&amp;I27</f>
        <v xml:space="preserve">
</v>
      </c>
    </row>
    <row r="75" spans="1:4" ht="119" customHeight="1" x14ac:dyDescent="0.2">
      <c r="A75" s="23" t="s">
        <v>118</v>
      </c>
      <c r="B75" s="17" t="s">
        <v>31</v>
      </c>
      <c r="C75" s="13" t="str">
        <f>_xlfn.TEXTJOIN(CHAR(10),TRUE,$F$25:$F$27)</f>
        <v>IEC 60601-1-6
IEC 62304
IEC 62366-1</v>
      </c>
      <c r="D75"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76" spans="1:4" x14ac:dyDescent="0.2">
      <c r="A76" s="63" t="s">
        <v>119</v>
      </c>
      <c r="B76" s="63"/>
      <c r="C76" s="63"/>
      <c r="D76" s="63"/>
    </row>
    <row r="77" spans="1:4" ht="68" x14ac:dyDescent="0.2">
      <c r="A77" s="23" t="s">
        <v>120</v>
      </c>
      <c r="B77" s="17" t="s">
        <v>544</v>
      </c>
      <c r="C77" s="15" t="str">
        <f>$G$1</f>
        <v>N/A</v>
      </c>
      <c r="D77" s="15" t="str">
        <f>$G$1</f>
        <v>N/A</v>
      </c>
    </row>
    <row r="78" spans="1:4" ht="102" x14ac:dyDescent="0.2">
      <c r="A78" s="23" t="s">
        <v>121</v>
      </c>
      <c r="B78" s="17" t="s">
        <v>544</v>
      </c>
      <c r="C78" s="15" t="str">
        <f>$G$1</f>
        <v>N/A</v>
      </c>
      <c r="D78" s="15" t="str">
        <f>$G$1</f>
        <v>N/A</v>
      </c>
    </row>
    <row r="79" spans="1:4" x14ac:dyDescent="0.2">
      <c r="A79" s="62" t="s">
        <v>122</v>
      </c>
      <c r="B79" s="62"/>
      <c r="C79" s="62"/>
      <c r="D79" s="62"/>
    </row>
    <row r="80" spans="1:4" x14ac:dyDescent="0.2">
      <c r="A80" s="63" t="s">
        <v>126</v>
      </c>
      <c r="B80" s="63"/>
      <c r="C80" s="63"/>
      <c r="D80" s="63"/>
    </row>
    <row r="81" spans="1:4" ht="17" x14ac:dyDescent="0.2">
      <c r="A81" s="23" t="s">
        <v>123</v>
      </c>
      <c r="B81" s="17" t="s">
        <v>544</v>
      </c>
      <c r="C81" s="15" t="str">
        <f t="shared" ref="C81:D83" si="2">$G$1</f>
        <v>N/A</v>
      </c>
      <c r="D81" s="15" t="str">
        <f t="shared" si="2"/>
        <v>N/A</v>
      </c>
    </row>
    <row r="82" spans="1:4" ht="68" x14ac:dyDescent="0.2">
      <c r="A82" s="23" t="s">
        <v>124</v>
      </c>
      <c r="B82" s="17" t="s">
        <v>544</v>
      </c>
      <c r="C82" s="15" t="str">
        <f t="shared" si="2"/>
        <v>N/A</v>
      </c>
      <c r="D82" s="15" t="str">
        <f t="shared" si="2"/>
        <v>N/A</v>
      </c>
    </row>
    <row r="83" spans="1:4" ht="34" x14ac:dyDescent="0.2">
      <c r="A83" s="23" t="s">
        <v>125</v>
      </c>
      <c r="B83" s="17" t="s">
        <v>544</v>
      </c>
      <c r="C83" s="15" t="str">
        <f t="shared" si="2"/>
        <v>N/A</v>
      </c>
      <c r="D83" s="15" t="str">
        <f t="shared" si="2"/>
        <v>N/A</v>
      </c>
    </row>
    <row r="84" spans="1:4" x14ac:dyDescent="0.2">
      <c r="A84" s="65" t="s">
        <v>127</v>
      </c>
      <c r="B84" s="65"/>
      <c r="C84" s="65"/>
      <c r="D84" s="65"/>
    </row>
    <row r="85" spans="1:4" ht="51" x14ac:dyDescent="0.2">
      <c r="A85" s="14" t="s">
        <v>128</v>
      </c>
      <c r="B85" s="17" t="s">
        <v>544</v>
      </c>
      <c r="C85" s="15" t="str">
        <f t="shared" ref="C85:D88" si="3">$G$1</f>
        <v>N/A</v>
      </c>
      <c r="D85" s="15" t="str">
        <f t="shared" si="3"/>
        <v>N/A</v>
      </c>
    </row>
    <row r="86" spans="1:4" ht="85" x14ac:dyDescent="0.2">
      <c r="A86" s="14" t="s">
        <v>129</v>
      </c>
      <c r="B86" s="17" t="s">
        <v>544</v>
      </c>
      <c r="C86" s="15" t="str">
        <f t="shared" si="3"/>
        <v>N/A</v>
      </c>
      <c r="D86" s="15" t="str">
        <f t="shared" si="3"/>
        <v>N/A</v>
      </c>
    </row>
    <row r="87" spans="1:4" ht="34" x14ac:dyDescent="0.2">
      <c r="A87" s="14" t="s">
        <v>130</v>
      </c>
      <c r="B87" s="17" t="s">
        <v>544</v>
      </c>
      <c r="C87" s="15" t="str">
        <f t="shared" si="3"/>
        <v>N/A</v>
      </c>
      <c r="D87" s="15" t="str">
        <f t="shared" si="3"/>
        <v>N/A</v>
      </c>
    </row>
    <row r="88" spans="1:4" ht="85" x14ac:dyDescent="0.2">
      <c r="A88" s="14" t="s">
        <v>131</v>
      </c>
      <c r="B88" s="17" t="s">
        <v>544</v>
      </c>
      <c r="C88" s="15" t="str">
        <f t="shared" si="3"/>
        <v>N/A</v>
      </c>
      <c r="D88" s="15" t="str">
        <f t="shared" si="3"/>
        <v>N/A</v>
      </c>
    </row>
    <row r="89" spans="1:4" x14ac:dyDescent="0.2">
      <c r="A89" s="66" t="s">
        <v>132</v>
      </c>
      <c r="B89" s="66"/>
      <c r="C89" s="66"/>
      <c r="D89" s="66"/>
    </row>
    <row r="90" spans="1:4" ht="129" customHeight="1" x14ac:dyDescent="0.2">
      <c r="A90" s="18" t="s">
        <v>133</v>
      </c>
      <c r="B90" s="17" t="s">
        <v>31</v>
      </c>
      <c r="C90" s="13" t="str">
        <f>F5&amp;CHAR(10)&amp;_xlfn.TEXTJOIN(CHAR(10),TRUE,$F$17:$F$21)</f>
        <v>ISO 14971
ISO 23908
ISO 7864
ISO 80369-7
ISO 80369-20
ISO 8536-4</v>
      </c>
      <c r="D90" s="13"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91" spans="1:4" x14ac:dyDescent="0.2">
      <c r="A91" s="65" t="s">
        <v>134</v>
      </c>
      <c r="B91" s="65"/>
      <c r="C91" s="65"/>
      <c r="D91" s="65"/>
    </row>
    <row r="92" spans="1:4" ht="149" customHeight="1" x14ac:dyDescent="0.2">
      <c r="A92" s="14" t="s">
        <v>135</v>
      </c>
      <c r="B92" s="17" t="s">
        <v>31</v>
      </c>
      <c r="C92" s="13" t="str">
        <f>F5&amp;CHAR(10)&amp;_xlfn.TEXTJOIN(CHAR(10),TRUE,$F$13:$F$18)&amp;CHAR(10)&amp;F22</f>
        <v>ISO 14971
ISO 10993-10
ISO 10993-11
ISO 10993-12
ISO 14937
ISO 23908
ISO 7864
ISO 9626</v>
      </c>
      <c r="D92"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93" spans="1:4" ht="128" customHeight="1" x14ac:dyDescent="0.2">
      <c r="A93" s="14" t="s">
        <v>136</v>
      </c>
      <c r="B93" s="17" t="s">
        <v>31</v>
      </c>
      <c r="C93" s="13" t="str">
        <f>F5&amp;CHAR(10)&amp;F6&amp;CHAR(10)&amp;_xlfn.TEXTJOIN(CHAR(10),TRUE,$F$19:$F$20)</f>
        <v>ISO 14971
ISO 10555-1
ISO 80369-7
ISO 80369-20</v>
      </c>
      <c r="D93"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94" spans="1:4" ht="120" customHeight="1" x14ac:dyDescent="0.2">
      <c r="A94" s="14" t="s">
        <v>137</v>
      </c>
      <c r="B94" s="17" t="s">
        <v>31</v>
      </c>
      <c r="C94" s="19" t="str">
        <f>F5</f>
        <v>ISO 14971</v>
      </c>
      <c r="D94"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95" spans="1:4" ht="115" customHeight="1" x14ac:dyDescent="0.2">
      <c r="A95" s="14" t="s">
        <v>138</v>
      </c>
      <c r="B95" s="17" t="s">
        <v>31</v>
      </c>
      <c r="C95" s="13" t="str">
        <f>F5&amp;CHAR(10)&amp;_xlfn.TEXTJOIN(CHAR(10),TRUE,$F$19:$F$21)</f>
        <v>ISO 14971
ISO 80369-7
ISO 80369-20
ISO 8536-4</v>
      </c>
      <c r="D95" s="13"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96" spans="1:4" ht="157" customHeight="1" x14ac:dyDescent="0.2">
      <c r="A96" s="14" t="s">
        <v>139</v>
      </c>
      <c r="B96" s="17" t="s">
        <v>31</v>
      </c>
      <c r="C96" s="13" t="str">
        <f>$F$5&amp;CHAR(10)&amp;$F$6</f>
        <v>ISO 14971
ISO 10555-1</v>
      </c>
      <c r="D96"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97" spans="1:4" ht="120" customHeight="1" x14ac:dyDescent="0.2">
      <c r="A97" s="14" t="s">
        <v>140</v>
      </c>
      <c r="B97" s="17" t="s">
        <v>31</v>
      </c>
      <c r="C97" s="13" t="str">
        <f>$F$5&amp;CHAR(10)&amp;$F$21</f>
        <v>ISO 14971
ISO 8536-4</v>
      </c>
      <c r="D97" s="13"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98" spans="1:4" ht="83" customHeight="1" x14ac:dyDescent="0.2">
      <c r="A98" s="14" t="s">
        <v>141</v>
      </c>
      <c r="B98" s="17" t="s">
        <v>31</v>
      </c>
      <c r="C98" s="13" t="str">
        <f>$F$5&amp;CHAR(10)&amp;$F$21</f>
        <v>ISO 14971
ISO 8536-4</v>
      </c>
      <c r="D98" s="13"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99" spans="1:4" ht="136" customHeight="1" x14ac:dyDescent="0.2">
      <c r="A99" s="14" t="s">
        <v>142</v>
      </c>
      <c r="B99" s="17" t="s">
        <v>31</v>
      </c>
      <c r="C99" s="13" t="str">
        <f>F4&amp;CHAR(10)&amp;$F$5&amp;CHAR(10)&amp;$F$21</f>
        <v>ISO 13485
ISO 14971
ISO 8536-4</v>
      </c>
      <c r="D99" s="13"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100" spans="1:4" ht="101" customHeight="1" x14ac:dyDescent="0.2">
      <c r="A100" s="14" t="s">
        <v>143</v>
      </c>
      <c r="B100" s="17" t="s">
        <v>31</v>
      </c>
      <c r="C100" s="13" t="str">
        <f>$F$4&amp;CHAR(10)&amp;$F$5&amp;CHAR(10)&amp;$F$21</f>
        <v>ISO 13485
ISO 14971
ISO 8536-4</v>
      </c>
      <c r="D100" s="13"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101" spans="1:4" ht="106" customHeight="1" x14ac:dyDescent="0.2">
      <c r="A101" s="14" t="s">
        <v>144</v>
      </c>
      <c r="B101" s="17" t="s">
        <v>31</v>
      </c>
      <c r="C101" s="13" t="str">
        <f>$F$5&amp;CHAR(10)&amp;$F$6&amp;CHAR(10)&amp;$F$21</f>
        <v>ISO 14971
ISO 10555-1
ISO 8536-4</v>
      </c>
      <c r="D101" s="13"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102" spans="1:4" ht="51" x14ac:dyDescent="0.2">
      <c r="A102" s="14" t="s">
        <v>145</v>
      </c>
      <c r="B102" s="17" t="s">
        <v>544</v>
      </c>
      <c r="C102" s="19" t="str">
        <f>$G$1</f>
        <v>N/A</v>
      </c>
      <c r="D102" s="19" t="str">
        <f>$G$1</f>
        <v>N/A</v>
      </c>
    </row>
    <row r="103" spans="1:4" ht="131" customHeight="1" x14ac:dyDescent="0.2">
      <c r="A103" s="14" t="s">
        <v>146</v>
      </c>
      <c r="B103" s="17" t="s">
        <v>31</v>
      </c>
      <c r="C103" s="13" t="str">
        <f>F4&amp;CHAR(10)&amp;$F$5&amp;CHAR(10)&amp;$F$27</f>
        <v>ISO 13485
ISO 14971
IEC 62366-1</v>
      </c>
      <c r="D103"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04" spans="1:4" x14ac:dyDescent="0.2">
      <c r="A104" s="66" t="s">
        <v>147</v>
      </c>
      <c r="B104" s="66"/>
      <c r="C104" s="66"/>
      <c r="D104" s="66"/>
    </row>
    <row r="105" spans="1:4" ht="51" x14ac:dyDescent="0.2">
      <c r="A105" s="14" t="s">
        <v>148</v>
      </c>
      <c r="B105" s="17" t="s">
        <v>544</v>
      </c>
      <c r="C105" s="15" t="str">
        <f>$G$1</f>
        <v>N/A</v>
      </c>
      <c r="D105" s="15" t="str">
        <f>$G$1</f>
        <v>N/A</v>
      </c>
    </row>
    <row r="106" spans="1:4" ht="34" x14ac:dyDescent="0.2">
      <c r="A106" s="14" t="s">
        <v>149</v>
      </c>
      <c r="B106" s="17" t="s">
        <v>544</v>
      </c>
      <c r="C106" s="15" t="str">
        <f>$G$1</f>
        <v>N/A</v>
      </c>
      <c r="D106" s="15" t="str">
        <f>$G$1</f>
        <v>N/A</v>
      </c>
    </row>
    <row r="107" spans="1:4" x14ac:dyDescent="0.2">
      <c r="A107" s="66" t="s">
        <v>150</v>
      </c>
      <c r="B107" s="66"/>
      <c r="C107" s="66"/>
      <c r="D107" s="66"/>
    </row>
    <row r="108" spans="1:4" x14ac:dyDescent="0.2">
      <c r="A108" s="66" t="s">
        <v>151</v>
      </c>
      <c r="B108" s="66"/>
      <c r="C108" s="66"/>
      <c r="D108" s="66"/>
    </row>
    <row r="109" spans="1:4" ht="51" x14ac:dyDescent="0.2">
      <c r="A109" s="14" t="s">
        <v>152</v>
      </c>
      <c r="B109" s="17" t="s">
        <v>544</v>
      </c>
      <c r="C109" s="15" t="str">
        <f>$G$1</f>
        <v>N/A</v>
      </c>
      <c r="D109" s="15" t="str">
        <f>$G$1</f>
        <v>N/A</v>
      </c>
    </row>
    <row r="110" spans="1:4" ht="85" x14ac:dyDescent="0.2">
      <c r="A110" s="14" t="s">
        <v>153</v>
      </c>
      <c r="B110" s="17" t="s">
        <v>544</v>
      </c>
      <c r="C110" s="15" t="str">
        <f>$G$1</f>
        <v>N/A</v>
      </c>
      <c r="D110" s="15" t="str">
        <f>$G$1</f>
        <v>N/A</v>
      </c>
    </row>
    <row r="111" spans="1:4" x14ac:dyDescent="0.2">
      <c r="A111" s="68" t="s">
        <v>230</v>
      </c>
      <c r="B111" s="69"/>
      <c r="C111" s="69"/>
      <c r="D111" s="70"/>
    </row>
    <row r="112" spans="1:4" ht="68" x14ac:dyDescent="0.2">
      <c r="A112" s="14" t="s">
        <v>231</v>
      </c>
      <c r="B112" s="17" t="s">
        <v>544</v>
      </c>
      <c r="C112" s="15" t="str">
        <f t="shared" ref="C112:D114" si="4">$G$1</f>
        <v>N/A</v>
      </c>
      <c r="D112" s="15" t="str">
        <f t="shared" si="4"/>
        <v>N/A</v>
      </c>
    </row>
    <row r="113" spans="1:4" ht="34" x14ac:dyDescent="0.2">
      <c r="A113" s="14" t="s">
        <v>232</v>
      </c>
      <c r="B113" s="17" t="s">
        <v>544</v>
      </c>
      <c r="C113" s="15" t="str">
        <f t="shared" si="4"/>
        <v>N/A</v>
      </c>
      <c r="D113" s="15" t="str">
        <f t="shared" si="4"/>
        <v>N/A</v>
      </c>
    </row>
    <row r="114" spans="1:4" ht="68" x14ac:dyDescent="0.2">
      <c r="A114" s="14" t="s">
        <v>154</v>
      </c>
      <c r="B114" s="17" t="s">
        <v>544</v>
      </c>
      <c r="C114" s="15" t="str">
        <f t="shared" si="4"/>
        <v>N/A</v>
      </c>
      <c r="D114" s="15" t="str">
        <f t="shared" si="4"/>
        <v>N/A</v>
      </c>
    </row>
    <row r="115" spans="1:4" x14ac:dyDescent="0.2">
      <c r="A115" s="66" t="s">
        <v>155</v>
      </c>
      <c r="B115" s="66"/>
      <c r="C115" s="66"/>
      <c r="D115" s="66"/>
    </row>
    <row r="116" spans="1:4" ht="51" x14ac:dyDescent="0.2">
      <c r="A116" s="14" t="s">
        <v>156</v>
      </c>
      <c r="B116" s="17" t="s">
        <v>544</v>
      </c>
      <c r="C116" s="15" t="str">
        <f t="shared" ref="C116:D119" si="5">$G$1</f>
        <v>N/A</v>
      </c>
      <c r="D116" s="15" t="str">
        <f t="shared" si="5"/>
        <v>N/A</v>
      </c>
    </row>
    <row r="117" spans="1:4" ht="51" x14ac:dyDescent="0.2">
      <c r="A117" s="14" t="s">
        <v>157</v>
      </c>
      <c r="B117" s="17" t="s">
        <v>544</v>
      </c>
      <c r="C117" s="15" t="str">
        <f t="shared" si="5"/>
        <v>N/A</v>
      </c>
      <c r="D117" s="15" t="str">
        <f t="shared" si="5"/>
        <v>N/A</v>
      </c>
    </row>
    <row r="118" spans="1:4" ht="51" x14ac:dyDescent="0.2">
      <c r="A118" s="14" t="s">
        <v>158</v>
      </c>
      <c r="B118" s="17" t="s">
        <v>544</v>
      </c>
      <c r="C118" s="15" t="str">
        <f t="shared" si="5"/>
        <v>N/A</v>
      </c>
      <c r="D118" s="15" t="str">
        <f t="shared" si="5"/>
        <v>N/A</v>
      </c>
    </row>
    <row r="119" spans="1:4" ht="51" x14ac:dyDescent="0.2">
      <c r="A119" s="14" t="s">
        <v>159</v>
      </c>
      <c r="B119" s="17" t="s">
        <v>544</v>
      </c>
      <c r="C119" s="15" t="str">
        <f t="shared" si="5"/>
        <v>N/A</v>
      </c>
      <c r="D119" s="15" t="str">
        <f t="shared" si="5"/>
        <v>N/A</v>
      </c>
    </row>
    <row r="120" spans="1:4" x14ac:dyDescent="0.2">
      <c r="A120" s="66" t="s">
        <v>160</v>
      </c>
      <c r="B120" s="66"/>
      <c r="C120" s="66"/>
      <c r="D120" s="66"/>
    </row>
    <row r="121" spans="1:4" ht="68" x14ac:dyDescent="0.2">
      <c r="A121" s="14" t="s">
        <v>161</v>
      </c>
      <c r="B121" s="17" t="s">
        <v>544</v>
      </c>
      <c r="C121" s="15" t="str">
        <f t="shared" ref="C121:D124" si="6">$G$1</f>
        <v>N/A</v>
      </c>
      <c r="D121" s="15" t="str">
        <f t="shared" si="6"/>
        <v>N/A</v>
      </c>
    </row>
    <row r="122" spans="1:4" ht="51" x14ac:dyDescent="0.2">
      <c r="A122" s="14" t="s">
        <v>162</v>
      </c>
      <c r="B122" s="17" t="s">
        <v>544</v>
      </c>
      <c r="C122" s="15" t="str">
        <f t="shared" si="6"/>
        <v>N/A</v>
      </c>
      <c r="D122" s="15" t="str">
        <f t="shared" si="6"/>
        <v>N/A</v>
      </c>
    </row>
    <row r="123" spans="1:4" ht="51" x14ac:dyDescent="0.2">
      <c r="A123" s="14" t="s">
        <v>163</v>
      </c>
      <c r="B123" s="17" t="s">
        <v>544</v>
      </c>
      <c r="C123" s="15" t="str">
        <f t="shared" si="6"/>
        <v>N/A</v>
      </c>
      <c r="D123" s="15" t="str">
        <f t="shared" si="6"/>
        <v>N/A</v>
      </c>
    </row>
    <row r="124" spans="1:4" ht="34" x14ac:dyDescent="0.2">
      <c r="A124" s="14" t="s">
        <v>164</v>
      </c>
      <c r="B124" s="17" t="s">
        <v>544</v>
      </c>
      <c r="C124" s="15" t="str">
        <f t="shared" si="6"/>
        <v>N/A</v>
      </c>
      <c r="D124" s="15" t="str">
        <f t="shared" si="6"/>
        <v>N/A</v>
      </c>
    </row>
    <row r="125" spans="1:4" x14ac:dyDescent="0.2">
      <c r="A125" s="66" t="s">
        <v>165</v>
      </c>
      <c r="B125" s="66"/>
      <c r="C125" s="66"/>
      <c r="D125" s="66"/>
    </row>
    <row r="126" spans="1:4" ht="34" x14ac:dyDescent="0.2">
      <c r="A126" s="14" t="s">
        <v>166</v>
      </c>
      <c r="B126" s="17" t="s">
        <v>544</v>
      </c>
      <c r="C126" s="15" t="str">
        <f t="shared" ref="C126:D133" si="7">$G$1</f>
        <v>N/A</v>
      </c>
      <c r="D126" s="15" t="str">
        <f t="shared" si="7"/>
        <v>N/A</v>
      </c>
    </row>
    <row r="127" spans="1:4" ht="68" x14ac:dyDescent="0.2">
      <c r="A127" s="14" t="s">
        <v>167</v>
      </c>
      <c r="B127" s="17" t="s">
        <v>544</v>
      </c>
      <c r="C127" s="15" t="str">
        <f t="shared" si="7"/>
        <v>N/A</v>
      </c>
      <c r="D127" s="15" t="str">
        <f t="shared" si="7"/>
        <v>N/A</v>
      </c>
    </row>
    <row r="128" spans="1:4" ht="34" x14ac:dyDescent="0.2">
      <c r="A128" s="14" t="s">
        <v>168</v>
      </c>
      <c r="B128" s="17" t="s">
        <v>544</v>
      </c>
      <c r="C128" s="15" t="str">
        <f t="shared" si="7"/>
        <v>N/A</v>
      </c>
      <c r="D128" s="15" t="str">
        <f t="shared" si="7"/>
        <v>N/A</v>
      </c>
    </row>
    <row r="129" spans="1:4" ht="34" x14ac:dyDescent="0.2">
      <c r="A129" s="14" t="s">
        <v>169</v>
      </c>
      <c r="B129" s="17" t="s">
        <v>544</v>
      </c>
      <c r="C129" s="15" t="str">
        <f t="shared" si="7"/>
        <v>N/A</v>
      </c>
      <c r="D129" s="15" t="str">
        <f t="shared" si="7"/>
        <v>N/A</v>
      </c>
    </row>
    <row r="130" spans="1:4" ht="51" x14ac:dyDescent="0.2">
      <c r="A130" s="14" t="s">
        <v>170</v>
      </c>
      <c r="B130" s="17" t="s">
        <v>544</v>
      </c>
      <c r="C130" s="15" t="str">
        <f t="shared" si="7"/>
        <v>N/A</v>
      </c>
      <c r="D130" s="15" t="str">
        <f t="shared" si="7"/>
        <v>N/A</v>
      </c>
    </row>
    <row r="131" spans="1:4" ht="34" x14ac:dyDescent="0.2">
      <c r="A131" s="14" t="s">
        <v>171</v>
      </c>
      <c r="B131" s="17" t="s">
        <v>544</v>
      </c>
      <c r="C131" s="15" t="str">
        <f t="shared" si="7"/>
        <v>N/A</v>
      </c>
      <c r="D131" s="15" t="str">
        <f t="shared" si="7"/>
        <v>N/A</v>
      </c>
    </row>
    <row r="132" spans="1:4" ht="51" x14ac:dyDescent="0.2">
      <c r="A132" s="14" t="s">
        <v>172</v>
      </c>
      <c r="B132" s="17" t="s">
        <v>544</v>
      </c>
      <c r="C132" s="15" t="str">
        <f t="shared" si="7"/>
        <v>N/A</v>
      </c>
      <c r="D132" s="15" t="str">
        <f t="shared" si="7"/>
        <v>N/A</v>
      </c>
    </row>
    <row r="133" spans="1:4" ht="34" x14ac:dyDescent="0.2">
      <c r="A133" s="14" t="s">
        <v>173</v>
      </c>
      <c r="B133" s="17" t="s">
        <v>544</v>
      </c>
      <c r="C133" s="15" t="str">
        <f t="shared" si="7"/>
        <v>N/A</v>
      </c>
      <c r="D133" s="15" t="str">
        <f t="shared" si="7"/>
        <v>N/A</v>
      </c>
    </row>
    <row r="134" spans="1:4" x14ac:dyDescent="0.2">
      <c r="A134" s="66" t="s">
        <v>174</v>
      </c>
      <c r="B134" s="66"/>
      <c r="C134" s="66"/>
      <c r="D134" s="66"/>
    </row>
    <row r="135" spans="1:4" x14ac:dyDescent="0.2">
      <c r="A135" s="65" t="s">
        <v>175</v>
      </c>
      <c r="B135" s="65"/>
      <c r="C135" s="65"/>
      <c r="D135" s="65"/>
    </row>
    <row r="136" spans="1:4" ht="34" x14ac:dyDescent="0.2">
      <c r="A136" s="14" t="s">
        <v>176</v>
      </c>
      <c r="B136" s="17" t="s">
        <v>544</v>
      </c>
      <c r="C136" s="15" t="str">
        <f>$G$1</f>
        <v>N/A</v>
      </c>
      <c r="D136" s="15" t="str">
        <f>$G$1</f>
        <v>N/A</v>
      </c>
    </row>
    <row r="137" spans="1:4" ht="34" x14ac:dyDescent="0.2">
      <c r="A137" s="14" t="s">
        <v>177</v>
      </c>
      <c r="B137" s="17" t="s">
        <v>544</v>
      </c>
      <c r="C137" s="15" t="str">
        <f>$G$1</f>
        <v>N/A</v>
      </c>
      <c r="D137" s="15" t="str">
        <f>$G$1</f>
        <v>N/A</v>
      </c>
    </row>
    <row r="138" spans="1:4" x14ac:dyDescent="0.2">
      <c r="A138" s="65" t="s">
        <v>178</v>
      </c>
      <c r="B138" s="65"/>
      <c r="C138" s="65"/>
      <c r="D138" s="65"/>
    </row>
    <row r="139" spans="1:4" x14ac:dyDescent="0.2">
      <c r="A139" s="16" t="s">
        <v>491</v>
      </c>
      <c r="B139" s="17" t="s">
        <v>544</v>
      </c>
      <c r="C139" s="15" t="str">
        <f t="shared" ref="C139:D142" si="8">$G$1</f>
        <v>N/A</v>
      </c>
      <c r="D139" s="15" t="str">
        <f t="shared" si="8"/>
        <v>N/A</v>
      </c>
    </row>
    <row r="140" spans="1:4" x14ac:dyDescent="0.2">
      <c r="A140" s="16" t="s">
        <v>492</v>
      </c>
      <c r="B140" s="17" t="s">
        <v>544</v>
      </c>
      <c r="C140" s="15" t="str">
        <f t="shared" si="8"/>
        <v>N/A</v>
      </c>
      <c r="D140" s="15" t="str">
        <f t="shared" si="8"/>
        <v>N/A</v>
      </c>
    </row>
    <row r="141" spans="1:4" x14ac:dyDescent="0.2">
      <c r="A141" s="16" t="s">
        <v>493</v>
      </c>
      <c r="B141" s="17" t="s">
        <v>544</v>
      </c>
      <c r="C141" s="15" t="str">
        <f t="shared" si="8"/>
        <v>N/A</v>
      </c>
      <c r="D141" s="15" t="str">
        <f t="shared" si="8"/>
        <v>N/A</v>
      </c>
    </row>
    <row r="142" spans="1:4" x14ac:dyDescent="0.2">
      <c r="A142" s="16" t="s">
        <v>494</v>
      </c>
      <c r="B142" s="17" t="s">
        <v>544</v>
      </c>
      <c r="C142" s="15" t="str">
        <f t="shared" si="8"/>
        <v>N/A</v>
      </c>
      <c r="D142" s="15" t="str">
        <f t="shared" si="8"/>
        <v>N/A</v>
      </c>
    </row>
    <row r="143" spans="1:4" x14ac:dyDescent="0.2">
      <c r="A143" s="65" t="s">
        <v>179</v>
      </c>
      <c r="B143" s="65"/>
      <c r="C143" s="65"/>
      <c r="D143" s="65"/>
    </row>
    <row r="144" spans="1:4" x14ac:dyDescent="0.2">
      <c r="A144" s="16" t="s">
        <v>9</v>
      </c>
      <c r="B144" s="17" t="s">
        <v>544</v>
      </c>
      <c r="C144" s="15" t="str">
        <f t="shared" ref="C144:D147" si="9">$G$1</f>
        <v>N/A</v>
      </c>
      <c r="D144" s="15" t="str">
        <f t="shared" si="9"/>
        <v>N/A</v>
      </c>
    </row>
    <row r="145" spans="1:4" x14ac:dyDescent="0.2">
      <c r="A145" s="16" t="s">
        <v>10</v>
      </c>
      <c r="B145" s="17" t="s">
        <v>544</v>
      </c>
      <c r="C145" s="15" t="str">
        <f t="shared" si="9"/>
        <v>N/A</v>
      </c>
      <c r="D145" s="15" t="str">
        <f t="shared" si="9"/>
        <v>N/A</v>
      </c>
    </row>
    <row r="146" spans="1:4" ht="34" x14ac:dyDescent="0.2">
      <c r="A146" s="14" t="s">
        <v>180</v>
      </c>
      <c r="B146" s="17" t="s">
        <v>544</v>
      </c>
      <c r="C146" s="15" t="str">
        <f t="shared" si="9"/>
        <v>N/A</v>
      </c>
      <c r="D146" s="15" t="str">
        <f t="shared" si="9"/>
        <v>N/A</v>
      </c>
    </row>
    <row r="147" spans="1:4" ht="51" x14ac:dyDescent="0.2">
      <c r="A147" s="14" t="s">
        <v>181</v>
      </c>
      <c r="B147" s="17" t="s">
        <v>544</v>
      </c>
      <c r="C147" s="15" t="str">
        <f t="shared" si="9"/>
        <v>N/A</v>
      </c>
      <c r="D147" s="15" t="str">
        <f t="shared" si="9"/>
        <v>N/A</v>
      </c>
    </row>
    <row r="148" spans="1:4" x14ac:dyDescent="0.2">
      <c r="A148" s="66" t="s">
        <v>182</v>
      </c>
      <c r="B148" s="66"/>
      <c r="C148" s="66"/>
      <c r="D148" s="66"/>
    </row>
    <row r="149" spans="1:4" ht="127" customHeight="1" x14ac:dyDescent="0.2">
      <c r="A149" s="14" t="s">
        <v>183</v>
      </c>
      <c r="B149" s="17" t="s">
        <v>31</v>
      </c>
      <c r="C149" s="13" t="str">
        <f>$F$5&amp;CHAR(10)&amp;$F$21</f>
        <v>ISO 14971
ISO 8536-4</v>
      </c>
      <c r="D149"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50" spans="1:4" ht="134" customHeight="1" x14ac:dyDescent="0.2">
      <c r="A150" s="14" t="s">
        <v>184</v>
      </c>
      <c r="B150" s="17" t="s">
        <v>31</v>
      </c>
      <c r="C150" s="13" t="str">
        <f>$F$5&amp;CHAR(10)&amp;$F$21</f>
        <v>ISO 14971
ISO 8536-4</v>
      </c>
      <c r="D150"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51" spans="1:4" ht="51" x14ac:dyDescent="0.2">
      <c r="A151" s="14" t="s">
        <v>185</v>
      </c>
      <c r="B151" s="17" t="s">
        <v>544</v>
      </c>
      <c r="C151" s="19" t="str">
        <f>$G$1</f>
        <v>N/A</v>
      </c>
      <c r="D151" s="19" t="str">
        <f>$G$1</f>
        <v>N/A</v>
      </c>
    </row>
    <row r="152" spans="1:4" ht="145" customHeight="1" x14ac:dyDescent="0.2">
      <c r="A152" s="14" t="s">
        <v>186</v>
      </c>
      <c r="B152" s="17" t="s">
        <v>31</v>
      </c>
      <c r="C152" s="13" t="str">
        <f>$F$5&amp;CHAR(10)&amp;_xlfn.TEXTJOIN(CHAR(10),TRUE,$F$19:$F$21)</f>
        <v>ISO 14971
ISO 80369-7
ISO 80369-20
ISO 8536-4</v>
      </c>
      <c r="D152" s="13"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153" spans="1:4" ht="105" customHeight="1" x14ac:dyDescent="0.2">
      <c r="A153" s="14" t="s">
        <v>379</v>
      </c>
      <c r="B153" s="17" t="s">
        <v>31</v>
      </c>
      <c r="C153" s="13" t="str">
        <f>$F$5&amp;CHAR(10)&amp;$F$27</f>
        <v>ISO 14971
IEC 62366-1</v>
      </c>
      <c r="D153" s="13"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154" spans="1:4" ht="135" customHeight="1" x14ac:dyDescent="0.2">
      <c r="A154" s="14" t="s">
        <v>20</v>
      </c>
      <c r="B154" s="17" t="s">
        <v>31</v>
      </c>
      <c r="C154" s="13" t="str">
        <f>$F$5&amp;CHAR(10)&amp;$F$27</f>
        <v>ISO 14971
IEC 62366-1</v>
      </c>
      <c r="D154" s="13"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155" spans="1:4" ht="135" customHeight="1" x14ac:dyDescent="0.2">
      <c r="A155" s="14" t="s">
        <v>187</v>
      </c>
      <c r="B155" s="17" t="s">
        <v>31</v>
      </c>
      <c r="C155" s="13" t="str">
        <f>$F$5&amp;CHAR(10)&amp;$F$21</f>
        <v>ISO 14971
ISO 8536-4</v>
      </c>
      <c r="D155"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56" spans="1:4" x14ac:dyDescent="0.2">
      <c r="A156" s="66" t="s">
        <v>188</v>
      </c>
      <c r="B156" s="66"/>
      <c r="C156" s="66"/>
      <c r="D156" s="66"/>
    </row>
    <row r="157" spans="1:4" ht="119" x14ac:dyDescent="0.2">
      <c r="A157" s="14" t="s">
        <v>189</v>
      </c>
      <c r="B157" s="17" t="s">
        <v>31</v>
      </c>
      <c r="C157" s="13" t="str">
        <f>$F$13&amp;CHAR(10)&amp;$F$14&amp;CHAR(10)&amp;$F$17&amp;CHAR(10)&amp;$F$18&amp;CHAR(10)&amp;$F$22</f>
        <v>ISO 10993-10
ISO 10993-11
ISO 23908
ISO 7864
ISO 9626</v>
      </c>
      <c r="D157" s="13" t="str">
        <f>$I$4&amp;CHAR(10)&amp;$I$5&amp;CHAR(10)&amp;$I$7&amp;CHAR(10)&amp;$I$8&amp;CHAR(10)&amp;$I$19&amp;CHAR(10)&amp;$I$24&amp;CHAR(10)&amp;$I$26</f>
        <v xml:space="preserve">C010101 - Peripheral I.V. catheters
C010101 - Peripheral I.V. catheters
C010104 - Umbilical I.V. cannulas
C010201 - Central I.V. catheters, peripheral access
C010502 - Intravascular emobilic protection catheters and systems
</v>
      </c>
    </row>
    <row r="158" spans="1:4" ht="119" x14ac:dyDescent="0.2">
      <c r="A158" s="14" t="s">
        <v>190</v>
      </c>
      <c r="B158" s="17" t="s">
        <v>31</v>
      </c>
      <c r="C158" s="13" t="str">
        <f>$F$5&amp;CHAR(10)</f>
        <v xml:space="preserve">ISO 14971
</v>
      </c>
      <c r="D158" s="13" t="str">
        <f>$I$4&amp;CHAR(10)&amp;$I$5&amp;CHAR(10)&amp;$I$7&amp;CHAR(10)&amp;$I$8&amp;CHAR(10)&amp;$I$19&amp;CHAR(10)&amp;$I$24&amp;CHAR(10)&amp;$I$26</f>
        <v xml:space="preserve">C010101 - Peripheral I.V. catheters
C010101 - Peripheral I.V. catheters
C010104 - Umbilical I.V. cannulas
C010201 - Central I.V. catheters, peripheral access
C010502 - Intravascular emobilic protection catheters and systems
</v>
      </c>
    </row>
    <row r="159" spans="1:4" ht="160" customHeight="1" x14ac:dyDescent="0.2">
      <c r="A159" s="14" t="s">
        <v>191</v>
      </c>
      <c r="B159" s="17" t="s">
        <v>31</v>
      </c>
      <c r="C159" s="13" t="str">
        <f>$F$21&amp;CHAR(10)&amp;$F$27</f>
        <v>ISO 8536-4
IEC 62366-1</v>
      </c>
      <c r="D159"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60" spans="1:4" x14ac:dyDescent="0.2">
      <c r="A160" s="68" t="s">
        <v>192</v>
      </c>
      <c r="B160" s="69"/>
      <c r="C160" s="69"/>
      <c r="D160" s="70"/>
    </row>
    <row r="161" spans="1:4" ht="68" x14ac:dyDescent="0.2">
      <c r="A161" s="14" t="s">
        <v>193</v>
      </c>
      <c r="B161" s="17" t="s">
        <v>544</v>
      </c>
      <c r="C161" s="15" t="str">
        <f>$G$1</f>
        <v>N/A</v>
      </c>
      <c r="D161" s="15" t="str">
        <f>$G$1</f>
        <v>N/A</v>
      </c>
    </row>
    <row r="162" spans="1:4" x14ac:dyDescent="0.2">
      <c r="A162" s="65" t="s">
        <v>194</v>
      </c>
      <c r="B162" s="65"/>
      <c r="C162" s="65"/>
      <c r="D162" s="65"/>
    </row>
    <row r="163" spans="1:4" ht="34" x14ac:dyDescent="0.2">
      <c r="A163" s="14" t="s">
        <v>11</v>
      </c>
      <c r="B163" s="17" t="s">
        <v>544</v>
      </c>
      <c r="C163" s="15" t="str">
        <f t="shared" ref="C163:D165" si="10">$G$1</f>
        <v>N/A</v>
      </c>
      <c r="D163" s="15" t="str">
        <f t="shared" si="10"/>
        <v>N/A</v>
      </c>
    </row>
    <row r="164" spans="1:4" ht="17" x14ac:dyDescent="0.2">
      <c r="A164" s="14" t="s">
        <v>12</v>
      </c>
      <c r="B164" s="17" t="s">
        <v>544</v>
      </c>
      <c r="C164" s="15" t="str">
        <f t="shared" si="10"/>
        <v>N/A</v>
      </c>
      <c r="D164" s="15" t="str">
        <f t="shared" si="10"/>
        <v>N/A</v>
      </c>
    </row>
    <row r="165" spans="1:4" ht="34" x14ac:dyDescent="0.2">
      <c r="A165" s="14" t="s">
        <v>13</v>
      </c>
      <c r="B165" s="17" t="s">
        <v>544</v>
      </c>
      <c r="C165" s="15" t="str">
        <f t="shared" si="10"/>
        <v>N/A</v>
      </c>
      <c r="D165" s="15" t="str">
        <f t="shared" si="10"/>
        <v>N/A</v>
      </c>
    </row>
    <row r="166" spans="1:4" x14ac:dyDescent="0.2">
      <c r="A166" s="65" t="s">
        <v>195</v>
      </c>
      <c r="B166" s="65"/>
      <c r="C166" s="65"/>
      <c r="D166" s="65"/>
    </row>
    <row r="167" spans="1:4" x14ac:dyDescent="0.2">
      <c r="A167" s="16" t="s">
        <v>14</v>
      </c>
      <c r="B167" s="17" t="s">
        <v>544</v>
      </c>
      <c r="C167" s="15" t="str">
        <f>$G$1</f>
        <v>N/A</v>
      </c>
      <c r="D167" s="15" t="str">
        <f>$G$1</f>
        <v>N/A</v>
      </c>
    </row>
    <row r="168" spans="1:4" x14ac:dyDescent="0.2">
      <c r="A168" s="16" t="s">
        <v>15</v>
      </c>
      <c r="B168" s="17" t="s">
        <v>544</v>
      </c>
      <c r="C168" s="15" t="str">
        <f>$G$1</f>
        <v>N/A</v>
      </c>
      <c r="D168" s="15" t="str">
        <f>$G$1</f>
        <v>N/A</v>
      </c>
    </row>
    <row r="169" spans="1:4" ht="32" customHeight="1" x14ac:dyDescent="0.2"/>
    <row r="170" spans="1:4" ht="32" x14ac:dyDescent="0.2">
      <c r="A170" s="20" t="s">
        <v>196</v>
      </c>
      <c r="B170" s="10" t="s">
        <v>565</v>
      </c>
      <c r="C170" s="11" t="s">
        <v>564</v>
      </c>
      <c r="D170" s="11" t="s">
        <v>77</v>
      </c>
    </row>
    <row r="171" spans="1:4" x14ac:dyDescent="0.2">
      <c r="A171" s="66" t="s">
        <v>197</v>
      </c>
      <c r="B171" s="66"/>
      <c r="C171" s="66"/>
      <c r="D171" s="66"/>
    </row>
    <row r="172" spans="1:4" x14ac:dyDescent="0.2">
      <c r="A172" s="66" t="s">
        <v>198</v>
      </c>
      <c r="B172" s="66"/>
      <c r="C172" s="66"/>
      <c r="D172" s="66"/>
    </row>
    <row r="173" spans="1:4" ht="68" customHeight="1" x14ac:dyDescent="0.2">
      <c r="A173" s="63" t="s">
        <v>21</v>
      </c>
      <c r="B173" s="63"/>
      <c r="C173" s="63"/>
      <c r="D173" s="63"/>
    </row>
    <row r="174" spans="1:4" ht="120" customHeight="1" x14ac:dyDescent="0.2">
      <c r="A174" s="14" t="s">
        <v>199</v>
      </c>
      <c r="B174" s="17" t="s">
        <v>31</v>
      </c>
      <c r="C174" s="13" t="str">
        <f>$F$21&amp;CHAR(10)&amp;$F$27</f>
        <v>ISO 8536-4
IEC 62366-1</v>
      </c>
      <c r="D174"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75" spans="1:4" ht="132" customHeight="1" x14ac:dyDescent="0.2">
      <c r="A175" s="14" t="s">
        <v>200</v>
      </c>
      <c r="B175" s="17" t="s">
        <v>31</v>
      </c>
      <c r="C175" s="13" t="str">
        <f>$F$27</f>
        <v>IEC 62366-1</v>
      </c>
      <c r="D175"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76" spans="1:4" ht="152" customHeight="1" x14ac:dyDescent="0.2">
      <c r="A176" s="14" t="s">
        <v>201</v>
      </c>
      <c r="B176" s="17" t="s">
        <v>31</v>
      </c>
      <c r="C176" s="13" t="str">
        <f>$F$27</f>
        <v>IEC 62366-1</v>
      </c>
      <c r="D176"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77" spans="1:4" ht="51" x14ac:dyDescent="0.2">
      <c r="A177" s="14" t="s">
        <v>202</v>
      </c>
      <c r="B177" s="17" t="s">
        <v>544</v>
      </c>
      <c r="C177" s="19" t="str">
        <f>$G$1</f>
        <v>N/A</v>
      </c>
      <c r="D177" s="19" t="str">
        <f>$G$1</f>
        <v>N/A</v>
      </c>
    </row>
    <row r="178" spans="1:4" ht="34" x14ac:dyDescent="0.2">
      <c r="A178" s="14" t="s">
        <v>204</v>
      </c>
      <c r="B178" s="17" t="s">
        <v>544</v>
      </c>
      <c r="C178" s="19" t="str">
        <f>$G$1</f>
        <v>N/A</v>
      </c>
      <c r="D178" s="19" t="str">
        <f>$G$1</f>
        <v>N/A</v>
      </c>
    </row>
    <row r="179" spans="1:4" ht="106" customHeight="1" x14ac:dyDescent="0.2">
      <c r="A179" s="14" t="s">
        <v>205</v>
      </c>
      <c r="B179" s="40" t="s">
        <v>544</v>
      </c>
      <c r="C179" s="41" t="s">
        <v>514</v>
      </c>
      <c r="D179" s="41" t="s">
        <v>514</v>
      </c>
    </row>
    <row r="180" spans="1:4" ht="130" customHeight="1" x14ac:dyDescent="0.2">
      <c r="A180" s="14" t="s">
        <v>206</v>
      </c>
      <c r="B180" s="17" t="s">
        <v>31</v>
      </c>
      <c r="C180" s="13" t="str">
        <f>$F$5&amp;CHAR(10)&amp;$F$27</f>
        <v>ISO 14971
IEC 62366-1</v>
      </c>
      <c r="D180"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81" spans="1:4" ht="119" customHeight="1" x14ac:dyDescent="0.2">
      <c r="A181" s="14" t="s">
        <v>207</v>
      </c>
      <c r="B181" s="17" t="s">
        <v>31</v>
      </c>
      <c r="C181" s="13" t="str">
        <f>$F$27</f>
        <v>IEC 62366-1</v>
      </c>
      <c r="D181"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82" spans="1:4" x14ac:dyDescent="0.2">
      <c r="A182" s="62" t="s">
        <v>208</v>
      </c>
      <c r="B182" s="62"/>
      <c r="C182" s="62"/>
      <c r="D182" s="62"/>
    </row>
    <row r="183" spans="1:4" x14ac:dyDescent="0.2">
      <c r="A183" s="63" t="s">
        <v>22</v>
      </c>
      <c r="B183" s="63"/>
      <c r="C183" s="63"/>
      <c r="D183" s="63"/>
    </row>
    <row r="184" spans="1:4" ht="116" customHeight="1" x14ac:dyDescent="0.2">
      <c r="A184" s="14" t="s">
        <v>209</v>
      </c>
      <c r="B184" s="17" t="s">
        <v>31</v>
      </c>
      <c r="C184" s="13" t="str">
        <f>$F$27</f>
        <v>IEC 62366-1</v>
      </c>
      <c r="D184"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85" spans="1:4" ht="106" customHeight="1" x14ac:dyDescent="0.2">
      <c r="A185" s="14" t="s">
        <v>210</v>
      </c>
      <c r="B185" s="17" t="s">
        <v>31</v>
      </c>
      <c r="C185" s="13" t="str">
        <f>$F$27</f>
        <v>IEC 62366-1</v>
      </c>
      <c r="D185"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86" spans="1:4" ht="125" customHeight="1" x14ac:dyDescent="0.2">
      <c r="A186" s="14" t="s">
        <v>211</v>
      </c>
      <c r="B186" s="17" t="s">
        <v>31</v>
      </c>
      <c r="C186" s="13" t="str">
        <f>$F$27</f>
        <v>IEC 62366-1</v>
      </c>
      <c r="D186"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87" spans="1:4" ht="146" customHeight="1" x14ac:dyDescent="0.2">
      <c r="A187" s="14" t="s">
        <v>212</v>
      </c>
      <c r="B187" s="17" t="s">
        <v>31</v>
      </c>
      <c r="C187" s="13" t="str">
        <f>$F$27</f>
        <v>IEC 62366-1</v>
      </c>
      <c r="D187"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88" spans="1:4" ht="17" customHeight="1" x14ac:dyDescent="0.2">
      <c r="A188" s="63" t="s">
        <v>203</v>
      </c>
      <c r="B188" s="63"/>
      <c r="C188" s="63"/>
      <c r="D188" s="63"/>
    </row>
    <row r="189" spans="1:4" ht="85" customHeight="1" x14ac:dyDescent="0.2">
      <c r="A189" s="18" t="s">
        <v>213</v>
      </c>
      <c r="B189" s="17" t="s">
        <v>31</v>
      </c>
      <c r="C189" s="13" t="str">
        <f>$F$27</f>
        <v>IEC 62366-1</v>
      </c>
      <c r="D189"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90" spans="1:4" ht="83" customHeight="1" x14ac:dyDescent="0.2">
      <c r="A190" s="18" t="s">
        <v>214</v>
      </c>
      <c r="B190" s="17" t="s">
        <v>31</v>
      </c>
      <c r="C190" s="13" t="str">
        <f>$F$27</f>
        <v>IEC 62366-1</v>
      </c>
      <c r="D190"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91" spans="1:4" ht="17" x14ac:dyDescent="0.2">
      <c r="A191" s="18" t="s">
        <v>25</v>
      </c>
      <c r="B191" s="17" t="s">
        <v>544</v>
      </c>
      <c r="C191" s="19" t="str">
        <f>$G$1</f>
        <v>N/A</v>
      </c>
      <c r="D191" s="19" t="str">
        <f>$G$1</f>
        <v>N/A</v>
      </c>
    </row>
    <row r="192" spans="1:4" ht="97" customHeight="1" x14ac:dyDescent="0.2">
      <c r="A192" s="14" t="s">
        <v>215</v>
      </c>
      <c r="B192" s="17" t="s">
        <v>31</v>
      </c>
      <c r="C192" s="13" t="str">
        <f t="shared" ref="C192:C197" si="11">$F$27</f>
        <v>IEC 62366-1</v>
      </c>
      <c r="D192" s="13" t="str">
        <f t="shared" ref="D192:D204" si="12">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93" spans="1:4" ht="123" customHeight="1" x14ac:dyDescent="0.2">
      <c r="A193" s="14" t="s">
        <v>216</v>
      </c>
      <c r="B193" s="17" t="s">
        <v>31</v>
      </c>
      <c r="C193" s="13" t="str">
        <f t="shared" si="11"/>
        <v>IEC 62366-1</v>
      </c>
      <c r="D193" s="13" t="str">
        <f t="shared" si="12"/>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94" spans="1:4" ht="110" customHeight="1" x14ac:dyDescent="0.2">
      <c r="A194" s="14" t="s">
        <v>217</v>
      </c>
      <c r="B194" s="17" t="s">
        <v>31</v>
      </c>
      <c r="C194" s="13" t="str">
        <f t="shared" si="11"/>
        <v>IEC 62366-1</v>
      </c>
      <c r="D194" s="13" t="str">
        <f t="shared" si="12"/>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95" spans="1:4" ht="124" customHeight="1" x14ac:dyDescent="0.2">
      <c r="A195" s="14" t="s">
        <v>218</v>
      </c>
      <c r="B195" s="17" t="s">
        <v>31</v>
      </c>
      <c r="C195" s="13" t="str">
        <f t="shared" si="11"/>
        <v>IEC 62366-1</v>
      </c>
      <c r="D195" s="13" t="str">
        <f t="shared" si="12"/>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96" spans="1:4" ht="93" customHeight="1" x14ac:dyDescent="0.2">
      <c r="A196" s="14" t="s">
        <v>219</v>
      </c>
      <c r="B196" s="17" t="s">
        <v>31</v>
      </c>
      <c r="C196" s="13" t="str">
        <f t="shared" si="11"/>
        <v>IEC 62366-1</v>
      </c>
      <c r="D196" s="13" t="str">
        <f t="shared" si="12"/>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97" spans="1:4" ht="70" customHeight="1" x14ac:dyDescent="0.2">
      <c r="A197" s="14" t="s">
        <v>220</v>
      </c>
      <c r="B197" s="17" t="s">
        <v>31</v>
      </c>
      <c r="C197" s="13" t="str">
        <f t="shared" si="11"/>
        <v>IEC 62366-1</v>
      </c>
      <c r="D197" s="13" t="str">
        <f t="shared" si="12"/>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98" spans="1:4" ht="88" customHeight="1" x14ac:dyDescent="0.2">
      <c r="A198" s="14" t="s">
        <v>221</v>
      </c>
      <c r="B198" s="17" t="s">
        <v>31</v>
      </c>
      <c r="C198" s="13" t="str">
        <f>_xlfn.TEXTJOIN(CHAR(10),TRUE,$F$25:$F$27)</f>
        <v>IEC 60601-1-6
IEC 62304
IEC 62366-1</v>
      </c>
      <c r="D198" s="13" t="str">
        <f t="shared" si="12"/>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99" spans="1:4" ht="115" customHeight="1" x14ac:dyDescent="0.2">
      <c r="A199" s="14" t="s">
        <v>222</v>
      </c>
      <c r="B199" s="17" t="s">
        <v>31</v>
      </c>
      <c r="C199" s="13" t="str">
        <f>$F$27</f>
        <v>IEC 62366-1</v>
      </c>
      <c r="D199" s="13" t="str">
        <f t="shared" si="12"/>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00" spans="1:4" ht="112" customHeight="1" x14ac:dyDescent="0.2">
      <c r="A200" s="14" t="s">
        <v>223</v>
      </c>
      <c r="B200" s="17" t="s">
        <v>31</v>
      </c>
      <c r="C200" s="13" t="str">
        <f>_xlfn.TEXTJOIN(CHAR(10),TRUE,$F$25:$F$27)</f>
        <v>IEC 60601-1-6
IEC 62304
IEC 62366-1</v>
      </c>
      <c r="D200" s="13" t="str">
        <f t="shared" si="12"/>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01" spans="1:4" ht="108" customHeight="1" x14ac:dyDescent="0.2">
      <c r="A201" s="14" t="s">
        <v>224</v>
      </c>
      <c r="B201" s="17" t="s">
        <v>31</v>
      </c>
      <c r="C201" s="13" t="str">
        <f>_xlfn.TEXTJOIN(CHAR(10),TRUE,$F$25:$F$27)</f>
        <v>IEC 60601-1-6
IEC 62304
IEC 62366-1</v>
      </c>
      <c r="D201" s="13" t="str">
        <f t="shared" si="12"/>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02" spans="1:4" ht="130" customHeight="1" x14ac:dyDescent="0.2">
      <c r="A202" s="14" t="s">
        <v>225</v>
      </c>
      <c r="B202" s="17" t="s">
        <v>31</v>
      </c>
      <c r="C202" s="13" t="str">
        <f>$F$21&amp;CHAR(10)&amp;$F$27</f>
        <v>ISO 8536-4
IEC 62366-1</v>
      </c>
      <c r="D202" s="13" t="str">
        <f t="shared" si="12"/>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03" spans="1:4" ht="92" customHeight="1" x14ac:dyDescent="0.2">
      <c r="A203" s="14" t="s">
        <v>226</v>
      </c>
      <c r="B203" s="17" t="s">
        <v>31</v>
      </c>
      <c r="C203" s="13" t="str">
        <f>$F$27</f>
        <v>IEC 62366-1</v>
      </c>
      <c r="D203" s="13" t="str">
        <f t="shared" si="12"/>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04" spans="1:4" ht="110" customHeight="1" x14ac:dyDescent="0.2">
      <c r="A204" s="14" t="s">
        <v>227</v>
      </c>
      <c r="B204" s="17" t="s">
        <v>31</v>
      </c>
      <c r="C204" s="13" t="str">
        <f>$F$21&amp;CHAR(10)&amp;$F$27</f>
        <v>ISO 8536-4
IEC 62366-1</v>
      </c>
      <c r="D204" s="13" t="str">
        <f t="shared" si="12"/>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05" spans="1:4" ht="34" x14ac:dyDescent="0.2">
      <c r="A205" s="14" t="s">
        <v>228</v>
      </c>
      <c r="B205" s="17" t="s">
        <v>544</v>
      </c>
      <c r="C205" s="19" t="str">
        <f>$G$1</f>
        <v>N/A</v>
      </c>
      <c r="D205" s="19" t="str">
        <f>$G$1</f>
        <v>N/A</v>
      </c>
    </row>
    <row r="206" spans="1:4" x14ac:dyDescent="0.2">
      <c r="A206" s="62" t="s">
        <v>229</v>
      </c>
      <c r="B206" s="62"/>
      <c r="C206" s="62"/>
      <c r="D206" s="62"/>
    </row>
    <row r="207" spans="1:4" ht="17" customHeight="1" x14ac:dyDescent="0.2">
      <c r="A207" s="71" t="s">
        <v>23</v>
      </c>
      <c r="B207" s="72"/>
      <c r="C207" s="72"/>
      <c r="D207" s="73"/>
    </row>
    <row r="208" spans="1:4" ht="78" customHeight="1" x14ac:dyDescent="0.2">
      <c r="A208" s="14" t="s">
        <v>233</v>
      </c>
      <c r="B208" s="17" t="s">
        <v>31</v>
      </c>
      <c r="C208" s="13" t="str">
        <f>_xlfn.TEXTJOIN(CHAR(10),TRUE,$F$25:$F$27)</f>
        <v>IEC 60601-1-6
IEC 62304
IEC 62366-1</v>
      </c>
      <c r="D208" s="13" t="str">
        <f t="shared" ref="D208:D217" si="13">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09" spans="1:4" ht="70" customHeight="1" x14ac:dyDescent="0.2">
      <c r="A209" s="14" t="s">
        <v>234</v>
      </c>
      <c r="B209" s="17" t="s">
        <v>31</v>
      </c>
      <c r="C209" s="13" t="str">
        <f>_xlfn.TEXTJOIN(CHAR(10),TRUE,$F$25:$F$27)</f>
        <v>IEC 60601-1-6
IEC 62304
IEC 62366-1</v>
      </c>
      <c r="D209" s="13" t="str">
        <f t="shared" si="13"/>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10" spans="1:4" ht="57" customHeight="1" x14ac:dyDescent="0.2">
      <c r="A210" s="14" t="s">
        <v>235</v>
      </c>
      <c r="B210" s="17" t="s">
        <v>31</v>
      </c>
      <c r="C210" s="13" t="str">
        <f>_xlfn.TEXTJOIN(CHAR(10),TRUE,$F$23:$F$27)</f>
        <v>IEC 60601-1
IEC 60601-1-2
IEC 60601-1-6
IEC 62304
IEC 62366-1</v>
      </c>
      <c r="D210" s="13" t="str">
        <f t="shared" si="13"/>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11" spans="1:4" ht="105" customHeight="1" x14ac:dyDescent="0.2">
      <c r="A211" s="14" t="s">
        <v>236</v>
      </c>
      <c r="B211" s="17" t="s">
        <v>31</v>
      </c>
      <c r="C211" s="13" t="str">
        <f>_xlfn.TEXTJOIN(CHAR(10),TRUE,$F$25:$F$27)</f>
        <v>IEC 60601-1-6
IEC 62304
IEC 62366-1</v>
      </c>
      <c r="D211" s="13" t="str">
        <f t="shared" si="13"/>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12" spans="1:4" ht="83" customHeight="1" x14ac:dyDescent="0.2">
      <c r="A212" s="14" t="s">
        <v>237</v>
      </c>
      <c r="B212" s="17" t="s">
        <v>31</v>
      </c>
      <c r="C212" s="13" t="str">
        <f>_xlfn.TEXTJOIN(CHAR(10),TRUE,$F$25:$F$27)</f>
        <v>IEC 60601-1-6
IEC 62304
IEC 62366-1</v>
      </c>
      <c r="D212" s="13" t="str">
        <f t="shared" si="13"/>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13" spans="1:4" ht="118" customHeight="1" x14ac:dyDescent="0.2">
      <c r="A213" s="14" t="s">
        <v>238</v>
      </c>
      <c r="B213" s="17" t="s">
        <v>31</v>
      </c>
      <c r="C213" s="13" t="str">
        <f>$F$27</f>
        <v>IEC 62366-1</v>
      </c>
      <c r="D213" s="13" t="str">
        <f t="shared" si="13"/>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14" spans="1:4" ht="93" customHeight="1" x14ac:dyDescent="0.2">
      <c r="A214" s="14" t="s">
        <v>239</v>
      </c>
      <c r="B214" s="17" t="s">
        <v>31</v>
      </c>
      <c r="C214" s="13" t="str">
        <f>$F$27</f>
        <v>IEC 62366-1</v>
      </c>
      <c r="D214" s="13" t="str">
        <f t="shared" si="13"/>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15" spans="1:4" ht="108" customHeight="1" x14ac:dyDescent="0.2">
      <c r="A215" s="14" t="s">
        <v>240</v>
      </c>
      <c r="B215" s="17" t="s">
        <v>31</v>
      </c>
      <c r="C215" s="13" t="str">
        <f>$F$27</f>
        <v>IEC 62366-1</v>
      </c>
      <c r="D215" s="13" t="str">
        <f t="shared" si="13"/>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16" spans="1:4" ht="102" customHeight="1" x14ac:dyDescent="0.2">
      <c r="A216" s="14" t="s">
        <v>241</v>
      </c>
      <c r="B216" s="17" t="s">
        <v>31</v>
      </c>
      <c r="C216" s="13" t="str">
        <f>$F$27</f>
        <v>IEC 62366-1</v>
      </c>
      <c r="D216" s="13" t="str">
        <f t="shared" si="13"/>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17" spans="1:4" ht="95" customHeight="1" x14ac:dyDescent="0.2">
      <c r="A217" s="14" t="s">
        <v>242</v>
      </c>
      <c r="B217" s="17" t="s">
        <v>31</v>
      </c>
      <c r="C217" s="13" t="str">
        <f>_xlfn.TEXTJOIN(CHAR(10),TRUE,$F$25:$F$27)</f>
        <v>IEC 60601-1-6
IEC 62304
IEC 62366-1</v>
      </c>
      <c r="D217" s="13" t="str">
        <f t="shared" si="13"/>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18" spans="1:4" x14ac:dyDescent="0.2">
      <c r="A218" s="68" t="s">
        <v>243</v>
      </c>
      <c r="B218" s="69"/>
      <c r="C218" s="69"/>
      <c r="D218" s="70"/>
    </row>
    <row r="219" spans="1:4" ht="17" customHeight="1" x14ac:dyDescent="0.2">
      <c r="A219" s="71" t="s">
        <v>24</v>
      </c>
      <c r="B219" s="72"/>
      <c r="C219" s="72"/>
      <c r="D219" s="73"/>
    </row>
    <row r="220" spans="1:4" ht="99" customHeight="1" x14ac:dyDescent="0.2">
      <c r="A220" s="14" t="s">
        <v>244</v>
      </c>
      <c r="B220" s="17" t="s">
        <v>31</v>
      </c>
      <c r="C220" s="13" t="str">
        <f t="shared" ref="C220:C229" si="14">$F$27</f>
        <v>IEC 62366-1</v>
      </c>
      <c r="D220" s="13" t="str">
        <f t="shared" ref="D220:D229" si="15">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21" spans="1:4" ht="98" customHeight="1" x14ac:dyDescent="0.2">
      <c r="A221" s="14" t="s">
        <v>245</v>
      </c>
      <c r="B221" s="17" t="s">
        <v>31</v>
      </c>
      <c r="C221" s="13" t="str">
        <f t="shared" si="14"/>
        <v>IEC 62366-1</v>
      </c>
      <c r="D221" s="13" t="str">
        <f t="shared" si="15"/>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22" spans="1:4" ht="128" customHeight="1" x14ac:dyDescent="0.2">
      <c r="A222" s="14" t="s">
        <v>246</v>
      </c>
      <c r="B222" s="17" t="s">
        <v>31</v>
      </c>
      <c r="C222" s="13" t="str">
        <f t="shared" si="14"/>
        <v>IEC 62366-1</v>
      </c>
      <c r="D222" s="13" t="str">
        <f t="shared" si="15"/>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23" spans="1:4" ht="130" customHeight="1" x14ac:dyDescent="0.2">
      <c r="A223" s="14" t="s">
        <v>247</v>
      </c>
      <c r="B223" s="17" t="s">
        <v>31</v>
      </c>
      <c r="C223" s="13" t="str">
        <f t="shared" si="14"/>
        <v>IEC 62366-1</v>
      </c>
      <c r="D223" s="13" t="str">
        <f t="shared" si="15"/>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24" spans="1:4" ht="145" customHeight="1" x14ac:dyDescent="0.2">
      <c r="A224" s="14" t="s">
        <v>248</v>
      </c>
      <c r="B224" s="17" t="s">
        <v>31</v>
      </c>
      <c r="C224" s="13" t="str">
        <f t="shared" si="14"/>
        <v>IEC 62366-1</v>
      </c>
      <c r="D224" s="13" t="str">
        <f t="shared" si="15"/>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25" spans="1:4" ht="117" customHeight="1" x14ac:dyDescent="0.2">
      <c r="A225" s="14" t="s">
        <v>249</v>
      </c>
      <c r="B225" s="17" t="s">
        <v>31</v>
      </c>
      <c r="C225" s="13" t="str">
        <f t="shared" si="14"/>
        <v>IEC 62366-1</v>
      </c>
      <c r="D225" s="13" t="str">
        <f t="shared" si="15"/>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26" spans="1:4" ht="95" customHeight="1" x14ac:dyDescent="0.2">
      <c r="A226" s="14" t="s">
        <v>250</v>
      </c>
      <c r="B226" s="17" t="s">
        <v>31</v>
      </c>
      <c r="C226" s="13" t="str">
        <f t="shared" si="14"/>
        <v>IEC 62366-1</v>
      </c>
      <c r="D226" s="13" t="str">
        <f t="shared" si="15"/>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27" spans="1:4" ht="96" customHeight="1" x14ac:dyDescent="0.2">
      <c r="A227" s="14" t="s">
        <v>251</v>
      </c>
      <c r="B227" s="17" t="s">
        <v>31</v>
      </c>
      <c r="C227" s="13" t="str">
        <f t="shared" si="14"/>
        <v>IEC 62366-1</v>
      </c>
      <c r="D227" s="13" t="str">
        <f t="shared" si="15"/>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28" spans="1:4" ht="108" customHeight="1" x14ac:dyDescent="0.2">
      <c r="A228" s="14" t="s">
        <v>252</v>
      </c>
      <c r="B228" s="17" t="s">
        <v>31</v>
      </c>
      <c r="C228" s="13" t="str">
        <f t="shared" si="14"/>
        <v>IEC 62366-1</v>
      </c>
      <c r="D228" s="13" t="str">
        <f t="shared" si="15"/>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29" spans="1:4" ht="95" customHeight="1" x14ac:dyDescent="0.2">
      <c r="A229" s="14" t="s">
        <v>253</v>
      </c>
      <c r="B229" s="17" t="s">
        <v>31</v>
      </c>
      <c r="C229" s="13" t="str">
        <f t="shared" si="14"/>
        <v>IEC 62366-1</v>
      </c>
      <c r="D229" s="13" t="str">
        <f t="shared" si="15"/>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30" spans="1:4" x14ac:dyDescent="0.2">
      <c r="A230" s="63" t="s">
        <v>254</v>
      </c>
      <c r="B230" s="63"/>
      <c r="C230" s="63"/>
      <c r="D230" s="63"/>
    </row>
    <row r="231" spans="1:4" ht="102" customHeight="1" x14ac:dyDescent="0.2">
      <c r="A231" s="14" t="s">
        <v>495</v>
      </c>
      <c r="B231" s="17" t="s">
        <v>31</v>
      </c>
      <c r="C231" s="13" t="str">
        <f>$F$27</f>
        <v>IEC 62366-1</v>
      </c>
      <c r="D231" s="13"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232" spans="1:4" ht="124" customHeight="1" x14ac:dyDescent="0.2">
      <c r="A232" s="14" t="s">
        <v>496</v>
      </c>
      <c r="B232" s="17" t="s">
        <v>31</v>
      </c>
      <c r="C232" s="13" t="str">
        <f>$F$27</f>
        <v>IEC 62366-1</v>
      </c>
      <c r="D232" s="13"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233" spans="1:4" ht="102" customHeight="1" x14ac:dyDescent="0.2">
      <c r="A233" s="14" t="s">
        <v>497</v>
      </c>
      <c r="B233" s="17" t="s">
        <v>31</v>
      </c>
      <c r="C233" s="13" t="str">
        <f>$F$27</f>
        <v>IEC 62366-1</v>
      </c>
      <c r="D233" s="13"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234" spans="1:4" ht="66" customHeight="1" x14ac:dyDescent="0.2">
      <c r="A234" s="14" t="s">
        <v>498</v>
      </c>
      <c r="B234" s="17" t="s">
        <v>31</v>
      </c>
      <c r="C234" s="13" t="str">
        <f>$F$27</f>
        <v>IEC 62366-1</v>
      </c>
      <c r="D234" s="13"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235" spans="1:4" ht="98" customHeight="1" x14ac:dyDescent="0.2">
      <c r="A235" s="14" t="s">
        <v>255</v>
      </c>
      <c r="B235" s="17" t="s">
        <v>31</v>
      </c>
      <c r="C235" s="13" t="str">
        <f>_xlfn.TEXTJOIN(CHAR(10),TRUE,$F$25:$F$27)</f>
        <v>IEC 60601-1-6
IEC 62304
IEC 62366-1</v>
      </c>
      <c r="D235" s="13" t="str">
        <f t="shared" ref="D235:D237" si="16">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36" spans="1:4" ht="104" customHeight="1" x14ac:dyDescent="0.2">
      <c r="A236" s="14" t="s">
        <v>256</v>
      </c>
      <c r="B236" s="17" t="s">
        <v>31</v>
      </c>
      <c r="C236" s="13" t="str">
        <f>_xlfn.TEXTJOIN(CHAR(10),TRUE,$F$25:$F$27)</f>
        <v>IEC 60601-1-6
IEC 62304
IEC 62366-1</v>
      </c>
      <c r="D236" s="13" t="str">
        <f t="shared" si="16"/>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37" spans="1:4" ht="113" customHeight="1" x14ac:dyDescent="0.2">
      <c r="A237" s="14" t="s">
        <v>257</v>
      </c>
      <c r="B237" s="17" t="s">
        <v>31</v>
      </c>
      <c r="C237" s="13" t="str">
        <f>_xlfn.TEXTJOIN(CHAR(10),TRUE,$F$25:$F$27)</f>
        <v>IEC 60601-1-6
IEC 62304
IEC 62366-1</v>
      </c>
      <c r="D237" s="13" t="str">
        <f t="shared" si="16"/>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38" spans="1:4" ht="34" x14ac:dyDescent="0.2">
      <c r="A238" s="14" t="s">
        <v>258</v>
      </c>
      <c r="B238" s="17" t="s">
        <v>544</v>
      </c>
      <c r="C238" s="19" t="str">
        <f>$G$1</f>
        <v>N/A</v>
      </c>
      <c r="D238" s="19" t="str">
        <f>$G$1</f>
        <v>N/A</v>
      </c>
    </row>
    <row r="239" spans="1:4" ht="89" customHeight="1" x14ac:dyDescent="0.2">
      <c r="A239" s="14" t="s">
        <v>259</v>
      </c>
      <c r="B239" s="17" t="s">
        <v>31</v>
      </c>
      <c r="C239" s="13" t="str">
        <f>$F$5&amp;CHAR(10)&amp;_xlfn.TEXTJOIN(CHAR(10),TRUE,$F$25:$F$27)</f>
        <v>ISO 14971
IEC 60601-1-6
IEC 62304
IEC 62366-1</v>
      </c>
      <c r="D239"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40" spans="1:4" ht="17" customHeight="1" x14ac:dyDescent="0.2">
      <c r="A240" s="63" t="s">
        <v>260</v>
      </c>
      <c r="B240" s="63"/>
      <c r="C240" s="63"/>
      <c r="D240" s="63"/>
    </row>
    <row r="241" spans="1:4" ht="92" customHeight="1" x14ac:dyDescent="0.2">
      <c r="A241" s="16" t="s">
        <v>499</v>
      </c>
      <c r="B241" s="17" t="s">
        <v>31</v>
      </c>
      <c r="C241" s="13" t="str">
        <f>$F$21&amp;CHAR(10)&amp;$F$27</f>
        <v>ISO 8536-4
IEC 62366-1</v>
      </c>
      <c r="D241" s="13"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242" spans="1:4" ht="61" customHeight="1" x14ac:dyDescent="0.2">
      <c r="A242" s="16" t="s">
        <v>500</v>
      </c>
      <c r="B242" s="17" t="s">
        <v>31</v>
      </c>
      <c r="C242" s="13" t="str">
        <f>$F$21&amp;CHAR(10)&amp;$F$27</f>
        <v>ISO 8536-4
IEC 62366-1</v>
      </c>
      <c r="D242" s="13"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243" spans="1:4" x14ac:dyDescent="0.2">
      <c r="A243" s="65" t="s">
        <v>261</v>
      </c>
      <c r="B243" s="65"/>
      <c r="C243" s="65"/>
      <c r="D243" s="65"/>
    </row>
    <row r="244" spans="1:4" ht="69" customHeight="1" x14ac:dyDescent="0.2">
      <c r="A244" s="16" t="s">
        <v>501</v>
      </c>
      <c r="B244" s="17" t="s">
        <v>31</v>
      </c>
      <c r="C244" s="13" t="str">
        <f>$F$27&amp;CHAR(10)&amp;$F$28</f>
        <v>IEC 62366-1
ISO 10993-7</v>
      </c>
      <c r="D244" s="13"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245" spans="1:4" ht="75" customHeight="1" x14ac:dyDescent="0.2">
      <c r="A245" s="16" t="s">
        <v>502</v>
      </c>
      <c r="B245" s="17" t="s">
        <v>31</v>
      </c>
      <c r="C245" s="13" t="str">
        <f>$F$27&amp;CHAR(10)&amp;$F$28</f>
        <v>IEC 62366-1
ISO 10993-7</v>
      </c>
      <c r="D245" s="13"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246" spans="1:4" ht="46" customHeight="1" x14ac:dyDescent="0.2">
      <c r="A246" s="63" t="s">
        <v>262</v>
      </c>
      <c r="B246" s="63"/>
      <c r="C246" s="63"/>
      <c r="D246" s="63"/>
    </row>
    <row r="247" spans="1:4" ht="89" customHeight="1" x14ac:dyDescent="0.2">
      <c r="A247" s="14" t="s">
        <v>503</v>
      </c>
      <c r="B247" s="17" t="s">
        <v>31</v>
      </c>
      <c r="C247" s="13" t="str">
        <f>$F$27</f>
        <v>IEC 62366-1</v>
      </c>
      <c r="D247"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48" spans="1:4" ht="89" customHeight="1" x14ac:dyDescent="0.2">
      <c r="A248" s="14" t="s">
        <v>504</v>
      </c>
      <c r="B248" s="17" t="s">
        <v>31</v>
      </c>
      <c r="C248" s="13" t="str">
        <f>$F$27&amp;CHAR(10)&amp;$F$28</f>
        <v>IEC 62366-1
ISO 10993-7</v>
      </c>
      <c r="D248" s="13"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249" spans="1:4" ht="67" customHeight="1" x14ac:dyDescent="0.2">
      <c r="A249" s="14" t="s">
        <v>505</v>
      </c>
      <c r="B249" s="17" t="s">
        <v>31</v>
      </c>
      <c r="C249" s="13" t="str">
        <f>$F$27&amp;CHAR(10)&amp;$F$28</f>
        <v>IEC 62366-1
ISO 10993-7</v>
      </c>
      <c r="D249" s="13"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250" spans="1:4" ht="102" customHeight="1" x14ac:dyDescent="0.2">
      <c r="A250" s="14" t="s">
        <v>506</v>
      </c>
      <c r="B250" s="17" t="s">
        <v>31</v>
      </c>
      <c r="C250" s="13" t="str">
        <f>$F$6&amp;CHAR(10)&amp;$F$27</f>
        <v>ISO 10555-1
IEC 62366-1</v>
      </c>
      <c r="D250"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51" spans="1:4" ht="103" customHeight="1" x14ac:dyDescent="0.2">
      <c r="A251" s="14" t="s">
        <v>507</v>
      </c>
      <c r="B251" s="17" t="s">
        <v>31</v>
      </c>
      <c r="C251" s="13" t="str">
        <f>$F$6&amp;CHAR(10)&amp;$F$27</f>
        <v>ISO 10555-1
IEC 62366-1</v>
      </c>
      <c r="D251"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52" spans="1:4" ht="86" customHeight="1" x14ac:dyDescent="0.2">
      <c r="A252" s="14" t="s">
        <v>508</v>
      </c>
      <c r="B252" s="17" t="s">
        <v>31</v>
      </c>
      <c r="C252" s="13" t="str">
        <f>$F$5&amp;CHAR(10)&amp;$F$28</f>
        <v>ISO 14971
ISO 10993-7</v>
      </c>
      <c r="D252" s="13"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253" spans="1:4" ht="97" customHeight="1" x14ac:dyDescent="0.2">
      <c r="A253" s="14" t="s">
        <v>263</v>
      </c>
      <c r="B253" s="17" t="s">
        <v>31</v>
      </c>
      <c r="C253" s="13" t="str">
        <f>$F$6&amp;CHAR(10)&amp;$F$27</f>
        <v>ISO 10555-1
IEC 62366-1</v>
      </c>
      <c r="D253"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54" spans="1:4" ht="34" x14ac:dyDescent="0.2">
      <c r="A254" s="14" t="s">
        <v>264</v>
      </c>
      <c r="B254" s="17" t="s">
        <v>544</v>
      </c>
      <c r="C254" s="19" t="str">
        <f>$G$1</f>
        <v>N/A</v>
      </c>
      <c r="D254" s="19" t="str">
        <f>$G$1</f>
        <v>N/A</v>
      </c>
    </row>
    <row r="255" spans="1:4" ht="34" customHeight="1" x14ac:dyDescent="0.2">
      <c r="A255" s="71" t="s">
        <v>265</v>
      </c>
      <c r="B255" s="72"/>
      <c r="C255" s="72"/>
      <c r="D255" s="73"/>
    </row>
    <row r="256" spans="1:4" ht="95" customHeight="1" x14ac:dyDescent="0.2">
      <c r="A256" s="14" t="s">
        <v>509</v>
      </c>
      <c r="B256" s="17" t="s">
        <v>31</v>
      </c>
      <c r="C256" s="13" t="str">
        <f>$F$27</f>
        <v>IEC 62366-1</v>
      </c>
      <c r="D256"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57" spans="1:4" ht="59" customHeight="1" x14ac:dyDescent="0.2">
      <c r="A257" s="14" t="s">
        <v>510</v>
      </c>
      <c r="B257" s="17" t="s">
        <v>31</v>
      </c>
      <c r="C257" s="13" t="str">
        <f>$F$27</f>
        <v>IEC 62366-1</v>
      </c>
      <c r="D257"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58" spans="1:4" ht="34" x14ac:dyDescent="0.2">
      <c r="A258" s="18" t="s">
        <v>266</v>
      </c>
      <c r="B258" s="17" t="s">
        <v>544</v>
      </c>
      <c r="C258" s="19" t="str">
        <f t="shared" ref="C258:D260" si="17">$G$1</f>
        <v>N/A</v>
      </c>
      <c r="D258" s="19" t="str">
        <f t="shared" si="17"/>
        <v>N/A</v>
      </c>
    </row>
    <row r="259" spans="1:4" ht="34" x14ac:dyDescent="0.2">
      <c r="A259" s="14" t="s">
        <v>267</v>
      </c>
      <c r="B259" s="17" t="s">
        <v>544</v>
      </c>
      <c r="C259" s="19" t="str">
        <f t="shared" si="17"/>
        <v>N/A</v>
      </c>
      <c r="D259" s="19" t="str">
        <f t="shared" si="17"/>
        <v>N/A</v>
      </c>
    </row>
    <row r="260" spans="1:4" ht="34" x14ac:dyDescent="0.2">
      <c r="A260" s="14" t="s">
        <v>268</v>
      </c>
      <c r="B260" s="17" t="s">
        <v>544</v>
      </c>
      <c r="C260" s="19" t="str">
        <f t="shared" si="17"/>
        <v>N/A</v>
      </c>
      <c r="D260" s="19" t="str">
        <f t="shared" si="17"/>
        <v>N/A</v>
      </c>
    </row>
    <row r="261" spans="1:4" ht="59" customHeight="1" x14ac:dyDescent="0.2">
      <c r="A261" s="14" t="s">
        <v>269</v>
      </c>
      <c r="B261" s="17" t="s">
        <v>31</v>
      </c>
      <c r="C261" s="13" t="str">
        <f>$F$27</f>
        <v>IEC 62366-1</v>
      </c>
      <c r="D261"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62" spans="1:4" ht="66" customHeight="1" x14ac:dyDescent="0.2">
      <c r="A262" s="14" t="s">
        <v>270</v>
      </c>
      <c r="B262" s="17" t="s">
        <v>31</v>
      </c>
      <c r="C262" s="13" t="str">
        <f>$F$27</f>
        <v>IEC 62366-1</v>
      </c>
      <c r="D262"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63" spans="1:4" ht="17" x14ac:dyDescent="0.2">
      <c r="A263" s="14" t="s">
        <v>271</v>
      </c>
      <c r="B263" s="17" t="s">
        <v>544</v>
      </c>
      <c r="C263" s="19" t="str">
        <f>$G$1</f>
        <v>N/A</v>
      </c>
      <c r="D263" s="19" t="str">
        <f>$G$1</f>
        <v>N/A</v>
      </c>
    </row>
    <row r="264" spans="1:4" ht="82" customHeight="1" x14ac:dyDescent="0.2">
      <c r="A264" s="14" t="s">
        <v>272</v>
      </c>
      <c r="B264" s="17" t="s">
        <v>31</v>
      </c>
      <c r="C264" s="13" t="str">
        <f>$F$27</f>
        <v>IEC 62366-1</v>
      </c>
      <c r="D264"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sheetData>
  <mergeCells count="59">
    <mergeCell ref="A230:D230"/>
    <mergeCell ref="A240:D240"/>
    <mergeCell ref="A243:D243"/>
    <mergeCell ref="A246:D246"/>
    <mergeCell ref="A255:D255"/>
    <mergeCell ref="A219:D219"/>
    <mergeCell ref="A162:D162"/>
    <mergeCell ref="A166:D166"/>
    <mergeCell ref="A171:D171"/>
    <mergeCell ref="A172:D172"/>
    <mergeCell ref="A173:D173"/>
    <mergeCell ref="A182:D182"/>
    <mergeCell ref="A183:D183"/>
    <mergeCell ref="A188:D188"/>
    <mergeCell ref="A206:D206"/>
    <mergeCell ref="A207:D207"/>
    <mergeCell ref="A218:D218"/>
    <mergeCell ref="A160:D160"/>
    <mergeCell ref="A108:D108"/>
    <mergeCell ref="A111:D111"/>
    <mergeCell ref="A115:D115"/>
    <mergeCell ref="A120:D120"/>
    <mergeCell ref="A125:D125"/>
    <mergeCell ref="A134:D134"/>
    <mergeCell ref="A135:D135"/>
    <mergeCell ref="A138:D138"/>
    <mergeCell ref="A143:D143"/>
    <mergeCell ref="A148:D148"/>
    <mergeCell ref="A156:D156"/>
    <mergeCell ref="A107:D107"/>
    <mergeCell ref="C58:D58"/>
    <mergeCell ref="A59:D59"/>
    <mergeCell ref="A63:D63"/>
    <mergeCell ref="A64:D64"/>
    <mergeCell ref="A76:D76"/>
    <mergeCell ref="A79:D79"/>
    <mergeCell ref="A80:D80"/>
    <mergeCell ref="A84:D84"/>
    <mergeCell ref="A89:D89"/>
    <mergeCell ref="A91:D91"/>
    <mergeCell ref="A104:D104"/>
    <mergeCell ref="A57:D57"/>
    <mergeCell ref="A40:D40"/>
    <mergeCell ref="A41:D41"/>
    <mergeCell ref="A42:D42"/>
    <mergeCell ref="A46:D46"/>
    <mergeCell ref="A49:D49"/>
    <mergeCell ref="A50:D50"/>
    <mergeCell ref="C51:D51"/>
    <mergeCell ref="C52:D52"/>
    <mergeCell ref="C53:D53"/>
    <mergeCell ref="C54:D54"/>
    <mergeCell ref="A55:D55"/>
    <mergeCell ref="A29:D29"/>
    <mergeCell ref="A6:D6"/>
    <mergeCell ref="A7:D7"/>
    <mergeCell ref="A14:D14"/>
    <mergeCell ref="A19:D19"/>
    <mergeCell ref="A28:D28"/>
  </mergeCells>
  <dataValidations count="1">
    <dataValidation type="list" allowBlank="1" showInputMessage="1" showErrorMessage="1" sqref="B4:B5 B8:B13 B15:B18 B20:B25 B30:B39 B43:B45 B47:B48 B180:B181 B56 B51:B54 B60:B62 B65:B75 B77:B78 B81:B83 B85:B88 B90 B92:B103 B105:B106 B109:B110 B112:B114 B116:B119 B121:B124 B126:B133 B136:B137 B139:B142 B144:B147 B149:B155 B157:B159 B161 B163:B165 B167:B168 B256:B264 B184:B187 B189:B205 B208:B217 B220:B229 B231:B239 B241:B242 B244:B245 B247:B254 B174:B178 B58" xr:uid="{EC00F50A-A249-6442-B95C-7AA5BDFC5E2A}">
      <formula1>"Y,N"</formula1>
    </dataValidation>
  </dataValidation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7"/>
  <dimension ref="A1:N264"/>
  <sheetViews>
    <sheetView topLeftCell="G1" zoomScale="80" zoomScaleNormal="80" workbookViewId="0">
      <selection activeCell="L1" sqref="L1:N1048576"/>
    </sheetView>
  </sheetViews>
  <sheetFormatPr baseColWidth="10" defaultRowHeight="16" x14ac:dyDescent="0.2"/>
  <cols>
    <col min="1" max="1" width="100.83203125" style="22" customWidth="1"/>
    <col min="2" max="2" width="9.83203125" style="9" customWidth="1"/>
    <col min="3" max="3" width="19.33203125" style="8" customWidth="1"/>
    <col min="4" max="4" width="69.6640625" style="1" customWidth="1"/>
    <col min="5" max="5" width="6.6640625" style="1" customWidth="1"/>
    <col min="6" max="6" width="16.5" style="33" customWidth="1"/>
    <col min="7" max="7" width="49.1640625" style="1" customWidth="1"/>
    <col min="8" max="8" width="6.33203125" style="1" customWidth="1"/>
    <col min="9" max="9" width="30.1640625" style="2" customWidth="1"/>
    <col min="10" max="10" width="16.1640625" style="1" customWidth="1"/>
    <col min="11" max="11" width="10.83203125" style="1"/>
    <col min="12" max="12" width="98.6640625" style="1" customWidth="1"/>
    <col min="13" max="13" width="13.1640625" style="1" customWidth="1"/>
    <col min="14" max="14" width="21.5" style="1" customWidth="1"/>
    <col min="15" max="16384" width="10.83203125" style="1"/>
  </cols>
  <sheetData>
    <row r="1" spans="1:14" ht="23" x14ac:dyDescent="0.2">
      <c r="A1" s="21" t="s">
        <v>80</v>
      </c>
      <c r="F1" s="32" t="s">
        <v>53</v>
      </c>
      <c r="G1" s="1" t="s">
        <v>514</v>
      </c>
      <c r="I1" s="26" t="s">
        <v>276</v>
      </c>
      <c r="L1" s="21" t="s">
        <v>80</v>
      </c>
      <c r="M1" s="9"/>
      <c r="N1" s="8"/>
    </row>
    <row r="2" spans="1:14" x14ac:dyDescent="0.2">
      <c r="L2" s="22"/>
      <c r="M2" s="9"/>
      <c r="N2" s="8"/>
    </row>
    <row r="3" spans="1:14" ht="68" x14ac:dyDescent="0.2">
      <c r="A3" s="20" t="s">
        <v>78</v>
      </c>
      <c r="B3" s="10" t="s">
        <v>565</v>
      </c>
      <c r="C3" s="11" t="s">
        <v>564</v>
      </c>
      <c r="D3" s="11" t="s">
        <v>77</v>
      </c>
      <c r="E3" s="5"/>
      <c r="F3" s="11" t="s">
        <v>958</v>
      </c>
      <c r="G3" s="11" t="s">
        <v>54</v>
      </c>
      <c r="I3" s="11" t="s">
        <v>575</v>
      </c>
      <c r="J3" s="11" t="s">
        <v>567</v>
      </c>
      <c r="L3" s="20" t="s">
        <v>78</v>
      </c>
      <c r="M3" s="10" t="s">
        <v>565</v>
      </c>
      <c r="N3" s="11" t="s">
        <v>564</v>
      </c>
    </row>
    <row r="4" spans="1:14" ht="189" customHeight="1" x14ac:dyDescent="0.2">
      <c r="A4" s="18" t="s">
        <v>32</v>
      </c>
      <c r="B4" s="17" t="s">
        <v>31</v>
      </c>
      <c r="C4" s="13" t="str">
        <f>_xlfn.TEXTJOIN(CHAR(10),TRUE,$F$4:$F$22)</f>
        <v>ISO 13485
ISO 14971
ISO 10993-1
ISO 10993-4
ISO 10993-5
ISO 10993-10
ISO 10993-11
ISO 10993-12
ISO 10993-23
ISO 10555-5
ISO 7864
ISO 9626
ISO 23908
ISO 80369-1
ISO 80369-7
IEC 60601-1
IEC 60601-1-2
IEC 62366-1
ISO 8536-4</v>
      </c>
      <c r="D4"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4" s="2"/>
      <c r="F4" s="31" t="s">
        <v>73</v>
      </c>
      <c r="G4" s="18" t="s">
        <v>56</v>
      </c>
      <c r="I4" s="18" t="s">
        <v>277</v>
      </c>
      <c r="J4" s="31" t="s">
        <v>568</v>
      </c>
      <c r="L4" s="18" t="s">
        <v>32</v>
      </c>
      <c r="M4" s="17"/>
      <c r="N4" s="13"/>
    </row>
    <row r="5" spans="1:14" ht="219" customHeight="1" x14ac:dyDescent="0.2">
      <c r="A5" s="18" t="s">
        <v>33</v>
      </c>
      <c r="B5" s="17" t="s">
        <v>31</v>
      </c>
      <c r="C5" s="13" t="str">
        <f>$F$5</f>
        <v>ISO 14971</v>
      </c>
      <c r="D5"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5" s="2"/>
      <c r="F5" s="31" t="s">
        <v>74</v>
      </c>
      <c r="G5" s="18" t="s">
        <v>55</v>
      </c>
      <c r="I5" s="18" t="s">
        <v>278</v>
      </c>
      <c r="J5" s="31" t="s">
        <v>568</v>
      </c>
      <c r="L5" s="18" t="s">
        <v>33</v>
      </c>
      <c r="M5" s="17"/>
      <c r="N5" s="13"/>
    </row>
    <row r="6" spans="1:14" ht="51" x14ac:dyDescent="0.2">
      <c r="A6" s="64" t="s">
        <v>34</v>
      </c>
      <c r="B6" s="64"/>
      <c r="C6" s="64"/>
      <c r="D6" s="64"/>
      <c r="E6" s="2"/>
      <c r="F6" s="31" t="s">
        <v>57</v>
      </c>
      <c r="G6" s="18" t="s">
        <v>58</v>
      </c>
      <c r="I6" s="18" t="s">
        <v>279</v>
      </c>
      <c r="J6" s="31" t="s">
        <v>569</v>
      </c>
      <c r="L6" s="64" t="s">
        <v>34</v>
      </c>
      <c r="M6" s="64"/>
      <c r="N6" s="64"/>
    </row>
    <row r="7" spans="1:14" ht="34" x14ac:dyDescent="0.2">
      <c r="A7" s="64" t="s">
        <v>0</v>
      </c>
      <c r="B7" s="64"/>
      <c r="C7" s="64"/>
      <c r="D7" s="64"/>
      <c r="E7" s="2"/>
      <c r="F7" s="31" t="s">
        <v>63</v>
      </c>
      <c r="G7" s="18" t="s">
        <v>64</v>
      </c>
      <c r="I7" s="18" t="s">
        <v>280</v>
      </c>
      <c r="J7" s="31" t="s">
        <v>570</v>
      </c>
      <c r="L7" s="64" t="s">
        <v>0</v>
      </c>
      <c r="M7" s="64"/>
      <c r="N7" s="64"/>
    </row>
    <row r="8" spans="1:14" ht="116" customHeight="1" x14ac:dyDescent="0.2">
      <c r="A8" s="18" t="s">
        <v>35</v>
      </c>
      <c r="B8" s="17" t="s">
        <v>31</v>
      </c>
      <c r="C8" s="13" t="str">
        <f t="shared" ref="C8:C13" si="0">$F$5</f>
        <v>ISO 14971</v>
      </c>
      <c r="D8"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8" s="2"/>
      <c r="F8" s="31" t="s">
        <v>61</v>
      </c>
      <c r="G8" s="18" t="s">
        <v>62</v>
      </c>
      <c r="I8" s="18" t="s">
        <v>543</v>
      </c>
      <c r="J8" s="31" t="s">
        <v>568</v>
      </c>
      <c r="L8" s="18" t="s">
        <v>35</v>
      </c>
      <c r="M8" s="17"/>
      <c r="N8" s="13"/>
    </row>
    <row r="9" spans="1:14" ht="113" customHeight="1" x14ac:dyDescent="0.2">
      <c r="A9" s="18" t="s">
        <v>36</v>
      </c>
      <c r="B9" s="17" t="s">
        <v>31</v>
      </c>
      <c r="C9" s="13" t="str">
        <f t="shared" si="0"/>
        <v>ISO 14971</v>
      </c>
      <c r="D9" s="13" t="str">
        <f t="shared" ref="D9:D13" si="1">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9" s="2"/>
      <c r="F9" s="31" t="s">
        <v>59</v>
      </c>
      <c r="G9" s="18" t="s">
        <v>60</v>
      </c>
      <c r="I9" s="18" t="s">
        <v>303</v>
      </c>
      <c r="J9" s="35" t="s">
        <v>514</v>
      </c>
      <c r="L9" s="18" t="s">
        <v>36</v>
      </c>
      <c r="M9" s="17"/>
      <c r="N9" s="13"/>
    </row>
    <row r="10" spans="1:14" ht="125" customHeight="1" x14ac:dyDescent="0.2">
      <c r="A10" s="18" t="s">
        <v>37</v>
      </c>
      <c r="B10" s="17" t="s">
        <v>31</v>
      </c>
      <c r="C10" s="13" t="str">
        <f t="shared" si="0"/>
        <v>ISO 14971</v>
      </c>
      <c r="D10" s="13" t="str">
        <f t="shared" si="1"/>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10" s="2"/>
      <c r="F10" s="31" t="s">
        <v>531</v>
      </c>
      <c r="G10" s="18" t="s">
        <v>532</v>
      </c>
      <c r="I10" s="18" t="s">
        <v>304</v>
      </c>
      <c r="J10" s="31" t="s">
        <v>568</v>
      </c>
      <c r="L10" s="18" t="s">
        <v>37</v>
      </c>
      <c r="M10" s="17"/>
      <c r="N10" s="13"/>
    </row>
    <row r="11" spans="1:14" ht="128" customHeight="1" x14ac:dyDescent="0.2">
      <c r="A11" s="18" t="s">
        <v>38</v>
      </c>
      <c r="B11" s="17" t="s">
        <v>31</v>
      </c>
      <c r="C11" s="13" t="str">
        <f t="shared" si="0"/>
        <v>ISO 14971</v>
      </c>
      <c r="D11" s="13" t="str">
        <f t="shared" si="1"/>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11" s="2"/>
      <c r="F11" s="31" t="s">
        <v>67</v>
      </c>
      <c r="G11" s="18" t="s">
        <v>68</v>
      </c>
      <c r="I11" s="18" t="s">
        <v>305</v>
      </c>
      <c r="J11" s="31" t="s">
        <v>568</v>
      </c>
      <c r="L11" s="18" t="s">
        <v>38</v>
      </c>
      <c r="M11" s="17"/>
      <c r="N11" s="13"/>
    </row>
    <row r="12" spans="1:14" ht="144" customHeight="1" x14ac:dyDescent="0.2">
      <c r="A12" s="18" t="s">
        <v>52</v>
      </c>
      <c r="B12" s="17" t="s">
        <v>31</v>
      </c>
      <c r="C12" s="13" t="str">
        <f t="shared" si="0"/>
        <v>ISO 14971</v>
      </c>
      <c r="D12" s="13" t="str">
        <f t="shared" si="1"/>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12" s="2"/>
      <c r="F12" s="31" t="s">
        <v>533</v>
      </c>
      <c r="G12" s="18" t="s">
        <v>534</v>
      </c>
      <c r="I12" s="18" t="s">
        <v>306</v>
      </c>
      <c r="J12" s="31" t="s">
        <v>568</v>
      </c>
      <c r="L12" s="18" t="s">
        <v>52</v>
      </c>
      <c r="M12" s="17"/>
      <c r="N12" s="13"/>
    </row>
    <row r="13" spans="1:14" ht="128" customHeight="1" x14ac:dyDescent="0.2">
      <c r="A13" s="18" t="s">
        <v>39</v>
      </c>
      <c r="B13" s="17" t="s">
        <v>31</v>
      </c>
      <c r="C13" s="13" t="str">
        <f t="shared" si="0"/>
        <v>ISO 14971</v>
      </c>
      <c r="D13" s="13" t="str">
        <f t="shared" si="1"/>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13" s="2"/>
      <c r="F13" s="31" t="s">
        <v>69</v>
      </c>
      <c r="G13" s="18" t="s">
        <v>70</v>
      </c>
      <c r="I13" s="18" t="s">
        <v>307</v>
      </c>
      <c r="J13" s="31" t="s">
        <v>568</v>
      </c>
      <c r="L13" s="18" t="s">
        <v>39</v>
      </c>
      <c r="M13" s="17"/>
      <c r="N13" s="13"/>
    </row>
    <row r="14" spans="1:14" ht="64" customHeight="1" x14ac:dyDescent="0.2">
      <c r="A14" s="64" t="s">
        <v>40</v>
      </c>
      <c r="B14" s="64"/>
      <c r="C14" s="64"/>
      <c r="D14" s="64"/>
      <c r="F14" s="31" t="s">
        <v>65</v>
      </c>
      <c r="G14" s="18" t="s">
        <v>66</v>
      </c>
      <c r="I14" s="18" t="s">
        <v>308</v>
      </c>
      <c r="J14" s="31" t="s">
        <v>574</v>
      </c>
      <c r="L14" s="64" t="s">
        <v>40</v>
      </c>
      <c r="M14" s="64"/>
      <c r="N14" s="64"/>
    </row>
    <row r="15" spans="1:14" ht="107" customHeight="1" x14ac:dyDescent="0.2">
      <c r="A15" s="18" t="s">
        <v>41</v>
      </c>
      <c r="B15" s="17" t="s">
        <v>31</v>
      </c>
      <c r="C15" s="13" t="str">
        <f>$F$5</f>
        <v>ISO 14971</v>
      </c>
      <c r="D15"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15" s="31" t="s">
        <v>71</v>
      </c>
      <c r="G15" s="18" t="s">
        <v>72</v>
      </c>
      <c r="I15" s="18" t="s">
        <v>309</v>
      </c>
      <c r="J15" s="35" t="s">
        <v>514</v>
      </c>
      <c r="L15" s="18" t="s">
        <v>41</v>
      </c>
      <c r="M15" s="17"/>
      <c r="N15" s="13"/>
    </row>
    <row r="16" spans="1:14" ht="145" customHeight="1" x14ac:dyDescent="0.2">
      <c r="A16" s="18" t="s">
        <v>42</v>
      </c>
      <c r="B16" s="17" t="s">
        <v>31</v>
      </c>
      <c r="C16" s="13" t="str">
        <f>$F$5</f>
        <v>ISO 14971</v>
      </c>
      <c r="D16"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16" s="31" t="s">
        <v>521</v>
      </c>
      <c r="G16" s="18" t="s">
        <v>522</v>
      </c>
      <c r="I16" s="18" t="s">
        <v>310</v>
      </c>
      <c r="J16" s="35" t="s">
        <v>514</v>
      </c>
      <c r="L16" s="18" t="s">
        <v>42</v>
      </c>
      <c r="M16" s="17"/>
      <c r="N16" s="13"/>
    </row>
    <row r="17" spans="1:14" ht="116" customHeight="1" x14ac:dyDescent="0.2">
      <c r="A17" s="18" t="s">
        <v>43</v>
      </c>
      <c r="B17" s="17" t="s">
        <v>31</v>
      </c>
      <c r="C17" s="13" t="str">
        <f>$F$5</f>
        <v>ISO 14971</v>
      </c>
      <c r="D17"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17" s="31" t="s">
        <v>520</v>
      </c>
      <c r="G17" s="18" t="s">
        <v>519</v>
      </c>
      <c r="I17" s="18" t="s">
        <v>311</v>
      </c>
      <c r="J17" s="31" t="s">
        <v>569</v>
      </c>
      <c r="L17" s="18" t="s">
        <v>43</v>
      </c>
      <c r="M17" s="17"/>
      <c r="N17" s="13"/>
    </row>
    <row r="18" spans="1:14" ht="121" customHeight="1" x14ac:dyDescent="0.2">
      <c r="A18" s="18" t="s">
        <v>1</v>
      </c>
      <c r="B18" s="17" t="s">
        <v>31</v>
      </c>
      <c r="C18" s="13" t="str">
        <f>$F$5</f>
        <v>ISO 14971</v>
      </c>
      <c r="D18"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18" s="31" t="s">
        <v>537</v>
      </c>
      <c r="G18" s="18" t="s">
        <v>538</v>
      </c>
      <c r="I18" s="18" t="s">
        <v>312</v>
      </c>
      <c r="J18" s="35" t="s">
        <v>514</v>
      </c>
      <c r="L18" s="18" t="s">
        <v>1</v>
      </c>
      <c r="M18" s="17"/>
      <c r="N18" s="13"/>
    </row>
    <row r="19" spans="1:14" ht="34" x14ac:dyDescent="0.2">
      <c r="A19" s="67" t="s">
        <v>44</v>
      </c>
      <c r="B19" s="67"/>
      <c r="C19" s="67"/>
      <c r="D19" s="67"/>
      <c r="F19" s="31" t="s">
        <v>523</v>
      </c>
      <c r="G19" s="18" t="s">
        <v>524</v>
      </c>
      <c r="I19" s="18" t="s">
        <v>313</v>
      </c>
      <c r="J19" s="31" t="s">
        <v>568</v>
      </c>
      <c r="L19" s="67" t="s">
        <v>44</v>
      </c>
      <c r="M19" s="67"/>
      <c r="N19" s="67"/>
    </row>
    <row r="20" spans="1:14" ht="62" customHeight="1" x14ac:dyDescent="0.2">
      <c r="A20" s="18" t="s">
        <v>45</v>
      </c>
      <c r="B20" s="17" t="s">
        <v>31</v>
      </c>
      <c r="C20" s="13" t="str">
        <f>$F$5&amp;CHAR(10)&amp;$F$21</f>
        <v>ISO 14971
IEC 62366-1</v>
      </c>
      <c r="D20"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20" s="31" t="s">
        <v>526</v>
      </c>
      <c r="G20" s="18" t="s">
        <v>525</v>
      </c>
      <c r="I20" s="18" t="s">
        <v>314</v>
      </c>
      <c r="J20" s="35" t="s">
        <v>514</v>
      </c>
      <c r="L20" s="18" t="s">
        <v>45</v>
      </c>
      <c r="M20" s="17"/>
      <c r="N20" s="13"/>
    </row>
    <row r="21" spans="1:14" ht="87" customHeight="1" x14ac:dyDescent="0.2">
      <c r="A21" s="18" t="s">
        <v>46</v>
      </c>
      <c r="B21" s="17" t="s">
        <v>31</v>
      </c>
      <c r="C21" s="13" t="str">
        <f>$F$5&amp;CHAR(10)&amp;$F$21</f>
        <v>ISO 14971
IEC 62366-1</v>
      </c>
      <c r="D21"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21" s="31" t="s">
        <v>539</v>
      </c>
      <c r="G21" s="18" t="s">
        <v>540</v>
      </c>
      <c r="I21" s="18" t="s">
        <v>315</v>
      </c>
      <c r="J21" s="35" t="s">
        <v>514</v>
      </c>
      <c r="L21" s="18" t="s">
        <v>46</v>
      </c>
      <c r="M21" s="17"/>
      <c r="N21" s="13"/>
    </row>
    <row r="22" spans="1:14" ht="86" customHeight="1" x14ac:dyDescent="0.2">
      <c r="A22" s="18" t="s">
        <v>47</v>
      </c>
      <c r="B22" s="17" t="s">
        <v>31</v>
      </c>
      <c r="C22" s="13" t="str">
        <f>$F$5&amp;CHAR(10)&amp;_xlfn.TEXTJOIN(CHAR(10),TRUE,$F$13:$F$22)</f>
        <v>ISO 14971
ISO 10555-5
ISO 7864
ISO 9626
ISO 23908
ISO 80369-1
ISO 80369-7
IEC 60601-1
IEC 60601-1-2
IEC 62366-1
ISO 8536-4</v>
      </c>
      <c r="D22"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22" s="31" t="s">
        <v>527</v>
      </c>
      <c r="G22" s="18" t="s">
        <v>528</v>
      </c>
      <c r="I22" s="18" t="s">
        <v>316</v>
      </c>
      <c r="J22" s="35" t="s">
        <v>514</v>
      </c>
      <c r="L22" s="18" t="s">
        <v>47</v>
      </c>
      <c r="M22" s="17"/>
      <c r="N22" s="13"/>
    </row>
    <row r="23" spans="1:14" ht="92" customHeight="1" x14ac:dyDescent="0.2">
      <c r="A23" s="18" t="s">
        <v>48</v>
      </c>
      <c r="B23" s="17" t="s">
        <v>31</v>
      </c>
      <c r="C23" s="13" t="str">
        <f>$F$4&amp;CHAR(10)&amp;$F$5&amp;CHAR(10)&amp;_xlfn.TEXTJOIN(CHAR(10),TRUE,$F$13:$F$20)&amp;CHAR(10)&amp;$F$22&amp;CHAR(10)&amp;_xlfn.TEXTJOIN(CHAR(10),TRUE,$F$25:$F$28)</f>
        <v>ISO 13485
ISO 14971
ISO 10555-5
ISO 7864
ISO 9626
ISO 23908
ISO 80369-1
ISO 80369-7
IEC 60601-1
IEC 60601-1-2
ISO 8536-4
ISO 11607-1
ISO 11607-2
ISO 20417
IEC 63000</v>
      </c>
      <c r="D23"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23" s="31" t="s">
        <v>529</v>
      </c>
      <c r="G23" s="18" t="s">
        <v>530</v>
      </c>
      <c r="I23" s="18" t="s">
        <v>317</v>
      </c>
      <c r="J23" s="35" t="s">
        <v>514</v>
      </c>
      <c r="L23" s="18" t="s">
        <v>48</v>
      </c>
      <c r="M23" s="17"/>
      <c r="N23" s="13"/>
    </row>
    <row r="24" spans="1:14" ht="102" customHeight="1" x14ac:dyDescent="0.2">
      <c r="A24" s="18" t="s">
        <v>49</v>
      </c>
      <c r="B24" s="17" t="s">
        <v>31</v>
      </c>
      <c r="C24" s="13" t="str">
        <f>$F$5</f>
        <v>ISO 14971</v>
      </c>
      <c r="D24"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24" s="31" t="s">
        <v>515</v>
      </c>
      <c r="G24" s="18" t="s">
        <v>516</v>
      </c>
      <c r="I24" s="18" t="s">
        <v>318</v>
      </c>
      <c r="J24" s="35" t="s">
        <v>514</v>
      </c>
      <c r="L24" s="18" t="s">
        <v>49</v>
      </c>
      <c r="M24" s="17"/>
      <c r="N24" s="13"/>
    </row>
    <row r="25" spans="1:14" ht="68" customHeight="1" x14ac:dyDescent="0.2">
      <c r="A25" s="18" t="s">
        <v>50</v>
      </c>
      <c r="B25" s="17"/>
      <c r="C25" s="60" t="s">
        <v>633</v>
      </c>
      <c r="D25" s="61"/>
      <c r="F25" s="31" t="s">
        <v>517</v>
      </c>
      <c r="G25" s="18" t="s">
        <v>518</v>
      </c>
      <c r="I25" s="18" t="s">
        <v>319</v>
      </c>
      <c r="J25" s="31" t="s">
        <v>568</v>
      </c>
      <c r="L25" s="18" t="s">
        <v>50</v>
      </c>
      <c r="M25" s="17"/>
      <c r="N25" s="13"/>
    </row>
    <row r="26" spans="1:14" ht="32" customHeight="1" x14ac:dyDescent="0.2">
      <c r="F26" s="31" t="s">
        <v>535</v>
      </c>
      <c r="G26" s="18" t="s">
        <v>536</v>
      </c>
      <c r="I26" s="18" t="s">
        <v>320</v>
      </c>
      <c r="J26" s="31" t="s">
        <v>568</v>
      </c>
      <c r="L26" s="22"/>
      <c r="M26" s="9"/>
      <c r="N26" s="8"/>
    </row>
    <row r="27" spans="1:14" ht="136" x14ac:dyDescent="0.2">
      <c r="A27" s="20" t="s">
        <v>79</v>
      </c>
      <c r="B27" s="10" t="s">
        <v>565</v>
      </c>
      <c r="C27" s="11" t="s">
        <v>564</v>
      </c>
      <c r="D27" s="11" t="s">
        <v>77</v>
      </c>
      <c r="F27" s="31" t="s">
        <v>512</v>
      </c>
      <c r="G27" s="18" t="s">
        <v>513</v>
      </c>
      <c r="I27" s="18" t="s">
        <v>321</v>
      </c>
      <c r="J27" s="31" t="s">
        <v>570</v>
      </c>
      <c r="L27" s="20" t="s">
        <v>79</v>
      </c>
      <c r="M27" s="10" t="s">
        <v>565</v>
      </c>
      <c r="N27" s="11" t="s">
        <v>564</v>
      </c>
    </row>
    <row r="28" spans="1:14" ht="17" customHeight="1" x14ac:dyDescent="0.2">
      <c r="A28" s="62" t="s">
        <v>81</v>
      </c>
      <c r="B28" s="62"/>
      <c r="C28" s="62"/>
      <c r="D28" s="62"/>
      <c r="F28" s="31" t="s">
        <v>541</v>
      </c>
      <c r="G28" s="18" t="s">
        <v>542</v>
      </c>
      <c r="L28" s="62" t="s">
        <v>81</v>
      </c>
      <c r="M28" s="62"/>
      <c r="N28" s="62"/>
    </row>
    <row r="29" spans="1:14" ht="16" customHeight="1" x14ac:dyDescent="0.2">
      <c r="A29" s="64" t="s">
        <v>273</v>
      </c>
      <c r="B29" s="64"/>
      <c r="C29" s="64"/>
      <c r="D29" s="64"/>
      <c r="G29" s="2"/>
      <c r="L29" s="64" t="s">
        <v>273</v>
      </c>
      <c r="M29" s="64"/>
      <c r="N29" s="64"/>
    </row>
    <row r="30" spans="1:14" ht="81" customHeight="1" x14ac:dyDescent="0.2">
      <c r="A30" s="18" t="s">
        <v>82</v>
      </c>
      <c r="B30" s="17" t="s">
        <v>31</v>
      </c>
      <c r="C30" s="13" t="str">
        <f>_xlfn.TEXTJOIN(CHAR(10),TRUE,$F$5:$F$22)</f>
        <v>ISO 14971
ISO 10993-1
ISO 10993-4
ISO 10993-5
ISO 10993-10
ISO 10993-11
ISO 10993-12
ISO 10993-23
ISO 10555-5
ISO 7864
ISO 9626
ISO 23908
ISO 80369-1
ISO 80369-7
IEC 60601-1
IEC 60601-1-2
IEC 62366-1
ISO 8536-4</v>
      </c>
      <c r="D30"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G30" s="2"/>
      <c r="L30" s="18" t="s">
        <v>82</v>
      </c>
      <c r="M30" s="17"/>
      <c r="N30" s="13"/>
    </row>
    <row r="31" spans="1:14" ht="98" customHeight="1" x14ac:dyDescent="0.2">
      <c r="A31" s="18" t="s">
        <v>83</v>
      </c>
      <c r="B31" s="17" t="s">
        <v>31</v>
      </c>
      <c r="C31" s="13" t="str">
        <f>_xlfn.TEXTJOIN(CHAR(10),TRUE,$F$6:$F$12)</f>
        <v>ISO 10993-1
ISO 10993-4
ISO 10993-5
ISO 10993-10
ISO 10993-11
ISO 10993-12
ISO 10993-23</v>
      </c>
      <c r="D31"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31" s="36"/>
      <c r="G31" s="22"/>
      <c r="L31" s="18" t="s">
        <v>83</v>
      </c>
      <c r="M31" s="17"/>
      <c r="N31" s="13"/>
    </row>
    <row r="32" spans="1:14" ht="90" customHeight="1" x14ac:dyDescent="0.2">
      <c r="A32" s="18" t="s">
        <v>84</v>
      </c>
      <c r="B32" s="17" t="s">
        <v>31</v>
      </c>
      <c r="C32" s="13" t="str">
        <f>_xlfn.TEXTJOIN(CHAR(10),TRUE,$F$6:$F$12)</f>
        <v>ISO 10993-1
ISO 10993-4
ISO 10993-5
ISO 10993-10
ISO 10993-11
ISO 10993-12
ISO 10993-23</v>
      </c>
      <c r="D32"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G32" s="2"/>
      <c r="L32" s="18" t="s">
        <v>84</v>
      </c>
      <c r="M32" s="17"/>
      <c r="N32" s="13"/>
    </row>
    <row r="33" spans="1:14" ht="99" customHeight="1" x14ac:dyDescent="0.2">
      <c r="A33" s="18" t="s">
        <v>85</v>
      </c>
      <c r="B33" s="17" t="s">
        <v>31</v>
      </c>
      <c r="C33" s="13" t="str">
        <f>$F$4&amp;CHAR(10)&amp;_xlfn.TEXTJOIN(CHAR(10),TRUE,$F$13:$F$18)&amp;CHAR(10)&amp;F22</f>
        <v>ISO 13485
ISO 10555-5
ISO 7864
ISO 9626
ISO 23908
ISO 80369-1
ISO 80369-7
ISO 8536-4</v>
      </c>
      <c r="D33"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G33" s="2"/>
      <c r="L33" s="18" t="s">
        <v>85</v>
      </c>
      <c r="M33" s="17"/>
      <c r="N33" s="13"/>
    </row>
    <row r="34" spans="1:14" ht="238" x14ac:dyDescent="0.2">
      <c r="A34" s="18" t="s">
        <v>86</v>
      </c>
      <c r="B34" s="17" t="s">
        <v>544</v>
      </c>
      <c r="C34" s="19" t="str">
        <f>$G$1</f>
        <v>N/A</v>
      </c>
      <c r="D34" s="19" t="str">
        <f>$G$1</f>
        <v>N/A</v>
      </c>
      <c r="L34" s="18" t="s">
        <v>86</v>
      </c>
      <c r="M34" s="17"/>
      <c r="N34" s="13"/>
    </row>
    <row r="35" spans="1:14" ht="112" customHeight="1" x14ac:dyDescent="0.2">
      <c r="A35" s="18" t="s">
        <v>87</v>
      </c>
      <c r="B35" s="17" t="s">
        <v>31</v>
      </c>
      <c r="C35" s="13" t="str">
        <f>_xlfn.TEXTJOIN(CHAR(10),TRUE,$F$13:$F$18)&amp;CHAR(10)&amp;F22</f>
        <v>ISO 10555-5
ISO 7864
ISO 9626
ISO 23908
ISO 80369-1
ISO 80369-7
ISO 8536-4</v>
      </c>
      <c r="D35"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35" s="34"/>
      <c r="G35" s="2"/>
      <c r="L35" s="18" t="s">
        <v>87</v>
      </c>
      <c r="M35" s="17"/>
      <c r="N35" s="13"/>
    </row>
    <row r="36" spans="1:14" ht="56" customHeight="1" x14ac:dyDescent="0.2">
      <c r="A36" s="18" t="s">
        <v>88</v>
      </c>
      <c r="B36" s="17" t="s">
        <v>31</v>
      </c>
      <c r="C36" s="13" t="str">
        <f>_xlfn.TEXTJOIN(CHAR(10),TRUE,$F$13:$F$18)&amp;CHAR(10)&amp;F22</f>
        <v>ISO 10555-5
ISO 7864
ISO 9626
ISO 23908
ISO 80369-1
ISO 80369-7
ISO 8536-4</v>
      </c>
      <c r="D36"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36" s="18" t="s">
        <v>88</v>
      </c>
      <c r="M36" s="17"/>
      <c r="N36" s="13"/>
    </row>
    <row r="37" spans="1:14" ht="67" customHeight="1" x14ac:dyDescent="0.2">
      <c r="A37" s="18" t="s">
        <v>89</v>
      </c>
      <c r="B37" s="17"/>
      <c r="C37" s="60" t="s">
        <v>633</v>
      </c>
      <c r="D37" s="61"/>
      <c r="L37" s="18" t="s">
        <v>89</v>
      </c>
      <c r="M37" s="17"/>
      <c r="N37" s="13"/>
    </row>
    <row r="38" spans="1:14" ht="124" customHeight="1" x14ac:dyDescent="0.2">
      <c r="A38" s="18" t="s">
        <v>90</v>
      </c>
      <c r="B38" s="17" t="s">
        <v>31</v>
      </c>
      <c r="C38" s="13" t="str">
        <f>_xlfn.TEXTJOIN(CHAR(10),TRUE,$F$5:$F$12)</f>
        <v>ISO 14971
ISO 10993-1
ISO 10993-4
ISO 10993-5
ISO 10993-10
ISO 10993-11
ISO 10993-12
ISO 10993-23</v>
      </c>
      <c r="D38"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38" s="34"/>
      <c r="G38" s="2"/>
      <c r="L38" s="18" t="s">
        <v>90</v>
      </c>
      <c r="M38" s="17"/>
      <c r="N38" s="13"/>
    </row>
    <row r="39" spans="1:14" ht="121" customHeight="1" x14ac:dyDescent="0.2">
      <c r="A39" s="18" t="s">
        <v>92</v>
      </c>
      <c r="B39" s="17" t="s">
        <v>31</v>
      </c>
      <c r="C39" s="13" t="str">
        <f>F4&amp;CHAR(10)&amp;F5</f>
        <v>ISO 13485
ISO 14971</v>
      </c>
      <c r="D39"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39" s="18" t="s">
        <v>92</v>
      </c>
      <c r="M39" s="17"/>
      <c r="N39" s="13"/>
    </row>
    <row r="40" spans="1:14" x14ac:dyDescent="0.2">
      <c r="A40" s="62" t="s">
        <v>91</v>
      </c>
      <c r="B40" s="62"/>
      <c r="C40" s="62"/>
      <c r="D40" s="62"/>
      <c r="L40" s="62" t="s">
        <v>91</v>
      </c>
      <c r="M40" s="62"/>
      <c r="N40" s="62"/>
    </row>
    <row r="41" spans="1:14" x14ac:dyDescent="0.2">
      <c r="A41" s="62" t="s">
        <v>93</v>
      </c>
      <c r="B41" s="62"/>
      <c r="C41" s="62"/>
      <c r="D41" s="62"/>
      <c r="L41" s="62" t="s">
        <v>93</v>
      </c>
      <c r="M41" s="62"/>
      <c r="N41" s="62"/>
    </row>
    <row r="42" spans="1:14" ht="50" customHeight="1" x14ac:dyDescent="0.2">
      <c r="A42" s="64" t="s">
        <v>94</v>
      </c>
      <c r="B42" s="64"/>
      <c r="C42" s="64"/>
      <c r="D42" s="64"/>
      <c r="L42" s="64" t="s">
        <v>94</v>
      </c>
      <c r="M42" s="64"/>
      <c r="N42" s="64"/>
    </row>
    <row r="43" spans="1:14" ht="102" customHeight="1" x14ac:dyDescent="0.2">
      <c r="A43" s="18" t="s">
        <v>2</v>
      </c>
      <c r="B43" s="17" t="s">
        <v>31</v>
      </c>
      <c r="C43" s="13" t="str">
        <f>$F$5&amp;CHAR(10)&amp;_xlfn.TEXTJOIN(CHAR(10),TRUE,$F$13:$F$18)&amp;CHAR(10)&amp;F22</f>
        <v>ISO 14971
ISO 10555-5
ISO 7864
ISO 9626
ISO 23908
ISO 80369-1
ISO 80369-7
ISO 8536-4</v>
      </c>
      <c r="D43"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43" s="18" t="s">
        <v>2</v>
      </c>
      <c r="M43" s="17"/>
      <c r="N43" s="13"/>
    </row>
    <row r="44" spans="1:14" ht="111" customHeight="1" x14ac:dyDescent="0.2">
      <c r="A44" s="18" t="s">
        <v>3</v>
      </c>
      <c r="B44" s="17" t="s">
        <v>31</v>
      </c>
      <c r="C44" s="13" t="str">
        <f>$F$5&amp;CHAR(10)&amp;_xlfn.TEXTJOIN(CHAR(10),TRUE,$F$13:$F$18)&amp;CHAR(10)&amp;F22</f>
        <v>ISO 14971
ISO 10555-5
ISO 7864
ISO 9626
ISO 23908
ISO 80369-1
ISO 80369-7
ISO 8536-4</v>
      </c>
      <c r="D44"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44" s="18" t="s">
        <v>3</v>
      </c>
      <c r="M44" s="17"/>
      <c r="N44" s="13"/>
    </row>
    <row r="45" spans="1:14" ht="126" customHeight="1" x14ac:dyDescent="0.2">
      <c r="A45" s="18" t="s">
        <v>4</v>
      </c>
      <c r="B45" s="17" t="s">
        <v>31</v>
      </c>
      <c r="C45" s="13" t="str">
        <f>$F$5&amp;CHAR(10)&amp;_xlfn.TEXTJOIN(CHAR(10),TRUE,$F$13:$F$18)&amp;CHAR(10)&amp;F22</f>
        <v>ISO 14971
ISO 10555-5
ISO 7864
ISO 9626
ISO 23908
ISO 80369-1
ISO 80369-7
ISO 8536-4</v>
      </c>
      <c r="D45"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45" s="18" t="s">
        <v>4</v>
      </c>
      <c r="M45" s="17"/>
      <c r="N45" s="13"/>
    </row>
    <row r="46" spans="1:14" x14ac:dyDescent="0.2">
      <c r="A46" s="64" t="s">
        <v>5</v>
      </c>
      <c r="B46" s="64"/>
      <c r="C46" s="64"/>
      <c r="D46" s="64"/>
      <c r="L46" s="64" t="s">
        <v>5</v>
      </c>
      <c r="M46" s="64"/>
      <c r="N46" s="64"/>
    </row>
    <row r="47" spans="1:14" ht="388" x14ac:dyDescent="0.2">
      <c r="A47" s="18" t="s">
        <v>275</v>
      </c>
      <c r="B47" s="17" t="s">
        <v>544</v>
      </c>
      <c r="C47" s="19" t="str">
        <f>$G$1</f>
        <v>N/A</v>
      </c>
      <c r="D47" s="19" t="str">
        <f>$G$1</f>
        <v>N/A</v>
      </c>
      <c r="L47" s="18" t="s">
        <v>275</v>
      </c>
      <c r="M47" s="17"/>
      <c r="N47" s="13"/>
    </row>
    <row r="48" spans="1:14" ht="409.6" x14ac:dyDescent="0.2">
      <c r="A48" s="18" t="s">
        <v>274</v>
      </c>
      <c r="B48" s="17" t="s">
        <v>544</v>
      </c>
      <c r="C48" s="19" t="str">
        <f>$G$1</f>
        <v>N/A</v>
      </c>
      <c r="D48" s="19" t="str">
        <f>$G$1</f>
        <v>N/A</v>
      </c>
      <c r="L48" s="18" t="s">
        <v>274</v>
      </c>
      <c r="M48" s="17"/>
      <c r="N48" s="13"/>
    </row>
    <row r="49" spans="1:14" x14ac:dyDescent="0.2">
      <c r="A49" s="62" t="s">
        <v>95</v>
      </c>
      <c r="B49" s="62"/>
      <c r="C49" s="62"/>
      <c r="D49" s="62"/>
      <c r="L49" s="62" t="s">
        <v>95</v>
      </c>
      <c r="M49" s="62"/>
      <c r="N49" s="62"/>
    </row>
    <row r="50" spans="1:14" x14ac:dyDescent="0.2">
      <c r="A50" s="64" t="s">
        <v>6</v>
      </c>
      <c r="B50" s="64"/>
      <c r="C50" s="64"/>
      <c r="D50" s="64"/>
      <c r="L50" s="64" t="s">
        <v>6</v>
      </c>
      <c r="M50" s="64"/>
      <c r="N50" s="64"/>
    </row>
    <row r="51" spans="1:14" ht="170" x14ac:dyDescent="0.2">
      <c r="A51" s="18" t="s">
        <v>96</v>
      </c>
      <c r="B51" s="17" t="s">
        <v>544</v>
      </c>
      <c r="C51" s="19" t="str">
        <f t="shared" ref="C51:D54" si="2">$G$1</f>
        <v>N/A</v>
      </c>
      <c r="D51" s="19" t="str">
        <f t="shared" si="2"/>
        <v>N/A</v>
      </c>
      <c r="L51" s="18" t="s">
        <v>96</v>
      </c>
      <c r="M51" s="17"/>
      <c r="N51" s="13"/>
    </row>
    <row r="52" spans="1:14" ht="409.6" x14ac:dyDescent="0.2">
      <c r="A52" s="18" t="s">
        <v>97</v>
      </c>
      <c r="B52" s="17" t="s">
        <v>544</v>
      </c>
      <c r="C52" s="19" t="str">
        <f t="shared" si="2"/>
        <v>N/A</v>
      </c>
      <c r="D52" s="19" t="str">
        <f t="shared" si="2"/>
        <v>N/A</v>
      </c>
      <c r="L52" s="18" t="s">
        <v>97</v>
      </c>
      <c r="M52" s="17"/>
      <c r="N52" s="13"/>
    </row>
    <row r="53" spans="1:14" ht="84" customHeight="1" x14ac:dyDescent="0.2">
      <c r="A53" s="18" t="s">
        <v>98</v>
      </c>
      <c r="B53" s="17" t="s">
        <v>544</v>
      </c>
      <c r="C53" s="19" t="str">
        <f t="shared" si="2"/>
        <v>N/A</v>
      </c>
      <c r="D53" s="19" t="str">
        <f t="shared" si="2"/>
        <v>N/A</v>
      </c>
      <c r="L53" s="18" t="s">
        <v>98</v>
      </c>
      <c r="M53" s="17"/>
      <c r="N53" s="13"/>
    </row>
    <row r="54" spans="1:14" ht="255" x14ac:dyDescent="0.2">
      <c r="A54" s="18" t="s">
        <v>99</v>
      </c>
      <c r="B54" s="17" t="s">
        <v>544</v>
      </c>
      <c r="C54" s="19" t="str">
        <f t="shared" si="2"/>
        <v>N/A</v>
      </c>
      <c r="D54" s="19" t="str">
        <f t="shared" si="2"/>
        <v>N/A</v>
      </c>
      <c r="L54" s="18" t="s">
        <v>99</v>
      </c>
      <c r="M54" s="17"/>
      <c r="N54" s="13"/>
    </row>
    <row r="55" spans="1:14" ht="17" customHeight="1" x14ac:dyDescent="0.2">
      <c r="A55" s="62" t="s">
        <v>100</v>
      </c>
      <c r="B55" s="62"/>
      <c r="C55" s="62"/>
      <c r="D55" s="62"/>
      <c r="L55" s="62" t="s">
        <v>100</v>
      </c>
      <c r="M55" s="62"/>
      <c r="N55" s="62"/>
    </row>
    <row r="56" spans="1:14" ht="119" customHeight="1" x14ac:dyDescent="0.2">
      <c r="A56" s="18" t="s">
        <v>7</v>
      </c>
      <c r="B56" s="17" t="s">
        <v>544</v>
      </c>
      <c r="C56" s="19" t="str">
        <f>$G$1</f>
        <v>N/A</v>
      </c>
      <c r="D56" s="19" t="str">
        <f>$G$1</f>
        <v>N/A</v>
      </c>
      <c r="L56" s="18" t="s">
        <v>7</v>
      </c>
      <c r="M56" s="17"/>
      <c r="N56" s="13"/>
    </row>
    <row r="57" spans="1:14" ht="17" customHeight="1" x14ac:dyDescent="0.2">
      <c r="A57" s="62" t="s">
        <v>101</v>
      </c>
      <c r="B57" s="62"/>
      <c r="C57" s="62"/>
      <c r="D57" s="62"/>
      <c r="L57" s="62" t="s">
        <v>101</v>
      </c>
      <c r="M57" s="62"/>
      <c r="N57" s="62"/>
    </row>
    <row r="58" spans="1:14" ht="34" customHeight="1" x14ac:dyDescent="0.2">
      <c r="A58" s="18" t="s">
        <v>102</v>
      </c>
      <c r="B58" s="17" t="s">
        <v>544</v>
      </c>
      <c r="C58" s="19" t="str">
        <f>$G$1</f>
        <v>N/A</v>
      </c>
      <c r="D58" s="19" t="str">
        <f>$G$1</f>
        <v>N/A</v>
      </c>
      <c r="L58" s="18" t="s">
        <v>102</v>
      </c>
      <c r="M58" s="17"/>
      <c r="N58" s="13"/>
    </row>
    <row r="59" spans="1:14" ht="17" customHeight="1" x14ac:dyDescent="0.2">
      <c r="A59" s="62" t="s">
        <v>103</v>
      </c>
      <c r="B59" s="62"/>
      <c r="C59" s="62"/>
      <c r="D59" s="62"/>
      <c r="L59" s="62" t="s">
        <v>103</v>
      </c>
      <c r="M59" s="62"/>
      <c r="N59" s="62"/>
    </row>
    <row r="60" spans="1:14" ht="97" customHeight="1" x14ac:dyDescent="0.2">
      <c r="A60" s="18" t="s">
        <v>8</v>
      </c>
      <c r="B60" s="17" t="s">
        <v>31</v>
      </c>
      <c r="C60" s="13" t="str">
        <f>$F$5&amp;CHAR(10)&amp;$F$27</f>
        <v>ISO 14971
ISO 20417</v>
      </c>
      <c r="D60" s="13" t="str">
        <f>_xlfn.TEXTJOIN(CHAR(10),TRUE,$I$9:$I$27)</f>
        <v>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60" s="18" t="s">
        <v>8</v>
      </c>
      <c r="M60" s="17"/>
      <c r="N60" s="13"/>
    </row>
    <row r="61" spans="1:14" ht="138" customHeight="1" x14ac:dyDescent="0.2">
      <c r="A61" s="23" t="s">
        <v>104</v>
      </c>
      <c r="B61" s="17" t="s">
        <v>31</v>
      </c>
      <c r="C61" s="13" t="str">
        <f>$F$4&amp;CHAR(10)&amp;$F$5&amp;CHAR(10)&amp;_xlfn.TEXTJOIN(CHAR(10),TRUE,$F$13:$F$18)&amp;CHAR(10)&amp;$F$22</f>
        <v>ISO 13485
ISO 14971
ISO 10555-5
ISO 7864
ISO 9626
ISO 23908
ISO 80369-1
ISO 80369-7
ISO 8536-4</v>
      </c>
      <c r="D61"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61" s="23" t="s">
        <v>104</v>
      </c>
      <c r="M61" s="17"/>
      <c r="N61" s="13"/>
    </row>
    <row r="62" spans="1:14" ht="409.6" x14ac:dyDescent="0.2">
      <c r="A62" s="23" t="s">
        <v>105</v>
      </c>
      <c r="B62" s="17" t="s">
        <v>544</v>
      </c>
      <c r="C62" s="19" t="str">
        <f>$G$1</f>
        <v>N/A</v>
      </c>
      <c r="D62" s="19" t="str">
        <f>$G$1</f>
        <v>N/A</v>
      </c>
      <c r="L62" s="23" t="s">
        <v>105</v>
      </c>
      <c r="M62" s="17"/>
      <c r="N62" s="13"/>
    </row>
    <row r="63" spans="1:14" ht="17" customHeight="1" x14ac:dyDescent="0.2">
      <c r="A63" s="62" t="s">
        <v>106</v>
      </c>
      <c r="B63" s="62"/>
      <c r="C63" s="62"/>
      <c r="D63" s="62"/>
      <c r="L63" s="62" t="s">
        <v>106</v>
      </c>
      <c r="M63" s="62"/>
      <c r="N63" s="62"/>
    </row>
    <row r="64" spans="1:14" ht="34" customHeight="1" x14ac:dyDescent="0.2">
      <c r="A64" s="64" t="s">
        <v>107</v>
      </c>
      <c r="B64" s="64"/>
      <c r="C64" s="64"/>
      <c r="D64" s="64"/>
      <c r="L64" s="64" t="s">
        <v>107</v>
      </c>
      <c r="M64" s="64"/>
      <c r="N64" s="64"/>
    </row>
    <row r="65" spans="1:14" ht="91" customHeight="1" x14ac:dyDescent="0.2">
      <c r="A65" s="24" t="s">
        <v>108</v>
      </c>
      <c r="B65" s="17" t="s">
        <v>31</v>
      </c>
      <c r="C65" s="13" t="str">
        <f>$F$5</f>
        <v>ISO 14971</v>
      </c>
      <c r="D65"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65" s="24" t="s">
        <v>108</v>
      </c>
      <c r="M65" s="17"/>
      <c r="N65" s="13"/>
    </row>
    <row r="66" spans="1:14" ht="100" customHeight="1" x14ac:dyDescent="0.2">
      <c r="A66" s="24" t="s">
        <v>109</v>
      </c>
      <c r="B66" s="17" t="s">
        <v>31</v>
      </c>
      <c r="C66" s="13" t="str">
        <f>$F$5&amp;CHAR(10)&amp;$F$21</f>
        <v>ISO 14971
IEC 62366-1</v>
      </c>
      <c r="D66"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66" s="24" t="s">
        <v>109</v>
      </c>
      <c r="M66" s="17"/>
      <c r="N66" s="13"/>
    </row>
    <row r="67" spans="1:14" ht="134" customHeight="1" x14ac:dyDescent="0.2">
      <c r="A67" s="24" t="s">
        <v>110</v>
      </c>
      <c r="B67" s="17" t="s">
        <v>31</v>
      </c>
      <c r="C67" s="13" t="str">
        <f>_xlfn.TEXTJOIN(CHAR(10),TRUE,$F$6:$F$12)</f>
        <v>ISO 10993-1
ISO 10993-4
ISO 10993-5
ISO 10993-10
ISO 10993-11
ISO 10993-12
ISO 10993-23</v>
      </c>
      <c r="D67"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67" s="24" t="s">
        <v>110</v>
      </c>
      <c r="M67" s="17"/>
      <c r="N67" s="13"/>
    </row>
    <row r="68" spans="1:14" ht="91" customHeight="1" x14ac:dyDescent="0.2">
      <c r="A68" s="24" t="s">
        <v>111</v>
      </c>
      <c r="B68" s="17" t="s">
        <v>31</v>
      </c>
      <c r="C68" s="13" t="str">
        <f>_xlfn.TEXTJOIN(CHAR(10),TRUE,$F$6:$F$12)</f>
        <v>ISO 10993-1
ISO 10993-4
ISO 10993-5
ISO 10993-10
ISO 10993-11
ISO 10993-12
ISO 10993-23</v>
      </c>
      <c r="D68"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68" s="24" t="s">
        <v>111</v>
      </c>
      <c r="M68" s="17"/>
      <c r="N68" s="13"/>
    </row>
    <row r="69" spans="1:14" ht="103" customHeight="1" x14ac:dyDescent="0.2">
      <c r="A69" s="23" t="s">
        <v>112</v>
      </c>
      <c r="B69" s="17" t="s">
        <v>31</v>
      </c>
      <c r="C69" s="13" t="str">
        <f>_xlfn.TEXTJOIN(CHAR(10),TRUE,$F$23:$F$24)</f>
        <v>ISO 10993-7
ISO 11135</v>
      </c>
      <c r="D69"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69" s="23" t="s">
        <v>112</v>
      </c>
      <c r="M69" s="17"/>
      <c r="N69" s="13"/>
    </row>
    <row r="70" spans="1:14" ht="409.6" x14ac:dyDescent="0.2">
      <c r="A70" s="23" t="s">
        <v>113</v>
      </c>
      <c r="B70" s="17" t="s">
        <v>544</v>
      </c>
      <c r="C70" s="19" t="str">
        <f>$G$1</f>
        <v>N/A</v>
      </c>
      <c r="D70" s="19" t="str">
        <f>$G$1</f>
        <v>N/A</v>
      </c>
      <c r="L70" s="23" t="s">
        <v>113</v>
      </c>
      <c r="M70" s="17"/>
      <c r="N70" s="13"/>
    </row>
    <row r="71" spans="1:14" ht="77" customHeight="1" x14ac:dyDescent="0.2">
      <c r="A71" s="23" t="s">
        <v>114</v>
      </c>
      <c r="B71" s="17" t="s">
        <v>31</v>
      </c>
      <c r="C71" s="13" t="str">
        <f>$F$4&amp;CHAR(10)&amp;$F$5&amp;CHAR(10)&amp;_xlfn.TEXTJOIN(CHAR(10),TRUE,$F$23:$F$27)</f>
        <v>ISO 13485
ISO 14971
ISO 10993-7
ISO 11135
ISO 11607-1
ISO 11607-2
ISO 20417</v>
      </c>
      <c r="D71" s="13" t="str">
        <f>_xlfn.TEXTJOIN(CHAR(10),TRUE,$I$4:$I$24)&amp;CHAR(10)&amp;I26</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A010601 - Carpule needles</v>
      </c>
      <c r="L71" s="23" t="s">
        <v>114</v>
      </c>
      <c r="M71" s="17"/>
      <c r="N71" s="13"/>
    </row>
    <row r="72" spans="1:14" ht="63" customHeight="1" x14ac:dyDescent="0.2">
      <c r="A72" s="23" t="s">
        <v>115</v>
      </c>
      <c r="B72" s="17" t="s">
        <v>31</v>
      </c>
      <c r="C72" s="13" t="str">
        <f>$F$4&amp;CHAR(10)&amp;$F$5&amp;CHAR(10)&amp;_xlfn.TEXTJOIN(CHAR(10),TRUE,$F$23:$F$27)</f>
        <v>ISO 13485
ISO 14971
ISO 10993-7
ISO 11135
ISO 11607-1
ISO 11607-2
ISO 20417</v>
      </c>
      <c r="D72" s="13" t="str">
        <f>_xlfn.TEXTJOIN(CHAR(10),TRUE,$I$4:$I$24)&amp;CHAR(10)&amp;I27</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A010602 - Dental irrigation needles</v>
      </c>
      <c r="L72" s="23" t="s">
        <v>115</v>
      </c>
      <c r="M72" s="17"/>
      <c r="N72" s="13"/>
    </row>
    <row r="73" spans="1:14" ht="104" customHeight="1" x14ac:dyDescent="0.2">
      <c r="A73" s="23" t="s">
        <v>116</v>
      </c>
      <c r="B73" s="17" t="s">
        <v>31</v>
      </c>
      <c r="C73" s="13" t="str">
        <f>$F$4&amp;CHAR(10)&amp;$F$5&amp;CHAR(10)&amp;_xlfn.TEXTJOIN(CHAR(10),TRUE,$F$23:$F$26)</f>
        <v>ISO 13485
ISO 14971
ISO 10993-7
ISO 11135
ISO 11607-1
ISO 11607-2</v>
      </c>
      <c r="D73"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73" s="23" t="s">
        <v>116</v>
      </c>
      <c r="M73" s="17"/>
      <c r="N73" s="13"/>
    </row>
    <row r="74" spans="1:14" ht="61" customHeight="1" x14ac:dyDescent="0.2">
      <c r="A74" s="23" t="s">
        <v>117</v>
      </c>
      <c r="B74" s="17" t="s">
        <v>31</v>
      </c>
      <c r="C74" s="13" t="str">
        <f>F4&amp;CHAR(10)&amp;F5&amp;CHAR(10)&amp;F27</f>
        <v>ISO 13485
ISO 14971
ISO 20417</v>
      </c>
      <c r="D74" s="13" t="str">
        <f>I25&amp;CHAR(10)&amp;I27</f>
        <v>A010506 - Endocular aspiration cannula needles
A010602 - Dental irrigation needles</v>
      </c>
      <c r="L74" s="23" t="s">
        <v>117</v>
      </c>
      <c r="M74" s="17"/>
      <c r="N74" s="13"/>
    </row>
    <row r="75" spans="1:14" ht="119" customHeight="1" x14ac:dyDescent="0.2">
      <c r="A75" s="23" t="s">
        <v>118</v>
      </c>
      <c r="B75" s="17" t="s">
        <v>31</v>
      </c>
      <c r="C75" s="13" t="str">
        <f>_xlfn.TEXTJOIN(CHAR(10),TRUE,$F$25:$F$27)</f>
        <v>ISO 11607-1
ISO 11607-2
ISO 20417</v>
      </c>
      <c r="D75"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75" s="23" t="s">
        <v>118</v>
      </c>
      <c r="M75" s="17"/>
      <c r="N75" s="13"/>
    </row>
    <row r="76" spans="1:14" x14ac:dyDescent="0.2">
      <c r="A76" s="63" t="s">
        <v>119</v>
      </c>
      <c r="B76" s="63"/>
      <c r="C76" s="63"/>
      <c r="D76" s="63"/>
      <c r="L76" s="63" t="s">
        <v>119</v>
      </c>
      <c r="M76" s="63"/>
      <c r="N76" s="63"/>
    </row>
    <row r="77" spans="1:14" ht="409.6" x14ac:dyDescent="0.2">
      <c r="A77" s="23" t="s">
        <v>120</v>
      </c>
      <c r="B77" s="17" t="s">
        <v>544</v>
      </c>
      <c r="C77" s="19" t="str">
        <f>$G$1</f>
        <v>N/A</v>
      </c>
      <c r="D77" s="19" t="str">
        <f>$G$1</f>
        <v>N/A</v>
      </c>
      <c r="L77" s="23" t="s">
        <v>120</v>
      </c>
      <c r="M77" s="17"/>
      <c r="N77" s="13"/>
    </row>
    <row r="78" spans="1:14" ht="409.6" x14ac:dyDescent="0.2">
      <c r="A78" s="23" t="s">
        <v>121</v>
      </c>
      <c r="B78" s="17" t="s">
        <v>544</v>
      </c>
      <c r="C78" s="19" t="str">
        <f>$G$1</f>
        <v>N/A</v>
      </c>
      <c r="D78" s="19" t="str">
        <f>$G$1</f>
        <v>N/A</v>
      </c>
      <c r="L78" s="23" t="s">
        <v>121</v>
      </c>
      <c r="M78" s="17"/>
      <c r="N78" s="13"/>
    </row>
    <row r="79" spans="1:14" x14ac:dyDescent="0.2">
      <c r="A79" s="62" t="s">
        <v>122</v>
      </c>
      <c r="B79" s="62"/>
      <c r="C79" s="62"/>
      <c r="D79" s="62"/>
      <c r="L79" s="62" t="s">
        <v>122</v>
      </c>
      <c r="M79" s="62"/>
      <c r="N79" s="62"/>
    </row>
    <row r="80" spans="1:14" x14ac:dyDescent="0.2">
      <c r="A80" s="63" t="s">
        <v>126</v>
      </c>
      <c r="B80" s="63"/>
      <c r="C80" s="63"/>
      <c r="D80" s="63"/>
      <c r="L80" s="63" t="s">
        <v>126</v>
      </c>
      <c r="M80" s="63"/>
      <c r="N80" s="63"/>
    </row>
    <row r="81" spans="1:14" ht="221" x14ac:dyDescent="0.2">
      <c r="A81" s="23" t="s">
        <v>123</v>
      </c>
      <c r="B81" s="17" t="s">
        <v>544</v>
      </c>
      <c r="C81" s="15" t="str">
        <f t="shared" ref="C81:D83" si="3">$G$1</f>
        <v>N/A</v>
      </c>
      <c r="D81" s="15" t="str">
        <f t="shared" si="3"/>
        <v>N/A</v>
      </c>
      <c r="L81" s="23" t="s">
        <v>123</v>
      </c>
      <c r="M81" s="17"/>
      <c r="N81" s="13"/>
    </row>
    <row r="82" spans="1:14" ht="409.6" x14ac:dyDescent="0.2">
      <c r="A82" s="23" t="s">
        <v>124</v>
      </c>
      <c r="B82" s="17" t="s">
        <v>544</v>
      </c>
      <c r="C82" s="15" t="str">
        <f t="shared" si="3"/>
        <v>N/A</v>
      </c>
      <c r="D82" s="15" t="str">
        <f t="shared" si="3"/>
        <v>N/A</v>
      </c>
      <c r="L82" s="23" t="s">
        <v>124</v>
      </c>
      <c r="M82" s="17"/>
      <c r="N82" s="13"/>
    </row>
    <row r="83" spans="1:14" ht="356" x14ac:dyDescent="0.2">
      <c r="A83" s="23" t="s">
        <v>125</v>
      </c>
      <c r="B83" s="17" t="s">
        <v>544</v>
      </c>
      <c r="C83" s="15" t="str">
        <f t="shared" si="3"/>
        <v>N/A</v>
      </c>
      <c r="D83" s="15" t="str">
        <f t="shared" si="3"/>
        <v>N/A</v>
      </c>
      <c r="L83" s="23" t="s">
        <v>125</v>
      </c>
      <c r="M83" s="17"/>
      <c r="N83" s="13"/>
    </row>
    <row r="84" spans="1:14" x14ac:dyDescent="0.2">
      <c r="A84" s="65" t="s">
        <v>127</v>
      </c>
      <c r="B84" s="65"/>
      <c r="C84" s="65"/>
      <c r="D84" s="65"/>
      <c r="L84" s="65" t="s">
        <v>127</v>
      </c>
      <c r="M84" s="65"/>
      <c r="N84" s="65"/>
    </row>
    <row r="85" spans="1:14" ht="409.6" x14ac:dyDescent="0.2">
      <c r="A85" s="14" t="s">
        <v>128</v>
      </c>
      <c r="B85" s="17" t="s">
        <v>544</v>
      </c>
      <c r="C85" s="15" t="str">
        <f t="shared" ref="C85:D88" si="4">$G$1</f>
        <v>N/A</v>
      </c>
      <c r="D85" s="15" t="str">
        <f t="shared" si="4"/>
        <v>N/A</v>
      </c>
      <c r="L85" s="14" t="s">
        <v>128</v>
      </c>
      <c r="M85" s="17"/>
      <c r="N85" s="13"/>
    </row>
    <row r="86" spans="1:14" ht="409.6" x14ac:dyDescent="0.2">
      <c r="A86" s="14" t="s">
        <v>129</v>
      </c>
      <c r="B86" s="17" t="s">
        <v>544</v>
      </c>
      <c r="C86" s="15" t="str">
        <f t="shared" si="4"/>
        <v>N/A</v>
      </c>
      <c r="D86" s="15" t="str">
        <f t="shared" si="4"/>
        <v>N/A</v>
      </c>
      <c r="L86" s="14" t="s">
        <v>129</v>
      </c>
      <c r="M86" s="17"/>
      <c r="N86" s="13"/>
    </row>
    <row r="87" spans="1:14" ht="388" x14ac:dyDescent="0.2">
      <c r="A87" s="14" t="s">
        <v>130</v>
      </c>
      <c r="B87" s="17" t="s">
        <v>544</v>
      </c>
      <c r="C87" s="15" t="str">
        <f t="shared" si="4"/>
        <v>N/A</v>
      </c>
      <c r="D87" s="15" t="str">
        <f t="shared" si="4"/>
        <v>N/A</v>
      </c>
      <c r="L87" s="14" t="s">
        <v>130</v>
      </c>
      <c r="M87" s="17"/>
      <c r="N87" s="13"/>
    </row>
    <row r="88" spans="1:14" ht="409.6" x14ac:dyDescent="0.2">
      <c r="A88" s="14" t="s">
        <v>131</v>
      </c>
      <c r="B88" s="17" t="s">
        <v>544</v>
      </c>
      <c r="C88" s="15" t="str">
        <f t="shared" si="4"/>
        <v>N/A</v>
      </c>
      <c r="D88" s="15" t="str">
        <f t="shared" si="4"/>
        <v>N/A</v>
      </c>
      <c r="L88" s="14" t="s">
        <v>131</v>
      </c>
      <c r="M88" s="17"/>
      <c r="N88" s="13"/>
    </row>
    <row r="89" spans="1:14" x14ac:dyDescent="0.2">
      <c r="A89" s="66" t="s">
        <v>132</v>
      </c>
      <c r="B89" s="66"/>
      <c r="C89" s="66"/>
      <c r="D89" s="66"/>
      <c r="L89" s="66" t="s">
        <v>132</v>
      </c>
      <c r="M89" s="66"/>
      <c r="N89" s="66"/>
    </row>
    <row r="90" spans="1:14" ht="82" customHeight="1" x14ac:dyDescent="0.2">
      <c r="A90" s="18" t="s">
        <v>133</v>
      </c>
      <c r="B90" s="17"/>
      <c r="C90" s="60" t="s">
        <v>633</v>
      </c>
      <c r="D90" s="61"/>
      <c r="L90" s="18" t="s">
        <v>133</v>
      </c>
      <c r="M90" s="17"/>
      <c r="N90" s="13"/>
    </row>
    <row r="91" spans="1:14" x14ac:dyDescent="0.2">
      <c r="A91" s="65" t="s">
        <v>134</v>
      </c>
      <c r="B91" s="65"/>
      <c r="C91" s="65"/>
      <c r="D91" s="65"/>
      <c r="L91" s="65" t="s">
        <v>134</v>
      </c>
      <c r="M91" s="65"/>
      <c r="N91" s="65"/>
    </row>
    <row r="92" spans="1:14" ht="149" customHeight="1" x14ac:dyDescent="0.2">
      <c r="A92" s="14" t="s">
        <v>135</v>
      </c>
      <c r="B92" s="17" t="s">
        <v>31</v>
      </c>
      <c r="C92" s="13" t="str">
        <f>F5&amp;CHAR(10)&amp;_xlfn.TEXTJOIN(CHAR(10),TRUE,$F$13:$F$22)</f>
        <v>ISO 14971
ISO 10555-5
ISO 7864
ISO 9626
ISO 23908
ISO 80369-1
ISO 80369-7
IEC 60601-1
IEC 60601-1-2
IEC 62366-1
ISO 8536-4</v>
      </c>
      <c r="D92"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92" s="14" t="s">
        <v>135</v>
      </c>
      <c r="M92" s="17"/>
      <c r="N92" s="13"/>
    </row>
    <row r="93" spans="1:14" ht="128" customHeight="1" x14ac:dyDescent="0.2">
      <c r="A93" s="14" t="s">
        <v>136</v>
      </c>
      <c r="B93" s="17" t="s">
        <v>31</v>
      </c>
      <c r="C93" s="13" t="str">
        <f>F5&amp;CHAR(10)&amp;_xlfn.TEXTJOIN(CHAR(10),TRUE,$F$19:$F$20)</f>
        <v>ISO 14971
IEC 60601-1
IEC 60601-1-2</v>
      </c>
      <c r="D93"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93" s="14" t="s">
        <v>136</v>
      </c>
      <c r="M93" s="17"/>
      <c r="N93" s="13"/>
    </row>
    <row r="94" spans="1:14" ht="120" customHeight="1" x14ac:dyDescent="0.2">
      <c r="A94" s="14" t="s">
        <v>137</v>
      </c>
      <c r="B94" s="17" t="s">
        <v>31</v>
      </c>
      <c r="C94" s="13" t="str">
        <f>_xlfn.TEXTJOIN(CHAR(10),TRUE,$F$5:$F$6)</f>
        <v>ISO 14971
ISO 10993-1</v>
      </c>
      <c r="D94"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94" s="14" t="s">
        <v>137</v>
      </c>
      <c r="M94" s="17"/>
      <c r="N94" s="13"/>
    </row>
    <row r="95" spans="1:14" ht="115" customHeight="1" x14ac:dyDescent="0.2">
      <c r="A95" s="14" t="s">
        <v>138</v>
      </c>
      <c r="B95" s="17" t="s">
        <v>31</v>
      </c>
      <c r="C95" s="13" t="str">
        <f>F5&amp;CHAR(10)&amp;_xlfn.TEXTJOIN(CHAR(10),TRUE,$F$19:$F$20)</f>
        <v>ISO 14971
IEC 60601-1
IEC 60601-1-2</v>
      </c>
      <c r="D95" s="13"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c r="L95" s="14" t="s">
        <v>138</v>
      </c>
      <c r="M95" s="17"/>
      <c r="N95" s="13"/>
    </row>
    <row r="96" spans="1:14" ht="109" customHeight="1" x14ac:dyDescent="0.2">
      <c r="A96" s="14" t="s">
        <v>139</v>
      </c>
      <c r="B96" s="17" t="s">
        <v>31</v>
      </c>
      <c r="C96" s="13" t="str">
        <f>$F$5&amp;CHAR(10)&amp;$F$6</f>
        <v>ISO 14971
ISO 10993-1</v>
      </c>
      <c r="D96"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96" s="14" t="s">
        <v>139</v>
      </c>
      <c r="M96" s="17"/>
      <c r="N96" s="13"/>
    </row>
    <row r="97" spans="1:14" ht="120" customHeight="1" x14ac:dyDescent="0.2">
      <c r="A97" s="14" t="s">
        <v>140</v>
      </c>
      <c r="B97" s="17" t="s">
        <v>31</v>
      </c>
      <c r="C97" s="13" t="str">
        <f>$F$5&amp;CHAR(10)&amp;$F$19&amp;CHAR(10)&amp;$F$21</f>
        <v>ISO 14971
IEC 60601-1
IEC 62366-1</v>
      </c>
      <c r="D97" s="13"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c r="L97" s="14" t="s">
        <v>140</v>
      </c>
      <c r="M97" s="17"/>
      <c r="N97" s="13"/>
    </row>
    <row r="98" spans="1:14" ht="83" customHeight="1" x14ac:dyDescent="0.2">
      <c r="A98" s="14" t="s">
        <v>141</v>
      </c>
      <c r="B98" s="17" t="s">
        <v>31</v>
      </c>
      <c r="C98" s="13" t="str">
        <f>$F$5&amp;CHAR(10)&amp;$F$21</f>
        <v>ISO 14971
IEC 62366-1</v>
      </c>
      <c r="D98" s="13"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c r="L98" s="14" t="s">
        <v>141</v>
      </c>
      <c r="M98" s="17"/>
      <c r="N98" s="13"/>
    </row>
    <row r="99" spans="1:14" ht="136" customHeight="1" x14ac:dyDescent="0.2">
      <c r="A99" s="14" t="s">
        <v>142</v>
      </c>
      <c r="B99" s="17" t="s">
        <v>31</v>
      </c>
      <c r="C99" s="13" t="str">
        <f>F4&amp;CHAR(10)&amp;$F$5&amp;CHAR(10)&amp;$F$19</f>
        <v>ISO 13485
ISO 14971
IEC 60601-1</v>
      </c>
      <c r="D99" s="13"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c r="L99" s="14" t="s">
        <v>142</v>
      </c>
      <c r="M99" s="17"/>
      <c r="N99" s="13"/>
    </row>
    <row r="100" spans="1:14" ht="101" customHeight="1" x14ac:dyDescent="0.2">
      <c r="A100" s="14" t="s">
        <v>143</v>
      </c>
      <c r="B100" s="17" t="s">
        <v>31</v>
      </c>
      <c r="C100" s="13" t="str">
        <f>$F$4&amp;CHAR(10)&amp;$F$5&amp;CHAR(10)&amp;$F$21</f>
        <v>ISO 13485
ISO 14971
IEC 62366-1</v>
      </c>
      <c r="D100" s="13"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c r="L100" s="14" t="s">
        <v>634</v>
      </c>
      <c r="M100" s="17"/>
      <c r="N100" s="13"/>
    </row>
    <row r="101" spans="1:14" ht="53" customHeight="1" x14ac:dyDescent="0.2">
      <c r="A101" s="14" t="s">
        <v>144</v>
      </c>
      <c r="B101" s="17"/>
      <c r="C101" s="60" t="s">
        <v>633</v>
      </c>
      <c r="D101" s="61"/>
      <c r="L101" s="14" t="s">
        <v>144</v>
      </c>
      <c r="M101" s="17"/>
      <c r="N101" s="13"/>
    </row>
    <row r="102" spans="1:14" ht="51" customHeight="1" x14ac:dyDescent="0.2">
      <c r="A102" s="14" t="s">
        <v>145</v>
      </c>
      <c r="B102" s="17"/>
      <c r="C102" s="60" t="s">
        <v>633</v>
      </c>
      <c r="D102" s="61"/>
      <c r="L102" s="14" t="s">
        <v>145</v>
      </c>
      <c r="M102" s="17"/>
      <c r="N102" s="13"/>
    </row>
    <row r="103" spans="1:14" ht="131" customHeight="1" x14ac:dyDescent="0.2">
      <c r="A103" s="14" t="s">
        <v>146</v>
      </c>
      <c r="B103" s="17" t="s">
        <v>31</v>
      </c>
      <c r="C103" s="13" t="str">
        <f>F4&amp;CHAR(10)&amp;$F$5&amp;CHAR(10)&amp;$F$27</f>
        <v>ISO 13485
ISO 14971
ISO 20417</v>
      </c>
      <c r="D103"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103" s="14" t="s">
        <v>146</v>
      </c>
      <c r="M103" s="17"/>
      <c r="N103" s="13"/>
    </row>
    <row r="104" spans="1:14" x14ac:dyDescent="0.2">
      <c r="A104" s="66" t="s">
        <v>147</v>
      </c>
      <c r="B104" s="66"/>
      <c r="C104" s="66"/>
      <c r="D104" s="66"/>
      <c r="L104" s="66" t="s">
        <v>147</v>
      </c>
      <c r="M104" s="66"/>
      <c r="N104" s="66"/>
    </row>
    <row r="105" spans="1:14" ht="72" customHeight="1" x14ac:dyDescent="0.2">
      <c r="A105" s="14" t="s">
        <v>148</v>
      </c>
      <c r="B105" s="17" t="s">
        <v>31</v>
      </c>
      <c r="C105" s="13" t="str">
        <f>$F$4&amp;CHAR(10)&amp;_xlfn.TEXTJOIN(CHAR(10),TRUE,$F$13:$F$18)</f>
        <v>ISO 13485
ISO 10555-5
ISO 7864
ISO 9626
ISO 23908
ISO 80369-1
ISO 80369-7</v>
      </c>
      <c r="D105" s="13" t="str">
        <f>$I$4&amp;CHAR(10)&amp;$I$6&amp;CHAR(10)&amp;$I$7&amp;CHAR(10)&amp;$I$9&amp;CHAR(10)&amp;$I$11&amp;CHAR(10)&amp;$I$12&amp;CHAR(10)&amp;_xlfn.TEXTJOIN(CHAR(10),TRUE,$I$14:$I$18)&amp;CHAR(10)&amp;_xlfn.TEXTJOIN(CHAR(10),TRUE,$I$20:$I$22)</f>
        <v>A010101 - Hypodermic needles
A010103 - Needles and kits for implantable systems (port)
A010104 - Needles for vial collection
A010106 - Needles and kits for reconstructive filling
A010202 - Bone marrow biopsy needles and kits
A010203 - Cutaneous biopsy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A010501 - Anterior eye chamber needles
A010502 - Eye irrigation needles
A010503 - Peribulbar needles</v>
      </c>
      <c r="L105" s="14" t="s">
        <v>148</v>
      </c>
      <c r="M105" s="17"/>
      <c r="N105" s="13"/>
    </row>
    <row r="106" spans="1:14" ht="134" customHeight="1" x14ac:dyDescent="0.2">
      <c r="A106" s="14" t="s">
        <v>149</v>
      </c>
      <c r="B106" s="17" t="s">
        <v>31</v>
      </c>
      <c r="C106" s="13" t="str">
        <f>$F$5&amp;CHAR(10)&amp;$F$27</f>
        <v>ISO 14971
ISO 20417</v>
      </c>
      <c r="D106" s="13" t="str">
        <f>$I$4&amp;CHAR(10)&amp;$I$6&amp;CHAR(10)&amp;$I$7&amp;CHAR(10)&amp;$I$9&amp;CHAR(10)&amp;$I$11&amp;CHAR(10)&amp;$I$12&amp;CHAR(10)&amp;_xlfn.TEXTJOIN(CHAR(10),TRUE,$I$14:$I$18)&amp;CHAR(10)&amp;_xlfn.TEXTJOIN(CHAR(10),TRUE,$I$20:$I$22)</f>
        <v>A010101 - Hypodermic needles
A010103 - Needles and kits for implantable systems (port)
A010104 - Needles for vial collection
A010106 - Needles and kits for reconstructive filling
A010202 - Bone marrow biopsy needles and kits
A010203 - Cutaneous biopsy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A010501 - Anterior eye chamber needles
A010502 - Eye irrigation needles
A010503 - Peribulbar needles</v>
      </c>
      <c r="L106" s="14" t="s">
        <v>149</v>
      </c>
      <c r="M106" s="17"/>
      <c r="N106" s="13"/>
    </row>
    <row r="107" spans="1:14" x14ac:dyDescent="0.2">
      <c r="A107" s="66" t="s">
        <v>150</v>
      </c>
      <c r="B107" s="66"/>
      <c r="C107" s="66"/>
      <c r="D107" s="66"/>
      <c r="L107" s="66" t="s">
        <v>150</v>
      </c>
      <c r="M107" s="66"/>
      <c r="N107" s="66"/>
    </row>
    <row r="108" spans="1:14" x14ac:dyDescent="0.2">
      <c r="A108" s="66" t="s">
        <v>151</v>
      </c>
      <c r="B108" s="66"/>
      <c r="C108" s="66"/>
      <c r="D108" s="66"/>
      <c r="L108" s="66" t="s">
        <v>151</v>
      </c>
      <c r="M108" s="66"/>
      <c r="N108" s="66"/>
    </row>
    <row r="109" spans="1:14" ht="133" customHeight="1" x14ac:dyDescent="0.2">
      <c r="A109" s="14" t="s">
        <v>152</v>
      </c>
      <c r="B109" s="17" t="s">
        <v>31</v>
      </c>
      <c r="C109" s="13" t="str">
        <f>$F$4&amp;CHAR(10)&amp;$F$5&amp;CHAR(10)&amp;$F$19&amp;CHAR(10)&amp;$F$20&amp;CHAR(10)&amp;$F$28</f>
        <v>ISO 13485
ISO 14971
IEC 60601-1
IEC 60601-1-2
IEC 63000</v>
      </c>
      <c r="D109" s="13"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c r="L109" s="14" t="s">
        <v>152</v>
      </c>
      <c r="M109" s="17"/>
      <c r="N109" s="13"/>
    </row>
    <row r="110" spans="1:14" ht="108" customHeight="1" x14ac:dyDescent="0.2">
      <c r="A110" s="14" t="s">
        <v>153</v>
      </c>
      <c r="B110" s="17" t="s">
        <v>31</v>
      </c>
      <c r="C110" s="13" t="str">
        <f>$F$5&amp;CHAR(10)&amp;$F$19&amp;CHAR(10)&amp;$F$20&amp;CHAR(10)&amp;$F$28</f>
        <v>ISO 14971
IEC 60601-1
IEC 60601-1-2
IEC 63000</v>
      </c>
      <c r="D110" s="13"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c r="L110" s="14" t="s">
        <v>153</v>
      </c>
      <c r="M110" s="17"/>
      <c r="N110" s="13"/>
    </row>
    <row r="111" spans="1:14" x14ac:dyDescent="0.2">
      <c r="A111" s="68" t="s">
        <v>230</v>
      </c>
      <c r="B111" s="69"/>
      <c r="C111" s="69"/>
      <c r="D111" s="70"/>
      <c r="L111" s="68" t="s">
        <v>230</v>
      </c>
      <c r="M111" s="69"/>
      <c r="N111" s="69"/>
    </row>
    <row r="112" spans="1:14" ht="74" customHeight="1" x14ac:dyDescent="0.2">
      <c r="A112" s="14" t="s">
        <v>231</v>
      </c>
      <c r="B112" s="17" t="s">
        <v>31</v>
      </c>
      <c r="C112" s="53" t="s">
        <v>1104</v>
      </c>
      <c r="D112" s="55" t="s">
        <v>1105</v>
      </c>
      <c r="L112" s="14" t="s">
        <v>231</v>
      </c>
      <c r="M112" s="17"/>
      <c r="N112" s="13"/>
    </row>
    <row r="113" spans="1:14" ht="388" x14ac:dyDescent="0.2">
      <c r="A113" s="14" t="s">
        <v>232</v>
      </c>
      <c r="B113" s="17" t="s">
        <v>544</v>
      </c>
      <c r="C113" s="56" t="s">
        <v>514</v>
      </c>
      <c r="D113" s="57" t="s">
        <v>514</v>
      </c>
      <c r="L113" s="14" t="s">
        <v>232</v>
      </c>
      <c r="M113" s="17"/>
      <c r="N113" s="13"/>
    </row>
    <row r="114" spans="1:14" ht="96" customHeight="1" x14ac:dyDescent="0.2">
      <c r="A114" s="14" t="s">
        <v>154</v>
      </c>
      <c r="B114" s="17" t="s">
        <v>31</v>
      </c>
      <c r="C114" s="58" t="s">
        <v>1106</v>
      </c>
      <c r="D114" s="59" t="s">
        <v>1105</v>
      </c>
      <c r="L114" s="14" t="s">
        <v>154</v>
      </c>
      <c r="M114" s="17"/>
      <c r="N114" s="13"/>
    </row>
    <row r="115" spans="1:14" x14ac:dyDescent="0.2">
      <c r="A115" s="66" t="s">
        <v>155</v>
      </c>
      <c r="B115" s="66"/>
      <c r="C115" s="66"/>
      <c r="D115" s="66"/>
      <c r="L115" s="66" t="s">
        <v>155</v>
      </c>
      <c r="M115" s="66"/>
      <c r="N115" s="66"/>
    </row>
    <row r="116" spans="1:14" ht="409.6" x14ac:dyDescent="0.2">
      <c r="A116" s="14" t="s">
        <v>156</v>
      </c>
      <c r="B116" s="17" t="s">
        <v>544</v>
      </c>
      <c r="C116" s="15" t="str">
        <f t="shared" ref="C116:D119" si="5">$G$1</f>
        <v>N/A</v>
      </c>
      <c r="D116" s="15" t="str">
        <f>$G$1</f>
        <v>N/A</v>
      </c>
      <c r="L116" s="14" t="s">
        <v>156</v>
      </c>
      <c r="M116" s="17"/>
      <c r="N116" s="13"/>
    </row>
    <row r="117" spans="1:14" ht="409.6" x14ac:dyDescent="0.2">
      <c r="A117" s="14" t="s">
        <v>157</v>
      </c>
      <c r="B117" s="17" t="s">
        <v>544</v>
      </c>
      <c r="C117" s="15" t="str">
        <f t="shared" si="5"/>
        <v>N/A</v>
      </c>
      <c r="D117" s="15" t="str">
        <f t="shared" si="5"/>
        <v>N/A</v>
      </c>
      <c r="L117" s="14" t="s">
        <v>157</v>
      </c>
      <c r="M117" s="17"/>
      <c r="N117" s="13"/>
    </row>
    <row r="118" spans="1:14" ht="409.6" x14ac:dyDescent="0.2">
      <c r="A118" s="14" t="s">
        <v>158</v>
      </c>
      <c r="B118" s="17" t="s">
        <v>544</v>
      </c>
      <c r="C118" s="15" t="str">
        <f t="shared" si="5"/>
        <v>N/A</v>
      </c>
      <c r="D118" s="15" t="str">
        <f t="shared" si="5"/>
        <v>N/A</v>
      </c>
      <c r="L118" s="14" t="s">
        <v>158</v>
      </c>
      <c r="M118" s="17"/>
      <c r="N118" s="13"/>
    </row>
    <row r="119" spans="1:14" ht="409.6" x14ac:dyDescent="0.2">
      <c r="A119" s="14" t="s">
        <v>159</v>
      </c>
      <c r="B119" s="17" t="s">
        <v>544</v>
      </c>
      <c r="C119" s="15" t="str">
        <f t="shared" si="5"/>
        <v>N/A</v>
      </c>
      <c r="D119" s="15" t="str">
        <f t="shared" si="5"/>
        <v>N/A</v>
      </c>
      <c r="L119" s="14" t="s">
        <v>159</v>
      </c>
      <c r="M119" s="17"/>
      <c r="N119" s="13"/>
    </row>
    <row r="120" spans="1:14" x14ac:dyDescent="0.2">
      <c r="A120" s="66" t="s">
        <v>160</v>
      </c>
      <c r="B120" s="66"/>
      <c r="C120" s="66"/>
      <c r="D120" s="66"/>
      <c r="L120" s="66" t="s">
        <v>160</v>
      </c>
      <c r="M120" s="66"/>
      <c r="N120" s="66"/>
    </row>
    <row r="121" spans="1:14" ht="409.6" x14ac:dyDescent="0.2">
      <c r="A121" s="14" t="s">
        <v>161</v>
      </c>
      <c r="B121" s="17" t="s">
        <v>544</v>
      </c>
      <c r="C121" s="15" t="str">
        <f t="shared" ref="C121:D124" si="6">$G$1</f>
        <v>N/A</v>
      </c>
      <c r="D121" s="15" t="str">
        <f t="shared" si="6"/>
        <v>N/A</v>
      </c>
      <c r="L121" s="14" t="s">
        <v>161</v>
      </c>
      <c r="M121" s="17"/>
      <c r="N121" s="13"/>
    </row>
    <row r="122" spans="1:14" ht="409.6" x14ac:dyDescent="0.2">
      <c r="A122" s="14" t="s">
        <v>162</v>
      </c>
      <c r="B122" s="17" t="s">
        <v>544</v>
      </c>
      <c r="C122" s="15" t="str">
        <f t="shared" si="6"/>
        <v>N/A</v>
      </c>
      <c r="D122" s="15" t="str">
        <f t="shared" si="6"/>
        <v>N/A</v>
      </c>
      <c r="L122" s="14" t="s">
        <v>162</v>
      </c>
      <c r="M122" s="17"/>
      <c r="N122" s="13"/>
    </row>
    <row r="123" spans="1:14" ht="409.6" x14ac:dyDescent="0.2">
      <c r="A123" s="14" t="s">
        <v>163</v>
      </c>
      <c r="B123" s="17" t="s">
        <v>544</v>
      </c>
      <c r="C123" s="15" t="str">
        <f t="shared" si="6"/>
        <v>N/A</v>
      </c>
      <c r="D123" s="15" t="str">
        <f t="shared" si="6"/>
        <v>N/A</v>
      </c>
      <c r="L123" s="14" t="s">
        <v>163</v>
      </c>
      <c r="M123" s="17"/>
      <c r="N123" s="13"/>
    </row>
    <row r="124" spans="1:14" ht="388" x14ac:dyDescent="0.2">
      <c r="A124" s="14" t="s">
        <v>164</v>
      </c>
      <c r="B124" s="17" t="s">
        <v>544</v>
      </c>
      <c r="C124" s="15" t="str">
        <f t="shared" si="6"/>
        <v>N/A</v>
      </c>
      <c r="D124" s="15" t="str">
        <f t="shared" si="6"/>
        <v>N/A</v>
      </c>
      <c r="L124" s="14" t="s">
        <v>164</v>
      </c>
      <c r="M124" s="17"/>
      <c r="N124" s="13"/>
    </row>
    <row r="125" spans="1:14" x14ac:dyDescent="0.2">
      <c r="A125" s="66" t="s">
        <v>165</v>
      </c>
      <c r="B125" s="66"/>
      <c r="C125" s="66"/>
      <c r="D125" s="66"/>
      <c r="L125" s="66" t="s">
        <v>165</v>
      </c>
      <c r="M125" s="66"/>
      <c r="N125" s="66"/>
    </row>
    <row r="126" spans="1:14" ht="306" x14ac:dyDescent="0.2">
      <c r="A126" s="14" t="s">
        <v>166</v>
      </c>
      <c r="B126" s="17" t="s">
        <v>544</v>
      </c>
      <c r="C126" s="15" t="str">
        <f t="shared" ref="C126:D133" si="7">$G$1</f>
        <v>N/A</v>
      </c>
      <c r="D126" s="15" t="str">
        <f t="shared" si="7"/>
        <v>N/A</v>
      </c>
      <c r="L126" s="14" t="s">
        <v>166</v>
      </c>
      <c r="M126" s="17"/>
      <c r="N126" s="13"/>
    </row>
    <row r="127" spans="1:14" ht="409.6" x14ac:dyDescent="0.2">
      <c r="A127" s="14" t="s">
        <v>167</v>
      </c>
      <c r="B127" s="17" t="s">
        <v>544</v>
      </c>
      <c r="C127" s="15" t="str">
        <f t="shared" si="7"/>
        <v>N/A</v>
      </c>
      <c r="D127" s="15" t="str">
        <f t="shared" si="7"/>
        <v>N/A</v>
      </c>
      <c r="L127" s="14" t="s">
        <v>167</v>
      </c>
      <c r="M127" s="17"/>
      <c r="N127" s="13"/>
    </row>
    <row r="128" spans="1:14" ht="255" x14ac:dyDescent="0.2">
      <c r="A128" s="14" t="s">
        <v>168</v>
      </c>
      <c r="B128" s="17" t="s">
        <v>544</v>
      </c>
      <c r="C128" s="15" t="str">
        <f t="shared" si="7"/>
        <v>N/A</v>
      </c>
      <c r="D128" s="15" t="str">
        <f t="shared" si="7"/>
        <v>N/A</v>
      </c>
      <c r="L128" s="14" t="s">
        <v>168</v>
      </c>
      <c r="M128" s="17"/>
      <c r="N128" s="13"/>
    </row>
    <row r="129" spans="1:14" ht="409.6" x14ac:dyDescent="0.2">
      <c r="A129" s="14" t="s">
        <v>169</v>
      </c>
      <c r="B129" s="17" t="s">
        <v>544</v>
      </c>
      <c r="C129" s="15" t="str">
        <f t="shared" si="7"/>
        <v>N/A</v>
      </c>
      <c r="D129" s="15" t="str">
        <f t="shared" si="7"/>
        <v>N/A</v>
      </c>
      <c r="L129" s="14" t="s">
        <v>169</v>
      </c>
      <c r="M129" s="17"/>
      <c r="N129" s="13"/>
    </row>
    <row r="130" spans="1:14" ht="409.6" x14ac:dyDescent="0.2">
      <c r="A130" s="14" t="s">
        <v>170</v>
      </c>
      <c r="B130" s="17" t="s">
        <v>544</v>
      </c>
      <c r="C130" s="15" t="str">
        <f t="shared" si="7"/>
        <v>N/A</v>
      </c>
      <c r="D130" s="15" t="str">
        <f t="shared" si="7"/>
        <v>N/A</v>
      </c>
      <c r="L130" s="14" t="s">
        <v>170</v>
      </c>
      <c r="M130" s="17"/>
      <c r="N130" s="13"/>
    </row>
    <row r="131" spans="1:14" ht="356" x14ac:dyDescent="0.2">
      <c r="A131" s="14" t="s">
        <v>171</v>
      </c>
      <c r="B131" s="17" t="s">
        <v>544</v>
      </c>
      <c r="C131" s="15" t="str">
        <f t="shared" si="7"/>
        <v>N/A</v>
      </c>
      <c r="D131" s="15" t="str">
        <f t="shared" si="7"/>
        <v>N/A</v>
      </c>
      <c r="L131" s="14" t="s">
        <v>171</v>
      </c>
      <c r="M131" s="17"/>
      <c r="N131" s="13"/>
    </row>
    <row r="132" spans="1:14" ht="409.6" x14ac:dyDescent="0.2">
      <c r="A132" s="14" t="s">
        <v>172</v>
      </c>
      <c r="B132" s="17" t="s">
        <v>544</v>
      </c>
      <c r="C132" s="15" t="str">
        <f t="shared" si="7"/>
        <v>N/A</v>
      </c>
      <c r="D132" s="15" t="str">
        <f t="shared" si="7"/>
        <v>N/A</v>
      </c>
      <c r="L132" s="14" t="s">
        <v>172</v>
      </c>
      <c r="M132" s="17"/>
      <c r="N132" s="13"/>
    </row>
    <row r="133" spans="1:14" ht="340" x14ac:dyDescent="0.2">
      <c r="A133" s="14" t="s">
        <v>173</v>
      </c>
      <c r="B133" s="17" t="s">
        <v>544</v>
      </c>
      <c r="C133" s="15" t="str">
        <f t="shared" si="7"/>
        <v>N/A</v>
      </c>
      <c r="D133" s="15" t="str">
        <f t="shared" si="7"/>
        <v>N/A</v>
      </c>
      <c r="L133" s="14" t="s">
        <v>173</v>
      </c>
      <c r="M133" s="17"/>
      <c r="N133" s="13"/>
    </row>
    <row r="134" spans="1:14" x14ac:dyDescent="0.2">
      <c r="A134" s="66" t="s">
        <v>174</v>
      </c>
      <c r="B134" s="66"/>
      <c r="C134" s="66"/>
      <c r="D134" s="66"/>
      <c r="L134" s="66" t="s">
        <v>174</v>
      </c>
      <c r="M134" s="66"/>
      <c r="N134" s="66"/>
    </row>
    <row r="135" spans="1:14" x14ac:dyDescent="0.2">
      <c r="A135" s="65" t="s">
        <v>175</v>
      </c>
      <c r="B135" s="65"/>
      <c r="C135" s="65"/>
      <c r="D135" s="65"/>
      <c r="L135" s="65" t="s">
        <v>175</v>
      </c>
      <c r="M135" s="65"/>
      <c r="N135" s="65"/>
    </row>
    <row r="136" spans="1:14" ht="306" x14ac:dyDescent="0.2">
      <c r="A136" s="14" t="s">
        <v>176</v>
      </c>
      <c r="B136" s="17" t="s">
        <v>544</v>
      </c>
      <c r="C136" s="15" t="str">
        <f>$G$1</f>
        <v>N/A</v>
      </c>
      <c r="D136" s="15" t="str">
        <f>$G$1</f>
        <v>N/A</v>
      </c>
      <c r="L136" s="14" t="s">
        <v>176</v>
      </c>
      <c r="M136" s="17"/>
      <c r="N136" s="13"/>
    </row>
    <row r="137" spans="1:14" ht="289" x14ac:dyDescent="0.2">
      <c r="A137" s="14" t="s">
        <v>177</v>
      </c>
      <c r="B137" s="17" t="s">
        <v>544</v>
      </c>
      <c r="C137" s="15" t="str">
        <f>$G$1</f>
        <v>N/A</v>
      </c>
      <c r="D137" s="15" t="str">
        <f>$G$1</f>
        <v>N/A</v>
      </c>
      <c r="L137" s="14" t="s">
        <v>177</v>
      </c>
      <c r="M137" s="17"/>
      <c r="N137" s="13"/>
    </row>
    <row r="138" spans="1:14" x14ac:dyDescent="0.2">
      <c r="A138" s="65" t="s">
        <v>178</v>
      </c>
      <c r="B138" s="65"/>
      <c r="C138" s="65"/>
      <c r="D138" s="65"/>
      <c r="L138" s="65" t="s">
        <v>178</v>
      </c>
      <c r="M138" s="65"/>
      <c r="N138" s="65"/>
    </row>
    <row r="139" spans="1:14" x14ac:dyDescent="0.2">
      <c r="A139" s="16" t="s">
        <v>491</v>
      </c>
      <c r="B139" s="17" t="s">
        <v>544</v>
      </c>
      <c r="C139" s="15" t="str">
        <f t="shared" ref="C139:D142" si="8">$G$1</f>
        <v>N/A</v>
      </c>
      <c r="D139" s="15" t="str">
        <f t="shared" si="8"/>
        <v>N/A</v>
      </c>
      <c r="L139" s="16" t="s">
        <v>491</v>
      </c>
      <c r="M139" s="17"/>
      <c r="N139" s="13"/>
    </row>
    <row r="140" spans="1:14" x14ac:dyDescent="0.2">
      <c r="A140" s="16" t="s">
        <v>492</v>
      </c>
      <c r="B140" s="17" t="s">
        <v>544</v>
      </c>
      <c r="C140" s="15" t="str">
        <f t="shared" si="8"/>
        <v>N/A</v>
      </c>
      <c r="D140" s="15" t="str">
        <f t="shared" si="8"/>
        <v>N/A</v>
      </c>
      <c r="L140" s="16" t="s">
        <v>492</v>
      </c>
      <c r="M140" s="17"/>
      <c r="N140" s="13"/>
    </row>
    <row r="141" spans="1:14" x14ac:dyDescent="0.2">
      <c r="A141" s="16" t="s">
        <v>493</v>
      </c>
      <c r="B141" s="17" t="s">
        <v>544</v>
      </c>
      <c r="C141" s="15" t="str">
        <f t="shared" si="8"/>
        <v>N/A</v>
      </c>
      <c r="D141" s="15" t="str">
        <f t="shared" si="8"/>
        <v>N/A</v>
      </c>
      <c r="L141" s="16" t="s">
        <v>493</v>
      </c>
      <c r="M141" s="17"/>
      <c r="N141" s="13"/>
    </row>
    <row r="142" spans="1:14" x14ac:dyDescent="0.2">
      <c r="A142" s="16" t="s">
        <v>494</v>
      </c>
      <c r="B142" s="17" t="s">
        <v>544</v>
      </c>
      <c r="C142" s="15" t="str">
        <f t="shared" si="8"/>
        <v>N/A</v>
      </c>
      <c r="D142" s="15" t="str">
        <f t="shared" si="8"/>
        <v>N/A</v>
      </c>
      <c r="L142" s="16" t="s">
        <v>494</v>
      </c>
      <c r="M142" s="17"/>
      <c r="N142" s="13"/>
    </row>
    <row r="143" spans="1:14" x14ac:dyDescent="0.2">
      <c r="A143" s="65" t="s">
        <v>179</v>
      </c>
      <c r="B143" s="65"/>
      <c r="C143" s="65"/>
      <c r="D143" s="65"/>
      <c r="L143" s="65" t="s">
        <v>179</v>
      </c>
      <c r="M143" s="65"/>
      <c r="N143" s="65"/>
    </row>
    <row r="144" spans="1:14" x14ac:dyDescent="0.2">
      <c r="A144" s="16" t="s">
        <v>9</v>
      </c>
      <c r="B144" s="17" t="s">
        <v>544</v>
      </c>
      <c r="C144" s="15" t="str">
        <f t="shared" ref="C144:D147" si="9">$G$1</f>
        <v>N/A</v>
      </c>
      <c r="D144" s="15" t="str">
        <f t="shared" si="9"/>
        <v>N/A</v>
      </c>
      <c r="L144" s="16" t="s">
        <v>9</v>
      </c>
      <c r="M144" s="17"/>
      <c r="N144" s="13"/>
    </row>
    <row r="145" spans="1:14" x14ac:dyDescent="0.2">
      <c r="A145" s="16" t="s">
        <v>10</v>
      </c>
      <c r="B145" s="17" t="s">
        <v>544</v>
      </c>
      <c r="C145" s="15" t="str">
        <f t="shared" si="9"/>
        <v>N/A</v>
      </c>
      <c r="D145" s="15" t="str">
        <f t="shared" si="9"/>
        <v>N/A</v>
      </c>
      <c r="L145" s="16" t="s">
        <v>10</v>
      </c>
      <c r="M145" s="17"/>
      <c r="N145" s="13"/>
    </row>
    <row r="146" spans="1:14" ht="409.6" x14ac:dyDescent="0.2">
      <c r="A146" s="14" t="s">
        <v>180</v>
      </c>
      <c r="B146" s="17" t="s">
        <v>544</v>
      </c>
      <c r="C146" s="15" t="str">
        <f t="shared" si="9"/>
        <v>N/A</v>
      </c>
      <c r="D146" s="15" t="str">
        <f t="shared" si="9"/>
        <v>N/A</v>
      </c>
      <c r="L146" s="14" t="s">
        <v>180</v>
      </c>
      <c r="M146" s="17"/>
      <c r="N146" s="13"/>
    </row>
    <row r="147" spans="1:14" ht="409.6" x14ac:dyDescent="0.2">
      <c r="A147" s="14" t="s">
        <v>181</v>
      </c>
      <c r="B147" s="17" t="s">
        <v>544</v>
      </c>
      <c r="C147" s="15" t="str">
        <f t="shared" si="9"/>
        <v>N/A</v>
      </c>
      <c r="D147" s="15" t="str">
        <f t="shared" si="9"/>
        <v>N/A</v>
      </c>
      <c r="L147" s="14" t="s">
        <v>181</v>
      </c>
      <c r="M147" s="17"/>
      <c r="N147" s="13"/>
    </row>
    <row r="148" spans="1:14" x14ac:dyDescent="0.2">
      <c r="A148" s="66" t="s">
        <v>182</v>
      </c>
      <c r="B148" s="66"/>
      <c r="C148" s="66"/>
      <c r="D148" s="66"/>
      <c r="L148" s="66" t="s">
        <v>182</v>
      </c>
      <c r="M148" s="66"/>
      <c r="N148" s="66"/>
    </row>
    <row r="149" spans="1:14" ht="127" customHeight="1" x14ac:dyDescent="0.2">
      <c r="A149" s="14" t="s">
        <v>183</v>
      </c>
      <c r="B149" s="17" t="s">
        <v>31</v>
      </c>
      <c r="C149" s="13" t="str">
        <f>$F$4&amp;CHAR(10)&amp;$F$5&amp;CHAR(10)&amp;$F$21</f>
        <v>ISO 13485
ISO 14971
IEC 62366-1</v>
      </c>
      <c r="D149"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149" s="14" t="s">
        <v>183</v>
      </c>
      <c r="M149" s="17"/>
      <c r="N149" s="13"/>
    </row>
    <row r="150" spans="1:14" ht="76" customHeight="1" x14ac:dyDescent="0.2">
      <c r="A150" s="14" t="s">
        <v>184</v>
      </c>
      <c r="B150" s="17"/>
      <c r="C150" s="60" t="s">
        <v>633</v>
      </c>
      <c r="D150" s="61"/>
      <c r="L150" s="14" t="s">
        <v>184</v>
      </c>
      <c r="M150" s="17"/>
      <c r="N150" s="13"/>
    </row>
    <row r="151" spans="1:14" ht="51" customHeight="1" x14ac:dyDescent="0.2">
      <c r="A151" s="14" t="s">
        <v>185</v>
      </c>
      <c r="B151" s="17"/>
      <c r="C151" s="60" t="s">
        <v>633</v>
      </c>
      <c r="D151" s="61"/>
      <c r="L151" s="14" t="s">
        <v>185</v>
      </c>
      <c r="M151" s="17"/>
      <c r="N151" s="13"/>
    </row>
    <row r="152" spans="1:14" ht="145" customHeight="1" x14ac:dyDescent="0.2">
      <c r="A152" s="14" t="s">
        <v>186</v>
      </c>
      <c r="B152" s="17" t="s">
        <v>31</v>
      </c>
      <c r="C152" s="13" t="str">
        <f>$F$5&amp;CHAR(10)&amp;_xlfn.TEXTJOIN(CHAR(10),TRUE,$F$19:$F$21)</f>
        <v>ISO 14971
IEC 60601-1
IEC 60601-1-2
IEC 62366-1</v>
      </c>
      <c r="D152" s="13"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c r="L152" s="14" t="s">
        <v>186</v>
      </c>
      <c r="M152" s="17"/>
      <c r="N152" s="13"/>
    </row>
    <row r="153" spans="1:14" ht="105" customHeight="1" x14ac:dyDescent="0.2">
      <c r="A153" s="14" t="s">
        <v>379</v>
      </c>
      <c r="B153" s="17" t="s">
        <v>31</v>
      </c>
      <c r="C153" s="13" t="str">
        <f>$F$5&amp;CHAR(10)&amp;$F$27</f>
        <v>ISO 14971
ISO 20417</v>
      </c>
      <c r="D153" s="13"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c r="L153" s="14" t="s">
        <v>379</v>
      </c>
      <c r="M153" s="17"/>
      <c r="N153" s="13"/>
    </row>
    <row r="154" spans="1:14" ht="71" customHeight="1" x14ac:dyDescent="0.2">
      <c r="A154" s="14" t="s">
        <v>20</v>
      </c>
      <c r="B154" s="17"/>
      <c r="C154" s="60" t="s">
        <v>633</v>
      </c>
      <c r="D154" s="61"/>
      <c r="L154" s="14" t="s">
        <v>20</v>
      </c>
      <c r="M154" s="17"/>
      <c r="N154" s="13"/>
    </row>
    <row r="155" spans="1:14" ht="135" customHeight="1" x14ac:dyDescent="0.2">
      <c r="A155" s="14" t="s">
        <v>187</v>
      </c>
      <c r="B155" s="17" t="s">
        <v>31</v>
      </c>
      <c r="C155" s="13" t="str">
        <f>$F$5&amp;CHAR(10)&amp;$F$19&amp;CHAR(10)&amp;$F$20</f>
        <v>ISO 14971
IEC 60601-1
IEC 60601-1-2</v>
      </c>
      <c r="D155"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155" s="14" t="s">
        <v>187</v>
      </c>
      <c r="M155" s="17"/>
      <c r="N155" s="13"/>
    </row>
    <row r="156" spans="1:14" x14ac:dyDescent="0.2">
      <c r="A156" s="66" t="s">
        <v>188</v>
      </c>
      <c r="B156" s="66"/>
      <c r="C156" s="66"/>
      <c r="D156" s="66"/>
      <c r="L156" s="66" t="s">
        <v>188</v>
      </c>
      <c r="M156" s="66"/>
      <c r="N156" s="66"/>
    </row>
    <row r="157" spans="1:14" ht="409.6" x14ac:dyDescent="0.2">
      <c r="A157" s="14" t="s">
        <v>189</v>
      </c>
      <c r="B157" s="17" t="s">
        <v>31</v>
      </c>
      <c r="C157" s="13" t="str">
        <f>$F$13&amp;CHAR(10)&amp;$F$14&amp;CHAR(10)&amp;$F$17&amp;CHAR(10)&amp;$F$18&amp;CHAR(10)&amp;$F$22</f>
        <v>ISO 10555-5
ISO 7864
ISO 80369-1
ISO 80369-7
ISO 8536-4</v>
      </c>
      <c r="D157" s="13" t="str">
        <f>$I$4&amp;CHAR(10)&amp;$I$5&amp;CHAR(10)&amp;$I$7&amp;CHAR(10)&amp;$I$8&amp;CHAR(10)&amp;$I$19&amp;CHAR(10)&amp;$I$24&amp;CHAR(10)&amp;$I$26</f>
        <v>A010101 - Hypodermic needles
A010102 - Butterfly needles
A010104 - Needles for vial collection
A010105 - needles for collection under vacuum
A010401 - Arteriovenous fistula needles
A010505 - Endocular injection needles
A010601 - Carpule needles</v>
      </c>
      <c r="L157" s="14" t="s">
        <v>189</v>
      </c>
      <c r="M157" s="17"/>
      <c r="N157" s="13"/>
    </row>
    <row r="158" spans="1:14" ht="409.6" x14ac:dyDescent="0.2">
      <c r="A158" s="14" t="s">
        <v>190</v>
      </c>
      <c r="B158" s="17" t="s">
        <v>31</v>
      </c>
      <c r="C158" s="13" t="str">
        <f>$F$5&amp;CHAR(10)</f>
        <v xml:space="preserve">ISO 14971
</v>
      </c>
      <c r="D158" s="13" t="str">
        <f>$I$4&amp;CHAR(10)&amp;$I$5&amp;CHAR(10)&amp;$I$7&amp;CHAR(10)&amp;$I$8&amp;CHAR(10)&amp;$I$19&amp;CHAR(10)&amp;$I$24&amp;CHAR(10)&amp;$I$26</f>
        <v>A010101 - Hypodermic needles
A010102 - Butterfly needles
A010104 - Needles for vial collection
A010105 - needles for collection under vacuum
A010401 - Arteriovenous fistula needles
A010505 - Endocular injection needles
A010601 - Carpule needles</v>
      </c>
      <c r="L158" s="14" t="s">
        <v>190</v>
      </c>
      <c r="M158" s="17"/>
      <c r="N158" s="13"/>
    </row>
    <row r="159" spans="1:14" ht="160" customHeight="1" x14ac:dyDescent="0.2">
      <c r="A159" s="14" t="s">
        <v>191</v>
      </c>
      <c r="B159" s="17" t="s">
        <v>31</v>
      </c>
      <c r="C159" s="13" t="str">
        <f>$F$21&amp;CHAR(10)&amp;$F$27</f>
        <v>IEC 62366-1
ISO 20417</v>
      </c>
      <c r="D159"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159" s="14" t="s">
        <v>191</v>
      </c>
      <c r="M159" s="17"/>
      <c r="N159" s="13"/>
    </row>
    <row r="160" spans="1:14" x14ac:dyDescent="0.2">
      <c r="A160" s="68" t="s">
        <v>192</v>
      </c>
      <c r="B160" s="69"/>
      <c r="C160" s="69"/>
      <c r="D160" s="70"/>
      <c r="L160" s="68" t="s">
        <v>192</v>
      </c>
      <c r="M160" s="69"/>
      <c r="N160" s="69"/>
    </row>
    <row r="161" spans="1:14" ht="409.6" x14ac:dyDescent="0.2">
      <c r="A161" s="14" t="s">
        <v>193</v>
      </c>
      <c r="B161" s="17" t="s">
        <v>544</v>
      </c>
      <c r="C161" s="15" t="str">
        <f>$G$1</f>
        <v>N/A</v>
      </c>
      <c r="D161" s="15" t="str">
        <f>$G$1</f>
        <v>N/A</v>
      </c>
      <c r="L161" s="14" t="s">
        <v>193</v>
      </c>
      <c r="M161" s="17"/>
      <c r="N161" s="13"/>
    </row>
    <row r="162" spans="1:14" x14ac:dyDescent="0.2">
      <c r="A162" s="65" t="s">
        <v>194</v>
      </c>
      <c r="B162" s="65"/>
      <c r="C162" s="65"/>
      <c r="D162" s="65"/>
      <c r="L162" s="65" t="s">
        <v>194</v>
      </c>
      <c r="M162" s="65"/>
      <c r="N162" s="65"/>
    </row>
    <row r="163" spans="1:14" ht="323" x14ac:dyDescent="0.2">
      <c r="A163" s="14" t="s">
        <v>11</v>
      </c>
      <c r="B163" s="17" t="s">
        <v>544</v>
      </c>
      <c r="C163" s="15" t="str">
        <f t="shared" ref="C163:D165" si="10">$G$1</f>
        <v>N/A</v>
      </c>
      <c r="D163" s="15" t="str">
        <f t="shared" si="10"/>
        <v>N/A</v>
      </c>
      <c r="L163" s="14" t="s">
        <v>11</v>
      </c>
      <c r="M163" s="17"/>
      <c r="N163" s="13"/>
    </row>
    <row r="164" spans="1:14" ht="238" x14ac:dyDescent="0.2">
      <c r="A164" s="14" t="s">
        <v>12</v>
      </c>
      <c r="B164" s="17" t="s">
        <v>544</v>
      </c>
      <c r="C164" s="15" t="str">
        <f t="shared" si="10"/>
        <v>N/A</v>
      </c>
      <c r="D164" s="15" t="str">
        <f t="shared" si="10"/>
        <v>N/A</v>
      </c>
      <c r="L164" s="14" t="s">
        <v>12</v>
      </c>
      <c r="M164" s="17"/>
      <c r="N164" s="13"/>
    </row>
    <row r="165" spans="1:14" ht="255" x14ac:dyDescent="0.2">
      <c r="A165" s="14" t="s">
        <v>13</v>
      </c>
      <c r="B165" s="17" t="s">
        <v>544</v>
      </c>
      <c r="C165" s="15" t="str">
        <f t="shared" si="10"/>
        <v>N/A</v>
      </c>
      <c r="D165" s="15" t="str">
        <f t="shared" si="10"/>
        <v>N/A</v>
      </c>
      <c r="L165" s="14" t="s">
        <v>13</v>
      </c>
      <c r="M165" s="17"/>
      <c r="N165" s="13"/>
    </row>
    <row r="166" spans="1:14" x14ac:dyDescent="0.2">
      <c r="A166" s="65" t="s">
        <v>195</v>
      </c>
      <c r="B166" s="65"/>
      <c r="C166" s="65"/>
      <c r="D166" s="65"/>
      <c r="L166" s="65" t="s">
        <v>195</v>
      </c>
      <c r="M166" s="65"/>
      <c r="N166" s="65"/>
    </row>
    <row r="167" spans="1:14" x14ac:dyDescent="0.2">
      <c r="A167" s="16" t="s">
        <v>14</v>
      </c>
      <c r="B167" s="17" t="s">
        <v>544</v>
      </c>
      <c r="C167" s="15" t="str">
        <f>$G$1</f>
        <v>N/A</v>
      </c>
      <c r="D167" s="15" t="str">
        <f>$G$1</f>
        <v>N/A</v>
      </c>
      <c r="L167" s="16" t="s">
        <v>14</v>
      </c>
      <c r="M167" s="17"/>
      <c r="N167" s="13"/>
    </row>
    <row r="168" spans="1:14" x14ac:dyDescent="0.2">
      <c r="A168" s="16" t="s">
        <v>15</v>
      </c>
      <c r="B168" s="17" t="s">
        <v>544</v>
      </c>
      <c r="C168" s="15" t="str">
        <f>$G$1</f>
        <v>N/A</v>
      </c>
      <c r="D168" s="15" t="str">
        <f>$G$1</f>
        <v>N/A</v>
      </c>
      <c r="L168" s="16" t="s">
        <v>15</v>
      </c>
      <c r="M168" s="17"/>
      <c r="N168" s="13"/>
    </row>
    <row r="169" spans="1:14" ht="32" customHeight="1" x14ac:dyDescent="0.2">
      <c r="L169" s="22"/>
      <c r="M169" s="9"/>
      <c r="N169" s="8"/>
    </row>
    <row r="170" spans="1:14" ht="170" x14ac:dyDescent="0.2">
      <c r="A170" s="20" t="s">
        <v>196</v>
      </c>
      <c r="B170" s="10" t="s">
        <v>565</v>
      </c>
      <c r="C170" s="11" t="s">
        <v>564</v>
      </c>
      <c r="D170" s="11" t="s">
        <v>77</v>
      </c>
      <c r="L170" s="20" t="s">
        <v>196</v>
      </c>
      <c r="M170" s="10" t="s">
        <v>565</v>
      </c>
      <c r="N170" s="11" t="s">
        <v>564</v>
      </c>
    </row>
    <row r="171" spans="1:14" x14ac:dyDescent="0.2">
      <c r="A171" s="66" t="s">
        <v>197</v>
      </c>
      <c r="B171" s="66"/>
      <c r="C171" s="66"/>
      <c r="D171" s="66"/>
      <c r="L171" s="66" t="s">
        <v>197</v>
      </c>
      <c r="M171" s="66"/>
      <c r="N171" s="66"/>
    </row>
    <row r="172" spans="1:14" x14ac:dyDescent="0.2">
      <c r="A172" s="66" t="s">
        <v>198</v>
      </c>
      <c r="B172" s="66"/>
      <c r="C172" s="66"/>
      <c r="D172" s="66"/>
      <c r="L172" s="66" t="s">
        <v>198</v>
      </c>
      <c r="M172" s="66"/>
      <c r="N172" s="66"/>
    </row>
    <row r="173" spans="1:14" ht="68" customHeight="1" x14ac:dyDescent="0.2">
      <c r="A173" s="63" t="s">
        <v>21</v>
      </c>
      <c r="B173" s="63"/>
      <c r="C173" s="63"/>
      <c r="D173" s="63"/>
      <c r="L173" s="63" t="s">
        <v>21</v>
      </c>
      <c r="M173" s="63"/>
      <c r="N173" s="63"/>
    </row>
    <row r="174" spans="1:14" ht="120" customHeight="1" x14ac:dyDescent="0.2">
      <c r="A174" s="14" t="s">
        <v>199</v>
      </c>
      <c r="B174" s="17" t="s">
        <v>31</v>
      </c>
      <c r="C174" s="13" t="str">
        <f>$F$21&amp;CHAR(10)&amp;$F$27</f>
        <v>IEC 62366-1
ISO 20417</v>
      </c>
      <c r="D174"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174" s="14" t="s">
        <v>199</v>
      </c>
      <c r="M174" s="17"/>
      <c r="N174" s="13"/>
    </row>
    <row r="175" spans="1:14" ht="132" customHeight="1" x14ac:dyDescent="0.2">
      <c r="A175" s="14" t="s">
        <v>200</v>
      </c>
      <c r="B175" s="17" t="s">
        <v>31</v>
      </c>
      <c r="C175" s="13" t="str">
        <f>$F$27</f>
        <v>ISO 20417</v>
      </c>
      <c r="D175"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175" s="14" t="s">
        <v>200</v>
      </c>
      <c r="M175" s="17"/>
      <c r="N175" s="13"/>
    </row>
    <row r="176" spans="1:14" ht="152" customHeight="1" x14ac:dyDescent="0.2">
      <c r="A176" s="14" t="s">
        <v>201</v>
      </c>
      <c r="B176" s="17" t="s">
        <v>31</v>
      </c>
      <c r="C176" s="13" t="str">
        <f>$F$27</f>
        <v>ISO 20417</v>
      </c>
      <c r="D176"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176" s="14" t="s">
        <v>201</v>
      </c>
      <c r="M176" s="17"/>
      <c r="N176" s="13"/>
    </row>
    <row r="177" spans="1:14" ht="51" customHeight="1" x14ac:dyDescent="0.2">
      <c r="A177" s="14" t="s">
        <v>202</v>
      </c>
      <c r="B177" s="17"/>
      <c r="C177" s="13" t="str">
        <f>$F$27</f>
        <v>ISO 20417</v>
      </c>
      <c r="D177"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177" s="14" t="s">
        <v>202</v>
      </c>
      <c r="M177" s="17"/>
      <c r="N177" s="13"/>
    </row>
    <row r="178" spans="1:14" ht="34" customHeight="1" x14ac:dyDescent="0.2">
      <c r="A178" s="14" t="s">
        <v>204</v>
      </c>
      <c r="B178" s="17"/>
      <c r="C178" s="60" t="s">
        <v>633</v>
      </c>
      <c r="D178" s="61"/>
      <c r="L178" s="14" t="s">
        <v>204</v>
      </c>
      <c r="M178" s="17"/>
      <c r="N178" s="13"/>
    </row>
    <row r="179" spans="1:14" ht="70" customHeight="1" x14ac:dyDescent="0.2">
      <c r="A179" s="14" t="s">
        <v>205</v>
      </c>
      <c r="B179" s="40"/>
      <c r="C179" s="60" t="s">
        <v>633</v>
      </c>
      <c r="D179" s="61"/>
      <c r="L179" s="14" t="s">
        <v>205</v>
      </c>
      <c r="M179" s="17"/>
      <c r="N179" s="13"/>
    </row>
    <row r="180" spans="1:14" ht="130" customHeight="1" x14ac:dyDescent="0.2">
      <c r="A180" s="14" t="s">
        <v>206</v>
      </c>
      <c r="B180" s="17" t="s">
        <v>31</v>
      </c>
      <c r="C180" s="13" t="str">
        <f>$F$5&amp;CHAR(10)&amp;$F$27</f>
        <v>ISO 14971
ISO 20417</v>
      </c>
      <c r="D180"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180" s="14" t="s">
        <v>206</v>
      </c>
      <c r="M180" s="17"/>
      <c r="N180" s="13"/>
    </row>
    <row r="181" spans="1:14" ht="119" customHeight="1" x14ac:dyDescent="0.2">
      <c r="A181" s="14" t="s">
        <v>207</v>
      </c>
      <c r="B181" s="17" t="s">
        <v>31</v>
      </c>
      <c r="C181" s="13" t="str">
        <f>$F$27</f>
        <v>ISO 20417</v>
      </c>
      <c r="D181"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181" s="14" t="s">
        <v>207</v>
      </c>
      <c r="M181" s="17"/>
      <c r="N181" s="13"/>
    </row>
    <row r="182" spans="1:14" x14ac:dyDescent="0.2">
      <c r="A182" s="62" t="s">
        <v>208</v>
      </c>
      <c r="B182" s="62"/>
      <c r="C182" s="62"/>
      <c r="D182" s="62"/>
      <c r="L182" s="62" t="s">
        <v>208</v>
      </c>
      <c r="M182" s="62"/>
      <c r="N182" s="62"/>
    </row>
    <row r="183" spans="1:14" x14ac:dyDescent="0.2">
      <c r="A183" s="63" t="s">
        <v>22</v>
      </c>
      <c r="B183" s="63"/>
      <c r="C183" s="63"/>
      <c r="D183" s="63"/>
      <c r="L183" s="63" t="s">
        <v>22</v>
      </c>
      <c r="M183" s="63"/>
      <c r="N183" s="63"/>
    </row>
    <row r="184" spans="1:14" ht="116" customHeight="1" x14ac:dyDescent="0.2">
      <c r="A184" s="14" t="s">
        <v>209</v>
      </c>
      <c r="B184" s="17" t="s">
        <v>31</v>
      </c>
      <c r="C184" s="13" t="str">
        <f>$F$27</f>
        <v>ISO 20417</v>
      </c>
      <c r="D184"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184" s="14" t="s">
        <v>209</v>
      </c>
      <c r="M184" s="17"/>
      <c r="N184" s="13"/>
    </row>
    <row r="185" spans="1:14" ht="106" customHeight="1" x14ac:dyDescent="0.2">
      <c r="A185" s="14" t="s">
        <v>210</v>
      </c>
      <c r="B185" s="17" t="s">
        <v>31</v>
      </c>
      <c r="C185" s="13" t="str">
        <f>$F$27</f>
        <v>ISO 20417</v>
      </c>
      <c r="D185"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185" s="14" t="s">
        <v>210</v>
      </c>
      <c r="M185" s="17"/>
      <c r="N185" s="13"/>
    </row>
    <row r="186" spans="1:14" ht="125" customHeight="1" x14ac:dyDescent="0.2">
      <c r="A186" s="14" t="s">
        <v>211</v>
      </c>
      <c r="B186" s="17" t="s">
        <v>31</v>
      </c>
      <c r="C186" s="13" t="str">
        <f>$F$27</f>
        <v>ISO 20417</v>
      </c>
      <c r="D186"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186" s="14" t="s">
        <v>211</v>
      </c>
      <c r="M186" s="17"/>
      <c r="N186" s="13"/>
    </row>
    <row r="187" spans="1:14" ht="146" customHeight="1" x14ac:dyDescent="0.2">
      <c r="A187" s="14" t="s">
        <v>212</v>
      </c>
      <c r="B187" s="17" t="s">
        <v>31</v>
      </c>
      <c r="C187" s="13" t="str">
        <f>$F$27</f>
        <v>ISO 20417</v>
      </c>
      <c r="D187"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187" s="14" t="s">
        <v>212</v>
      </c>
      <c r="M187" s="17"/>
      <c r="N187" s="13"/>
    </row>
    <row r="188" spans="1:14" ht="17" customHeight="1" x14ac:dyDescent="0.2">
      <c r="A188" s="63" t="s">
        <v>203</v>
      </c>
      <c r="B188" s="63"/>
      <c r="C188" s="63"/>
      <c r="D188" s="63"/>
      <c r="L188" s="63" t="s">
        <v>203</v>
      </c>
      <c r="M188" s="63"/>
      <c r="N188" s="63"/>
    </row>
    <row r="189" spans="1:14" ht="153" x14ac:dyDescent="0.2">
      <c r="A189" s="18" t="s">
        <v>213</v>
      </c>
      <c r="B189" s="17"/>
      <c r="C189" s="60" t="s">
        <v>633</v>
      </c>
      <c r="D189" s="61"/>
      <c r="L189" s="18" t="s">
        <v>213</v>
      </c>
      <c r="M189" s="17"/>
      <c r="N189" s="13"/>
    </row>
    <row r="190" spans="1:14" ht="102" x14ac:dyDescent="0.2">
      <c r="A190" s="18" t="s">
        <v>214</v>
      </c>
      <c r="B190" s="17"/>
      <c r="C190" s="60" t="s">
        <v>633</v>
      </c>
      <c r="D190" s="61"/>
      <c r="L190" s="18" t="s">
        <v>214</v>
      </c>
      <c r="M190" s="17"/>
      <c r="N190" s="13"/>
    </row>
    <row r="191" spans="1:14" ht="17" customHeight="1" x14ac:dyDescent="0.2">
      <c r="A191" s="18" t="s">
        <v>25</v>
      </c>
      <c r="B191" s="17"/>
      <c r="C191" s="60" t="s">
        <v>633</v>
      </c>
      <c r="D191" s="61"/>
      <c r="L191" s="18" t="s">
        <v>25</v>
      </c>
      <c r="M191" s="17"/>
      <c r="N191" s="13"/>
    </row>
    <row r="192" spans="1:14" ht="97" customHeight="1" x14ac:dyDescent="0.2">
      <c r="A192" s="14" t="s">
        <v>215</v>
      </c>
      <c r="B192" s="17" t="s">
        <v>31</v>
      </c>
      <c r="C192" s="13" t="str">
        <f t="shared" ref="C192:C197" si="11">$F$27</f>
        <v>ISO 20417</v>
      </c>
      <c r="D192" s="13" t="str">
        <f t="shared" ref="D192:D204" si="12">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192" s="14" t="s">
        <v>215</v>
      </c>
      <c r="M192" s="17"/>
      <c r="N192" s="13"/>
    </row>
    <row r="193" spans="1:14" ht="123" customHeight="1" x14ac:dyDescent="0.2">
      <c r="A193" s="14" t="s">
        <v>216</v>
      </c>
      <c r="B193" s="17" t="s">
        <v>31</v>
      </c>
      <c r="C193" s="13" t="str">
        <f t="shared" si="11"/>
        <v>ISO 20417</v>
      </c>
      <c r="D193" s="13"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193" s="14" t="s">
        <v>216</v>
      </c>
      <c r="M193" s="17"/>
      <c r="N193" s="13"/>
    </row>
    <row r="194" spans="1:14" ht="110" customHeight="1" x14ac:dyDescent="0.2">
      <c r="A194" s="14" t="s">
        <v>217</v>
      </c>
      <c r="B194" s="17" t="s">
        <v>31</v>
      </c>
      <c r="C194" s="13" t="str">
        <f t="shared" si="11"/>
        <v>ISO 20417</v>
      </c>
      <c r="D194" s="13"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194" s="14" t="s">
        <v>217</v>
      </c>
      <c r="M194" s="17"/>
      <c r="N194" s="13"/>
    </row>
    <row r="195" spans="1:14" ht="124" customHeight="1" x14ac:dyDescent="0.2">
      <c r="A195" s="14" t="s">
        <v>218</v>
      </c>
      <c r="B195" s="17" t="s">
        <v>31</v>
      </c>
      <c r="C195" s="13" t="str">
        <f t="shared" si="11"/>
        <v>ISO 20417</v>
      </c>
      <c r="D195" s="13"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195" s="14" t="s">
        <v>218</v>
      </c>
      <c r="M195" s="17"/>
      <c r="N195" s="13"/>
    </row>
    <row r="196" spans="1:14" ht="93" customHeight="1" x14ac:dyDescent="0.2">
      <c r="A196" s="14" t="s">
        <v>219</v>
      </c>
      <c r="B196" s="17" t="s">
        <v>31</v>
      </c>
      <c r="C196" s="13" t="str">
        <f t="shared" si="11"/>
        <v>ISO 20417</v>
      </c>
      <c r="D196" s="13"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196" s="14" t="s">
        <v>219</v>
      </c>
      <c r="M196" s="17"/>
      <c r="N196" s="13"/>
    </row>
    <row r="197" spans="1:14" ht="70" customHeight="1" x14ac:dyDescent="0.2">
      <c r="A197" s="14" t="s">
        <v>220</v>
      </c>
      <c r="B197" s="17" t="s">
        <v>31</v>
      </c>
      <c r="C197" s="13" t="str">
        <f t="shared" si="11"/>
        <v>ISO 20417</v>
      </c>
      <c r="D197" s="13"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197" s="14" t="s">
        <v>220</v>
      </c>
      <c r="M197" s="17"/>
      <c r="N197" s="13"/>
    </row>
    <row r="198" spans="1:14" ht="88" customHeight="1" x14ac:dyDescent="0.2">
      <c r="A198" s="14" t="s">
        <v>221</v>
      </c>
      <c r="B198" s="17" t="s">
        <v>31</v>
      </c>
      <c r="C198" s="13" t="str">
        <f>_xlfn.TEXTJOIN(CHAR(10),TRUE,$F$23:$F$27)</f>
        <v>ISO 10993-7
ISO 11135
ISO 11607-1
ISO 11607-2
ISO 20417</v>
      </c>
      <c r="D198" s="13"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198" s="14" t="s">
        <v>221</v>
      </c>
      <c r="M198" s="17"/>
      <c r="N198" s="13"/>
    </row>
    <row r="199" spans="1:14" ht="115" customHeight="1" x14ac:dyDescent="0.2">
      <c r="A199" s="14" t="s">
        <v>222</v>
      </c>
      <c r="B199" s="17" t="s">
        <v>31</v>
      </c>
      <c r="C199" s="13" t="str">
        <f>$F$27</f>
        <v>ISO 20417</v>
      </c>
      <c r="D199" s="13"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199" s="14" t="s">
        <v>222</v>
      </c>
      <c r="M199" s="17"/>
      <c r="N199" s="13"/>
    </row>
    <row r="200" spans="1:14" ht="112" customHeight="1" x14ac:dyDescent="0.2">
      <c r="A200" s="14" t="s">
        <v>223</v>
      </c>
      <c r="B200" s="17" t="s">
        <v>31</v>
      </c>
      <c r="C200" s="13" t="str">
        <f>_xlfn.TEXTJOIN(CHAR(10),TRUE,$F$25:$F$27)</f>
        <v>ISO 11607-1
ISO 11607-2
ISO 20417</v>
      </c>
      <c r="D200" s="13"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200" s="14" t="s">
        <v>223</v>
      </c>
      <c r="M200" s="17"/>
      <c r="N200" s="13"/>
    </row>
    <row r="201" spans="1:14" ht="108" customHeight="1" x14ac:dyDescent="0.2">
      <c r="A201" s="14" t="s">
        <v>224</v>
      </c>
      <c r="B201" s="17" t="s">
        <v>31</v>
      </c>
      <c r="C201" s="13" t="str">
        <f>_xlfn.TEXTJOIN(CHAR(10),TRUE,$F$25:$F$27)</f>
        <v>ISO 11607-1
ISO 11607-2
ISO 20417</v>
      </c>
      <c r="D201" s="13"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201" s="14" t="s">
        <v>224</v>
      </c>
      <c r="M201" s="17"/>
      <c r="N201" s="13"/>
    </row>
    <row r="202" spans="1:14" ht="130" customHeight="1" x14ac:dyDescent="0.2">
      <c r="A202" s="14" t="s">
        <v>225</v>
      </c>
      <c r="B202" s="17" t="s">
        <v>31</v>
      </c>
      <c r="C202" s="13" t="str">
        <f>$F$27</f>
        <v>ISO 20417</v>
      </c>
      <c r="D202" s="13"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202" s="14" t="s">
        <v>225</v>
      </c>
      <c r="M202" s="17"/>
      <c r="N202" s="13"/>
    </row>
    <row r="203" spans="1:14" ht="92" customHeight="1" x14ac:dyDescent="0.2">
      <c r="A203" s="14" t="s">
        <v>226</v>
      </c>
      <c r="B203" s="17" t="s">
        <v>31</v>
      </c>
      <c r="C203" s="13" t="str">
        <f>$F$27</f>
        <v>ISO 20417</v>
      </c>
      <c r="D203" s="13"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203" s="14" t="s">
        <v>226</v>
      </c>
      <c r="M203" s="17"/>
      <c r="N203" s="13"/>
    </row>
    <row r="204" spans="1:14" ht="110" customHeight="1" x14ac:dyDescent="0.2">
      <c r="A204" s="14" t="s">
        <v>227</v>
      </c>
      <c r="B204" s="17" t="s">
        <v>31</v>
      </c>
      <c r="C204" s="13" t="str">
        <f>$F$21&amp;CHAR(10)&amp;$F$27</f>
        <v>IEC 62366-1
ISO 20417</v>
      </c>
      <c r="D204" s="13"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204" s="14" t="s">
        <v>227</v>
      </c>
      <c r="M204" s="17"/>
      <c r="N204" s="13"/>
    </row>
    <row r="205" spans="1:14" ht="238" x14ac:dyDescent="0.2">
      <c r="A205" s="14" t="s">
        <v>228</v>
      </c>
      <c r="B205" s="17" t="s">
        <v>544</v>
      </c>
      <c r="C205" s="19" t="str">
        <f>$G$1</f>
        <v>N/A</v>
      </c>
      <c r="D205" s="19" t="str">
        <f>$G$1</f>
        <v>N/A</v>
      </c>
      <c r="L205" s="14" t="s">
        <v>228</v>
      </c>
      <c r="M205" s="17"/>
      <c r="N205" s="13"/>
    </row>
    <row r="206" spans="1:14" x14ac:dyDescent="0.2">
      <c r="A206" s="62" t="s">
        <v>229</v>
      </c>
      <c r="B206" s="62"/>
      <c r="C206" s="62"/>
      <c r="D206" s="62"/>
      <c r="L206" s="62" t="s">
        <v>229</v>
      </c>
      <c r="M206" s="62"/>
      <c r="N206" s="62"/>
    </row>
    <row r="207" spans="1:14" ht="17" customHeight="1" x14ac:dyDescent="0.2">
      <c r="A207" s="71" t="s">
        <v>23</v>
      </c>
      <c r="B207" s="72"/>
      <c r="C207" s="72"/>
      <c r="D207" s="73"/>
      <c r="L207" s="71" t="s">
        <v>23</v>
      </c>
      <c r="M207" s="72"/>
      <c r="N207" s="72"/>
    </row>
    <row r="208" spans="1:14" ht="78" customHeight="1" x14ac:dyDescent="0.2">
      <c r="A208" s="14" t="s">
        <v>233</v>
      </c>
      <c r="B208" s="17" t="s">
        <v>31</v>
      </c>
      <c r="C208" s="13" t="str">
        <f>_xlfn.TEXTJOIN(CHAR(10),TRUE,$F$25:$F$27)</f>
        <v>ISO 11607-1
ISO 11607-2
ISO 20417</v>
      </c>
      <c r="D208" s="13" t="str">
        <f t="shared" ref="D208:D217" si="13">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208" s="14" t="s">
        <v>233</v>
      </c>
      <c r="M208" s="17"/>
      <c r="N208" s="13"/>
    </row>
    <row r="209" spans="1:14" ht="70" customHeight="1" x14ac:dyDescent="0.2">
      <c r="A209" s="14" t="s">
        <v>234</v>
      </c>
      <c r="B209" s="17" t="s">
        <v>31</v>
      </c>
      <c r="C209" s="13" t="str">
        <f>_xlfn.TEXTJOIN(CHAR(10),TRUE,$F$25:$F$27)</f>
        <v>ISO 11607-1
ISO 11607-2
ISO 20417</v>
      </c>
      <c r="D209" s="13"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209" s="14" t="s">
        <v>234</v>
      </c>
      <c r="M209" s="17"/>
      <c r="N209" s="13"/>
    </row>
    <row r="210" spans="1:14" ht="57" customHeight="1" x14ac:dyDescent="0.2">
      <c r="A210" s="14" t="s">
        <v>235</v>
      </c>
      <c r="B210" s="17" t="s">
        <v>31</v>
      </c>
      <c r="C210" s="13" t="str">
        <f>_xlfn.TEXTJOIN(CHAR(10),TRUE,$F$23:$F$27)</f>
        <v>ISO 10993-7
ISO 11135
ISO 11607-1
ISO 11607-2
ISO 20417</v>
      </c>
      <c r="D210" s="13"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210" s="14" t="s">
        <v>235</v>
      </c>
      <c r="M210" s="17"/>
      <c r="N210" s="13"/>
    </row>
    <row r="211" spans="1:14" ht="105" customHeight="1" x14ac:dyDescent="0.2">
      <c r="A211" s="14" t="s">
        <v>236</v>
      </c>
      <c r="B211" s="17" t="s">
        <v>31</v>
      </c>
      <c r="C211" s="13" t="str">
        <f>_xlfn.TEXTJOIN(CHAR(10),TRUE,$F$25:$F$27)</f>
        <v>ISO 11607-1
ISO 11607-2
ISO 20417</v>
      </c>
      <c r="D211" s="13"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211" s="14" t="s">
        <v>236</v>
      </c>
      <c r="M211" s="17"/>
      <c r="N211" s="13"/>
    </row>
    <row r="212" spans="1:14" ht="83" customHeight="1" x14ac:dyDescent="0.2">
      <c r="A212" s="14" t="s">
        <v>237</v>
      </c>
      <c r="B212" s="17" t="s">
        <v>31</v>
      </c>
      <c r="C212" s="13" t="str">
        <f>_xlfn.TEXTJOIN(CHAR(10),TRUE,$F$25:$F$27)</f>
        <v>ISO 11607-1
ISO 11607-2
ISO 20417</v>
      </c>
      <c r="D212" s="13"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212" s="14" t="s">
        <v>237</v>
      </c>
      <c r="M212" s="17"/>
      <c r="N212" s="13"/>
    </row>
    <row r="213" spans="1:14" ht="118" customHeight="1" x14ac:dyDescent="0.2">
      <c r="A213" s="14" t="s">
        <v>238</v>
      </c>
      <c r="B213" s="17" t="s">
        <v>31</v>
      </c>
      <c r="C213" s="13" t="str">
        <f>$F$27</f>
        <v>ISO 20417</v>
      </c>
      <c r="D213" s="13"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213" s="14" t="s">
        <v>238</v>
      </c>
      <c r="M213" s="17"/>
      <c r="N213" s="13"/>
    </row>
    <row r="214" spans="1:14" ht="93" customHeight="1" x14ac:dyDescent="0.2">
      <c r="A214" s="14" t="s">
        <v>239</v>
      </c>
      <c r="B214" s="17" t="s">
        <v>31</v>
      </c>
      <c r="C214" s="13" t="str">
        <f>$F$27</f>
        <v>ISO 20417</v>
      </c>
      <c r="D214" s="13"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214" s="14" t="s">
        <v>239</v>
      </c>
      <c r="M214" s="17"/>
      <c r="N214" s="13"/>
    </row>
    <row r="215" spans="1:14" ht="108" customHeight="1" x14ac:dyDescent="0.2">
      <c r="A215" s="14" t="s">
        <v>240</v>
      </c>
      <c r="B215" s="17" t="s">
        <v>31</v>
      </c>
      <c r="C215" s="13" t="str">
        <f>$F$27</f>
        <v>ISO 20417</v>
      </c>
      <c r="D215" s="13"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215" s="14" t="s">
        <v>240</v>
      </c>
      <c r="M215" s="17"/>
      <c r="N215" s="13"/>
    </row>
    <row r="216" spans="1:14" ht="102" customHeight="1" x14ac:dyDescent="0.2">
      <c r="A216" s="14" t="s">
        <v>241</v>
      </c>
      <c r="B216" s="17" t="s">
        <v>31</v>
      </c>
      <c r="C216" s="13" t="str">
        <f>$F$27</f>
        <v>ISO 20417</v>
      </c>
      <c r="D216" s="13"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216" s="14" t="s">
        <v>241</v>
      </c>
      <c r="M216" s="17"/>
      <c r="N216" s="13"/>
    </row>
    <row r="217" spans="1:14" ht="95" customHeight="1" x14ac:dyDescent="0.2">
      <c r="A217" s="14" t="s">
        <v>242</v>
      </c>
      <c r="B217" s="17" t="s">
        <v>31</v>
      </c>
      <c r="C217" s="13" t="str">
        <f>_xlfn.TEXTJOIN(CHAR(10),TRUE,$F$25:$F$27)</f>
        <v>ISO 11607-1
ISO 11607-2
ISO 20417</v>
      </c>
      <c r="D217" s="13"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217" s="14" t="s">
        <v>242</v>
      </c>
      <c r="M217" s="17"/>
      <c r="N217" s="13"/>
    </row>
    <row r="218" spans="1:14" x14ac:dyDescent="0.2">
      <c r="A218" s="68" t="s">
        <v>243</v>
      </c>
      <c r="B218" s="69"/>
      <c r="C218" s="69"/>
      <c r="D218" s="70"/>
      <c r="L218" s="68" t="s">
        <v>243</v>
      </c>
      <c r="M218" s="69"/>
      <c r="N218" s="69"/>
    </row>
    <row r="219" spans="1:14" ht="17" customHeight="1" x14ac:dyDescent="0.2">
      <c r="A219" s="71" t="s">
        <v>24</v>
      </c>
      <c r="B219" s="72"/>
      <c r="C219" s="72"/>
      <c r="D219" s="73"/>
      <c r="L219" s="71" t="s">
        <v>24</v>
      </c>
      <c r="M219" s="72"/>
      <c r="N219" s="72"/>
    </row>
    <row r="220" spans="1:14" ht="99" customHeight="1" x14ac:dyDescent="0.2">
      <c r="A220" s="14" t="s">
        <v>244</v>
      </c>
      <c r="B220" s="17" t="s">
        <v>31</v>
      </c>
      <c r="C220" s="13" t="str">
        <f t="shared" ref="C220:C229" si="14">$F$27</f>
        <v>ISO 20417</v>
      </c>
      <c r="D220" s="13" t="str">
        <f t="shared" ref="D220:D229" si="15">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220" s="14" t="s">
        <v>244</v>
      </c>
      <c r="M220" s="17"/>
      <c r="N220" s="13"/>
    </row>
    <row r="221" spans="1:14" ht="98" customHeight="1" x14ac:dyDescent="0.2">
      <c r="A221" s="14" t="s">
        <v>245</v>
      </c>
      <c r="B221" s="17" t="s">
        <v>31</v>
      </c>
      <c r="C221" s="13" t="str">
        <f t="shared" si="14"/>
        <v>ISO 20417</v>
      </c>
      <c r="D221" s="13"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221" s="14" t="s">
        <v>245</v>
      </c>
      <c r="M221" s="17"/>
      <c r="N221" s="13"/>
    </row>
    <row r="222" spans="1:14" ht="128" customHeight="1" x14ac:dyDescent="0.2">
      <c r="A222" s="14" t="s">
        <v>246</v>
      </c>
      <c r="B222" s="17" t="s">
        <v>31</v>
      </c>
      <c r="C222" s="13" t="str">
        <f t="shared" si="14"/>
        <v>ISO 20417</v>
      </c>
      <c r="D222" s="13"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222" s="14" t="s">
        <v>246</v>
      </c>
      <c r="M222" s="17"/>
      <c r="N222" s="13"/>
    </row>
    <row r="223" spans="1:14" ht="130" customHeight="1" x14ac:dyDescent="0.2">
      <c r="A223" s="14" t="s">
        <v>247</v>
      </c>
      <c r="B223" s="17" t="s">
        <v>31</v>
      </c>
      <c r="C223" s="13" t="str">
        <f t="shared" si="14"/>
        <v>ISO 20417</v>
      </c>
      <c r="D223" s="13"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223" s="14" t="s">
        <v>247</v>
      </c>
      <c r="M223" s="17"/>
      <c r="N223" s="13"/>
    </row>
    <row r="224" spans="1:14" ht="145" customHeight="1" x14ac:dyDescent="0.2">
      <c r="A224" s="14" t="s">
        <v>248</v>
      </c>
      <c r="B224" s="17" t="s">
        <v>31</v>
      </c>
      <c r="C224" s="13" t="str">
        <f t="shared" si="14"/>
        <v>ISO 20417</v>
      </c>
      <c r="D224" s="13"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224" s="14" t="s">
        <v>248</v>
      </c>
      <c r="M224" s="17"/>
      <c r="N224" s="13"/>
    </row>
    <row r="225" spans="1:14" ht="117" customHeight="1" x14ac:dyDescent="0.2">
      <c r="A225" s="14" t="s">
        <v>249</v>
      </c>
      <c r="B225" s="17" t="s">
        <v>31</v>
      </c>
      <c r="C225" s="13" t="str">
        <f t="shared" si="14"/>
        <v>ISO 20417</v>
      </c>
      <c r="D225" s="13"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c r="L225" s="14" t="s">
        <v>249</v>
      </c>
      <c r="M225" s="17"/>
      <c r="N225" s="13"/>
    </row>
    <row r="226" spans="1:14" ht="95" customHeight="1" x14ac:dyDescent="0.2">
      <c r="A226" s="14" t="s">
        <v>250</v>
      </c>
      <c r="B226" s="17" t="s">
        <v>31</v>
      </c>
      <c r="C226" s="13" t="str">
        <f>$F$5&amp;CHAR(10)&amp;$F$27</f>
        <v>ISO 14971
ISO 20417</v>
      </c>
      <c r="D226" s="13"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226" s="14" t="s">
        <v>250</v>
      </c>
      <c r="M226" s="17"/>
      <c r="N226" s="13"/>
    </row>
    <row r="227" spans="1:14" ht="96" customHeight="1" x14ac:dyDescent="0.2">
      <c r="A227" s="14" t="s">
        <v>251</v>
      </c>
      <c r="B227" s="17" t="s">
        <v>31</v>
      </c>
      <c r="C227" s="13" t="str">
        <f t="shared" si="14"/>
        <v>ISO 20417</v>
      </c>
      <c r="D227" s="13"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227" s="14" t="s">
        <v>251</v>
      </c>
      <c r="M227" s="17"/>
      <c r="N227" s="13"/>
    </row>
    <row r="228" spans="1:14" ht="108" customHeight="1" x14ac:dyDescent="0.2">
      <c r="A228" s="14" t="s">
        <v>252</v>
      </c>
      <c r="B228" s="17" t="s">
        <v>31</v>
      </c>
      <c r="C228" s="13" t="str">
        <f t="shared" si="14"/>
        <v>ISO 20417</v>
      </c>
      <c r="D228" s="13"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228" s="14" t="s">
        <v>252</v>
      </c>
      <c r="M228" s="17"/>
      <c r="N228" s="13"/>
    </row>
    <row r="229" spans="1:14" ht="95" customHeight="1" x14ac:dyDescent="0.2">
      <c r="A229" s="14" t="s">
        <v>253</v>
      </c>
      <c r="B229" s="17" t="s">
        <v>31</v>
      </c>
      <c r="C229" s="13" t="str">
        <f t="shared" si="14"/>
        <v>ISO 20417</v>
      </c>
      <c r="D229" s="13"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229" s="14" t="s">
        <v>253</v>
      </c>
      <c r="M229" s="17"/>
      <c r="N229" s="13"/>
    </row>
    <row r="230" spans="1:14" x14ac:dyDescent="0.2">
      <c r="A230" s="63" t="s">
        <v>254</v>
      </c>
      <c r="B230" s="63"/>
      <c r="C230" s="63"/>
      <c r="D230" s="63"/>
      <c r="L230" s="63" t="s">
        <v>254</v>
      </c>
      <c r="M230" s="63"/>
      <c r="N230" s="63"/>
    </row>
    <row r="231" spans="1:14" ht="102" customHeight="1" x14ac:dyDescent="0.2">
      <c r="A231" s="14" t="s">
        <v>495</v>
      </c>
      <c r="B231" s="17" t="s">
        <v>31</v>
      </c>
      <c r="C231" s="13" t="str">
        <f>$F$27</f>
        <v>ISO 20417</v>
      </c>
      <c r="D231" s="13"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c r="L231" s="14" t="s">
        <v>495</v>
      </c>
      <c r="M231" s="17"/>
      <c r="N231" s="13"/>
    </row>
    <row r="232" spans="1:14" ht="124" customHeight="1" x14ac:dyDescent="0.2">
      <c r="A232" s="14" t="s">
        <v>496</v>
      </c>
      <c r="B232" s="17" t="s">
        <v>31</v>
      </c>
      <c r="C232" s="13" t="str">
        <f>$F$27</f>
        <v>ISO 20417</v>
      </c>
      <c r="D232" s="13"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c r="L232" s="14" t="s">
        <v>496</v>
      </c>
      <c r="M232" s="17"/>
      <c r="N232" s="13"/>
    </row>
    <row r="233" spans="1:14" ht="102" customHeight="1" x14ac:dyDescent="0.2">
      <c r="A233" s="14" t="s">
        <v>497</v>
      </c>
      <c r="B233" s="17" t="s">
        <v>31</v>
      </c>
      <c r="C233" s="13" t="str">
        <f>$F$27</f>
        <v>ISO 20417</v>
      </c>
      <c r="D233" s="13"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c r="L233" s="14" t="s">
        <v>497</v>
      </c>
      <c r="M233" s="17"/>
      <c r="N233" s="13"/>
    </row>
    <row r="234" spans="1:14" ht="66" customHeight="1" x14ac:dyDescent="0.2">
      <c r="A234" s="14" t="s">
        <v>498</v>
      </c>
      <c r="B234" s="17" t="s">
        <v>31</v>
      </c>
      <c r="C234" s="13" t="str">
        <f>$F$5&amp;CHAR(10)&amp;$F$27</f>
        <v>ISO 14971
ISO 20417</v>
      </c>
      <c r="D234" s="13"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c r="L234" s="14" t="s">
        <v>498</v>
      </c>
      <c r="M234" s="17"/>
      <c r="N234" s="13"/>
    </row>
    <row r="235" spans="1:14" ht="98" customHeight="1" x14ac:dyDescent="0.2">
      <c r="A235" s="14" t="s">
        <v>255</v>
      </c>
      <c r="B235" s="17" t="s">
        <v>31</v>
      </c>
      <c r="C235" s="13" t="str">
        <f>_xlfn.TEXTJOIN(CHAR(10),TRUE,$F$25:$F$27)</f>
        <v>ISO 11607-1
ISO 11607-2
ISO 20417</v>
      </c>
      <c r="D235" s="13" t="str">
        <f t="shared" ref="D235:D237" si="16">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235" s="14" t="s">
        <v>255</v>
      </c>
      <c r="M235" s="17"/>
      <c r="N235" s="13"/>
    </row>
    <row r="236" spans="1:14" ht="104" customHeight="1" x14ac:dyDescent="0.2">
      <c r="A236" s="14" t="s">
        <v>256</v>
      </c>
      <c r="B236" s="17" t="s">
        <v>31</v>
      </c>
      <c r="C236" s="13" t="str">
        <f>$F$27</f>
        <v>ISO 20417</v>
      </c>
      <c r="D236" s="13" t="str">
        <f t="shared" si="16"/>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236" s="14" t="s">
        <v>256</v>
      </c>
      <c r="M236" s="17"/>
      <c r="N236" s="13"/>
    </row>
    <row r="237" spans="1:14" ht="113" customHeight="1" x14ac:dyDescent="0.2">
      <c r="A237" s="14" t="s">
        <v>257</v>
      </c>
      <c r="B237" s="17" t="s">
        <v>31</v>
      </c>
      <c r="C237" s="13" t="str">
        <f>$F$5&amp;CHAR(10)&amp;$F$27</f>
        <v>ISO 14971
ISO 20417</v>
      </c>
      <c r="D237" s="13" t="str">
        <f t="shared" si="16"/>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237" s="14" t="s">
        <v>257</v>
      </c>
      <c r="M237" s="17"/>
      <c r="N237" s="13"/>
    </row>
    <row r="238" spans="1:14" ht="372" x14ac:dyDescent="0.2">
      <c r="A238" s="14" t="s">
        <v>258</v>
      </c>
      <c r="B238" s="17" t="s">
        <v>544</v>
      </c>
      <c r="C238" s="19" t="str">
        <f>$G$1</f>
        <v>N/A</v>
      </c>
      <c r="D238" s="19" t="str">
        <f>$G$1</f>
        <v>N/A</v>
      </c>
      <c r="L238" s="14" t="s">
        <v>258</v>
      </c>
      <c r="M238" s="17"/>
      <c r="N238" s="13"/>
    </row>
    <row r="239" spans="1:14" ht="89" customHeight="1" x14ac:dyDescent="0.2">
      <c r="A239" s="14" t="s">
        <v>259</v>
      </c>
      <c r="B239" s="17" t="s">
        <v>31</v>
      </c>
      <c r="C239" s="13" t="str">
        <f>$F$5&amp;CHAR(10)&amp;_xlfn.TEXTJOIN(CHAR(10),TRUE,$F$25:$F$27)</f>
        <v>ISO 14971
ISO 11607-1
ISO 11607-2
ISO 20417</v>
      </c>
      <c r="D239"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239" s="14" t="s">
        <v>259</v>
      </c>
      <c r="M239" s="17"/>
      <c r="N239" s="13"/>
    </row>
    <row r="240" spans="1:14" ht="17" customHeight="1" x14ac:dyDescent="0.2">
      <c r="A240" s="63" t="s">
        <v>260</v>
      </c>
      <c r="B240" s="63"/>
      <c r="C240" s="63"/>
      <c r="D240" s="63"/>
      <c r="L240" s="63" t="s">
        <v>260</v>
      </c>
      <c r="M240" s="63"/>
      <c r="N240" s="63"/>
    </row>
    <row r="241" spans="1:14" ht="92" customHeight="1" x14ac:dyDescent="0.2">
      <c r="A241" s="16" t="s">
        <v>499</v>
      </c>
      <c r="B241" s="17" t="s">
        <v>31</v>
      </c>
      <c r="C241" s="13" t="str">
        <f>$F$21&amp;CHAR(10)&amp;$F$27</f>
        <v>IEC 62366-1
ISO 20417</v>
      </c>
      <c r="D241" s="13"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c r="L241" s="16" t="s">
        <v>499</v>
      </c>
      <c r="M241" s="17"/>
      <c r="N241" s="13"/>
    </row>
    <row r="242" spans="1:14" ht="61" customHeight="1" x14ac:dyDescent="0.2">
      <c r="A242" s="16" t="s">
        <v>500</v>
      </c>
      <c r="B242" s="17" t="s">
        <v>31</v>
      </c>
      <c r="C242" s="13" t="str">
        <f>$F$21&amp;CHAR(10)&amp;$F$27</f>
        <v>IEC 62366-1
ISO 20417</v>
      </c>
      <c r="D242" s="13"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c r="L242" s="16" t="s">
        <v>500</v>
      </c>
      <c r="M242" s="17"/>
      <c r="N242" s="13"/>
    </row>
    <row r="243" spans="1:14" x14ac:dyDescent="0.2">
      <c r="A243" s="65" t="s">
        <v>261</v>
      </c>
      <c r="B243" s="65"/>
      <c r="C243" s="65"/>
      <c r="D243" s="65"/>
      <c r="L243" s="65" t="s">
        <v>261</v>
      </c>
      <c r="M243" s="65"/>
      <c r="N243" s="65"/>
    </row>
    <row r="244" spans="1:14" ht="69" customHeight="1" x14ac:dyDescent="0.2">
      <c r="A244" s="16" t="s">
        <v>501</v>
      </c>
      <c r="B244" s="17" t="s">
        <v>31</v>
      </c>
      <c r="C244" s="13" t="str">
        <f>$F$19&amp;CHAR(10)&amp;$F$20&amp;CHAR(10)&amp;$F$27&amp;CHAR(10)&amp;$F$28</f>
        <v>IEC 60601-1
IEC 60601-1-2
ISO 20417
IEC 63000</v>
      </c>
      <c r="D244" s="13"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c r="L244" s="16" t="s">
        <v>501</v>
      </c>
      <c r="M244" s="17"/>
      <c r="N244" s="13"/>
    </row>
    <row r="245" spans="1:14" ht="75" customHeight="1" x14ac:dyDescent="0.2">
      <c r="A245" s="16" t="s">
        <v>502</v>
      </c>
      <c r="B245" s="17" t="s">
        <v>31</v>
      </c>
      <c r="C245" s="13" t="str">
        <f>$F$19&amp;CHAR(10)&amp;$F$20&amp;CHAR(10)&amp;$F$27&amp;CHAR(10)&amp;$F$28</f>
        <v>IEC 60601-1
IEC 60601-1-2
ISO 20417
IEC 63000</v>
      </c>
      <c r="D245" s="13"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c r="L245" s="16" t="s">
        <v>502</v>
      </c>
      <c r="M245" s="17"/>
      <c r="N245" s="13"/>
    </row>
    <row r="246" spans="1:14" ht="46" customHeight="1" x14ac:dyDescent="0.2">
      <c r="A246" s="63" t="s">
        <v>262</v>
      </c>
      <c r="B246" s="63"/>
      <c r="C246" s="63"/>
      <c r="D246" s="63"/>
      <c r="L246" s="63" t="s">
        <v>262</v>
      </c>
      <c r="M246" s="63"/>
      <c r="N246" s="63"/>
    </row>
    <row r="247" spans="1:14" ht="89" customHeight="1" x14ac:dyDescent="0.2">
      <c r="A247" s="14" t="s">
        <v>503</v>
      </c>
      <c r="B247" s="17" t="s">
        <v>31</v>
      </c>
      <c r="C247" s="13" t="str">
        <f>$F$5&amp;CHAR(10)&amp;$F$27</f>
        <v>ISO 14971
ISO 20417</v>
      </c>
      <c r="D247"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247" s="14" t="s">
        <v>503</v>
      </c>
      <c r="M247" s="17"/>
      <c r="N247" s="13"/>
    </row>
    <row r="248" spans="1:14" ht="89" customHeight="1" x14ac:dyDescent="0.2">
      <c r="A248" s="14" t="s">
        <v>504</v>
      </c>
      <c r="B248" s="17" t="s">
        <v>31</v>
      </c>
      <c r="C248" s="13" t="str">
        <f>$F$5&amp;CHAR(10)&amp;$F$27&amp;CHAR(10)&amp;$F$28</f>
        <v>ISO 14971
ISO 20417
IEC 63000</v>
      </c>
      <c r="D248" s="13"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c r="L248" s="14" t="s">
        <v>504</v>
      </c>
      <c r="M248" s="17"/>
      <c r="N248" s="13"/>
    </row>
    <row r="249" spans="1:14" ht="67" customHeight="1" x14ac:dyDescent="0.2">
      <c r="A249" s="14" t="s">
        <v>505</v>
      </c>
      <c r="B249" s="17" t="s">
        <v>31</v>
      </c>
      <c r="C249" s="13" t="str">
        <f>$F$5&amp;CHAR(10)&amp;$F$27&amp;CHAR(10)&amp;$F$28</f>
        <v>ISO 14971
ISO 20417
IEC 63000</v>
      </c>
      <c r="D249" s="13"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c r="L249" s="14" t="s">
        <v>505</v>
      </c>
      <c r="M249" s="17"/>
      <c r="N249" s="13"/>
    </row>
    <row r="250" spans="1:14" ht="102" customHeight="1" x14ac:dyDescent="0.2">
      <c r="A250" s="14" t="s">
        <v>506</v>
      </c>
      <c r="B250" s="17" t="s">
        <v>31</v>
      </c>
      <c r="C250" s="13" t="str">
        <f>$F$5&amp;CHAR(10)&amp;$F$6&amp;CHAR(10)&amp;$F$27</f>
        <v>ISO 14971
ISO 10993-1
ISO 20417</v>
      </c>
      <c r="D250"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250" s="14" t="s">
        <v>506</v>
      </c>
      <c r="M250" s="17"/>
      <c r="N250" s="13"/>
    </row>
    <row r="251" spans="1:14" ht="103" customHeight="1" x14ac:dyDescent="0.2">
      <c r="A251" s="14" t="s">
        <v>507</v>
      </c>
      <c r="B251" s="17" t="s">
        <v>31</v>
      </c>
      <c r="C251" s="13" t="str">
        <f>$F$5&amp;CHAR(10)&amp;$F$6&amp;CHAR(10)&amp;$F$27</f>
        <v>ISO 14971
ISO 10993-1
ISO 20417</v>
      </c>
      <c r="D251"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251" s="14" t="s">
        <v>507</v>
      </c>
      <c r="M251" s="17"/>
      <c r="N251" s="13"/>
    </row>
    <row r="252" spans="1:14" ht="34" customHeight="1" x14ac:dyDescent="0.2">
      <c r="A252" s="14" t="s">
        <v>508</v>
      </c>
      <c r="B252" s="17" t="s">
        <v>544</v>
      </c>
      <c r="C252" s="19" t="str">
        <f>$G$1</f>
        <v>N/A</v>
      </c>
      <c r="D252" s="19" t="str">
        <f>$G$1</f>
        <v>N/A</v>
      </c>
      <c r="L252" s="14" t="s">
        <v>508</v>
      </c>
      <c r="M252" s="17"/>
      <c r="N252" s="13"/>
    </row>
    <row r="253" spans="1:14" ht="97" customHeight="1" x14ac:dyDescent="0.2">
      <c r="A253" s="14" t="s">
        <v>263</v>
      </c>
      <c r="B253" s="17" t="s">
        <v>31</v>
      </c>
      <c r="C253" s="13" t="str">
        <f>$F$5&amp;CHAR(10)&amp;$F$6&amp;CHAR(10)&amp;$F$27</f>
        <v>ISO 14971
ISO 10993-1
ISO 20417</v>
      </c>
      <c r="D253"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253" s="14" t="s">
        <v>263</v>
      </c>
      <c r="M253" s="17"/>
      <c r="N253" s="13"/>
    </row>
    <row r="254" spans="1:14" ht="306" x14ac:dyDescent="0.2">
      <c r="A254" s="14" t="s">
        <v>264</v>
      </c>
      <c r="B254" s="17" t="s">
        <v>544</v>
      </c>
      <c r="C254" s="19" t="str">
        <f>$G$1</f>
        <v>N/A</v>
      </c>
      <c r="D254" s="19" t="str">
        <f>$G$1</f>
        <v>N/A</v>
      </c>
      <c r="L254" s="14" t="s">
        <v>264</v>
      </c>
      <c r="M254" s="17"/>
      <c r="N254" s="13"/>
    </row>
    <row r="255" spans="1:14" ht="34" customHeight="1" x14ac:dyDescent="0.2">
      <c r="A255" s="71" t="s">
        <v>265</v>
      </c>
      <c r="B255" s="72"/>
      <c r="C255" s="72"/>
      <c r="D255" s="73"/>
      <c r="L255" s="71" t="s">
        <v>265</v>
      </c>
      <c r="M255" s="72"/>
      <c r="N255" s="72"/>
    </row>
    <row r="256" spans="1:14" ht="95" customHeight="1" x14ac:dyDescent="0.2">
      <c r="A256" s="14" t="s">
        <v>509</v>
      </c>
      <c r="B256" s="17" t="s">
        <v>31</v>
      </c>
      <c r="C256" s="13" t="str">
        <f>$F$5&amp;CHAR(10)&amp;$F$27</f>
        <v>ISO 14971
ISO 20417</v>
      </c>
      <c r="D256"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256" s="14" t="s">
        <v>509</v>
      </c>
      <c r="M256" s="17"/>
      <c r="N256" s="13"/>
    </row>
    <row r="257" spans="1:14" ht="59" customHeight="1" x14ac:dyDescent="0.2">
      <c r="A257" s="14" t="s">
        <v>510</v>
      </c>
      <c r="B257" s="17" t="s">
        <v>31</v>
      </c>
      <c r="C257" s="13" t="str">
        <f>$F$5&amp;CHAR(10)&amp;$F$27</f>
        <v>ISO 14971
ISO 20417</v>
      </c>
      <c r="D257"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257" s="14" t="s">
        <v>510</v>
      </c>
      <c r="M257" s="17"/>
      <c r="N257" s="13"/>
    </row>
    <row r="258" spans="1:14" ht="289" x14ac:dyDescent="0.2">
      <c r="A258" s="18" t="s">
        <v>266</v>
      </c>
      <c r="B258" s="17" t="s">
        <v>544</v>
      </c>
      <c r="C258" s="19" t="str">
        <f t="shared" ref="C258:D260" si="17">$G$1</f>
        <v>N/A</v>
      </c>
      <c r="D258" s="19" t="str">
        <f t="shared" si="17"/>
        <v>N/A</v>
      </c>
      <c r="L258" s="18" t="s">
        <v>266</v>
      </c>
      <c r="M258" s="17"/>
      <c r="N258" s="13"/>
    </row>
    <row r="259" spans="1:14" ht="238" x14ac:dyDescent="0.2">
      <c r="A259" s="14" t="s">
        <v>267</v>
      </c>
      <c r="B259" s="17" t="s">
        <v>544</v>
      </c>
      <c r="C259" s="19" t="str">
        <f t="shared" si="17"/>
        <v>N/A</v>
      </c>
      <c r="D259" s="19" t="str">
        <f t="shared" si="17"/>
        <v>N/A</v>
      </c>
      <c r="L259" s="14" t="s">
        <v>267</v>
      </c>
      <c r="M259" s="17"/>
      <c r="N259" s="13"/>
    </row>
    <row r="260" spans="1:14" ht="289" x14ac:dyDescent="0.2">
      <c r="A260" s="14" t="s">
        <v>268</v>
      </c>
      <c r="B260" s="17" t="s">
        <v>544</v>
      </c>
      <c r="C260" s="19" t="str">
        <f t="shared" si="17"/>
        <v>N/A</v>
      </c>
      <c r="D260" s="19" t="str">
        <f t="shared" si="17"/>
        <v>N/A</v>
      </c>
      <c r="L260" s="14" t="s">
        <v>268</v>
      </c>
      <c r="M260" s="17"/>
      <c r="N260" s="13"/>
    </row>
    <row r="261" spans="1:14" ht="59" customHeight="1" x14ac:dyDescent="0.2">
      <c r="A261" s="14" t="s">
        <v>269</v>
      </c>
      <c r="B261" s="17" t="s">
        <v>31</v>
      </c>
      <c r="C261" s="13" t="str">
        <f>$F$27</f>
        <v>ISO 20417</v>
      </c>
      <c r="D261"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261" s="14" t="s">
        <v>269</v>
      </c>
      <c r="M261" s="17"/>
      <c r="N261" s="13"/>
    </row>
    <row r="262" spans="1:14" ht="66" customHeight="1" x14ac:dyDescent="0.2">
      <c r="A262" s="14" t="s">
        <v>270</v>
      </c>
      <c r="B262" s="17" t="s">
        <v>31</v>
      </c>
      <c r="C262" s="13" t="str">
        <f>$F$5&amp;CHAR(10)&amp;$F$27</f>
        <v>ISO 14971
ISO 20417</v>
      </c>
      <c r="D262"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262" s="14" t="s">
        <v>270</v>
      </c>
      <c r="M262" s="17"/>
      <c r="N262" s="13"/>
    </row>
    <row r="263" spans="1:14" ht="187" x14ac:dyDescent="0.2">
      <c r="A263" s="14" t="s">
        <v>271</v>
      </c>
      <c r="B263" s="17" t="s">
        <v>544</v>
      </c>
      <c r="C263" s="19" t="str">
        <f>$G$1</f>
        <v>N/A</v>
      </c>
      <c r="D263" s="19" t="str">
        <f>$G$1</f>
        <v>N/A</v>
      </c>
      <c r="L263" s="14" t="s">
        <v>271</v>
      </c>
      <c r="M263" s="17"/>
      <c r="N263" s="13"/>
    </row>
    <row r="264" spans="1:14" ht="82" customHeight="1" x14ac:dyDescent="0.2">
      <c r="A264" s="14" t="s">
        <v>272</v>
      </c>
      <c r="B264" s="17"/>
      <c r="C264" s="60" t="s">
        <v>633</v>
      </c>
      <c r="D264" s="61"/>
      <c r="L264" s="14" t="s">
        <v>272</v>
      </c>
      <c r="M264" s="17"/>
      <c r="N264" s="13"/>
    </row>
  </sheetData>
  <mergeCells count="122">
    <mergeCell ref="L240:N240"/>
    <mergeCell ref="L243:N243"/>
    <mergeCell ref="L246:N246"/>
    <mergeCell ref="L255:N255"/>
    <mergeCell ref="L206:N206"/>
    <mergeCell ref="L207:N207"/>
    <mergeCell ref="L218:N218"/>
    <mergeCell ref="L219:N219"/>
    <mergeCell ref="L230:N230"/>
    <mergeCell ref="L172:N172"/>
    <mergeCell ref="L173:N173"/>
    <mergeCell ref="L182:N182"/>
    <mergeCell ref="L183:N183"/>
    <mergeCell ref="L188:N188"/>
    <mergeCell ref="L156:N156"/>
    <mergeCell ref="L160:N160"/>
    <mergeCell ref="L162:N162"/>
    <mergeCell ref="L166:N166"/>
    <mergeCell ref="L171:N171"/>
    <mergeCell ref="L134:N134"/>
    <mergeCell ref="L135:N135"/>
    <mergeCell ref="L138:N138"/>
    <mergeCell ref="L143:N143"/>
    <mergeCell ref="L148:N148"/>
    <mergeCell ref="L108:N108"/>
    <mergeCell ref="L111:N111"/>
    <mergeCell ref="L115:N115"/>
    <mergeCell ref="L120:N120"/>
    <mergeCell ref="L125:N125"/>
    <mergeCell ref="L84:N84"/>
    <mergeCell ref="L89:N89"/>
    <mergeCell ref="L91:N91"/>
    <mergeCell ref="L104:N104"/>
    <mergeCell ref="L107:N107"/>
    <mergeCell ref="L63:N63"/>
    <mergeCell ref="L64:N64"/>
    <mergeCell ref="L76:N76"/>
    <mergeCell ref="L79:N79"/>
    <mergeCell ref="L80:N80"/>
    <mergeCell ref="L49:N49"/>
    <mergeCell ref="L50:N50"/>
    <mergeCell ref="L55:N55"/>
    <mergeCell ref="L57:N57"/>
    <mergeCell ref="L59:N59"/>
    <mergeCell ref="L29:N29"/>
    <mergeCell ref="L40:N40"/>
    <mergeCell ref="L41:N41"/>
    <mergeCell ref="L42:N42"/>
    <mergeCell ref="L46:N46"/>
    <mergeCell ref="L6:N6"/>
    <mergeCell ref="L7:N7"/>
    <mergeCell ref="L14:N14"/>
    <mergeCell ref="L19:N19"/>
    <mergeCell ref="L28:N28"/>
    <mergeCell ref="A230:D230"/>
    <mergeCell ref="A219:D219"/>
    <mergeCell ref="A218:D218"/>
    <mergeCell ref="C37:D37"/>
    <mergeCell ref="C90:D90"/>
    <mergeCell ref="C101:D101"/>
    <mergeCell ref="C102:D102"/>
    <mergeCell ref="A80:D80"/>
    <mergeCell ref="A84:D84"/>
    <mergeCell ref="A89:D89"/>
    <mergeCell ref="A171:D171"/>
    <mergeCell ref="A182:D182"/>
    <mergeCell ref="C191:D191"/>
    <mergeCell ref="C178:D178"/>
    <mergeCell ref="C179:D179"/>
    <mergeCell ref="A255:D255"/>
    <mergeCell ref="A188:D188"/>
    <mergeCell ref="A115:D115"/>
    <mergeCell ref="A120:D120"/>
    <mergeCell ref="A125:D125"/>
    <mergeCell ref="A148:D148"/>
    <mergeCell ref="A156:D156"/>
    <mergeCell ref="A162:D162"/>
    <mergeCell ref="A143:D143"/>
    <mergeCell ref="A240:D240"/>
    <mergeCell ref="A243:D243"/>
    <mergeCell ref="A246:D246"/>
    <mergeCell ref="A206:D206"/>
    <mergeCell ref="A172:D172"/>
    <mergeCell ref="A173:D173"/>
    <mergeCell ref="A207:D207"/>
    <mergeCell ref="C189:D189"/>
    <mergeCell ref="C190:D190"/>
    <mergeCell ref="A183:D183"/>
    <mergeCell ref="A6:D6"/>
    <mergeCell ref="A7:D7"/>
    <mergeCell ref="A14:D14"/>
    <mergeCell ref="A19:D19"/>
    <mergeCell ref="A28:D28"/>
    <mergeCell ref="A166:D166"/>
    <mergeCell ref="A64:D64"/>
    <mergeCell ref="A138:D138"/>
    <mergeCell ref="A91:D91"/>
    <mergeCell ref="A134:D134"/>
    <mergeCell ref="A104:D104"/>
    <mergeCell ref="A111:D111"/>
    <mergeCell ref="A160:D160"/>
    <mergeCell ref="C150:D150"/>
    <mergeCell ref="C151:D151"/>
    <mergeCell ref="C154:D154"/>
    <mergeCell ref="A107:D107"/>
    <mergeCell ref="A108:D108"/>
    <mergeCell ref="C25:D25"/>
    <mergeCell ref="C264:D264"/>
    <mergeCell ref="A57:D57"/>
    <mergeCell ref="A59:D59"/>
    <mergeCell ref="A76:D76"/>
    <mergeCell ref="A79:D79"/>
    <mergeCell ref="A29:D29"/>
    <mergeCell ref="A40:D40"/>
    <mergeCell ref="A41:D41"/>
    <mergeCell ref="A42:D42"/>
    <mergeCell ref="A63:D63"/>
    <mergeCell ref="A46:D46"/>
    <mergeCell ref="A49:D49"/>
    <mergeCell ref="A50:D50"/>
    <mergeCell ref="A55:D55"/>
    <mergeCell ref="A135:D135"/>
  </mergeCells>
  <dataValidations count="3">
    <dataValidation type="list" allowBlank="1" showInputMessage="1" showErrorMessage="1" sqref="B4:B5 B8:B13 B15:B18 B20:B25 B192:B205 B43:B45 B58 B180:B181 B90 B47:B48 B65:B75 B77:B78 B81:B83 B85:B88 B30:B39 B92:B103 B105:B106 B109:B110 B112:B114 B116:B119 B121:B124 B126:B133 B136:B137 B139:B142 B144:B147 B174:B178 B157:B159 B161 B163:B165 B167:B168 B256:B264 B184:B187 B149:B155 B208:B217 B220:B229 B231:B239 B241:B242 B244:B245 B60:B62 B51:B54 B56 B247:B254 M92:M103 M126:M133 M15:M18 M20:M25 M136:M137 M139:M142 M144:M147 M157:M159 M161 M163:M165 M85:M88 M77:M78 M4:M5 M8:M13 M244:M245 M30:M39 M58 M56 M51:M54 M247:M254 M43:M45 M65:M75 M47:M48 M220:M229 M60:M62 M90 M105:M106 M81:M83 M109:M110 M112:M114 M116:M119 M231:M239 M121:M124 M174:M181 M149:M155 M184:M187 M208:M217 M189:M205 M167:M168 M241:M242 M256:M264" xr:uid="{00000000-0002-0000-0100-000000000000}">
      <formula1>"Y,N"</formula1>
    </dataValidation>
    <dataValidation type="list" allowBlank="1" showInputMessage="1" showErrorMessage="1" sqref="B189:B191" xr:uid="{EB21CE53-6D48-FD42-BC88-DC3635550F85}">
      <formula1>"是,否"</formula1>
    </dataValidation>
    <dataValidation type="list" allowBlank="1" showInputMessage="1" showErrorMessage="1" sqref="N4:N5 N8:N13 N15:N18 N20:N25 N30:N39 N43:N45 N47:N48 N51:N54 N56 N58 N77:N78 N60:N62 N65:N75 N81:N83 N85:N88 N90 N92:N103 N105:N106 N109:N110 N112:N114 N116:N119 N121:N124 N126:N133 N136:N137 N139:N142 N144:N147 N149:N155 N157:N159 N161 N163:N165 N167:N168 N174:N181 N184:N187 N189:N205 N208:N217 N220:N229 N231:N239 N241:N242 N244:N245 N247:N254 N256:N264" xr:uid="{C7F10B6C-4470-3C44-9DC3-263CC22C020F}">
      <formula1>Standards</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94502-AEEF-EF4C-BA2D-1F92605EDE9A}">
  <dimension ref="A1:N264"/>
  <sheetViews>
    <sheetView topLeftCell="D1" zoomScale="60" zoomScaleNormal="60" workbookViewId="0">
      <selection activeCell="L8" sqref="L8"/>
    </sheetView>
  </sheetViews>
  <sheetFormatPr baseColWidth="10" defaultRowHeight="16" x14ac:dyDescent="0.2"/>
  <cols>
    <col min="1" max="1" width="100.83203125" style="22" customWidth="1"/>
    <col min="2" max="2" width="9.83203125" style="9" customWidth="1"/>
    <col min="3" max="3" width="19.33203125" style="8" customWidth="1"/>
    <col min="4" max="4" width="69.6640625" style="1" customWidth="1"/>
    <col min="5" max="5" width="6.6640625" style="1" customWidth="1"/>
    <col min="6" max="6" width="16.5" style="1" customWidth="1"/>
    <col min="7" max="7" width="49.1640625" style="1" customWidth="1"/>
    <col min="8" max="8" width="6.33203125" style="1" customWidth="1"/>
    <col min="9" max="9" width="34.83203125" style="2" customWidth="1"/>
    <col min="10" max="10" width="17.83203125" style="1" customWidth="1"/>
    <col min="11" max="11" width="10.83203125" style="1"/>
    <col min="12" max="12" width="98.6640625" style="1" customWidth="1"/>
    <col min="13" max="13" width="13.1640625" style="1" customWidth="1"/>
    <col min="14" max="14" width="21.5" style="1" customWidth="1"/>
    <col min="15" max="16384" width="10.83203125" style="1"/>
  </cols>
  <sheetData>
    <row r="1" spans="1:14" ht="23" x14ac:dyDescent="0.2">
      <c r="A1" s="21" t="s">
        <v>80</v>
      </c>
      <c r="F1" s="7" t="s">
        <v>53</v>
      </c>
      <c r="G1" s="1" t="s">
        <v>514</v>
      </c>
      <c r="I1" s="26" t="s">
        <v>276</v>
      </c>
      <c r="L1" s="21" t="s">
        <v>80</v>
      </c>
      <c r="M1" s="9"/>
      <c r="N1" s="8"/>
    </row>
    <row r="2" spans="1:14" x14ac:dyDescent="0.2">
      <c r="L2" s="22"/>
      <c r="M2" s="9"/>
      <c r="N2" s="8"/>
    </row>
    <row r="3" spans="1:14" ht="34" customHeight="1" x14ac:dyDescent="0.2">
      <c r="A3" s="20" t="s">
        <v>78</v>
      </c>
      <c r="B3" s="10" t="s">
        <v>566</v>
      </c>
      <c r="C3" s="11" t="s">
        <v>564</v>
      </c>
      <c r="D3" s="11" t="s">
        <v>77</v>
      </c>
      <c r="E3" s="5"/>
      <c r="F3" s="11" t="s">
        <v>958</v>
      </c>
      <c r="G3" s="10" t="s">
        <v>54</v>
      </c>
      <c r="I3" s="10" t="s">
        <v>575</v>
      </c>
      <c r="J3" s="11" t="s">
        <v>567</v>
      </c>
      <c r="L3" s="20" t="s">
        <v>78</v>
      </c>
      <c r="M3" s="10" t="s">
        <v>565</v>
      </c>
      <c r="N3" s="11" t="s">
        <v>564</v>
      </c>
    </row>
    <row r="4" spans="1:14" ht="189" customHeight="1" x14ac:dyDescent="0.2">
      <c r="A4" s="18" t="s">
        <v>32</v>
      </c>
      <c r="B4" s="17" t="s">
        <v>31</v>
      </c>
      <c r="C4" s="13" t="str">
        <f>_xlfn.TEXTJOIN(CHAR(10),TRUE,$F$4:$F$20)</f>
        <v>ISO 13485
ISO 14971
ISO 10993-1
ISO 10993-4
ISO 10993-5
ISO 10993-10
ISO 10993-11
ISO 10993-23
ISO 23908
ISO 7864
ISO 7886-1
ISO 7886-2
ISO 7886-4
ISO 80369-7
ISO 8537
ISO 9626
IEC 62366-1</v>
      </c>
      <c r="D4"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4" s="2"/>
      <c r="F4" s="18" t="s">
        <v>73</v>
      </c>
      <c r="G4" s="18" t="s">
        <v>56</v>
      </c>
      <c r="I4" s="18" t="s">
        <v>545</v>
      </c>
      <c r="J4" s="31" t="s">
        <v>570</v>
      </c>
      <c r="L4" s="18" t="s">
        <v>32</v>
      </c>
      <c r="M4" s="17"/>
      <c r="N4" s="13"/>
    </row>
    <row r="5" spans="1:14" ht="71" customHeight="1" x14ac:dyDescent="0.2">
      <c r="A5" s="18" t="s">
        <v>33</v>
      </c>
      <c r="B5" s="17" t="s">
        <v>31</v>
      </c>
      <c r="C5" s="13" t="str">
        <f>$F$5</f>
        <v>ISO 14971</v>
      </c>
      <c r="D5"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5" s="2"/>
      <c r="F5" s="18" t="s">
        <v>74</v>
      </c>
      <c r="G5" s="18" t="s">
        <v>55</v>
      </c>
      <c r="I5" s="18" t="s">
        <v>546</v>
      </c>
      <c r="J5" s="31" t="s">
        <v>571</v>
      </c>
      <c r="L5" s="18" t="s">
        <v>33</v>
      </c>
      <c r="M5" s="17"/>
      <c r="N5" s="13"/>
    </row>
    <row r="6" spans="1:14" ht="51" x14ac:dyDescent="0.2">
      <c r="A6" s="64" t="s">
        <v>34</v>
      </c>
      <c r="B6" s="64"/>
      <c r="C6" s="64"/>
      <c r="D6" s="64"/>
      <c r="E6" s="2"/>
      <c r="F6" s="18" t="s">
        <v>57</v>
      </c>
      <c r="G6" s="18" t="s">
        <v>58</v>
      </c>
      <c r="I6" s="18" t="s">
        <v>547</v>
      </c>
      <c r="J6" s="31" t="s">
        <v>568</v>
      </c>
      <c r="L6" s="64" t="s">
        <v>34</v>
      </c>
      <c r="M6" s="64"/>
      <c r="N6" s="64"/>
    </row>
    <row r="7" spans="1:14" ht="34" x14ac:dyDescent="0.2">
      <c r="A7" s="64" t="s">
        <v>0</v>
      </c>
      <c r="B7" s="64"/>
      <c r="C7" s="64"/>
      <c r="D7" s="64"/>
      <c r="E7" s="2"/>
      <c r="F7" s="18" t="s">
        <v>63</v>
      </c>
      <c r="G7" s="18" t="s">
        <v>64</v>
      </c>
      <c r="I7" s="18" t="s">
        <v>548</v>
      </c>
      <c r="J7" s="35" t="s">
        <v>514</v>
      </c>
      <c r="L7" s="64" t="s">
        <v>0</v>
      </c>
      <c r="M7" s="64"/>
      <c r="N7" s="64"/>
    </row>
    <row r="8" spans="1:14" ht="116" customHeight="1" x14ac:dyDescent="0.2">
      <c r="A8" s="18" t="s">
        <v>35</v>
      </c>
      <c r="B8" s="17" t="s">
        <v>31</v>
      </c>
      <c r="C8" s="13" t="str">
        <f t="shared" ref="C8:C13" si="0">$F$5</f>
        <v>ISO 14971</v>
      </c>
      <c r="D8"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8" s="2"/>
      <c r="F8" s="18" t="s">
        <v>61</v>
      </c>
      <c r="G8" s="18" t="s">
        <v>62</v>
      </c>
      <c r="I8" s="18" t="s">
        <v>549</v>
      </c>
      <c r="J8" s="31" t="s">
        <v>568</v>
      </c>
      <c r="L8" s="18" t="s">
        <v>35</v>
      </c>
      <c r="M8" s="17"/>
      <c r="N8" s="13"/>
    </row>
    <row r="9" spans="1:14" ht="113" customHeight="1" x14ac:dyDescent="0.2">
      <c r="A9" s="18" t="s">
        <v>36</v>
      </c>
      <c r="B9" s="17" t="s">
        <v>31</v>
      </c>
      <c r="C9" s="13" t="str">
        <f t="shared" si="0"/>
        <v>ISO 14971</v>
      </c>
      <c r="D9" s="13" t="str">
        <f t="shared" ref="D9:D13" si="1">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9" s="2"/>
      <c r="F9" s="18" t="s">
        <v>59</v>
      </c>
      <c r="G9" s="18" t="s">
        <v>60</v>
      </c>
      <c r="I9" s="18" t="s">
        <v>550</v>
      </c>
      <c r="J9" s="31" t="s">
        <v>572</v>
      </c>
      <c r="L9" s="18" t="s">
        <v>36</v>
      </c>
      <c r="M9" s="17"/>
      <c r="N9" s="13"/>
    </row>
    <row r="10" spans="1:14" ht="125" customHeight="1" x14ac:dyDescent="0.2">
      <c r="A10" s="18" t="s">
        <v>37</v>
      </c>
      <c r="B10" s="17" t="s">
        <v>31</v>
      </c>
      <c r="C10" s="13" t="str">
        <f t="shared" si="0"/>
        <v>ISO 14971</v>
      </c>
      <c r="D10" s="13" t="str">
        <f t="shared" si="1"/>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10" s="2"/>
      <c r="F10" s="18" t="s">
        <v>531</v>
      </c>
      <c r="G10" s="18" t="s">
        <v>532</v>
      </c>
      <c r="I10" s="18" t="s">
        <v>551</v>
      </c>
      <c r="J10" s="31" t="s">
        <v>571</v>
      </c>
      <c r="L10" s="18" t="s">
        <v>37</v>
      </c>
      <c r="M10" s="17"/>
      <c r="N10" s="13"/>
    </row>
    <row r="11" spans="1:14" ht="128" customHeight="1" x14ac:dyDescent="0.2">
      <c r="A11" s="18" t="s">
        <v>38</v>
      </c>
      <c r="B11" s="17" t="s">
        <v>31</v>
      </c>
      <c r="C11" s="13" t="str">
        <f t="shared" si="0"/>
        <v>ISO 14971</v>
      </c>
      <c r="D11" s="13" t="str">
        <f t="shared" si="1"/>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11" s="2"/>
      <c r="F11" s="18" t="s">
        <v>533</v>
      </c>
      <c r="G11" s="18" t="s">
        <v>534</v>
      </c>
      <c r="I11" s="18" t="s">
        <v>552</v>
      </c>
      <c r="J11" s="31" t="s">
        <v>568</v>
      </c>
      <c r="L11" s="18" t="s">
        <v>38</v>
      </c>
      <c r="M11" s="17"/>
      <c r="N11" s="13"/>
    </row>
    <row r="12" spans="1:14" ht="144" customHeight="1" x14ac:dyDescent="0.2">
      <c r="A12" s="18" t="s">
        <v>52</v>
      </c>
      <c r="B12" s="17" t="s">
        <v>31</v>
      </c>
      <c r="C12" s="13" t="str">
        <f t="shared" si="0"/>
        <v>ISO 14971</v>
      </c>
      <c r="D12" s="13" t="str">
        <f t="shared" si="1"/>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12" s="2"/>
      <c r="F12" s="18" t="s">
        <v>521</v>
      </c>
      <c r="G12" s="18" t="s">
        <v>522</v>
      </c>
      <c r="I12" s="18" t="s">
        <v>553</v>
      </c>
      <c r="J12" s="35" t="s">
        <v>514</v>
      </c>
      <c r="L12" s="18" t="s">
        <v>52</v>
      </c>
      <c r="M12" s="17"/>
      <c r="N12" s="13"/>
    </row>
    <row r="13" spans="1:14" ht="128" customHeight="1" x14ac:dyDescent="0.2">
      <c r="A13" s="18" t="s">
        <v>39</v>
      </c>
      <c r="B13" s="17" t="s">
        <v>31</v>
      </c>
      <c r="C13" s="13" t="str">
        <f t="shared" si="0"/>
        <v>ISO 14971</v>
      </c>
      <c r="D13" s="13" t="str">
        <f t="shared" si="1"/>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13" s="2"/>
      <c r="F13" s="18" t="s">
        <v>65</v>
      </c>
      <c r="G13" s="18" t="s">
        <v>66</v>
      </c>
      <c r="I13" s="18" t="s">
        <v>554</v>
      </c>
      <c r="J13" s="31" t="s">
        <v>570</v>
      </c>
      <c r="L13" s="18" t="s">
        <v>39</v>
      </c>
      <c r="M13" s="17"/>
      <c r="N13" s="13"/>
    </row>
    <row r="14" spans="1:14" ht="64" customHeight="1" x14ac:dyDescent="0.2">
      <c r="A14" s="64" t="s">
        <v>40</v>
      </c>
      <c r="B14" s="64"/>
      <c r="C14" s="64"/>
      <c r="D14" s="64"/>
      <c r="F14" s="18" t="s">
        <v>556</v>
      </c>
      <c r="G14" s="18" t="s">
        <v>557</v>
      </c>
      <c r="I14" s="18" t="s">
        <v>555</v>
      </c>
      <c r="J14" s="31" t="s">
        <v>573</v>
      </c>
      <c r="L14" s="64" t="s">
        <v>40</v>
      </c>
      <c r="M14" s="64"/>
      <c r="N14" s="64"/>
    </row>
    <row r="15" spans="1:14" ht="107" customHeight="1" x14ac:dyDescent="0.2">
      <c r="A15" s="18" t="s">
        <v>41</v>
      </c>
      <c r="B15" s="17" t="s">
        <v>31</v>
      </c>
      <c r="C15" s="13" t="str">
        <f>$F$5</f>
        <v>ISO 14971</v>
      </c>
      <c r="D15"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15" s="18" t="s">
        <v>558</v>
      </c>
      <c r="G15" s="18" t="s">
        <v>559</v>
      </c>
      <c r="L15" s="18" t="s">
        <v>41</v>
      </c>
      <c r="M15" s="17"/>
      <c r="N15" s="13"/>
    </row>
    <row r="16" spans="1:14" ht="145" customHeight="1" x14ac:dyDescent="0.2">
      <c r="A16" s="18" t="s">
        <v>632</v>
      </c>
      <c r="B16" s="17" t="s">
        <v>31</v>
      </c>
      <c r="C16" s="13" t="str">
        <f>$F$5</f>
        <v>ISO 14971</v>
      </c>
      <c r="D16" s="14"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16" s="18" t="s">
        <v>562</v>
      </c>
      <c r="G16" s="18" t="s">
        <v>563</v>
      </c>
      <c r="J16" s="2"/>
      <c r="L16" s="18" t="s">
        <v>42</v>
      </c>
      <c r="M16" s="17"/>
      <c r="N16" s="13"/>
    </row>
    <row r="17" spans="1:14" ht="85" customHeight="1" x14ac:dyDescent="0.2">
      <c r="A17" s="18" t="s">
        <v>43</v>
      </c>
      <c r="B17" s="17" t="s">
        <v>31</v>
      </c>
      <c r="C17" s="13" t="str">
        <f>$F$5</f>
        <v>ISO 14971</v>
      </c>
      <c r="D17"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17" s="18" t="s">
        <v>537</v>
      </c>
      <c r="G17" s="18" t="s">
        <v>538</v>
      </c>
      <c r="L17" s="18" t="s">
        <v>43</v>
      </c>
      <c r="M17" s="17"/>
      <c r="N17" s="13"/>
    </row>
    <row r="18" spans="1:14" ht="76" customHeight="1" x14ac:dyDescent="0.2">
      <c r="A18" s="18" t="s">
        <v>1</v>
      </c>
      <c r="B18" s="17" t="s">
        <v>31</v>
      </c>
      <c r="C18" s="13" t="str">
        <f>$F$5</f>
        <v>ISO 14971</v>
      </c>
      <c r="D18"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18" s="18" t="s">
        <v>560</v>
      </c>
      <c r="G18" s="18" t="s">
        <v>561</v>
      </c>
      <c r="L18" s="18" t="s">
        <v>1</v>
      </c>
      <c r="M18" s="17"/>
      <c r="N18" s="13"/>
    </row>
    <row r="19" spans="1:14" ht="34" x14ac:dyDescent="0.2">
      <c r="A19" s="67" t="s">
        <v>44</v>
      </c>
      <c r="B19" s="67"/>
      <c r="C19" s="67"/>
      <c r="D19" s="67"/>
      <c r="F19" s="18" t="s">
        <v>71</v>
      </c>
      <c r="G19" s="18" t="s">
        <v>72</v>
      </c>
      <c r="L19" s="67" t="s">
        <v>44</v>
      </c>
      <c r="M19" s="67"/>
      <c r="N19" s="67"/>
    </row>
    <row r="20" spans="1:14" ht="62" customHeight="1" x14ac:dyDescent="0.2">
      <c r="A20" s="18" t="s">
        <v>45</v>
      </c>
      <c r="B20" s="17" t="s">
        <v>31</v>
      </c>
      <c r="C20" s="13" t="str">
        <f>$F$5&amp;CHAR(10)&amp;$F$20</f>
        <v>ISO 14971
IEC 62366-1</v>
      </c>
      <c r="D20"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20" s="18" t="s">
        <v>539</v>
      </c>
      <c r="G20" s="18" t="s">
        <v>540</v>
      </c>
      <c r="L20" s="18" t="s">
        <v>45</v>
      </c>
      <c r="M20" s="17"/>
      <c r="N20" s="13"/>
    </row>
    <row r="21" spans="1:14" ht="87" customHeight="1" x14ac:dyDescent="0.2">
      <c r="A21" s="18" t="s">
        <v>46</v>
      </c>
      <c r="B21" s="17" t="s">
        <v>31</v>
      </c>
      <c r="C21" s="13" t="str">
        <f>$F$5&amp;CHAR(10)&amp;$F$20</f>
        <v>ISO 14971
IEC 62366-1</v>
      </c>
      <c r="D21"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21" s="18" t="s">
        <v>529</v>
      </c>
      <c r="G21" s="18" t="s">
        <v>530</v>
      </c>
      <c r="L21" s="18" t="s">
        <v>46</v>
      </c>
      <c r="M21" s="17"/>
      <c r="N21" s="13"/>
    </row>
    <row r="22" spans="1:14" ht="86" customHeight="1" x14ac:dyDescent="0.2">
      <c r="A22" s="18" t="s">
        <v>47</v>
      </c>
      <c r="B22" s="17" t="s">
        <v>31</v>
      </c>
      <c r="C22" s="13" t="str">
        <f>$F$5&amp;CHAR(10)&amp;_xlfn.TEXTJOIN(CHAR(10),TRUE,$F$12:$F$20)</f>
        <v>ISO 14971
ISO 23908
ISO 7864
ISO 7886-1
ISO 7886-2
ISO 7886-4
ISO 80369-7
ISO 8537
ISO 9626
IEC 62366-1</v>
      </c>
      <c r="D22"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22" s="18" t="s">
        <v>515</v>
      </c>
      <c r="G22" s="18" t="s">
        <v>516</v>
      </c>
      <c r="L22" s="18" t="s">
        <v>47</v>
      </c>
      <c r="M22" s="17"/>
      <c r="N22" s="13"/>
    </row>
    <row r="23" spans="1:14" ht="92" customHeight="1" x14ac:dyDescent="0.2">
      <c r="A23" s="18" t="s">
        <v>48</v>
      </c>
      <c r="B23" s="17" t="s">
        <v>31</v>
      </c>
      <c r="C23" s="13" t="str">
        <f>$F$4&amp;CHAR(10)&amp;$F$5&amp;CHAR(10)&amp;_xlfn.TEXTJOIN(CHAR(10),TRUE,$F$12:$F$19)&amp;CHAR(10)&amp;_xlfn.TEXTJOIN(CHAR(10),TRUE,$F$23:$F$25)</f>
        <v>ISO 13485
ISO 14971
ISO 23908
ISO 7864
ISO 7886-1
ISO 7886-2
ISO 7886-4
ISO 80369-7
ISO 8537
ISO 9626
ISO 11607-1
ISO 11607-2
ISO 20417</v>
      </c>
      <c r="D23"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23" s="18" t="s">
        <v>517</v>
      </c>
      <c r="G23" s="18" t="s">
        <v>518</v>
      </c>
      <c r="L23" s="18" t="s">
        <v>48</v>
      </c>
      <c r="M23" s="17"/>
      <c r="N23" s="13"/>
    </row>
    <row r="24" spans="1:14" ht="98" customHeight="1" x14ac:dyDescent="0.2">
      <c r="A24" s="18" t="s">
        <v>49</v>
      </c>
      <c r="B24" s="17" t="s">
        <v>31</v>
      </c>
      <c r="C24" s="13" t="str">
        <f>$F$5</f>
        <v>ISO 14971</v>
      </c>
      <c r="D24"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24" s="18" t="s">
        <v>535</v>
      </c>
      <c r="G24" s="18" t="s">
        <v>536</v>
      </c>
      <c r="L24" s="18" t="s">
        <v>49</v>
      </c>
      <c r="M24" s="17"/>
      <c r="N24" s="13"/>
    </row>
    <row r="25" spans="1:14" ht="68" customHeight="1" x14ac:dyDescent="0.2">
      <c r="A25" s="18" t="s">
        <v>50</v>
      </c>
      <c r="B25" s="17"/>
      <c r="C25" s="74" t="s">
        <v>633</v>
      </c>
      <c r="D25" s="75"/>
      <c r="F25" s="18" t="s">
        <v>512</v>
      </c>
      <c r="G25" s="18" t="s">
        <v>513</v>
      </c>
      <c r="L25" s="18" t="s">
        <v>50</v>
      </c>
      <c r="M25" s="17"/>
      <c r="N25" s="13"/>
    </row>
    <row r="26" spans="1:14" ht="32" customHeight="1" x14ac:dyDescent="0.2">
      <c r="G26" s="2"/>
      <c r="L26" s="22"/>
      <c r="M26" s="9"/>
      <c r="N26" s="8"/>
    </row>
    <row r="27" spans="1:14" ht="32" x14ac:dyDescent="0.2">
      <c r="A27" s="20" t="s">
        <v>79</v>
      </c>
      <c r="B27" s="10" t="s">
        <v>565</v>
      </c>
      <c r="C27" s="11" t="s">
        <v>564</v>
      </c>
      <c r="D27" s="11" t="s">
        <v>77</v>
      </c>
      <c r="G27" s="2"/>
      <c r="L27" s="20" t="s">
        <v>79</v>
      </c>
      <c r="M27" s="10" t="s">
        <v>565</v>
      </c>
      <c r="N27" s="11" t="s">
        <v>564</v>
      </c>
    </row>
    <row r="28" spans="1:14" ht="17" customHeight="1" x14ac:dyDescent="0.2">
      <c r="A28" s="62" t="s">
        <v>81</v>
      </c>
      <c r="B28" s="62"/>
      <c r="C28" s="62"/>
      <c r="D28" s="62"/>
      <c r="G28" s="2"/>
      <c r="L28" s="62" t="s">
        <v>81</v>
      </c>
      <c r="M28" s="62"/>
      <c r="N28" s="62"/>
    </row>
    <row r="29" spans="1:14" ht="16" customHeight="1" x14ac:dyDescent="0.2">
      <c r="A29" s="64" t="s">
        <v>273</v>
      </c>
      <c r="B29" s="64"/>
      <c r="C29" s="64"/>
      <c r="D29" s="64"/>
      <c r="G29" s="2"/>
      <c r="L29" s="64" t="s">
        <v>273</v>
      </c>
      <c r="M29" s="64"/>
      <c r="N29" s="64"/>
    </row>
    <row r="30" spans="1:14" ht="81" customHeight="1" x14ac:dyDescent="0.2">
      <c r="A30" s="18" t="s">
        <v>82</v>
      </c>
      <c r="B30" s="17" t="s">
        <v>31</v>
      </c>
      <c r="C30" s="13" t="str">
        <f>_xlfn.TEXTJOIN(CHAR(10),TRUE,$F$5:$F$20)</f>
        <v>ISO 14971
ISO 10993-1
ISO 10993-4
ISO 10993-5
ISO 10993-10
ISO 10993-11
ISO 10993-23
ISO 23908
ISO 7864
ISO 7886-1
ISO 7886-2
ISO 7886-4
ISO 80369-7
ISO 8537
ISO 9626
IEC 62366-1</v>
      </c>
      <c r="D30"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G30" s="2"/>
      <c r="L30" s="18" t="s">
        <v>82</v>
      </c>
      <c r="M30" s="17"/>
      <c r="N30" s="13"/>
    </row>
    <row r="31" spans="1:14" ht="98" customHeight="1" x14ac:dyDescent="0.2">
      <c r="A31" s="18" t="s">
        <v>83</v>
      </c>
      <c r="B31" s="17" t="s">
        <v>31</v>
      </c>
      <c r="C31" s="13" t="str">
        <f>_xlfn.TEXTJOIN(CHAR(10),TRUE,$F$6:$F$11)</f>
        <v>ISO 10993-1
ISO 10993-4
ISO 10993-5
ISO 10993-10
ISO 10993-11
ISO 10993-23</v>
      </c>
      <c r="D31"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31" s="22"/>
      <c r="G31" s="22"/>
      <c r="L31" s="18" t="s">
        <v>83</v>
      </c>
      <c r="M31" s="17"/>
      <c r="N31" s="13"/>
    </row>
    <row r="32" spans="1:14" ht="17" x14ac:dyDescent="0.2">
      <c r="A32" s="18" t="s">
        <v>84</v>
      </c>
      <c r="B32" s="17" t="s">
        <v>544</v>
      </c>
      <c r="C32" s="19" t="str">
        <f>$G$1</f>
        <v>N/A</v>
      </c>
      <c r="D32" s="19" t="str">
        <f>$G$1</f>
        <v>N/A</v>
      </c>
      <c r="G32" s="2"/>
      <c r="L32" s="18" t="s">
        <v>84</v>
      </c>
      <c r="M32" s="17"/>
      <c r="N32" s="13"/>
    </row>
    <row r="33" spans="1:14" ht="99" customHeight="1" x14ac:dyDescent="0.2">
      <c r="A33" s="18" t="s">
        <v>85</v>
      </c>
      <c r="B33" s="17" t="s">
        <v>31</v>
      </c>
      <c r="C33" s="13" t="str">
        <f>$F$4&amp;CHAR(10)&amp;_xlfn.TEXTJOIN(CHAR(10),TRUE,$F$12:$F$19)</f>
        <v>ISO 13485
ISO 23908
ISO 7864
ISO 7886-1
ISO 7886-2
ISO 7886-4
ISO 80369-7
ISO 8537
ISO 9626</v>
      </c>
      <c r="D33"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G33" s="2"/>
      <c r="L33" s="18" t="s">
        <v>85</v>
      </c>
      <c r="M33" s="17"/>
      <c r="N33" s="13"/>
    </row>
    <row r="34" spans="1:14" ht="34" x14ac:dyDescent="0.2">
      <c r="A34" s="18" t="s">
        <v>86</v>
      </c>
      <c r="B34" s="17" t="s">
        <v>544</v>
      </c>
      <c r="C34" s="19" t="str">
        <f>$G$1</f>
        <v>N/A</v>
      </c>
      <c r="D34" s="19" t="str">
        <f>$G$1</f>
        <v>N/A</v>
      </c>
      <c r="L34" s="18" t="s">
        <v>86</v>
      </c>
      <c r="M34" s="17"/>
      <c r="N34" s="13"/>
    </row>
    <row r="35" spans="1:14" ht="112" customHeight="1" x14ac:dyDescent="0.2">
      <c r="A35" s="18" t="s">
        <v>87</v>
      </c>
      <c r="B35" s="17" t="s">
        <v>31</v>
      </c>
      <c r="C35" s="13" t="str">
        <f>_xlfn.TEXTJOIN(CHAR(10),TRUE,$F$12:$F$19)</f>
        <v>ISO 23908
ISO 7864
ISO 7886-1
ISO 7886-2
ISO 7886-4
ISO 80369-7
ISO 8537
ISO 9626</v>
      </c>
      <c r="D35"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35" s="2"/>
      <c r="G35" s="2"/>
      <c r="L35" s="18" t="s">
        <v>87</v>
      </c>
      <c r="M35" s="17"/>
      <c r="N35" s="13"/>
    </row>
    <row r="36" spans="1:14" ht="56" customHeight="1" x14ac:dyDescent="0.2">
      <c r="A36" s="18" t="s">
        <v>88</v>
      </c>
      <c r="B36" s="17" t="s">
        <v>31</v>
      </c>
      <c r="C36" s="13" t="str">
        <f>_xlfn.TEXTJOIN(CHAR(10),TRUE,$F$12:$F$19)</f>
        <v>ISO 23908
ISO 7864
ISO 7886-1
ISO 7886-2
ISO 7886-4
ISO 80369-7
ISO 8537
ISO 9626</v>
      </c>
      <c r="D36"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36" s="18" t="s">
        <v>88</v>
      </c>
      <c r="M36" s="17"/>
      <c r="N36" s="13"/>
    </row>
    <row r="37" spans="1:14" ht="40" customHeight="1" x14ac:dyDescent="0.2">
      <c r="A37" s="18" t="s">
        <v>89</v>
      </c>
      <c r="B37" s="40"/>
      <c r="C37" s="74" t="s">
        <v>633</v>
      </c>
      <c r="D37" s="75"/>
      <c r="L37" s="18" t="s">
        <v>89</v>
      </c>
      <c r="M37" s="17"/>
      <c r="N37" s="13"/>
    </row>
    <row r="38" spans="1:14" ht="124" customHeight="1" x14ac:dyDescent="0.2">
      <c r="A38" s="18" t="s">
        <v>90</v>
      </c>
      <c r="B38" s="17" t="s">
        <v>31</v>
      </c>
      <c r="C38" s="13" t="str">
        <f>_xlfn.TEXTJOIN(CHAR(10),TRUE,$F$5:$F$11)</f>
        <v>ISO 14971
ISO 10993-1
ISO 10993-4
ISO 10993-5
ISO 10993-10
ISO 10993-11
ISO 10993-23</v>
      </c>
      <c r="D38"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G38" s="2"/>
      <c r="L38" s="18" t="s">
        <v>90</v>
      </c>
      <c r="M38" s="17"/>
      <c r="N38" s="13"/>
    </row>
    <row r="39" spans="1:14" ht="121" customHeight="1" x14ac:dyDescent="0.2">
      <c r="A39" s="18" t="s">
        <v>92</v>
      </c>
      <c r="B39" s="17" t="s">
        <v>31</v>
      </c>
      <c r="C39" s="13" t="str">
        <f>F4&amp;CHAR(10)&amp;F5</f>
        <v>ISO 13485
ISO 14971</v>
      </c>
      <c r="D39"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39" s="2"/>
      <c r="G39" s="2"/>
      <c r="L39" s="18" t="s">
        <v>92</v>
      </c>
      <c r="M39" s="17"/>
      <c r="N39" s="13"/>
    </row>
    <row r="40" spans="1:14" x14ac:dyDescent="0.2">
      <c r="A40" s="62" t="s">
        <v>91</v>
      </c>
      <c r="B40" s="62"/>
      <c r="C40" s="62"/>
      <c r="D40" s="62"/>
      <c r="F40" s="2"/>
      <c r="G40" s="2"/>
      <c r="L40" s="62" t="s">
        <v>91</v>
      </c>
      <c r="M40" s="62"/>
      <c r="N40" s="62"/>
    </row>
    <row r="41" spans="1:14" x14ac:dyDescent="0.2">
      <c r="A41" s="62" t="s">
        <v>93</v>
      </c>
      <c r="B41" s="62"/>
      <c r="C41" s="62"/>
      <c r="D41" s="62"/>
      <c r="F41" s="2"/>
      <c r="G41" s="2"/>
      <c r="L41" s="62" t="s">
        <v>93</v>
      </c>
      <c r="M41" s="62"/>
      <c r="N41" s="62"/>
    </row>
    <row r="42" spans="1:14" ht="50" customHeight="1" x14ac:dyDescent="0.2">
      <c r="A42" s="64" t="s">
        <v>94</v>
      </c>
      <c r="B42" s="64"/>
      <c r="C42" s="64"/>
      <c r="D42" s="64"/>
      <c r="G42" s="2"/>
      <c r="L42" s="64" t="s">
        <v>94</v>
      </c>
      <c r="M42" s="64"/>
      <c r="N42" s="64"/>
    </row>
    <row r="43" spans="1:14" ht="102" customHeight="1" x14ac:dyDescent="0.2">
      <c r="A43" s="18" t="s">
        <v>2</v>
      </c>
      <c r="B43" s="17" t="s">
        <v>31</v>
      </c>
      <c r="C43" s="13" t="str">
        <f>$F$5&amp;CHAR(10)&amp;_xlfn.TEXTJOIN(CHAR(10),TRUE,$F$12:$F$19)</f>
        <v>ISO 14971
ISO 23908
ISO 7864
ISO 7886-1
ISO 7886-2
ISO 7886-4
ISO 80369-7
ISO 8537
ISO 9626</v>
      </c>
      <c r="D43" s="13" t="str">
        <f>_xlfn.TEXTJOIN(CHAR(10),TRUE,$I$5:$I$11)&amp;CHAR(10)&amp;$I$14</f>
        <v>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A020203 - Cartridge syringes</v>
      </c>
      <c r="F43" s="2"/>
      <c r="G43" s="2"/>
      <c r="L43" s="18" t="s">
        <v>2</v>
      </c>
      <c r="M43" s="17"/>
      <c r="N43" s="13"/>
    </row>
    <row r="44" spans="1:14" ht="111" customHeight="1" x14ac:dyDescent="0.2">
      <c r="A44" s="18" t="s">
        <v>3</v>
      </c>
      <c r="B44" s="17" t="s">
        <v>31</v>
      </c>
      <c r="C44" s="13" t="str">
        <f>$F$5&amp;CHAR(10)&amp;_xlfn.TEXTJOIN(CHAR(10),TRUE,$F$12:$F$19)</f>
        <v>ISO 14971
ISO 23908
ISO 7864
ISO 7886-1
ISO 7886-2
ISO 7886-4
ISO 80369-7
ISO 8537
ISO 9626</v>
      </c>
      <c r="D44" s="13" t="str">
        <f>_xlfn.TEXTJOIN(CHAR(10),TRUE,$I$6:$I$11)&amp;CHAR(10)&amp;$I$14</f>
        <v>A020104 - Syringes for injectors, single-use
A020105 - Blood gas analysis, syringes with needles and kits
A020106 - Insulin syringes, single-use
A020107 - Prefilled syringes
A020108 - Enteral feeding syringes
A020109 - Tuberculin syringes, single-use
A020203 - Cartridge syringes</v>
      </c>
      <c r="F44" s="2"/>
      <c r="G44" s="2"/>
      <c r="L44" s="18" t="s">
        <v>3</v>
      </c>
      <c r="M44" s="17"/>
      <c r="N44" s="13"/>
    </row>
    <row r="45" spans="1:14" ht="126" customHeight="1" x14ac:dyDescent="0.2">
      <c r="A45" s="18" t="s">
        <v>4</v>
      </c>
      <c r="B45" s="17" t="s">
        <v>31</v>
      </c>
      <c r="C45" s="13" t="str">
        <f>$F$5&amp;CHAR(10)&amp;_xlfn.TEXTJOIN(CHAR(10),TRUE,$F$12:$F$19)</f>
        <v>ISO 14971
ISO 23908
ISO 7864
ISO 7886-1
ISO 7886-2
ISO 7886-4
ISO 80369-7
ISO 8537
ISO 9626</v>
      </c>
      <c r="D45"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45" s="18" t="s">
        <v>4</v>
      </c>
      <c r="M45" s="17"/>
      <c r="N45" s="13"/>
    </row>
    <row r="46" spans="1:14" x14ac:dyDescent="0.2">
      <c r="A46" s="64" t="s">
        <v>5</v>
      </c>
      <c r="B46" s="64"/>
      <c r="C46" s="64"/>
      <c r="D46" s="64"/>
      <c r="L46" s="64" t="s">
        <v>5</v>
      </c>
      <c r="M46" s="64"/>
      <c r="N46" s="64"/>
    </row>
    <row r="47" spans="1:14" ht="34" x14ac:dyDescent="0.2">
      <c r="A47" s="18" t="s">
        <v>275</v>
      </c>
      <c r="B47" s="17"/>
      <c r="C47" s="60" t="s">
        <v>1092</v>
      </c>
      <c r="D47" s="61"/>
      <c r="L47" s="18" t="s">
        <v>275</v>
      </c>
      <c r="M47" s="17"/>
      <c r="N47" s="13"/>
    </row>
    <row r="48" spans="1:14" ht="102" x14ac:dyDescent="0.2">
      <c r="A48" s="18" t="s">
        <v>274</v>
      </c>
      <c r="B48" s="17"/>
      <c r="C48" s="60" t="s">
        <v>1092</v>
      </c>
      <c r="D48" s="61"/>
      <c r="L48" s="18" t="s">
        <v>274</v>
      </c>
      <c r="M48" s="17"/>
      <c r="N48" s="13"/>
    </row>
    <row r="49" spans="1:14" x14ac:dyDescent="0.2">
      <c r="A49" s="62" t="s">
        <v>95</v>
      </c>
      <c r="B49" s="62"/>
      <c r="C49" s="62"/>
      <c r="D49" s="62"/>
      <c r="L49" s="62" t="s">
        <v>95</v>
      </c>
      <c r="M49" s="62"/>
      <c r="N49" s="62"/>
    </row>
    <row r="50" spans="1:14" x14ac:dyDescent="0.2">
      <c r="A50" s="64" t="s">
        <v>6</v>
      </c>
      <c r="B50" s="64"/>
      <c r="C50" s="64"/>
      <c r="D50" s="64"/>
      <c r="L50" s="64" t="s">
        <v>6</v>
      </c>
      <c r="M50" s="64"/>
      <c r="N50" s="64"/>
    </row>
    <row r="51" spans="1:14" ht="17" x14ac:dyDescent="0.2">
      <c r="A51" s="18" t="s">
        <v>96</v>
      </c>
      <c r="B51" s="17"/>
      <c r="C51" s="60" t="s">
        <v>1092</v>
      </c>
      <c r="D51" s="61"/>
      <c r="L51" s="18" t="s">
        <v>96</v>
      </c>
      <c r="M51" s="17"/>
      <c r="N51" s="13"/>
    </row>
    <row r="52" spans="1:14" ht="51" x14ac:dyDescent="0.2">
      <c r="A52" s="18" t="s">
        <v>97</v>
      </c>
      <c r="B52" s="17"/>
      <c r="C52" s="60" t="s">
        <v>1092</v>
      </c>
      <c r="D52" s="61"/>
      <c r="L52" s="18" t="s">
        <v>97</v>
      </c>
      <c r="M52" s="17"/>
      <c r="N52" s="13"/>
    </row>
    <row r="53" spans="1:14" ht="93" customHeight="1" x14ac:dyDescent="0.2">
      <c r="A53" s="18" t="s">
        <v>98</v>
      </c>
      <c r="B53" s="17"/>
      <c r="C53" s="60" t="s">
        <v>1092</v>
      </c>
      <c r="D53" s="61"/>
      <c r="L53" s="18" t="s">
        <v>98</v>
      </c>
      <c r="M53" s="17"/>
      <c r="N53" s="13"/>
    </row>
    <row r="54" spans="1:14" ht="34" x14ac:dyDescent="0.2">
      <c r="A54" s="18" t="s">
        <v>99</v>
      </c>
      <c r="B54" s="17"/>
      <c r="C54" s="60" t="s">
        <v>1092</v>
      </c>
      <c r="D54" s="61"/>
      <c r="L54" s="18" t="s">
        <v>99</v>
      </c>
      <c r="M54" s="17"/>
      <c r="N54" s="13"/>
    </row>
    <row r="55" spans="1:14" ht="17" customHeight="1" x14ac:dyDescent="0.2">
      <c r="A55" s="62" t="s">
        <v>100</v>
      </c>
      <c r="B55" s="62"/>
      <c r="C55" s="62"/>
      <c r="D55" s="62"/>
      <c r="L55" s="62" t="s">
        <v>100</v>
      </c>
      <c r="M55" s="62"/>
      <c r="N55" s="62"/>
    </row>
    <row r="56" spans="1:14" ht="119" customHeight="1" x14ac:dyDescent="0.2">
      <c r="A56" s="18" t="s">
        <v>7</v>
      </c>
      <c r="B56" s="17"/>
      <c r="C56" s="60" t="s">
        <v>1092</v>
      </c>
      <c r="D56" s="61"/>
      <c r="L56" s="18" t="s">
        <v>7</v>
      </c>
      <c r="M56" s="17"/>
      <c r="N56" s="13"/>
    </row>
    <row r="57" spans="1:14" ht="17" customHeight="1" x14ac:dyDescent="0.2">
      <c r="A57" s="62" t="s">
        <v>101</v>
      </c>
      <c r="B57" s="62"/>
      <c r="C57" s="62"/>
      <c r="D57" s="62"/>
      <c r="L57" s="62" t="s">
        <v>101</v>
      </c>
      <c r="M57" s="62"/>
      <c r="N57" s="62"/>
    </row>
    <row r="58" spans="1:14" ht="34" customHeight="1" x14ac:dyDescent="0.2">
      <c r="A58" s="18" t="s">
        <v>102</v>
      </c>
      <c r="B58" s="17"/>
      <c r="C58" s="60" t="s">
        <v>1092</v>
      </c>
      <c r="D58" s="61"/>
      <c r="L58" s="18" t="s">
        <v>102</v>
      </c>
      <c r="M58" s="17"/>
      <c r="N58" s="13"/>
    </row>
    <row r="59" spans="1:14" ht="17" customHeight="1" x14ac:dyDescent="0.2">
      <c r="A59" s="62" t="s">
        <v>103</v>
      </c>
      <c r="B59" s="62"/>
      <c r="C59" s="62"/>
      <c r="D59" s="62"/>
      <c r="L59" s="62" t="s">
        <v>103</v>
      </c>
      <c r="M59" s="62"/>
      <c r="N59" s="62"/>
    </row>
    <row r="60" spans="1:14" ht="143" customHeight="1" x14ac:dyDescent="0.2">
      <c r="A60" s="18" t="s">
        <v>8</v>
      </c>
      <c r="B60" s="17" t="s">
        <v>31</v>
      </c>
      <c r="C60" s="13" t="str">
        <f>$F$5&amp;CHAR(10)&amp;$F$25</f>
        <v>ISO 14971
ISO 20417</v>
      </c>
      <c r="D60" s="13" t="str">
        <f>_xlfn.TEXTJOIN(CHAR(10),TRUE,$I$6:$I$11)&amp;CHAR(10)&amp;$I$14</f>
        <v>A020104 - Syringes for injectors, single-use
A020105 - Blood gas analysis, syringes with needles and kits
A020106 - Insulin syringes, single-use
A020107 - Prefilled syringes
A020108 - Enteral feeding syringes
A020109 - Tuberculin syringes, single-use
A020203 - Cartridge syringes</v>
      </c>
      <c r="L60" s="18" t="s">
        <v>8</v>
      </c>
      <c r="M60" s="17"/>
      <c r="N60" s="13"/>
    </row>
    <row r="61" spans="1:14" ht="121" customHeight="1" x14ac:dyDescent="0.2">
      <c r="A61" s="23" t="s">
        <v>104</v>
      </c>
      <c r="B61" s="17" t="s">
        <v>31</v>
      </c>
      <c r="C61" s="13" t="str">
        <f>$F$4&amp;CHAR(10)&amp;$F$5&amp;CHAR(10)&amp;_xlfn.TEXTJOIN(CHAR(10),TRUE,$F$12:$F$19)</f>
        <v>ISO 13485
ISO 14971
ISO 23908
ISO 7864
ISO 7886-1
ISO 7886-2
ISO 7886-4
ISO 80369-7
ISO 8537
ISO 9626</v>
      </c>
      <c r="D61"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61" s="23" t="s">
        <v>104</v>
      </c>
      <c r="M61" s="17"/>
      <c r="N61" s="13"/>
    </row>
    <row r="62" spans="1:14" ht="140" customHeight="1" x14ac:dyDescent="0.2">
      <c r="A62" s="23" t="s">
        <v>105</v>
      </c>
      <c r="B62" s="17" t="s">
        <v>31</v>
      </c>
      <c r="C62" s="13" t="str">
        <f>_xlfn.TEXTJOIN(CHAR(10),TRUE,$F$4:$F$6)</f>
        <v>ISO 13485
ISO 14971
ISO 10993-1</v>
      </c>
      <c r="D62"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62" s="23" t="s">
        <v>105</v>
      </c>
      <c r="M62" s="17"/>
      <c r="N62" s="13"/>
    </row>
    <row r="63" spans="1:14" ht="17" customHeight="1" x14ac:dyDescent="0.2">
      <c r="A63" s="62" t="s">
        <v>106</v>
      </c>
      <c r="B63" s="62"/>
      <c r="C63" s="62"/>
      <c r="D63" s="62"/>
      <c r="L63" s="62" t="s">
        <v>106</v>
      </c>
      <c r="M63" s="62"/>
      <c r="N63" s="62"/>
    </row>
    <row r="64" spans="1:14" ht="34" customHeight="1" x14ac:dyDescent="0.2">
      <c r="A64" s="64" t="s">
        <v>107</v>
      </c>
      <c r="B64" s="64"/>
      <c r="C64" s="64"/>
      <c r="D64" s="64"/>
      <c r="L64" s="64" t="s">
        <v>107</v>
      </c>
      <c r="M64" s="64"/>
      <c r="N64" s="64"/>
    </row>
    <row r="65" spans="1:14" ht="91" customHeight="1" x14ac:dyDescent="0.2">
      <c r="A65" s="24" t="s">
        <v>108</v>
      </c>
      <c r="B65" s="17" t="s">
        <v>31</v>
      </c>
      <c r="C65" s="13" t="str">
        <f>$F$5</f>
        <v>ISO 14971</v>
      </c>
      <c r="D65"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65" s="24" t="s">
        <v>108</v>
      </c>
      <c r="M65" s="17"/>
      <c r="N65" s="13"/>
    </row>
    <row r="66" spans="1:14" ht="100" customHeight="1" x14ac:dyDescent="0.2">
      <c r="A66" s="24" t="s">
        <v>109</v>
      </c>
      <c r="B66" s="17" t="s">
        <v>31</v>
      </c>
      <c r="C66" s="13" t="str">
        <f>$F$5&amp;CHAR(10)&amp;$F$20</f>
        <v>ISO 14971
IEC 62366-1</v>
      </c>
      <c r="D66"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66" s="24" t="s">
        <v>109</v>
      </c>
      <c r="M66" s="17"/>
      <c r="N66" s="13"/>
    </row>
    <row r="67" spans="1:14" ht="134" customHeight="1" x14ac:dyDescent="0.2">
      <c r="A67" s="24" t="s">
        <v>110</v>
      </c>
      <c r="B67" s="17" t="s">
        <v>31</v>
      </c>
      <c r="C67" s="13" t="str">
        <f>_xlfn.TEXTJOIN(CHAR(10),TRUE,$F$6:$F$11)</f>
        <v>ISO 10993-1
ISO 10993-4
ISO 10993-5
ISO 10993-10
ISO 10993-11
ISO 10993-23</v>
      </c>
      <c r="D67"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67" s="24" t="s">
        <v>110</v>
      </c>
      <c r="M67" s="17"/>
      <c r="N67" s="13"/>
    </row>
    <row r="68" spans="1:14" ht="91" customHeight="1" x14ac:dyDescent="0.2">
      <c r="A68" s="24" t="s">
        <v>111</v>
      </c>
      <c r="B68" s="17" t="s">
        <v>31</v>
      </c>
      <c r="C68" s="13" t="str">
        <f>_xlfn.TEXTJOIN(CHAR(10),TRUE,$F$6:$F$11)</f>
        <v>ISO 10993-1
ISO 10993-4
ISO 10993-5
ISO 10993-10
ISO 10993-11
ISO 10993-23</v>
      </c>
      <c r="D68"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68" s="24" t="s">
        <v>111</v>
      </c>
      <c r="M68" s="17"/>
      <c r="N68" s="13"/>
    </row>
    <row r="69" spans="1:14" ht="103" customHeight="1" x14ac:dyDescent="0.2">
      <c r="A69" s="23" t="s">
        <v>112</v>
      </c>
      <c r="B69" s="17" t="s">
        <v>31</v>
      </c>
      <c r="C69" s="13" t="str">
        <f>_xlfn.TEXTJOIN(CHAR(10),TRUE,$F$21:$F$22)</f>
        <v>ISO 10993-7
ISO 11135</v>
      </c>
      <c r="D69"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69" s="23" t="s">
        <v>112</v>
      </c>
      <c r="M69" s="17"/>
      <c r="N69" s="13"/>
    </row>
    <row r="70" spans="1:14" ht="51" customHeight="1" x14ac:dyDescent="0.2">
      <c r="A70" s="23" t="s">
        <v>113</v>
      </c>
      <c r="B70" s="17"/>
      <c r="C70" s="60" t="s">
        <v>1092</v>
      </c>
      <c r="D70" s="61"/>
      <c r="L70" s="23" t="s">
        <v>113</v>
      </c>
      <c r="M70" s="17"/>
      <c r="N70" s="13"/>
    </row>
    <row r="71" spans="1:14" ht="77" customHeight="1" x14ac:dyDescent="0.2">
      <c r="A71" s="23" t="s">
        <v>114</v>
      </c>
      <c r="B71" s="17" t="s">
        <v>31</v>
      </c>
      <c r="C71" s="13" t="str">
        <f>$F$4&amp;CHAR(10)&amp;$F$5&amp;CHAR(10)&amp;_xlfn.TEXTJOIN(CHAR(10),TRUE,$F$21:$F$25)</f>
        <v>ISO 13485
ISO 14971
ISO 10993-7
ISO 11135
ISO 11607-1
ISO 11607-2
ISO 20417</v>
      </c>
      <c r="D71"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71" s="23" t="s">
        <v>114</v>
      </c>
      <c r="M71" s="17"/>
      <c r="N71" s="13"/>
    </row>
    <row r="72" spans="1:14" ht="63" customHeight="1" x14ac:dyDescent="0.2">
      <c r="A72" s="23" t="s">
        <v>115</v>
      </c>
      <c r="B72" s="17" t="s">
        <v>31</v>
      </c>
      <c r="C72" s="13" t="str">
        <f>$F$4&amp;CHAR(10)&amp;$F$5&amp;CHAR(10)&amp;_xlfn.TEXTJOIN(CHAR(10),TRUE,$F$21:$F$25)</f>
        <v>ISO 13485
ISO 14971
ISO 10993-7
ISO 11135
ISO 11607-1
ISO 11607-2
ISO 20417</v>
      </c>
      <c r="D72" s="13" t="str">
        <f>_xlfn.TEXTJOIN(CHAR(10),TRUE,$I$4:$I$24)&amp;CHAR(10)&amp;I27</f>
        <v xml:space="preserve">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
</v>
      </c>
      <c r="L72" s="23" t="s">
        <v>115</v>
      </c>
      <c r="M72" s="17"/>
      <c r="N72" s="13"/>
    </row>
    <row r="73" spans="1:14" ht="104" customHeight="1" x14ac:dyDescent="0.2">
      <c r="A73" s="23" t="s">
        <v>116</v>
      </c>
      <c r="B73" s="17" t="s">
        <v>31</v>
      </c>
      <c r="C73" s="13" t="str">
        <f>$F$4&amp;CHAR(10)&amp;$F$5&amp;CHAR(10)&amp;_xlfn.TEXTJOIN(CHAR(10),TRUE,$F$21:$F$24)</f>
        <v>ISO 13485
ISO 14971
ISO 10993-7
ISO 11135
ISO 11607-1
ISO 11607-2</v>
      </c>
      <c r="D73"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73" s="23" t="s">
        <v>116</v>
      </c>
      <c r="M73" s="17"/>
      <c r="N73" s="13"/>
    </row>
    <row r="74" spans="1:14" ht="61" customHeight="1" x14ac:dyDescent="0.2">
      <c r="A74" s="23" t="s">
        <v>117</v>
      </c>
      <c r="B74" s="17" t="s">
        <v>31</v>
      </c>
      <c r="C74" s="13" t="str">
        <f>F4&amp;CHAR(10)&amp;F5&amp;CHAR(10)&amp;F25</f>
        <v>ISO 13485
ISO 14971
ISO 20417</v>
      </c>
      <c r="D74" s="13" t="str">
        <f>$I$4&amp;CHAR(10)&amp;$I$10&amp;CHAR(10)&amp;_xlfn.TEXTJOIN(CHAR(10),TRUE,$I$12:$I$14)</f>
        <v>A020101 - Loss-of-resistance syringes
A020108 - Enteral feeding syringes
A020201 - Reusable infusion syringes
A020202 - Reusable irrigation syringes
A020203 - Cartridge syringes</v>
      </c>
      <c r="L74" s="23" t="s">
        <v>117</v>
      </c>
      <c r="M74" s="17"/>
      <c r="N74" s="13"/>
    </row>
    <row r="75" spans="1:14" ht="113" customHeight="1" x14ac:dyDescent="0.2">
      <c r="A75" s="23" t="s">
        <v>118</v>
      </c>
      <c r="B75" s="17" t="s">
        <v>31</v>
      </c>
      <c r="C75" s="13" t="str">
        <f>_xlfn.TEXTJOIN(CHAR(10),TRUE,$F$23:$F$25)</f>
        <v>ISO 11607-1
ISO 11607-2
ISO 20417</v>
      </c>
      <c r="D75"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75" s="23" t="s">
        <v>118</v>
      </c>
      <c r="M75" s="17"/>
      <c r="N75" s="13"/>
    </row>
    <row r="76" spans="1:14" x14ac:dyDescent="0.2">
      <c r="A76" s="63" t="s">
        <v>119</v>
      </c>
      <c r="B76" s="63"/>
      <c r="C76" s="63"/>
      <c r="D76" s="63"/>
      <c r="F76" s="1" t="s">
        <v>605</v>
      </c>
      <c r="L76" s="63" t="s">
        <v>119</v>
      </c>
      <c r="M76" s="63"/>
      <c r="N76" s="63"/>
    </row>
    <row r="77" spans="1:14" ht="110" customHeight="1" x14ac:dyDescent="0.2">
      <c r="A77" s="23" t="s">
        <v>120</v>
      </c>
      <c r="B77" s="17" t="s">
        <v>31</v>
      </c>
      <c r="C77" s="13" t="str">
        <f>_xlfn.TEXTJOIN(CHAR(10),TRUE,$F$5:$F$11)</f>
        <v>ISO 14971
ISO 10993-1
ISO 10993-4
ISO 10993-5
ISO 10993-10
ISO 10993-11
ISO 10993-23</v>
      </c>
      <c r="D77" s="19" t="str">
        <f>$I$9</f>
        <v>A020107 - Prefilled syringes</v>
      </c>
      <c r="F77" s="1" t="s">
        <v>631</v>
      </c>
      <c r="L77" s="23" t="s">
        <v>120</v>
      </c>
      <c r="M77" s="17"/>
      <c r="N77" s="13"/>
    </row>
    <row r="78" spans="1:14" ht="101" customHeight="1" x14ac:dyDescent="0.2">
      <c r="A78" s="23" t="s">
        <v>121</v>
      </c>
      <c r="B78" s="17" t="s">
        <v>31</v>
      </c>
      <c r="C78" s="13" t="str">
        <f>_xlfn.TEXTJOIN(CHAR(10),TRUE,$F$5:$F$11)</f>
        <v>ISO 14971
ISO 10993-1
ISO 10993-4
ISO 10993-5
ISO 10993-10
ISO 10993-11
ISO 10993-23</v>
      </c>
      <c r="D78" s="19" t="str">
        <f>$I$9</f>
        <v>A020107 - Prefilled syringes</v>
      </c>
      <c r="L78" s="23" t="s">
        <v>121</v>
      </c>
      <c r="M78" s="17"/>
      <c r="N78" s="13"/>
    </row>
    <row r="79" spans="1:14" x14ac:dyDescent="0.2">
      <c r="A79" s="62" t="s">
        <v>122</v>
      </c>
      <c r="B79" s="62"/>
      <c r="C79" s="62"/>
      <c r="D79" s="62"/>
      <c r="L79" s="62" t="s">
        <v>122</v>
      </c>
      <c r="M79" s="62"/>
      <c r="N79" s="62"/>
    </row>
    <row r="80" spans="1:14" x14ac:dyDescent="0.2">
      <c r="A80" s="63" t="s">
        <v>126</v>
      </c>
      <c r="B80" s="63"/>
      <c r="C80" s="63"/>
      <c r="D80" s="63"/>
      <c r="L80" s="63" t="s">
        <v>126</v>
      </c>
      <c r="M80" s="63"/>
      <c r="N80" s="63"/>
    </row>
    <row r="81" spans="1:14" ht="17" customHeight="1" x14ac:dyDescent="0.2">
      <c r="A81" s="23" t="s">
        <v>123</v>
      </c>
      <c r="B81" s="17"/>
      <c r="C81" s="60" t="s">
        <v>633</v>
      </c>
      <c r="D81" s="61"/>
      <c r="L81" s="23" t="s">
        <v>123</v>
      </c>
      <c r="M81" s="17"/>
      <c r="N81" s="13"/>
    </row>
    <row r="82" spans="1:14" ht="68" x14ac:dyDescent="0.2">
      <c r="A82" s="23" t="s">
        <v>124</v>
      </c>
      <c r="B82" s="17"/>
      <c r="C82" s="60" t="s">
        <v>633</v>
      </c>
      <c r="D82" s="61"/>
      <c r="L82" s="23" t="s">
        <v>124</v>
      </c>
      <c r="M82" s="17"/>
      <c r="N82" s="13"/>
    </row>
    <row r="83" spans="1:14" ht="34" customHeight="1" x14ac:dyDescent="0.2">
      <c r="A83" s="23" t="s">
        <v>125</v>
      </c>
      <c r="B83" s="17"/>
      <c r="C83" s="60" t="s">
        <v>633</v>
      </c>
      <c r="D83" s="61"/>
      <c r="L83" s="23" t="s">
        <v>125</v>
      </c>
      <c r="M83" s="17"/>
      <c r="N83" s="13"/>
    </row>
    <row r="84" spans="1:14" x14ac:dyDescent="0.2">
      <c r="A84" s="65" t="s">
        <v>127</v>
      </c>
      <c r="B84" s="65"/>
      <c r="C84" s="65"/>
      <c r="D84" s="65"/>
      <c r="L84" s="65" t="s">
        <v>127</v>
      </c>
      <c r="M84" s="65"/>
      <c r="N84" s="65"/>
    </row>
    <row r="85" spans="1:14" ht="51" customHeight="1" x14ac:dyDescent="0.2">
      <c r="A85" s="14" t="s">
        <v>128</v>
      </c>
      <c r="B85" s="17"/>
      <c r="C85" s="60" t="s">
        <v>633</v>
      </c>
      <c r="D85" s="61"/>
      <c r="L85" s="14" t="s">
        <v>128</v>
      </c>
      <c r="M85" s="17"/>
      <c r="N85" s="13"/>
    </row>
    <row r="86" spans="1:14" ht="85" x14ac:dyDescent="0.2">
      <c r="A86" s="14" t="s">
        <v>129</v>
      </c>
      <c r="B86" s="17"/>
      <c r="C86" s="60" t="s">
        <v>633</v>
      </c>
      <c r="D86" s="61"/>
      <c r="L86" s="14" t="s">
        <v>129</v>
      </c>
      <c r="M86" s="17"/>
      <c r="N86" s="13"/>
    </row>
    <row r="87" spans="1:14" ht="34" customHeight="1" x14ac:dyDescent="0.2">
      <c r="A87" s="14" t="s">
        <v>130</v>
      </c>
      <c r="B87" s="17"/>
      <c r="C87" s="60" t="s">
        <v>633</v>
      </c>
      <c r="D87" s="61"/>
      <c r="L87" s="14" t="s">
        <v>130</v>
      </c>
      <c r="M87" s="17"/>
      <c r="N87" s="13"/>
    </row>
    <row r="88" spans="1:14" ht="85" x14ac:dyDescent="0.2">
      <c r="A88" s="14" t="s">
        <v>131</v>
      </c>
      <c r="B88" s="17"/>
      <c r="C88" s="60" t="s">
        <v>633</v>
      </c>
      <c r="D88" s="61"/>
      <c r="L88" s="14" t="s">
        <v>131</v>
      </c>
      <c r="M88" s="17"/>
      <c r="N88" s="13"/>
    </row>
    <row r="89" spans="1:14" x14ac:dyDescent="0.2">
      <c r="A89" s="66" t="s">
        <v>132</v>
      </c>
      <c r="B89" s="66"/>
      <c r="C89" s="66"/>
      <c r="D89" s="66"/>
      <c r="L89" s="66" t="s">
        <v>132</v>
      </c>
      <c r="M89" s="66"/>
      <c r="N89" s="66"/>
    </row>
    <row r="90" spans="1:14" ht="78" customHeight="1" x14ac:dyDescent="0.2">
      <c r="A90" s="18" t="s">
        <v>133</v>
      </c>
      <c r="B90" s="17" t="s">
        <v>544</v>
      </c>
      <c r="C90" s="19" t="str">
        <f t="shared" ref="C90:D90" si="2">$G$1</f>
        <v>N/A</v>
      </c>
      <c r="D90" s="19" t="str">
        <f t="shared" si="2"/>
        <v>N/A</v>
      </c>
      <c r="L90" s="18" t="s">
        <v>133</v>
      </c>
      <c r="M90" s="17"/>
      <c r="N90" s="13"/>
    </row>
    <row r="91" spans="1:14" x14ac:dyDescent="0.2">
      <c r="A91" s="65" t="s">
        <v>134</v>
      </c>
      <c r="B91" s="65"/>
      <c r="C91" s="65"/>
      <c r="D91" s="65"/>
      <c r="L91" s="65" t="s">
        <v>134</v>
      </c>
      <c r="M91" s="65"/>
      <c r="N91" s="65"/>
    </row>
    <row r="92" spans="1:14" ht="139" customHeight="1" x14ac:dyDescent="0.2">
      <c r="A92" s="14" t="s">
        <v>135</v>
      </c>
      <c r="B92" s="17" t="s">
        <v>31</v>
      </c>
      <c r="C92" s="13" t="str">
        <f>$F$5&amp;CHAR(10)&amp;_xlfn.TEXTJOIN(CHAR(10),TRUE,$F$12:$F$20)</f>
        <v>ISO 14971
ISO 23908
ISO 7864
ISO 7886-1
ISO 7886-2
ISO 7886-4
ISO 80369-7
ISO 8537
ISO 9626
IEC 62366-1</v>
      </c>
      <c r="D92"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92" s="14" t="s">
        <v>135</v>
      </c>
      <c r="M92" s="17"/>
      <c r="N92" s="13"/>
    </row>
    <row r="93" spans="1:14" ht="103" customHeight="1" x14ac:dyDescent="0.2">
      <c r="A93" s="14" t="s">
        <v>136</v>
      </c>
      <c r="B93" s="17" t="s">
        <v>31</v>
      </c>
      <c r="C93" s="13" t="str">
        <f>$F$5</f>
        <v>ISO 14971</v>
      </c>
      <c r="D93"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93" s="14" t="s">
        <v>136</v>
      </c>
      <c r="M93" s="17"/>
      <c r="N93" s="13"/>
    </row>
    <row r="94" spans="1:14" ht="86" customHeight="1" x14ac:dyDescent="0.2">
      <c r="A94" s="14" t="s">
        <v>137</v>
      </c>
      <c r="B94" s="17" t="s">
        <v>31</v>
      </c>
      <c r="C94" s="13" t="str">
        <f>_xlfn.TEXTJOIN(CHAR(10),TRUE,$F$5:$F$6)</f>
        <v>ISO 14971
ISO 10993-1</v>
      </c>
      <c r="D94"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94" s="14" t="s">
        <v>137</v>
      </c>
      <c r="M94" s="17"/>
      <c r="N94" s="13"/>
    </row>
    <row r="95" spans="1:14" ht="34" x14ac:dyDescent="0.2">
      <c r="A95" s="14" t="s">
        <v>138</v>
      </c>
      <c r="B95" s="17" t="s">
        <v>544</v>
      </c>
      <c r="C95" s="19" t="str">
        <f t="shared" ref="C95:D95" si="3">$G$1</f>
        <v>N/A</v>
      </c>
      <c r="D95" s="19" t="str">
        <f t="shared" si="3"/>
        <v>N/A</v>
      </c>
      <c r="L95" s="14" t="s">
        <v>138</v>
      </c>
      <c r="M95" s="17"/>
      <c r="N95" s="13"/>
    </row>
    <row r="96" spans="1:14" ht="77" customHeight="1" x14ac:dyDescent="0.2">
      <c r="A96" s="14" t="s">
        <v>139</v>
      </c>
      <c r="B96" s="17" t="s">
        <v>31</v>
      </c>
      <c r="C96" s="13" t="str">
        <f>$F$5&amp;CHAR(10)&amp;$F$6</f>
        <v>ISO 14971
ISO 10993-1</v>
      </c>
      <c r="D96"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96" s="14" t="s">
        <v>139</v>
      </c>
      <c r="M96" s="17"/>
      <c r="N96" s="13"/>
    </row>
    <row r="97" spans="1:14" ht="95" customHeight="1" x14ac:dyDescent="0.2">
      <c r="A97" s="14" t="s">
        <v>140</v>
      </c>
      <c r="B97" s="17" t="s">
        <v>31</v>
      </c>
      <c r="C97" s="13" t="str">
        <f>$F$5&amp;CHAR(10)&amp;$F$20</f>
        <v>ISO 14971
IEC 62366-1</v>
      </c>
      <c r="D97"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97" s="14" t="s">
        <v>140</v>
      </c>
      <c r="M97" s="17"/>
      <c r="N97" s="13"/>
    </row>
    <row r="98" spans="1:14" ht="88" customHeight="1" x14ac:dyDescent="0.2">
      <c r="A98" s="14" t="s">
        <v>141</v>
      </c>
      <c r="B98" s="17" t="s">
        <v>31</v>
      </c>
      <c r="C98" s="13" t="str">
        <f>$F$5&amp;CHAR(10)&amp;$F$20</f>
        <v>ISO 14971
IEC 62366-1</v>
      </c>
      <c r="D98" s="13" t="str">
        <f>_xlfn.TEXTJOIN(CHAR(10),TRUE,$I$6:$I$11)&amp;CHAR(10)&amp;$I$14</f>
        <v>A020104 - Syringes for injectors, single-use
A020105 - Blood gas analysis, syringes with needles and kits
A020106 - Insulin syringes, single-use
A020107 - Prefilled syringes
A020108 - Enteral feeding syringes
A020109 - Tuberculin syringes, single-use
A020203 - Cartridge syringes</v>
      </c>
      <c r="L98" s="14" t="s">
        <v>141</v>
      </c>
      <c r="M98" s="17"/>
      <c r="N98" s="13"/>
    </row>
    <row r="99" spans="1:14" ht="94" customHeight="1" x14ac:dyDescent="0.2">
      <c r="A99" s="14" t="s">
        <v>142</v>
      </c>
      <c r="B99" s="17" t="s">
        <v>31</v>
      </c>
      <c r="C99" s="13" t="str">
        <f>$F$4&amp;CHAR(10)&amp;$F$5</f>
        <v>ISO 13485
ISO 14971</v>
      </c>
      <c r="D99"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99" s="14" t="s">
        <v>142</v>
      </c>
      <c r="M99" s="17"/>
      <c r="N99" s="13"/>
    </row>
    <row r="100" spans="1:14" ht="92" customHeight="1" x14ac:dyDescent="0.2">
      <c r="A100" s="14" t="s">
        <v>143</v>
      </c>
      <c r="B100" s="17" t="s">
        <v>31</v>
      </c>
      <c r="C100" s="13" t="str">
        <f>$F$4&amp;CHAR(10)&amp;$F$5&amp;CHAR(10)&amp;$F$20</f>
        <v>ISO 13485
ISO 14971
IEC 62366-1</v>
      </c>
      <c r="D100"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100" s="14" t="s">
        <v>634</v>
      </c>
      <c r="M100" s="17"/>
      <c r="N100" s="13"/>
    </row>
    <row r="101" spans="1:14" ht="91" customHeight="1" x14ac:dyDescent="0.2">
      <c r="A101" s="14" t="s">
        <v>144</v>
      </c>
      <c r="B101" s="17" t="s">
        <v>31</v>
      </c>
      <c r="C101" s="13" t="str">
        <f>$F$5&amp;CHAR(10)&amp;$F$6&amp;CHAR(10)&amp;$F$20</f>
        <v>ISO 14971
ISO 10993-1
IEC 62366-1</v>
      </c>
      <c r="D101"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101" s="14" t="s">
        <v>144</v>
      </c>
      <c r="M101" s="17"/>
      <c r="N101" s="13"/>
    </row>
    <row r="102" spans="1:14" ht="51" customHeight="1" x14ac:dyDescent="0.2">
      <c r="A102" s="14" t="s">
        <v>145</v>
      </c>
      <c r="B102" s="17"/>
      <c r="C102" s="60" t="s">
        <v>633</v>
      </c>
      <c r="D102" s="61"/>
      <c r="L102" s="14" t="s">
        <v>145</v>
      </c>
      <c r="M102" s="17"/>
      <c r="N102" s="13"/>
    </row>
    <row r="103" spans="1:14" ht="111" customHeight="1" x14ac:dyDescent="0.2">
      <c r="A103" s="14" t="s">
        <v>146</v>
      </c>
      <c r="B103" s="17" t="s">
        <v>31</v>
      </c>
      <c r="C103" s="13" t="str">
        <f>F4&amp;CHAR(10)&amp;$F$5&amp;CHAR(10)&amp;$F$25</f>
        <v>ISO 13485
ISO 14971
ISO 20417</v>
      </c>
      <c r="D103"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103" s="14" t="s">
        <v>146</v>
      </c>
      <c r="M103" s="17"/>
      <c r="N103" s="13"/>
    </row>
    <row r="104" spans="1:14" x14ac:dyDescent="0.2">
      <c r="A104" s="66" t="s">
        <v>147</v>
      </c>
      <c r="B104" s="66"/>
      <c r="C104" s="66"/>
      <c r="D104" s="66"/>
      <c r="L104" s="66" t="s">
        <v>147</v>
      </c>
      <c r="M104" s="66"/>
      <c r="N104" s="66"/>
    </row>
    <row r="105" spans="1:14" ht="51" x14ac:dyDescent="0.2">
      <c r="A105" s="14" t="s">
        <v>148</v>
      </c>
      <c r="B105" s="17"/>
      <c r="C105" s="60" t="s">
        <v>633</v>
      </c>
      <c r="D105" s="61"/>
      <c r="L105" s="14" t="s">
        <v>148</v>
      </c>
      <c r="M105" s="17"/>
      <c r="N105" s="13"/>
    </row>
    <row r="106" spans="1:14" ht="34" x14ac:dyDescent="0.2">
      <c r="A106" s="14" t="s">
        <v>149</v>
      </c>
      <c r="B106" s="17"/>
      <c r="C106" s="60" t="s">
        <v>633</v>
      </c>
      <c r="D106" s="61"/>
      <c r="L106" s="14" t="s">
        <v>149</v>
      </c>
      <c r="M106" s="17"/>
      <c r="N106" s="13"/>
    </row>
    <row r="107" spans="1:14" x14ac:dyDescent="0.2">
      <c r="A107" s="66" t="s">
        <v>150</v>
      </c>
      <c r="B107" s="66"/>
      <c r="C107" s="66"/>
      <c r="D107" s="66"/>
      <c r="L107" s="66" t="s">
        <v>150</v>
      </c>
      <c r="M107" s="66"/>
      <c r="N107" s="66"/>
    </row>
    <row r="108" spans="1:14" x14ac:dyDescent="0.2">
      <c r="A108" s="66" t="s">
        <v>151</v>
      </c>
      <c r="B108" s="66"/>
      <c r="C108" s="66"/>
      <c r="D108" s="66"/>
      <c r="L108" s="66" t="s">
        <v>151</v>
      </c>
      <c r="M108" s="66"/>
      <c r="N108" s="66"/>
    </row>
    <row r="109" spans="1:14" ht="51" x14ac:dyDescent="0.2">
      <c r="A109" s="14" t="s">
        <v>152</v>
      </c>
      <c r="B109" s="17" t="s">
        <v>544</v>
      </c>
      <c r="C109" s="15" t="str">
        <f>$G$1</f>
        <v>N/A</v>
      </c>
      <c r="D109" s="15" t="str">
        <f>$G$1</f>
        <v>N/A</v>
      </c>
      <c r="L109" s="14" t="s">
        <v>152</v>
      </c>
      <c r="M109" s="17"/>
      <c r="N109" s="13"/>
    </row>
    <row r="110" spans="1:14" ht="85" x14ac:dyDescent="0.2">
      <c r="A110" s="14" t="s">
        <v>153</v>
      </c>
      <c r="B110" s="17" t="s">
        <v>544</v>
      </c>
      <c r="C110" s="15" t="str">
        <f>$G$1</f>
        <v>N/A</v>
      </c>
      <c r="D110" s="15" t="str">
        <f>$G$1</f>
        <v>N/A</v>
      </c>
      <c r="L110" s="14" t="s">
        <v>153</v>
      </c>
      <c r="M110" s="17"/>
      <c r="N110" s="13"/>
    </row>
    <row r="111" spans="1:14" x14ac:dyDescent="0.2">
      <c r="A111" s="68" t="s">
        <v>230</v>
      </c>
      <c r="B111" s="69"/>
      <c r="C111" s="69"/>
      <c r="D111" s="70"/>
      <c r="L111" s="68" t="s">
        <v>230</v>
      </c>
      <c r="M111" s="69"/>
      <c r="N111" s="69"/>
    </row>
    <row r="112" spans="1:14" ht="68" x14ac:dyDescent="0.2">
      <c r="A112" s="14" t="s">
        <v>231</v>
      </c>
      <c r="B112" s="17" t="s">
        <v>544</v>
      </c>
      <c r="C112" s="15" t="str">
        <f t="shared" ref="C112:D114" si="4">$G$1</f>
        <v>N/A</v>
      </c>
      <c r="D112" s="15" t="str">
        <f t="shared" si="4"/>
        <v>N/A</v>
      </c>
      <c r="L112" s="14" t="s">
        <v>231</v>
      </c>
      <c r="M112" s="17"/>
      <c r="N112" s="13"/>
    </row>
    <row r="113" spans="1:14" ht="34" x14ac:dyDescent="0.2">
      <c r="A113" s="14" t="s">
        <v>232</v>
      </c>
      <c r="B113" s="17" t="s">
        <v>544</v>
      </c>
      <c r="C113" s="15" t="str">
        <f t="shared" si="4"/>
        <v>N/A</v>
      </c>
      <c r="D113" s="15" t="str">
        <f t="shared" si="4"/>
        <v>N/A</v>
      </c>
      <c r="L113" s="14" t="s">
        <v>232</v>
      </c>
      <c r="M113" s="17"/>
      <c r="N113" s="13"/>
    </row>
    <row r="114" spans="1:14" ht="68" x14ac:dyDescent="0.2">
      <c r="A114" s="14" t="s">
        <v>154</v>
      </c>
      <c r="B114" s="17" t="s">
        <v>544</v>
      </c>
      <c r="C114" s="15" t="str">
        <f t="shared" si="4"/>
        <v>N/A</v>
      </c>
      <c r="D114" s="15" t="str">
        <f t="shared" si="4"/>
        <v>N/A</v>
      </c>
      <c r="L114" s="14" t="s">
        <v>154</v>
      </c>
      <c r="M114" s="17"/>
      <c r="N114" s="13"/>
    </row>
    <row r="115" spans="1:14" x14ac:dyDescent="0.2">
      <c r="A115" s="66" t="s">
        <v>155</v>
      </c>
      <c r="B115" s="66"/>
      <c r="C115" s="66"/>
      <c r="D115" s="66"/>
      <c r="L115" s="66" t="s">
        <v>155</v>
      </c>
      <c r="M115" s="66"/>
      <c r="N115" s="66"/>
    </row>
    <row r="116" spans="1:14" ht="51" x14ac:dyDescent="0.2">
      <c r="A116" s="14" t="s">
        <v>156</v>
      </c>
      <c r="B116" s="17" t="s">
        <v>544</v>
      </c>
      <c r="C116" s="15" t="str">
        <f t="shared" ref="C116:D119" si="5">$G$1</f>
        <v>N/A</v>
      </c>
      <c r="D116" s="15" t="str">
        <f t="shared" si="5"/>
        <v>N/A</v>
      </c>
      <c r="L116" s="14" t="s">
        <v>156</v>
      </c>
      <c r="M116" s="17"/>
      <c r="N116" s="13"/>
    </row>
    <row r="117" spans="1:14" ht="51" x14ac:dyDescent="0.2">
      <c r="A117" s="14" t="s">
        <v>157</v>
      </c>
      <c r="B117" s="17" t="s">
        <v>544</v>
      </c>
      <c r="C117" s="15" t="str">
        <f t="shared" si="5"/>
        <v>N/A</v>
      </c>
      <c r="D117" s="15" t="str">
        <f t="shared" si="5"/>
        <v>N/A</v>
      </c>
      <c r="L117" s="14" t="s">
        <v>157</v>
      </c>
      <c r="M117" s="17"/>
      <c r="N117" s="13"/>
    </row>
    <row r="118" spans="1:14" ht="51" x14ac:dyDescent="0.2">
      <c r="A118" s="14" t="s">
        <v>158</v>
      </c>
      <c r="B118" s="17" t="s">
        <v>544</v>
      </c>
      <c r="C118" s="15" t="str">
        <f t="shared" si="5"/>
        <v>N/A</v>
      </c>
      <c r="D118" s="15" t="str">
        <f t="shared" si="5"/>
        <v>N/A</v>
      </c>
      <c r="L118" s="14" t="s">
        <v>158</v>
      </c>
      <c r="M118" s="17"/>
      <c r="N118" s="13"/>
    </row>
    <row r="119" spans="1:14" ht="51" x14ac:dyDescent="0.2">
      <c r="A119" s="14" t="s">
        <v>159</v>
      </c>
      <c r="B119" s="17" t="s">
        <v>544</v>
      </c>
      <c r="C119" s="15" t="str">
        <f t="shared" si="5"/>
        <v>N/A</v>
      </c>
      <c r="D119" s="15" t="str">
        <f t="shared" si="5"/>
        <v>N/A</v>
      </c>
      <c r="L119" s="14" t="s">
        <v>159</v>
      </c>
      <c r="M119" s="17"/>
      <c r="N119" s="13"/>
    </row>
    <row r="120" spans="1:14" x14ac:dyDescent="0.2">
      <c r="A120" s="66" t="s">
        <v>160</v>
      </c>
      <c r="B120" s="66"/>
      <c r="C120" s="66"/>
      <c r="D120" s="66"/>
      <c r="L120" s="66" t="s">
        <v>160</v>
      </c>
      <c r="M120" s="66"/>
      <c r="N120" s="66"/>
    </row>
    <row r="121" spans="1:14" ht="68" x14ac:dyDescent="0.2">
      <c r="A121" s="14" t="s">
        <v>161</v>
      </c>
      <c r="B121" s="17" t="s">
        <v>544</v>
      </c>
      <c r="C121" s="15" t="str">
        <f t="shared" ref="C121:D124" si="6">$G$1</f>
        <v>N/A</v>
      </c>
      <c r="D121" s="15" t="str">
        <f t="shared" si="6"/>
        <v>N/A</v>
      </c>
      <c r="L121" s="14" t="s">
        <v>161</v>
      </c>
      <c r="M121" s="17"/>
      <c r="N121" s="13"/>
    </row>
    <row r="122" spans="1:14" ht="51" x14ac:dyDescent="0.2">
      <c r="A122" s="14" t="s">
        <v>162</v>
      </c>
      <c r="B122" s="17" t="s">
        <v>544</v>
      </c>
      <c r="C122" s="15" t="str">
        <f t="shared" si="6"/>
        <v>N/A</v>
      </c>
      <c r="D122" s="15" t="str">
        <f t="shared" si="6"/>
        <v>N/A</v>
      </c>
      <c r="L122" s="14" t="s">
        <v>162</v>
      </c>
      <c r="M122" s="17"/>
      <c r="N122" s="13"/>
    </row>
    <row r="123" spans="1:14" ht="68" x14ac:dyDescent="0.2">
      <c r="A123" s="14" t="s">
        <v>163</v>
      </c>
      <c r="B123" s="17" t="s">
        <v>544</v>
      </c>
      <c r="C123" s="15" t="str">
        <f t="shared" si="6"/>
        <v>N/A</v>
      </c>
      <c r="D123" s="15" t="str">
        <f t="shared" si="6"/>
        <v>N/A</v>
      </c>
      <c r="L123" s="14" t="s">
        <v>163</v>
      </c>
      <c r="M123" s="17"/>
      <c r="N123" s="13"/>
    </row>
    <row r="124" spans="1:14" ht="34" x14ac:dyDescent="0.2">
      <c r="A124" s="14" t="s">
        <v>164</v>
      </c>
      <c r="B124" s="17" t="s">
        <v>544</v>
      </c>
      <c r="C124" s="15" t="str">
        <f t="shared" si="6"/>
        <v>N/A</v>
      </c>
      <c r="D124" s="15" t="str">
        <f t="shared" si="6"/>
        <v>N/A</v>
      </c>
      <c r="L124" s="14" t="s">
        <v>164</v>
      </c>
      <c r="M124" s="17"/>
      <c r="N124" s="13"/>
    </row>
    <row r="125" spans="1:14" x14ac:dyDescent="0.2">
      <c r="A125" s="66" t="s">
        <v>165</v>
      </c>
      <c r="B125" s="66"/>
      <c r="C125" s="66"/>
      <c r="D125" s="66"/>
      <c r="L125" s="66" t="s">
        <v>165</v>
      </c>
      <c r="M125" s="66"/>
      <c r="N125" s="66"/>
    </row>
    <row r="126" spans="1:14" ht="34" x14ac:dyDescent="0.2">
      <c r="A126" s="14" t="s">
        <v>166</v>
      </c>
      <c r="B126" s="17" t="s">
        <v>544</v>
      </c>
      <c r="C126" s="15" t="str">
        <f t="shared" ref="C126:D133" si="7">$G$1</f>
        <v>N/A</v>
      </c>
      <c r="D126" s="15" t="str">
        <f t="shared" si="7"/>
        <v>N/A</v>
      </c>
      <c r="L126" s="14" t="s">
        <v>166</v>
      </c>
      <c r="M126" s="17"/>
      <c r="N126" s="13"/>
    </row>
    <row r="127" spans="1:14" ht="68" x14ac:dyDescent="0.2">
      <c r="A127" s="14" t="s">
        <v>167</v>
      </c>
      <c r="B127" s="17" t="s">
        <v>544</v>
      </c>
      <c r="C127" s="15" t="str">
        <f t="shared" si="7"/>
        <v>N/A</v>
      </c>
      <c r="D127" s="15" t="str">
        <f t="shared" si="7"/>
        <v>N/A</v>
      </c>
      <c r="L127" s="14" t="s">
        <v>167</v>
      </c>
      <c r="M127" s="17"/>
      <c r="N127" s="13"/>
    </row>
    <row r="128" spans="1:14" ht="34" x14ac:dyDescent="0.2">
      <c r="A128" s="14" t="s">
        <v>168</v>
      </c>
      <c r="B128" s="17" t="s">
        <v>544</v>
      </c>
      <c r="C128" s="15" t="str">
        <f t="shared" si="7"/>
        <v>N/A</v>
      </c>
      <c r="D128" s="15" t="str">
        <f t="shared" si="7"/>
        <v>N/A</v>
      </c>
      <c r="L128" s="14" t="s">
        <v>168</v>
      </c>
      <c r="M128" s="17"/>
      <c r="N128" s="13"/>
    </row>
    <row r="129" spans="1:14" ht="51" x14ac:dyDescent="0.2">
      <c r="A129" s="14" t="s">
        <v>169</v>
      </c>
      <c r="B129" s="17" t="s">
        <v>544</v>
      </c>
      <c r="C129" s="15" t="str">
        <f t="shared" si="7"/>
        <v>N/A</v>
      </c>
      <c r="D129" s="15" t="str">
        <f t="shared" si="7"/>
        <v>N/A</v>
      </c>
      <c r="L129" s="14" t="s">
        <v>169</v>
      </c>
      <c r="M129" s="17"/>
      <c r="N129" s="13"/>
    </row>
    <row r="130" spans="1:14" ht="51" x14ac:dyDescent="0.2">
      <c r="A130" s="14" t="s">
        <v>170</v>
      </c>
      <c r="B130" s="17" t="s">
        <v>544</v>
      </c>
      <c r="C130" s="15" t="str">
        <f t="shared" si="7"/>
        <v>N/A</v>
      </c>
      <c r="D130" s="15" t="str">
        <f t="shared" si="7"/>
        <v>N/A</v>
      </c>
      <c r="L130" s="14" t="s">
        <v>170</v>
      </c>
      <c r="M130" s="17"/>
      <c r="N130" s="13"/>
    </row>
    <row r="131" spans="1:14" ht="34" x14ac:dyDescent="0.2">
      <c r="A131" s="14" t="s">
        <v>171</v>
      </c>
      <c r="B131" s="17" t="s">
        <v>544</v>
      </c>
      <c r="C131" s="15" t="str">
        <f t="shared" si="7"/>
        <v>N/A</v>
      </c>
      <c r="D131" s="15" t="str">
        <f t="shared" si="7"/>
        <v>N/A</v>
      </c>
      <c r="L131" s="14" t="s">
        <v>171</v>
      </c>
      <c r="M131" s="17"/>
      <c r="N131" s="13"/>
    </row>
    <row r="132" spans="1:14" ht="51" x14ac:dyDescent="0.2">
      <c r="A132" s="14" t="s">
        <v>172</v>
      </c>
      <c r="B132" s="17" t="s">
        <v>544</v>
      </c>
      <c r="C132" s="15" t="str">
        <f t="shared" si="7"/>
        <v>N/A</v>
      </c>
      <c r="D132" s="15" t="str">
        <f t="shared" si="7"/>
        <v>N/A</v>
      </c>
      <c r="L132" s="14" t="s">
        <v>172</v>
      </c>
      <c r="M132" s="17"/>
      <c r="N132" s="13"/>
    </row>
    <row r="133" spans="1:14" ht="34" x14ac:dyDescent="0.2">
      <c r="A133" s="14" t="s">
        <v>173</v>
      </c>
      <c r="B133" s="17" t="s">
        <v>544</v>
      </c>
      <c r="C133" s="15" t="str">
        <f t="shared" si="7"/>
        <v>N/A</v>
      </c>
      <c r="D133" s="15" t="str">
        <f t="shared" si="7"/>
        <v>N/A</v>
      </c>
      <c r="L133" s="14" t="s">
        <v>173</v>
      </c>
      <c r="M133" s="17"/>
      <c r="N133" s="13"/>
    </row>
    <row r="134" spans="1:14" x14ac:dyDescent="0.2">
      <c r="A134" s="66" t="s">
        <v>174</v>
      </c>
      <c r="B134" s="66"/>
      <c r="C134" s="66"/>
      <c r="D134" s="66"/>
      <c r="L134" s="66" t="s">
        <v>174</v>
      </c>
      <c r="M134" s="66"/>
      <c r="N134" s="66"/>
    </row>
    <row r="135" spans="1:14" x14ac:dyDescent="0.2">
      <c r="A135" s="65" t="s">
        <v>175</v>
      </c>
      <c r="B135" s="65"/>
      <c r="C135" s="65"/>
      <c r="D135" s="65"/>
      <c r="L135" s="65" t="s">
        <v>175</v>
      </c>
      <c r="M135" s="65"/>
      <c r="N135" s="65"/>
    </row>
    <row r="136" spans="1:14" ht="34" x14ac:dyDescent="0.2">
      <c r="A136" s="14" t="s">
        <v>176</v>
      </c>
      <c r="B136" s="17" t="s">
        <v>544</v>
      </c>
      <c r="C136" s="15" t="str">
        <f>$G$1</f>
        <v>N/A</v>
      </c>
      <c r="D136" s="15" t="str">
        <f>$G$1</f>
        <v>N/A</v>
      </c>
      <c r="L136" s="14" t="s">
        <v>176</v>
      </c>
      <c r="M136" s="17"/>
      <c r="N136" s="13"/>
    </row>
    <row r="137" spans="1:14" ht="34" x14ac:dyDescent="0.2">
      <c r="A137" s="14" t="s">
        <v>177</v>
      </c>
      <c r="B137" s="17" t="s">
        <v>544</v>
      </c>
      <c r="C137" s="15" t="str">
        <f>$G$1</f>
        <v>N/A</v>
      </c>
      <c r="D137" s="15" t="str">
        <f>$G$1</f>
        <v>N/A</v>
      </c>
      <c r="L137" s="14" t="s">
        <v>177</v>
      </c>
      <c r="M137" s="17"/>
      <c r="N137" s="13"/>
    </row>
    <row r="138" spans="1:14" x14ac:dyDescent="0.2">
      <c r="A138" s="65" t="s">
        <v>178</v>
      </c>
      <c r="B138" s="65"/>
      <c r="C138" s="65"/>
      <c r="D138" s="65"/>
      <c r="L138" s="65" t="s">
        <v>178</v>
      </c>
      <c r="M138" s="65"/>
      <c r="N138" s="65"/>
    </row>
    <row r="139" spans="1:14" x14ac:dyDescent="0.2">
      <c r="A139" s="16" t="s">
        <v>491</v>
      </c>
      <c r="B139" s="17" t="s">
        <v>544</v>
      </c>
      <c r="C139" s="15" t="str">
        <f t="shared" ref="C139:D142" si="8">$G$1</f>
        <v>N/A</v>
      </c>
      <c r="D139" s="15" t="str">
        <f t="shared" si="8"/>
        <v>N/A</v>
      </c>
      <c r="L139" s="16" t="s">
        <v>491</v>
      </c>
      <c r="M139" s="17"/>
      <c r="N139" s="13"/>
    </row>
    <row r="140" spans="1:14" x14ac:dyDescent="0.2">
      <c r="A140" s="16" t="s">
        <v>492</v>
      </c>
      <c r="B140" s="17" t="s">
        <v>544</v>
      </c>
      <c r="C140" s="15" t="str">
        <f t="shared" si="8"/>
        <v>N/A</v>
      </c>
      <c r="D140" s="15" t="str">
        <f t="shared" si="8"/>
        <v>N/A</v>
      </c>
      <c r="L140" s="16" t="s">
        <v>492</v>
      </c>
      <c r="M140" s="17"/>
      <c r="N140" s="13"/>
    </row>
    <row r="141" spans="1:14" x14ac:dyDescent="0.2">
      <c r="A141" s="16" t="s">
        <v>493</v>
      </c>
      <c r="B141" s="17" t="s">
        <v>544</v>
      </c>
      <c r="C141" s="15" t="str">
        <f t="shared" si="8"/>
        <v>N/A</v>
      </c>
      <c r="D141" s="15" t="str">
        <f t="shared" si="8"/>
        <v>N/A</v>
      </c>
      <c r="L141" s="16" t="s">
        <v>493</v>
      </c>
      <c r="M141" s="17"/>
      <c r="N141" s="13"/>
    </row>
    <row r="142" spans="1:14" x14ac:dyDescent="0.2">
      <c r="A142" s="16" t="s">
        <v>494</v>
      </c>
      <c r="B142" s="17" t="s">
        <v>544</v>
      </c>
      <c r="C142" s="15" t="str">
        <f t="shared" si="8"/>
        <v>N/A</v>
      </c>
      <c r="D142" s="15" t="str">
        <f t="shared" si="8"/>
        <v>N/A</v>
      </c>
      <c r="L142" s="16" t="s">
        <v>494</v>
      </c>
      <c r="M142" s="17"/>
      <c r="N142" s="13"/>
    </row>
    <row r="143" spans="1:14" x14ac:dyDescent="0.2">
      <c r="A143" s="65" t="s">
        <v>179</v>
      </c>
      <c r="B143" s="65"/>
      <c r="C143" s="65"/>
      <c r="D143" s="65"/>
      <c r="L143" s="65" t="s">
        <v>179</v>
      </c>
      <c r="M143" s="65"/>
      <c r="N143" s="65"/>
    </row>
    <row r="144" spans="1:14" x14ac:dyDescent="0.2">
      <c r="A144" s="16" t="s">
        <v>9</v>
      </c>
      <c r="B144" s="17" t="s">
        <v>544</v>
      </c>
      <c r="C144" s="15" t="str">
        <f t="shared" ref="C144:D147" si="9">$G$1</f>
        <v>N/A</v>
      </c>
      <c r="D144" s="15" t="str">
        <f t="shared" si="9"/>
        <v>N/A</v>
      </c>
      <c r="L144" s="16" t="s">
        <v>9</v>
      </c>
      <c r="M144" s="17"/>
      <c r="N144" s="13"/>
    </row>
    <row r="145" spans="1:14" x14ac:dyDescent="0.2">
      <c r="A145" s="16" t="s">
        <v>10</v>
      </c>
      <c r="B145" s="17" t="s">
        <v>544</v>
      </c>
      <c r="C145" s="15" t="str">
        <f t="shared" si="9"/>
        <v>N/A</v>
      </c>
      <c r="D145" s="15" t="str">
        <f t="shared" si="9"/>
        <v>N/A</v>
      </c>
      <c r="L145" s="16" t="s">
        <v>10</v>
      </c>
      <c r="M145" s="17"/>
      <c r="N145" s="13"/>
    </row>
    <row r="146" spans="1:14" ht="34" x14ac:dyDescent="0.2">
      <c r="A146" s="14" t="s">
        <v>180</v>
      </c>
      <c r="B146" s="17" t="s">
        <v>544</v>
      </c>
      <c r="C146" s="15" t="str">
        <f t="shared" si="9"/>
        <v>N/A</v>
      </c>
      <c r="D146" s="15" t="str">
        <f t="shared" si="9"/>
        <v>N/A</v>
      </c>
      <c r="L146" s="14" t="s">
        <v>180</v>
      </c>
      <c r="M146" s="17"/>
      <c r="N146" s="13"/>
    </row>
    <row r="147" spans="1:14" ht="51" x14ac:dyDescent="0.2">
      <c r="A147" s="14" t="s">
        <v>181</v>
      </c>
      <c r="B147" s="17" t="s">
        <v>544</v>
      </c>
      <c r="C147" s="15" t="str">
        <f t="shared" si="9"/>
        <v>N/A</v>
      </c>
      <c r="D147" s="15" t="str">
        <f t="shared" si="9"/>
        <v>N/A</v>
      </c>
      <c r="L147" s="14" t="s">
        <v>181</v>
      </c>
      <c r="M147" s="17"/>
      <c r="N147" s="13"/>
    </row>
    <row r="148" spans="1:14" x14ac:dyDescent="0.2">
      <c r="A148" s="66" t="s">
        <v>182</v>
      </c>
      <c r="B148" s="66"/>
      <c r="C148" s="66"/>
      <c r="D148" s="66"/>
      <c r="L148" s="66" t="s">
        <v>182</v>
      </c>
      <c r="M148" s="66"/>
      <c r="N148" s="66"/>
    </row>
    <row r="149" spans="1:14" ht="127" customHeight="1" x14ac:dyDescent="0.2">
      <c r="A149" s="14" t="s">
        <v>183</v>
      </c>
      <c r="B149" s="17" t="s">
        <v>31</v>
      </c>
      <c r="C149" s="13" t="str">
        <f>$F$4&amp;CHAR(10)&amp;$F$5&amp;CHAR(10)&amp;$F$20</f>
        <v>ISO 13485
ISO 14971
IEC 62366-1</v>
      </c>
      <c r="D149"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149" s="14" t="s">
        <v>183</v>
      </c>
      <c r="M149" s="17"/>
      <c r="N149" s="13"/>
    </row>
    <row r="150" spans="1:14" ht="134" customHeight="1" x14ac:dyDescent="0.2">
      <c r="A150" s="14" t="s">
        <v>184</v>
      </c>
      <c r="B150" s="17" t="s">
        <v>31</v>
      </c>
      <c r="C150" s="13" t="str">
        <f>$F$4&amp;CHAR(10)&amp;$F$5&amp;CHAR(10)&amp;$F$20</f>
        <v>ISO 13485
ISO 14971
IEC 62366-1</v>
      </c>
      <c r="D150"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150" s="14" t="s">
        <v>184</v>
      </c>
      <c r="M150" s="17"/>
      <c r="N150" s="13"/>
    </row>
    <row r="151" spans="1:14" ht="51" x14ac:dyDescent="0.2">
      <c r="A151" s="14" t="s">
        <v>185</v>
      </c>
      <c r="B151" s="17" t="s">
        <v>544</v>
      </c>
      <c r="C151" s="19" t="str">
        <f>$G$1</f>
        <v>N/A</v>
      </c>
      <c r="D151" s="19" t="str">
        <f>$G$1</f>
        <v>N/A</v>
      </c>
      <c r="L151" s="14" t="s">
        <v>185</v>
      </c>
      <c r="M151" s="17"/>
      <c r="N151" s="13"/>
    </row>
    <row r="152" spans="1:14" ht="34" x14ac:dyDescent="0.2">
      <c r="A152" s="14" t="s">
        <v>186</v>
      </c>
      <c r="B152" s="17" t="s">
        <v>544</v>
      </c>
      <c r="C152" s="19" t="str">
        <f>$G$1</f>
        <v>N/A</v>
      </c>
      <c r="D152" s="19" t="str">
        <f>$G$1</f>
        <v>N/A</v>
      </c>
      <c r="L152" s="14" t="s">
        <v>186</v>
      </c>
      <c r="M152" s="17"/>
      <c r="N152" s="13"/>
    </row>
    <row r="153" spans="1:14" ht="105" customHeight="1" x14ac:dyDescent="0.2">
      <c r="A153" s="14" t="s">
        <v>379</v>
      </c>
      <c r="B153" s="17" t="s">
        <v>31</v>
      </c>
      <c r="C153" s="13" t="str">
        <f>$F$5&amp;CHAR(10)&amp;$F$25</f>
        <v>ISO 14971
ISO 20417</v>
      </c>
      <c r="D153"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153" s="14" t="s">
        <v>379</v>
      </c>
      <c r="M153" s="17"/>
      <c r="N153" s="13"/>
    </row>
    <row r="154" spans="1:14" ht="34" x14ac:dyDescent="0.2">
      <c r="A154" s="14" t="s">
        <v>20</v>
      </c>
      <c r="B154" s="17"/>
      <c r="C154" s="60" t="s">
        <v>633</v>
      </c>
      <c r="D154" s="61"/>
      <c r="L154" s="14" t="s">
        <v>20</v>
      </c>
      <c r="M154" s="17"/>
      <c r="N154" s="13"/>
    </row>
    <row r="155" spans="1:14" ht="135" customHeight="1" x14ac:dyDescent="0.2">
      <c r="A155" s="14" t="s">
        <v>187</v>
      </c>
      <c r="B155" s="17" t="s">
        <v>31</v>
      </c>
      <c r="C155" s="13" t="str">
        <f>$F$5</f>
        <v>ISO 14971</v>
      </c>
      <c r="D155"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155" s="14" t="s">
        <v>187</v>
      </c>
      <c r="M155" s="17"/>
      <c r="N155" s="13"/>
    </row>
    <row r="156" spans="1:14" x14ac:dyDescent="0.2">
      <c r="A156" s="66" t="s">
        <v>188</v>
      </c>
      <c r="B156" s="66"/>
      <c r="C156" s="66"/>
      <c r="D156" s="66"/>
      <c r="L156" s="66" t="s">
        <v>188</v>
      </c>
      <c r="M156" s="66"/>
      <c r="N156" s="66"/>
    </row>
    <row r="157" spans="1:14" ht="129" customHeight="1" x14ac:dyDescent="0.2">
      <c r="A157" s="14" t="s">
        <v>189</v>
      </c>
      <c r="B157" s="17" t="s">
        <v>31</v>
      </c>
      <c r="C157" s="13" t="str">
        <f>_xlfn.TEXTJOIN(CHAR(10),TRUE,$F$12:$F$16)&amp;CHAR(10)&amp;$F$18</f>
        <v>ISO 23908
ISO 7864
ISO 7886-1
ISO 7886-2
ISO 7886-4
ISO 8537</v>
      </c>
      <c r="D157"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157" s="14" t="s">
        <v>189</v>
      </c>
      <c r="M157" s="17"/>
      <c r="N157" s="13"/>
    </row>
    <row r="158" spans="1:14" ht="98" customHeight="1" x14ac:dyDescent="0.2">
      <c r="A158" s="14" t="s">
        <v>190</v>
      </c>
      <c r="B158" s="17" t="s">
        <v>31</v>
      </c>
      <c r="C158" s="13" t="str">
        <f>$F$5&amp;CHAR(10)&amp;$F$25</f>
        <v>ISO 14971
ISO 20417</v>
      </c>
      <c r="D158"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158" s="14" t="s">
        <v>190</v>
      </c>
      <c r="M158" s="17"/>
      <c r="N158" s="13"/>
    </row>
    <row r="159" spans="1:14" ht="104" customHeight="1" x14ac:dyDescent="0.2">
      <c r="A159" s="14" t="s">
        <v>191</v>
      </c>
      <c r="B159" s="17" t="s">
        <v>31</v>
      </c>
      <c r="C159" s="13" t="str">
        <f>$F$20&amp;CHAR(10)&amp;$F$25</f>
        <v>IEC 62366-1
ISO 20417</v>
      </c>
      <c r="D159"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159" s="14" t="s">
        <v>191</v>
      </c>
      <c r="M159" s="17"/>
      <c r="N159" s="13"/>
    </row>
    <row r="160" spans="1:14" x14ac:dyDescent="0.2">
      <c r="A160" s="68" t="s">
        <v>192</v>
      </c>
      <c r="B160" s="69"/>
      <c r="C160" s="69"/>
      <c r="D160" s="70"/>
      <c r="L160" s="68" t="s">
        <v>192</v>
      </c>
      <c r="M160" s="69"/>
      <c r="N160" s="69"/>
    </row>
    <row r="161" spans="1:14" ht="68" x14ac:dyDescent="0.2">
      <c r="A161" s="14" t="s">
        <v>193</v>
      </c>
      <c r="B161" s="17" t="s">
        <v>544</v>
      </c>
      <c r="C161" s="15" t="str">
        <f>$G$1</f>
        <v>N/A</v>
      </c>
      <c r="D161" s="15" t="str">
        <f>$G$1</f>
        <v>N/A</v>
      </c>
      <c r="L161" s="14" t="s">
        <v>193</v>
      </c>
      <c r="M161" s="17"/>
      <c r="N161" s="13"/>
    </row>
    <row r="162" spans="1:14" x14ac:dyDescent="0.2">
      <c r="A162" s="65" t="s">
        <v>194</v>
      </c>
      <c r="B162" s="65"/>
      <c r="C162" s="65"/>
      <c r="D162" s="65"/>
      <c r="L162" s="65" t="s">
        <v>194</v>
      </c>
      <c r="M162" s="65"/>
      <c r="N162" s="65"/>
    </row>
    <row r="163" spans="1:14" ht="34" x14ac:dyDescent="0.2">
      <c r="A163" s="14" t="s">
        <v>11</v>
      </c>
      <c r="B163" s="17" t="s">
        <v>544</v>
      </c>
      <c r="C163" s="15" t="str">
        <f t="shared" ref="C163:D165" si="10">$G$1</f>
        <v>N/A</v>
      </c>
      <c r="D163" s="15" t="str">
        <f t="shared" si="10"/>
        <v>N/A</v>
      </c>
      <c r="L163" s="14" t="s">
        <v>11</v>
      </c>
      <c r="M163" s="17"/>
      <c r="N163" s="13"/>
    </row>
    <row r="164" spans="1:14" ht="17" x14ac:dyDescent="0.2">
      <c r="A164" s="14" t="s">
        <v>12</v>
      </c>
      <c r="B164" s="17" t="s">
        <v>544</v>
      </c>
      <c r="C164" s="15" t="str">
        <f t="shared" si="10"/>
        <v>N/A</v>
      </c>
      <c r="D164" s="15" t="str">
        <f t="shared" si="10"/>
        <v>N/A</v>
      </c>
      <c r="L164" s="14" t="s">
        <v>12</v>
      </c>
      <c r="M164" s="17"/>
      <c r="N164" s="13"/>
    </row>
    <row r="165" spans="1:14" ht="34" x14ac:dyDescent="0.2">
      <c r="A165" s="14" t="s">
        <v>13</v>
      </c>
      <c r="B165" s="17" t="s">
        <v>544</v>
      </c>
      <c r="C165" s="15" t="str">
        <f t="shared" si="10"/>
        <v>N/A</v>
      </c>
      <c r="D165" s="15" t="str">
        <f t="shared" si="10"/>
        <v>N/A</v>
      </c>
      <c r="L165" s="14" t="s">
        <v>13</v>
      </c>
      <c r="M165" s="17"/>
      <c r="N165" s="13"/>
    </row>
    <row r="166" spans="1:14" x14ac:dyDescent="0.2">
      <c r="A166" s="65" t="s">
        <v>195</v>
      </c>
      <c r="B166" s="65"/>
      <c r="C166" s="65"/>
      <c r="D166" s="65"/>
      <c r="L166" s="65" t="s">
        <v>195</v>
      </c>
      <c r="M166" s="65"/>
      <c r="N166" s="65"/>
    </row>
    <row r="167" spans="1:14" x14ac:dyDescent="0.2">
      <c r="A167" s="16" t="s">
        <v>14</v>
      </c>
      <c r="B167" s="17" t="s">
        <v>544</v>
      </c>
      <c r="C167" s="15" t="str">
        <f>$G$1</f>
        <v>N/A</v>
      </c>
      <c r="D167" s="15" t="str">
        <f>$G$1</f>
        <v>N/A</v>
      </c>
      <c r="L167" s="16" t="s">
        <v>14</v>
      </c>
      <c r="M167" s="17"/>
      <c r="N167" s="13"/>
    </row>
    <row r="168" spans="1:14" x14ac:dyDescent="0.2">
      <c r="A168" s="16" t="s">
        <v>15</v>
      </c>
      <c r="B168" s="17" t="s">
        <v>544</v>
      </c>
      <c r="C168" s="15" t="str">
        <f>$G$1</f>
        <v>N/A</v>
      </c>
      <c r="D168" s="15" t="str">
        <f>$G$1</f>
        <v>N/A</v>
      </c>
      <c r="L168" s="16" t="s">
        <v>15</v>
      </c>
      <c r="M168" s="17"/>
      <c r="N168" s="13"/>
    </row>
    <row r="169" spans="1:14" ht="32" customHeight="1" x14ac:dyDescent="0.2">
      <c r="L169" s="22"/>
      <c r="M169" s="9"/>
      <c r="N169" s="8"/>
    </row>
    <row r="170" spans="1:14" ht="32" x14ac:dyDescent="0.2">
      <c r="A170" s="20" t="s">
        <v>196</v>
      </c>
      <c r="B170" s="10" t="s">
        <v>565</v>
      </c>
      <c r="C170" s="11" t="s">
        <v>564</v>
      </c>
      <c r="D170" s="11" t="s">
        <v>77</v>
      </c>
      <c r="L170" s="20" t="s">
        <v>196</v>
      </c>
      <c r="M170" s="10" t="s">
        <v>565</v>
      </c>
      <c r="N170" s="11" t="s">
        <v>564</v>
      </c>
    </row>
    <row r="171" spans="1:14" x14ac:dyDescent="0.2">
      <c r="A171" s="66" t="s">
        <v>197</v>
      </c>
      <c r="B171" s="66"/>
      <c r="C171" s="66"/>
      <c r="D171" s="66"/>
      <c r="L171" s="66" t="s">
        <v>197</v>
      </c>
      <c r="M171" s="66"/>
      <c r="N171" s="66"/>
    </row>
    <row r="172" spans="1:14" x14ac:dyDescent="0.2">
      <c r="A172" s="66" t="s">
        <v>198</v>
      </c>
      <c r="B172" s="66"/>
      <c r="C172" s="66"/>
      <c r="D172" s="66"/>
      <c r="L172" s="66" t="s">
        <v>198</v>
      </c>
      <c r="M172" s="66"/>
      <c r="N172" s="66"/>
    </row>
    <row r="173" spans="1:14" ht="68" customHeight="1" x14ac:dyDescent="0.2">
      <c r="A173" s="63" t="s">
        <v>21</v>
      </c>
      <c r="B173" s="63"/>
      <c r="C173" s="63"/>
      <c r="D173" s="63"/>
      <c r="L173" s="63" t="s">
        <v>21</v>
      </c>
      <c r="M173" s="63"/>
      <c r="N173" s="63"/>
    </row>
    <row r="174" spans="1:14" ht="120" customHeight="1" x14ac:dyDescent="0.2">
      <c r="A174" s="14" t="s">
        <v>199</v>
      </c>
      <c r="B174" s="17" t="s">
        <v>31</v>
      </c>
      <c r="C174" s="13" t="str">
        <f>$F$20&amp;CHAR(10)&amp;$F$25</f>
        <v>IEC 62366-1
ISO 20417</v>
      </c>
      <c r="D174"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174" s="14" t="s">
        <v>199</v>
      </c>
      <c r="M174" s="17"/>
      <c r="N174" s="13"/>
    </row>
    <row r="175" spans="1:14" ht="132" customHeight="1" x14ac:dyDescent="0.2">
      <c r="A175" s="14" t="s">
        <v>200</v>
      </c>
      <c r="B175" s="17" t="s">
        <v>31</v>
      </c>
      <c r="C175" s="13" t="str">
        <f>$F$25</f>
        <v>ISO 20417</v>
      </c>
      <c r="D175"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175" s="14" t="s">
        <v>200</v>
      </c>
      <c r="M175" s="17"/>
      <c r="N175" s="13"/>
    </row>
    <row r="176" spans="1:14" ht="152" customHeight="1" x14ac:dyDescent="0.2">
      <c r="A176" s="14" t="s">
        <v>201</v>
      </c>
      <c r="B176" s="17" t="s">
        <v>31</v>
      </c>
      <c r="C176" s="13" t="str">
        <f>$F$25</f>
        <v>ISO 20417</v>
      </c>
      <c r="D176"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176" s="14" t="s">
        <v>201</v>
      </c>
      <c r="M176" s="17"/>
      <c r="N176" s="13"/>
    </row>
    <row r="177" spans="1:14" ht="51" customHeight="1" x14ac:dyDescent="0.2">
      <c r="A177" s="14" t="s">
        <v>202</v>
      </c>
      <c r="B177" s="17"/>
      <c r="C177" s="60" t="s">
        <v>633</v>
      </c>
      <c r="D177" s="61"/>
      <c r="L177" s="14" t="s">
        <v>202</v>
      </c>
      <c r="M177" s="17"/>
      <c r="N177" s="13"/>
    </row>
    <row r="178" spans="1:14" ht="34" customHeight="1" x14ac:dyDescent="0.2">
      <c r="A178" s="14" t="s">
        <v>204</v>
      </c>
      <c r="B178" s="17"/>
      <c r="C178" s="60" t="s">
        <v>633</v>
      </c>
      <c r="D178" s="61"/>
      <c r="L178" s="14" t="s">
        <v>204</v>
      </c>
      <c r="M178" s="17"/>
      <c r="N178" s="13"/>
    </row>
    <row r="179" spans="1:14" ht="51" x14ac:dyDescent="0.2">
      <c r="A179" s="14" t="s">
        <v>205</v>
      </c>
      <c r="B179" s="17"/>
      <c r="C179" s="60" t="s">
        <v>633</v>
      </c>
      <c r="D179" s="61"/>
      <c r="L179" s="14" t="s">
        <v>205</v>
      </c>
      <c r="M179" s="17"/>
      <c r="N179" s="13"/>
    </row>
    <row r="180" spans="1:14" ht="130" customHeight="1" x14ac:dyDescent="0.2">
      <c r="A180" s="14" t="s">
        <v>206</v>
      </c>
      <c r="B180" s="17" t="s">
        <v>31</v>
      </c>
      <c r="C180" s="13" t="str">
        <f>$F$5&amp;CHAR(10)&amp;$F$25</f>
        <v>ISO 14971
ISO 20417</v>
      </c>
      <c r="D180"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180" s="14" t="s">
        <v>206</v>
      </c>
      <c r="M180" s="17"/>
      <c r="N180" s="13"/>
    </row>
    <row r="181" spans="1:14" ht="119" customHeight="1" x14ac:dyDescent="0.2">
      <c r="A181" s="14" t="s">
        <v>207</v>
      </c>
      <c r="B181" s="17" t="s">
        <v>31</v>
      </c>
      <c r="C181" s="13" t="str">
        <f>$F$25</f>
        <v>ISO 20417</v>
      </c>
      <c r="D181"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181" s="14" t="s">
        <v>207</v>
      </c>
      <c r="M181" s="17"/>
      <c r="N181" s="13"/>
    </row>
    <row r="182" spans="1:14" x14ac:dyDescent="0.2">
      <c r="A182" s="62" t="s">
        <v>208</v>
      </c>
      <c r="B182" s="62"/>
      <c r="C182" s="62"/>
      <c r="D182" s="62"/>
      <c r="L182" s="62" t="s">
        <v>208</v>
      </c>
      <c r="M182" s="62"/>
      <c r="N182" s="62"/>
    </row>
    <row r="183" spans="1:14" x14ac:dyDescent="0.2">
      <c r="A183" s="63" t="s">
        <v>22</v>
      </c>
      <c r="B183" s="63"/>
      <c r="C183" s="63"/>
      <c r="D183" s="63"/>
      <c r="L183" s="63" t="s">
        <v>22</v>
      </c>
      <c r="M183" s="63"/>
      <c r="N183" s="63"/>
    </row>
    <row r="184" spans="1:14" ht="116" customHeight="1" x14ac:dyDescent="0.2">
      <c r="A184" s="14" t="s">
        <v>209</v>
      </c>
      <c r="B184" s="17" t="s">
        <v>31</v>
      </c>
      <c r="C184" s="13" t="str">
        <f>$F$25</f>
        <v>ISO 20417</v>
      </c>
      <c r="D184"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184" s="14" t="s">
        <v>209</v>
      </c>
      <c r="M184" s="17"/>
      <c r="N184" s="13"/>
    </row>
    <row r="185" spans="1:14" ht="106" customHeight="1" x14ac:dyDescent="0.2">
      <c r="A185" s="14" t="s">
        <v>210</v>
      </c>
      <c r="B185" s="17" t="s">
        <v>31</v>
      </c>
      <c r="C185" s="13" t="str">
        <f>$F$25</f>
        <v>ISO 20417</v>
      </c>
      <c r="D185"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185" s="14" t="s">
        <v>210</v>
      </c>
      <c r="M185" s="17"/>
      <c r="N185" s="13"/>
    </row>
    <row r="186" spans="1:14" ht="125" customHeight="1" x14ac:dyDescent="0.2">
      <c r="A186" s="14" t="s">
        <v>211</v>
      </c>
      <c r="B186" s="17" t="s">
        <v>31</v>
      </c>
      <c r="C186" s="13" t="str">
        <f>$F$25</f>
        <v>ISO 20417</v>
      </c>
      <c r="D186"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186" s="14" t="s">
        <v>211</v>
      </c>
      <c r="M186" s="17"/>
      <c r="N186" s="13"/>
    </row>
    <row r="187" spans="1:14" ht="146" customHeight="1" x14ac:dyDescent="0.2">
      <c r="A187" s="14" t="s">
        <v>212</v>
      </c>
      <c r="B187" s="17" t="s">
        <v>31</v>
      </c>
      <c r="C187" s="13" t="str">
        <f>$F$25</f>
        <v>ISO 20417</v>
      </c>
      <c r="D187"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187" s="14" t="s">
        <v>212</v>
      </c>
      <c r="M187" s="17"/>
      <c r="N187" s="13"/>
    </row>
    <row r="188" spans="1:14" ht="17" customHeight="1" x14ac:dyDescent="0.2">
      <c r="A188" s="63" t="s">
        <v>203</v>
      </c>
      <c r="B188" s="63"/>
      <c r="C188" s="63"/>
      <c r="D188" s="63"/>
      <c r="L188" s="63" t="s">
        <v>203</v>
      </c>
      <c r="M188" s="63"/>
      <c r="N188" s="63"/>
    </row>
    <row r="189" spans="1:14" ht="85" customHeight="1" x14ac:dyDescent="0.2">
      <c r="A189" s="18" t="s">
        <v>213</v>
      </c>
      <c r="B189" s="17" t="s">
        <v>31</v>
      </c>
      <c r="C189" s="13" t="str">
        <f>$F$25</f>
        <v>ISO 20417</v>
      </c>
      <c r="D189"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189" s="18" t="s">
        <v>213</v>
      </c>
      <c r="M189" s="17"/>
      <c r="N189" s="13"/>
    </row>
    <row r="190" spans="1:14" ht="83" customHeight="1" x14ac:dyDescent="0.2">
      <c r="A190" s="18" t="s">
        <v>214</v>
      </c>
      <c r="B190" s="17" t="s">
        <v>31</v>
      </c>
      <c r="C190" s="13" t="str">
        <f>$F$25</f>
        <v>ISO 20417</v>
      </c>
      <c r="D190"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190" s="18" t="s">
        <v>214</v>
      </c>
      <c r="M190" s="17"/>
      <c r="N190" s="13"/>
    </row>
    <row r="191" spans="1:14" ht="17" x14ac:dyDescent="0.2">
      <c r="A191" s="18" t="s">
        <v>25</v>
      </c>
      <c r="B191" s="17" t="s">
        <v>544</v>
      </c>
      <c r="C191" s="19" t="str">
        <f>$G$1</f>
        <v>N/A</v>
      </c>
      <c r="D191" s="19" t="str">
        <f>$G$1</f>
        <v>N/A</v>
      </c>
      <c r="L191" s="18" t="s">
        <v>25</v>
      </c>
      <c r="M191" s="17"/>
      <c r="N191" s="13"/>
    </row>
    <row r="192" spans="1:14" ht="97" customHeight="1" x14ac:dyDescent="0.2">
      <c r="A192" s="14" t="s">
        <v>215</v>
      </c>
      <c r="B192" s="17" t="s">
        <v>31</v>
      </c>
      <c r="C192" s="13" t="str">
        <f t="shared" ref="C192:C197" si="11">$F$25</f>
        <v>ISO 20417</v>
      </c>
      <c r="D192" s="13" t="str">
        <f t="shared" ref="D192:D204" si="12">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192" s="14" t="s">
        <v>215</v>
      </c>
      <c r="M192" s="17"/>
      <c r="N192" s="13"/>
    </row>
    <row r="193" spans="1:14" ht="123" customHeight="1" x14ac:dyDescent="0.2">
      <c r="A193" s="14" t="s">
        <v>216</v>
      </c>
      <c r="B193" s="17" t="s">
        <v>31</v>
      </c>
      <c r="C193" s="13" t="str">
        <f t="shared" si="11"/>
        <v>ISO 20417</v>
      </c>
      <c r="D193" s="13" t="str">
        <f t="shared" si="12"/>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193" s="14" t="s">
        <v>216</v>
      </c>
      <c r="M193" s="17"/>
      <c r="N193" s="13"/>
    </row>
    <row r="194" spans="1:14" ht="110" customHeight="1" x14ac:dyDescent="0.2">
      <c r="A194" s="14" t="s">
        <v>217</v>
      </c>
      <c r="B194" s="17" t="s">
        <v>31</v>
      </c>
      <c r="C194" s="13" t="str">
        <f t="shared" si="11"/>
        <v>ISO 20417</v>
      </c>
      <c r="D194" s="13" t="str">
        <f t="shared" si="12"/>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194" s="14" t="s">
        <v>217</v>
      </c>
      <c r="M194" s="17"/>
      <c r="N194" s="13"/>
    </row>
    <row r="195" spans="1:14" ht="124" customHeight="1" x14ac:dyDescent="0.2">
      <c r="A195" s="14" t="s">
        <v>218</v>
      </c>
      <c r="B195" s="17" t="s">
        <v>31</v>
      </c>
      <c r="C195" s="13" t="str">
        <f t="shared" si="11"/>
        <v>ISO 20417</v>
      </c>
      <c r="D195" s="13" t="str">
        <f t="shared" si="12"/>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195" s="14" t="s">
        <v>218</v>
      </c>
      <c r="M195" s="17"/>
      <c r="N195" s="13"/>
    </row>
    <row r="196" spans="1:14" ht="93" customHeight="1" x14ac:dyDescent="0.2">
      <c r="A196" s="14" t="s">
        <v>219</v>
      </c>
      <c r="B196" s="17" t="s">
        <v>31</v>
      </c>
      <c r="C196" s="13" t="str">
        <f t="shared" si="11"/>
        <v>ISO 20417</v>
      </c>
      <c r="D196" s="13" t="str">
        <f t="shared" si="12"/>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196" s="14" t="s">
        <v>219</v>
      </c>
      <c r="M196" s="17"/>
      <c r="N196" s="13"/>
    </row>
    <row r="197" spans="1:14" ht="70" customHeight="1" x14ac:dyDescent="0.2">
      <c r="A197" s="14" t="s">
        <v>220</v>
      </c>
      <c r="B197" s="17" t="s">
        <v>31</v>
      </c>
      <c r="C197" s="13" t="str">
        <f t="shared" si="11"/>
        <v>ISO 20417</v>
      </c>
      <c r="D197" s="13" t="str">
        <f t="shared" si="12"/>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197" s="14" t="s">
        <v>220</v>
      </c>
      <c r="M197" s="17"/>
      <c r="N197" s="13"/>
    </row>
    <row r="198" spans="1:14" ht="88" customHeight="1" x14ac:dyDescent="0.2">
      <c r="A198" s="14" t="s">
        <v>221</v>
      </c>
      <c r="B198" s="17" t="s">
        <v>31</v>
      </c>
      <c r="C198" s="13" t="str">
        <f>_xlfn.TEXTJOIN(CHAR(10),TRUE,$F$21:$F$25)</f>
        <v>ISO 10993-7
ISO 11135
ISO 11607-1
ISO 11607-2
ISO 20417</v>
      </c>
      <c r="D198" s="13" t="str">
        <f t="shared" si="12"/>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198" s="14" t="s">
        <v>221</v>
      </c>
      <c r="M198" s="17"/>
      <c r="N198" s="13"/>
    </row>
    <row r="199" spans="1:14" ht="115" customHeight="1" x14ac:dyDescent="0.2">
      <c r="A199" s="14" t="s">
        <v>222</v>
      </c>
      <c r="B199" s="17" t="s">
        <v>31</v>
      </c>
      <c r="C199" s="13" t="str">
        <f>$F$25</f>
        <v>ISO 20417</v>
      </c>
      <c r="D199" s="13" t="str">
        <f t="shared" si="12"/>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199" s="14" t="s">
        <v>222</v>
      </c>
      <c r="M199" s="17"/>
      <c r="N199" s="13"/>
    </row>
    <row r="200" spans="1:14" ht="112" customHeight="1" x14ac:dyDescent="0.2">
      <c r="A200" s="14" t="s">
        <v>223</v>
      </c>
      <c r="B200" s="17" t="s">
        <v>31</v>
      </c>
      <c r="C200" s="13" t="str">
        <f>_xlfn.TEXTJOIN(CHAR(10),TRUE,$F$23:$F$25)</f>
        <v>ISO 11607-1
ISO 11607-2
ISO 20417</v>
      </c>
      <c r="D200" s="13" t="str">
        <f>_xlfn.TEXTJOIN(CHAR(10),TRUE,$I$5:$I$6)&amp;CHAR(10)&amp;$I$8&amp;CHAR(10)&amp;$I$11</f>
        <v>A020102 - Infusion and irrigation syringes, single-use
A020104 - Syringes for injectors, single-use
A020106 - Insulin syringes, single-use
A020109 - Tuberculin syringes, single-use</v>
      </c>
      <c r="L200" s="14" t="s">
        <v>223</v>
      </c>
      <c r="M200" s="17"/>
      <c r="N200" s="13"/>
    </row>
    <row r="201" spans="1:14" ht="108" customHeight="1" x14ac:dyDescent="0.2">
      <c r="A201" s="14" t="s">
        <v>224</v>
      </c>
      <c r="B201" s="17" t="s">
        <v>31</v>
      </c>
      <c r="C201" s="13" t="str">
        <f>_xlfn.TEXTJOIN(CHAR(10),TRUE,$F$23:$F$25)</f>
        <v>ISO 11607-1
ISO 11607-2
ISO 20417</v>
      </c>
      <c r="D201" s="13" t="str">
        <f>_xlfn.TEXTJOIN(CHAR(10),TRUE,$I$12:$I$13)</f>
        <v>A020201 - Reusable infusion syringes
A020202 - Reusable irrigation syringes</v>
      </c>
      <c r="L201" s="14" t="s">
        <v>224</v>
      </c>
      <c r="M201" s="17"/>
      <c r="N201" s="13"/>
    </row>
    <row r="202" spans="1:14" ht="130" customHeight="1" x14ac:dyDescent="0.2">
      <c r="A202" s="14" t="s">
        <v>225</v>
      </c>
      <c r="B202" s="17" t="s">
        <v>31</v>
      </c>
      <c r="C202" s="13" t="str">
        <f>$F$25</f>
        <v>ISO 20417</v>
      </c>
      <c r="D202" s="13" t="str">
        <f t="shared" si="12"/>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202" s="14" t="s">
        <v>225</v>
      </c>
      <c r="M202" s="17"/>
      <c r="N202" s="13"/>
    </row>
    <row r="203" spans="1:14" ht="92" customHeight="1" x14ac:dyDescent="0.2">
      <c r="A203" s="14" t="s">
        <v>226</v>
      </c>
      <c r="B203" s="17" t="s">
        <v>31</v>
      </c>
      <c r="C203" s="13" t="str">
        <f>$F$25</f>
        <v>ISO 20417</v>
      </c>
      <c r="D203" s="13" t="str">
        <f t="shared" si="12"/>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203" s="14" t="s">
        <v>226</v>
      </c>
      <c r="M203" s="17"/>
      <c r="N203" s="13"/>
    </row>
    <row r="204" spans="1:14" ht="110" customHeight="1" x14ac:dyDescent="0.2">
      <c r="A204" s="14" t="s">
        <v>227</v>
      </c>
      <c r="B204" s="17" t="s">
        <v>31</v>
      </c>
      <c r="C204" s="13" t="str">
        <f>$F$20&amp;CHAR(10)&amp;$F$25</f>
        <v>IEC 62366-1
ISO 20417</v>
      </c>
      <c r="D204" s="13" t="str">
        <f t="shared" si="12"/>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204" s="14" t="s">
        <v>227</v>
      </c>
      <c r="M204" s="17"/>
      <c r="N204" s="13"/>
    </row>
    <row r="205" spans="1:14" ht="34" x14ac:dyDescent="0.2">
      <c r="A205" s="14" t="s">
        <v>228</v>
      </c>
      <c r="B205" s="17" t="s">
        <v>544</v>
      </c>
      <c r="C205" s="19" t="str">
        <f>$G$1</f>
        <v>N/A</v>
      </c>
      <c r="D205" s="19" t="str">
        <f>$G$1</f>
        <v>N/A</v>
      </c>
      <c r="L205" s="14" t="s">
        <v>228</v>
      </c>
      <c r="M205" s="17"/>
      <c r="N205" s="13"/>
    </row>
    <row r="206" spans="1:14" x14ac:dyDescent="0.2">
      <c r="A206" s="62" t="s">
        <v>229</v>
      </c>
      <c r="B206" s="62"/>
      <c r="C206" s="62"/>
      <c r="D206" s="62"/>
      <c r="L206" s="62" t="s">
        <v>229</v>
      </c>
      <c r="M206" s="62"/>
      <c r="N206" s="62"/>
    </row>
    <row r="207" spans="1:14" ht="17" customHeight="1" x14ac:dyDescent="0.2">
      <c r="A207" s="71" t="s">
        <v>23</v>
      </c>
      <c r="B207" s="72"/>
      <c r="C207" s="72"/>
      <c r="D207" s="73"/>
      <c r="L207" s="71" t="s">
        <v>23</v>
      </c>
      <c r="M207" s="72"/>
      <c r="N207" s="72"/>
    </row>
    <row r="208" spans="1:14" ht="78" customHeight="1" x14ac:dyDescent="0.2">
      <c r="A208" s="14" t="s">
        <v>233</v>
      </c>
      <c r="B208" s="17" t="s">
        <v>31</v>
      </c>
      <c r="C208" s="13" t="str">
        <f>_xlfn.TEXTJOIN(CHAR(10),TRUE,$F$23:$F$25)</f>
        <v>ISO 11607-1
ISO 11607-2
ISO 20417</v>
      </c>
      <c r="D208" s="13" t="str">
        <f t="shared" ref="D208:D217" si="13">_xlfn.TEXTJOIN(CHAR(10),TRUE,$I$4:$I$11)&amp;CHAR(10)&amp;$I$14</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A020203 - Cartridge syringes</v>
      </c>
      <c r="L208" s="14" t="s">
        <v>233</v>
      </c>
      <c r="M208" s="17"/>
      <c r="N208" s="13"/>
    </row>
    <row r="209" spans="1:14" ht="70" customHeight="1" x14ac:dyDescent="0.2">
      <c r="A209" s="14" t="s">
        <v>234</v>
      </c>
      <c r="B209" s="17" t="s">
        <v>31</v>
      </c>
      <c r="C209" s="13" t="str">
        <f>_xlfn.TEXTJOIN(CHAR(10),TRUE,$F$23:$F$25)</f>
        <v>ISO 11607-1
ISO 11607-2
ISO 20417</v>
      </c>
      <c r="D209" s="13" t="str">
        <f t="shared" si="13"/>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A020203 - Cartridge syringes</v>
      </c>
      <c r="L209" s="14" t="s">
        <v>234</v>
      </c>
      <c r="M209" s="17"/>
      <c r="N209" s="13"/>
    </row>
    <row r="210" spans="1:14" ht="96" customHeight="1" x14ac:dyDescent="0.2">
      <c r="A210" s="14" t="s">
        <v>235</v>
      </c>
      <c r="B210" s="17" t="s">
        <v>31</v>
      </c>
      <c r="C210" s="13" t="str">
        <f>_xlfn.TEXTJOIN(CHAR(10),TRUE,$F$21:$F$25)</f>
        <v>ISO 10993-7
ISO 11135
ISO 11607-1
ISO 11607-2
ISO 20417</v>
      </c>
      <c r="D210" s="13" t="str">
        <f t="shared" si="13"/>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A020203 - Cartridge syringes</v>
      </c>
      <c r="L210" s="14" t="s">
        <v>235</v>
      </c>
      <c r="M210" s="17"/>
      <c r="N210" s="13"/>
    </row>
    <row r="211" spans="1:14" ht="105" customHeight="1" x14ac:dyDescent="0.2">
      <c r="A211" s="14" t="s">
        <v>236</v>
      </c>
      <c r="B211" s="17" t="s">
        <v>31</v>
      </c>
      <c r="C211" s="13" t="str">
        <f t="shared" ref="C211:C216" si="14">$F$25</f>
        <v>ISO 20417</v>
      </c>
      <c r="D211" s="13" t="str">
        <f t="shared" si="13"/>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A020203 - Cartridge syringes</v>
      </c>
      <c r="L211" s="14" t="s">
        <v>236</v>
      </c>
      <c r="M211" s="17"/>
      <c r="N211" s="13"/>
    </row>
    <row r="212" spans="1:14" ht="83" customHeight="1" x14ac:dyDescent="0.2">
      <c r="A212" s="14" t="s">
        <v>237</v>
      </c>
      <c r="B212" s="17" t="s">
        <v>31</v>
      </c>
      <c r="C212" s="13" t="str">
        <f t="shared" si="14"/>
        <v>ISO 20417</v>
      </c>
      <c r="D212" s="13" t="str">
        <f t="shared" si="13"/>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A020203 - Cartridge syringes</v>
      </c>
      <c r="L212" s="14" t="s">
        <v>237</v>
      </c>
      <c r="M212" s="17"/>
      <c r="N212" s="13"/>
    </row>
    <row r="213" spans="1:14" ht="118" customHeight="1" x14ac:dyDescent="0.2">
      <c r="A213" s="14" t="s">
        <v>238</v>
      </c>
      <c r="B213" s="17" t="s">
        <v>31</v>
      </c>
      <c r="C213" s="13" t="str">
        <f t="shared" si="14"/>
        <v>ISO 20417</v>
      </c>
      <c r="D213" s="13" t="str">
        <f t="shared" si="13"/>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A020203 - Cartridge syringes</v>
      </c>
      <c r="L213" s="14" t="s">
        <v>238</v>
      </c>
      <c r="M213" s="17"/>
      <c r="N213" s="13"/>
    </row>
    <row r="214" spans="1:14" ht="93" customHeight="1" x14ac:dyDescent="0.2">
      <c r="A214" s="14" t="s">
        <v>239</v>
      </c>
      <c r="B214" s="17" t="s">
        <v>31</v>
      </c>
      <c r="C214" s="13" t="str">
        <f t="shared" si="14"/>
        <v>ISO 20417</v>
      </c>
      <c r="D214" s="13" t="str">
        <f t="shared" si="13"/>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A020203 - Cartridge syringes</v>
      </c>
      <c r="L214" s="14" t="s">
        <v>239</v>
      </c>
      <c r="M214" s="17"/>
      <c r="N214" s="13"/>
    </row>
    <row r="215" spans="1:14" ht="108" customHeight="1" x14ac:dyDescent="0.2">
      <c r="A215" s="14" t="s">
        <v>240</v>
      </c>
      <c r="B215" s="17" t="s">
        <v>31</v>
      </c>
      <c r="C215" s="13" t="str">
        <f t="shared" si="14"/>
        <v>ISO 20417</v>
      </c>
      <c r="D215" s="13" t="str">
        <f t="shared" si="13"/>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A020203 - Cartridge syringes</v>
      </c>
      <c r="L215" s="14" t="s">
        <v>240</v>
      </c>
      <c r="M215" s="17"/>
      <c r="N215" s="13"/>
    </row>
    <row r="216" spans="1:14" ht="102" customHeight="1" x14ac:dyDescent="0.2">
      <c r="A216" s="14" t="s">
        <v>241</v>
      </c>
      <c r="B216" s="17" t="s">
        <v>31</v>
      </c>
      <c r="C216" s="13" t="str">
        <f t="shared" si="14"/>
        <v>ISO 20417</v>
      </c>
      <c r="D216" s="13" t="str">
        <f t="shared" si="13"/>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A020203 - Cartridge syringes</v>
      </c>
      <c r="L216" s="14" t="s">
        <v>241</v>
      </c>
      <c r="M216" s="17"/>
      <c r="N216" s="13"/>
    </row>
    <row r="217" spans="1:14" ht="95" customHeight="1" x14ac:dyDescent="0.2">
      <c r="A217" s="14" t="s">
        <v>242</v>
      </c>
      <c r="B217" s="17" t="s">
        <v>31</v>
      </c>
      <c r="C217" s="13" t="str">
        <f>_xlfn.TEXTJOIN(CHAR(10),TRUE,$F$23:$F$25)</f>
        <v>ISO 11607-1
ISO 11607-2
ISO 20417</v>
      </c>
      <c r="D217" s="13" t="str">
        <f t="shared" si="13"/>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A020203 - Cartridge syringes</v>
      </c>
      <c r="L217" s="14" t="s">
        <v>242</v>
      </c>
      <c r="M217" s="17"/>
      <c r="N217" s="13"/>
    </row>
    <row r="218" spans="1:14" x14ac:dyDescent="0.2">
      <c r="A218" s="68" t="s">
        <v>243</v>
      </c>
      <c r="B218" s="69"/>
      <c r="C218" s="69"/>
      <c r="D218" s="70"/>
      <c r="L218" s="68" t="s">
        <v>243</v>
      </c>
      <c r="M218" s="69"/>
      <c r="N218" s="69"/>
    </row>
    <row r="219" spans="1:14" ht="17" customHeight="1" x14ac:dyDescent="0.2">
      <c r="A219" s="71" t="s">
        <v>24</v>
      </c>
      <c r="B219" s="72"/>
      <c r="C219" s="72"/>
      <c r="D219" s="73"/>
      <c r="L219" s="71" t="s">
        <v>24</v>
      </c>
      <c r="M219" s="72"/>
      <c r="N219" s="72"/>
    </row>
    <row r="220" spans="1:14" ht="99" customHeight="1" x14ac:dyDescent="0.2">
      <c r="A220" s="14" t="s">
        <v>244</v>
      </c>
      <c r="B220" s="17" t="s">
        <v>31</v>
      </c>
      <c r="C220" s="13" t="str">
        <f t="shared" ref="C220:C229" si="15">$F$25</f>
        <v>ISO 20417</v>
      </c>
      <c r="D220" s="13" t="str">
        <f t="shared" ref="D220:D229" si="16">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220" s="14" t="s">
        <v>244</v>
      </c>
      <c r="M220" s="17"/>
      <c r="N220" s="13"/>
    </row>
    <row r="221" spans="1:14" ht="98" customHeight="1" x14ac:dyDescent="0.2">
      <c r="A221" s="14" t="s">
        <v>245</v>
      </c>
      <c r="B221" s="17" t="s">
        <v>31</v>
      </c>
      <c r="C221" s="13" t="str">
        <f t="shared" si="15"/>
        <v>ISO 20417</v>
      </c>
      <c r="D221" s="13" t="str">
        <f t="shared" si="16"/>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221" s="14" t="s">
        <v>245</v>
      </c>
      <c r="M221" s="17"/>
      <c r="N221" s="13"/>
    </row>
    <row r="222" spans="1:14" ht="128" customHeight="1" x14ac:dyDescent="0.2">
      <c r="A222" s="14" t="s">
        <v>246</v>
      </c>
      <c r="B222" s="17" t="s">
        <v>31</v>
      </c>
      <c r="C222" s="13" t="str">
        <f t="shared" si="15"/>
        <v>ISO 20417</v>
      </c>
      <c r="D222" s="13" t="str">
        <f t="shared" si="16"/>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222" s="14" t="s">
        <v>246</v>
      </c>
      <c r="M222" s="17"/>
      <c r="N222" s="13"/>
    </row>
    <row r="223" spans="1:14" ht="130" customHeight="1" x14ac:dyDescent="0.2">
      <c r="A223" s="14" t="s">
        <v>247</v>
      </c>
      <c r="B223" s="17" t="s">
        <v>31</v>
      </c>
      <c r="C223" s="13" t="str">
        <f t="shared" si="15"/>
        <v>ISO 20417</v>
      </c>
      <c r="D223" s="13" t="str">
        <f t="shared" si="16"/>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223" s="14" t="s">
        <v>247</v>
      </c>
      <c r="M223" s="17"/>
      <c r="N223" s="13"/>
    </row>
    <row r="224" spans="1:14" ht="77" customHeight="1" x14ac:dyDescent="0.2">
      <c r="A224" s="14" t="s">
        <v>248</v>
      </c>
      <c r="B224" s="17" t="s">
        <v>31</v>
      </c>
      <c r="C224" s="13" t="str">
        <f t="shared" si="15"/>
        <v>ISO 20417</v>
      </c>
      <c r="D224" s="13" t="str">
        <f t="shared" si="16"/>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224" s="14" t="s">
        <v>248</v>
      </c>
      <c r="M224" s="17"/>
      <c r="N224" s="13"/>
    </row>
    <row r="225" spans="1:14" ht="96" customHeight="1" x14ac:dyDescent="0.2">
      <c r="A225" s="14" t="s">
        <v>249</v>
      </c>
      <c r="B225" s="17" t="s">
        <v>31</v>
      </c>
      <c r="C225" s="13" t="str">
        <f t="shared" si="15"/>
        <v>ISO 20417</v>
      </c>
      <c r="D225" s="13" t="str">
        <f t="shared" si="16"/>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225" s="14" t="s">
        <v>249</v>
      </c>
      <c r="M225" s="17"/>
      <c r="N225" s="13"/>
    </row>
    <row r="226" spans="1:14" ht="71" customHeight="1" x14ac:dyDescent="0.2">
      <c r="A226" s="14" t="s">
        <v>250</v>
      </c>
      <c r="B226" s="17" t="s">
        <v>31</v>
      </c>
      <c r="C226" s="13" t="str">
        <f>$F$5&amp;CHAR(10)&amp;$F$25</f>
        <v>ISO 14971
ISO 20417</v>
      </c>
      <c r="D226" s="13" t="str">
        <f t="shared" si="16"/>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226" s="14" t="s">
        <v>250</v>
      </c>
      <c r="M226" s="17"/>
      <c r="N226" s="13"/>
    </row>
    <row r="227" spans="1:14" ht="96" customHeight="1" x14ac:dyDescent="0.2">
      <c r="A227" s="14" t="s">
        <v>251</v>
      </c>
      <c r="B227" s="17" t="s">
        <v>31</v>
      </c>
      <c r="C227" s="13" t="str">
        <f t="shared" si="15"/>
        <v>ISO 20417</v>
      </c>
      <c r="D227" s="13" t="str">
        <f t="shared" si="16"/>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227" s="14" t="s">
        <v>251</v>
      </c>
      <c r="M227" s="17"/>
      <c r="N227" s="13"/>
    </row>
    <row r="228" spans="1:14" ht="108" customHeight="1" x14ac:dyDescent="0.2">
      <c r="A228" s="14" t="s">
        <v>252</v>
      </c>
      <c r="B228" s="17" t="s">
        <v>31</v>
      </c>
      <c r="C228" s="13" t="str">
        <f t="shared" si="15"/>
        <v>ISO 20417</v>
      </c>
      <c r="D228" s="13" t="str">
        <f t="shared" si="16"/>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228" s="14" t="s">
        <v>252</v>
      </c>
      <c r="M228" s="17"/>
      <c r="N228" s="13"/>
    </row>
    <row r="229" spans="1:14" ht="95" customHeight="1" x14ac:dyDescent="0.2">
      <c r="A229" s="14" t="s">
        <v>253</v>
      </c>
      <c r="B229" s="17" t="s">
        <v>31</v>
      </c>
      <c r="C229" s="13" t="str">
        <f t="shared" si="15"/>
        <v>ISO 20417</v>
      </c>
      <c r="D229" s="13" t="str">
        <f t="shared" si="16"/>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229" s="14" t="s">
        <v>253</v>
      </c>
      <c r="M229" s="17"/>
      <c r="N229" s="13"/>
    </row>
    <row r="230" spans="1:14" x14ac:dyDescent="0.2">
      <c r="A230" s="63" t="s">
        <v>254</v>
      </c>
      <c r="B230" s="63"/>
      <c r="C230" s="63"/>
      <c r="D230" s="63"/>
      <c r="L230" s="63" t="s">
        <v>254</v>
      </c>
      <c r="M230" s="63"/>
      <c r="N230" s="63"/>
    </row>
    <row r="231" spans="1:14" ht="34" x14ac:dyDescent="0.2">
      <c r="A231" s="14" t="s">
        <v>495</v>
      </c>
      <c r="B231" s="17" t="s">
        <v>544</v>
      </c>
      <c r="C231" s="19" t="str">
        <f t="shared" ref="C231:D234" si="17">$G$1</f>
        <v>N/A</v>
      </c>
      <c r="D231" s="19" t="str">
        <f t="shared" si="17"/>
        <v>N/A</v>
      </c>
      <c r="L231" s="14" t="s">
        <v>495</v>
      </c>
      <c r="M231" s="17"/>
      <c r="N231" s="13"/>
    </row>
    <row r="232" spans="1:14" ht="17" x14ac:dyDescent="0.2">
      <c r="A232" s="14" t="s">
        <v>496</v>
      </c>
      <c r="B232" s="17" t="s">
        <v>544</v>
      </c>
      <c r="C232" s="19" t="str">
        <f t="shared" si="17"/>
        <v>N/A</v>
      </c>
      <c r="D232" s="19" t="str">
        <f t="shared" si="17"/>
        <v>N/A</v>
      </c>
      <c r="L232" s="14" t="s">
        <v>496</v>
      </c>
      <c r="M232" s="17"/>
      <c r="N232" s="13"/>
    </row>
    <row r="233" spans="1:14" ht="34" x14ac:dyDescent="0.2">
      <c r="A233" s="14" t="s">
        <v>497</v>
      </c>
      <c r="B233" s="17" t="s">
        <v>544</v>
      </c>
      <c r="C233" s="19" t="str">
        <f t="shared" si="17"/>
        <v>N/A</v>
      </c>
      <c r="D233" s="19" t="str">
        <f t="shared" si="17"/>
        <v>N/A</v>
      </c>
      <c r="L233" s="14" t="s">
        <v>497</v>
      </c>
      <c r="M233" s="17"/>
      <c r="N233" s="13"/>
    </row>
    <row r="234" spans="1:14" ht="17" x14ac:dyDescent="0.2">
      <c r="A234" s="14" t="s">
        <v>498</v>
      </c>
      <c r="B234" s="17" t="s">
        <v>544</v>
      </c>
      <c r="C234" s="19" t="str">
        <f t="shared" si="17"/>
        <v>N/A</v>
      </c>
      <c r="D234" s="19" t="str">
        <f t="shared" si="17"/>
        <v>N/A</v>
      </c>
      <c r="L234" s="14" t="s">
        <v>498</v>
      </c>
      <c r="M234" s="17"/>
      <c r="N234" s="13"/>
    </row>
    <row r="235" spans="1:14" ht="98" customHeight="1" x14ac:dyDescent="0.2">
      <c r="A235" s="14" t="s">
        <v>255</v>
      </c>
      <c r="B235" s="17" t="s">
        <v>31</v>
      </c>
      <c r="C235" s="13" t="str">
        <f>_xlfn.TEXTJOIN(CHAR(10),TRUE,$F$23:$F$25)</f>
        <v>ISO 11607-1
ISO 11607-2
ISO 20417</v>
      </c>
      <c r="D235" s="13" t="str">
        <f>_xlfn.TEXTJOIN(CHAR(10),TRUE,$I$4:$I$11)&amp;CHAR(10)&amp;$I$14</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A020203 - Cartridge syringes</v>
      </c>
      <c r="L235" s="14" t="s">
        <v>255</v>
      </c>
      <c r="M235" s="17"/>
      <c r="N235" s="13"/>
    </row>
    <row r="236" spans="1:14" ht="104" customHeight="1" x14ac:dyDescent="0.2">
      <c r="A236" s="14" t="s">
        <v>256</v>
      </c>
      <c r="B236" s="17" t="s">
        <v>31</v>
      </c>
      <c r="C236" s="13" t="str">
        <f>$F$25</f>
        <v>ISO 20417</v>
      </c>
      <c r="D236" s="13" t="str">
        <f>$I$4&amp;CHAR(10)&amp;$I$7&amp;CHAR(10)&amp;$I$10&amp;CHAR(10)&amp;_xlfn.TEXTJOIN(CHAR(10),TRUE,$I$12:$I$14)</f>
        <v>A020101 - Loss-of-resistance syringes
A020105 - Blood gas analysis, syringes with needles and kits
A020108 - Enteral feeding syringes
A020201 - Reusable infusion syringes
A020202 - Reusable irrigation syringes
A020203 - Cartridge syringes</v>
      </c>
      <c r="L236" s="14" t="s">
        <v>256</v>
      </c>
      <c r="M236" s="17"/>
      <c r="N236" s="13"/>
    </row>
    <row r="237" spans="1:14" ht="113" customHeight="1" x14ac:dyDescent="0.2">
      <c r="A237" s="14" t="s">
        <v>257</v>
      </c>
      <c r="B237" s="17" t="s">
        <v>31</v>
      </c>
      <c r="C237" s="13" t="str">
        <f>$F$5&amp;CHAR(10)&amp;$F$25</f>
        <v>ISO 14971
ISO 20417</v>
      </c>
      <c r="D237" s="13" t="str">
        <f>$I$4&amp;CHAR(10)&amp;$I$7&amp;CHAR(10)&amp;$I$10&amp;CHAR(10)&amp;_xlfn.TEXTJOIN(CHAR(10),TRUE,$I$12:$I$14)</f>
        <v>A020101 - Loss-of-resistance syringes
A020105 - Blood gas analysis, syringes with needles and kits
A020108 - Enteral feeding syringes
A020201 - Reusable infusion syringes
A020202 - Reusable irrigation syringes
A020203 - Cartridge syringes</v>
      </c>
      <c r="L237" s="14" t="s">
        <v>257</v>
      </c>
      <c r="M237" s="17"/>
      <c r="N237" s="13"/>
    </row>
    <row r="238" spans="1:14" ht="34" x14ac:dyDescent="0.2">
      <c r="A238" s="14" t="s">
        <v>258</v>
      </c>
      <c r="B238" s="17" t="s">
        <v>544</v>
      </c>
      <c r="C238" s="19" t="str">
        <f>$G$1</f>
        <v>N/A</v>
      </c>
      <c r="D238" s="19" t="str">
        <f>$G$1</f>
        <v>N/A</v>
      </c>
      <c r="L238" s="14" t="s">
        <v>258</v>
      </c>
      <c r="M238" s="17"/>
      <c r="N238" s="13"/>
    </row>
    <row r="239" spans="1:14" ht="89" customHeight="1" x14ac:dyDescent="0.2">
      <c r="A239" s="14" t="s">
        <v>259</v>
      </c>
      <c r="B239" s="17" t="s">
        <v>31</v>
      </c>
      <c r="C239" s="13" t="str">
        <f>$F$5&amp;CHAR(10)&amp;_xlfn.TEXTJOIN(CHAR(10),TRUE,$F$23:$F$25)</f>
        <v>ISO 14971
ISO 11607-1
ISO 11607-2
ISO 20417</v>
      </c>
      <c r="D239" s="13" t="str">
        <f>$I$5&amp;CHAR(10)&amp;$I$6&amp;CHAR(10)&amp;$I$8&amp;CHAR(10)&amp;$I$11</f>
        <v>A020102 - Infusion and irrigation syringes, single-use
A020104 - Syringes for injectors, single-use
A020106 - Insulin syringes, single-use
A020109 - Tuberculin syringes, single-use</v>
      </c>
      <c r="L239" s="14" t="s">
        <v>259</v>
      </c>
      <c r="M239" s="17"/>
      <c r="N239" s="13"/>
    </row>
    <row r="240" spans="1:14" ht="17" customHeight="1" x14ac:dyDescent="0.2">
      <c r="A240" s="63" t="s">
        <v>260</v>
      </c>
      <c r="B240" s="63"/>
      <c r="C240" s="63"/>
      <c r="D240" s="63"/>
      <c r="L240" s="63" t="s">
        <v>260</v>
      </c>
      <c r="M240" s="63"/>
      <c r="N240" s="63"/>
    </row>
    <row r="241" spans="1:14" ht="92" customHeight="1" x14ac:dyDescent="0.2">
      <c r="A241" s="16" t="s">
        <v>499</v>
      </c>
      <c r="B241" s="17" t="s">
        <v>31</v>
      </c>
      <c r="C241" s="13" t="str">
        <f>$F$20&amp;CHAR(10)&amp;$F$25</f>
        <v>IEC 62366-1
ISO 20417</v>
      </c>
      <c r="D241" s="13" t="str">
        <f t="shared" ref="D241:D242" si="18">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241" s="16" t="s">
        <v>499</v>
      </c>
      <c r="M241" s="17"/>
      <c r="N241" s="13"/>
    </row>
    <row r="242" spans="1:14" ht="61" customHeight="1" x14ac:dyDescent="0.2">
      <c r="A242" s="16" t="s">
        <v>500</v>
      </c>
      <c r="B242" s="17" t="s">
        <v>31</v>
      </c>
      <c r="C242" s="13" t="str">
        <f>$F$20&amp;CHAR(10)&amp;$F$25</f>
        <v>IEC 62366-1
ISO 20417</v>
      </c>
      <c r="D242" s="13" t="str">
        <f t="shared" si="18"/>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242" s="16" t="s">
        <v>500</v>
      </c>
      <c r="M242" s="17"/>
      <c r="N242" s="13"/>
    </row>
    <row r="243" spans="1:14" x14ac:dyDescent="0.2">
      <c r="A243" s="65" t="s">
        <v>261</v>
      </c>
      <c r="B243" s="65"/>
      <c r="C243" s="65"/>
      <c r="D243" s="65"/>
      <c r="L243" s="65" t="s">
        <v>261</v>
      </c>
      <c r="M243" s="65"/>
      <c r="N243" s="65"/>
    </row>
    <row r="244" spans="1:14" ht="69" customHeight="1" x14ac:dyDescent="0.2">
      <c r="A244" s="16" t="s">
        <v>501</v>
      </c>
      <c r="B244" s="17" t="s">
        <v>544</v>
      </c>
      <c r="C244" s="19" t="str">
        <f>$G$1</f>
        <v>N/A</v>
      </c>
      <c r="D244" s="19" t="str">
        <f>$G$1</f>
        <v>N/A</v>
      </c>
      <c r="L244" s="16" t="s">
        <v>501</v>
      </c>
      <c r="M244" s="17"/>
      <c r="N244" s="13"/>
    </row>
    <row r="245" spans="1:14" ht="75" customHeight="1" x14ac:dyDescent="0.2">
      <c r="A245" s="16" t="s">
        <v>502</v>
      </c>
      <c r="B245" s="17" t="s">
        <v>544</v>
      </c>
      <c r="C245" s="19" t="str">
        <f>$G$1</f>
        <v>N/A</v>
      </c>
      <c r="D245" s="19" t="str">
        <f>$G$1</f>
        <v>N/A</v>
      </c>
      <c r="L245" s="16" t="s">
        <v>502</v>
      </c>
      <c r="M245" s="17"/>
      <c r="N245" s="13"/>
    </row>
    <row r="246" spans="1:14" ht="46" customHeight="1" x14ac:dyDescent="0.2">
      <c r="A246" s="63" t="s">
        <v>262</v>
      </c>
      <c r="B246" s="63"/>
      <c r="C246" s="63"/>
      <c r="D246" s="63"/>
      <c r="L246" s="63" t="s">
        <v>262</v>
      </c>
      <c r="M246" s="63"/>
      <c r="N246" s="63"/>
    </row>
    <row r="247" spans="1:14" ht="89" customHeight="1" x14ac:dyDescent="0.2">
      <c r="A247" s="14" t="s">
        <v>503</v>
      </c>
      <c r="B247" s="17" t="s">
        <v>31</v>
      </c>
      <c r="C247" s="13" t="str">
        <f>$F$5&amp;CHAR(10)&amp;$F$25</f>
        <v>ISO 14971
ISO 20417</v>
      </c>
      <c r="D247"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247" s="14" t="s">
        <v>503</v>
      </c>
      <c r="M247" s="17"/>
      <c r="N247" s="13"/>
    </row>
    <row r="248" spans="1:14" ht="89" customHeight="1" x14ac:dyDescent="0.2">
      <c r="A248" s="14" t="s">
        <v>504</v>
      </c>
      <c r="B248" s="17" t="s">
        <v>31</v>
      </c>
      <c r="C248" s="13" t="str">
        <f>$F$5&amp;CHAR(10)&amp;$F$25</f>
        <v>ISO 14971
ISO 20417</v>
      </c>
      <c r="D248"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248" s="14" t="s">
        <v>504</v>
      </c>
      <c r="M248" s="17"/>
      <c r="N248" s="13"/>
    </row>
    <row r="249" spans="1:14" ht="67" customHeight="1" x14ac:dyDescent="0.2">
      <c r="A249" s="14" t="s">
        <v>505</v>
      </c>
      <c r="B249" s="17" t="s">
        <v>31</v>
      </c>
      <c r="C249" s="13" t="str">
        <f>$F$5&amp;CHAR(10)&amp;$F$25</f>
        <v>ISO 14971
ISO 20417</v>
      </c>
      <c r="D249" s="13" t="str">
        <f>$I$4&amp;CHAR(10)&amp;$I$7&amp;CHAR(10)&amp;$I$9&amp;CHAR(10)&amp;$I$10&amp;CHAR(10)&amp;I14</f>
        <v>A020101 - Loss-of-resistance syringes
A020105 - Blood gas analysis, syringes with needles and kits
A020107 - Prefilled syringes
A020108 - Enteral feeding syringes
A020203 - Cartridge syringes</v>
      </c>
      <c r="L249" s="14" t="s">
        <v>505</v>
      </c>
      <c r="M249" s="17"/>
      <c r="N249" s="13"/>
    </row>
    <row r="250" spans="1:14" ht="102" customHeight="1" x14ac:dyDescent="0.2">
      <c r="A250" s="14" t="s">
        <v>506</v>
      </c>
      <c r="B250" s="17" t="s">
        <v>31</v>
      </c>
      <c r="C250" s="13" t="str">
        <f>$F$5&amp;CHAR(10)&amp;$F$6&amp;CHAR(10)&amp;$F$25</f>
        <v>ISO 14971
ISO 10993-1
ISO 20417</v>
      </c>
      <c r="D250" s="13" t="str">
        <f>$I$9</f>
        <v>A020107 - Prefilled syringes</v>
      </c>
      <c r="L250" s="14" t="s">
        <v>506</v>
      </c>
      <c r="M250" s="17"/>
      <c r="N250" s="13"/>
    </row>
    <row r="251" spans="1:14" ht="103" customHeight="1" x14ac:dyDescent="0.2">
      <c r="A251" s="14" t="s">
        <v>507</v>
      </c>
      <c r="B251" s="17" t="s">
        <v>31</v>
      </c>
      <c r="C251" s="13" t="str">
        <f>$F$5&amp;CHAR(10)&amp;$F$6&amp;CHAR(10)&amp;$F$25</f>
        <v>ISO 14971
ISO 10993-1
ISO 20417</v>
      </c>
      <c r="D251" s="13" t="str">
        <f>$I$9</f>
        <v>A020107 - Prefilled syringes</v>
      </c>
      <c r="L251" s="14" t="s">
        <v>507</v>
      </c>
      <c r="M251" s="17"/>
      <c r="N251" s="13"/>
    </row>
    <row r="252" spans="1:14" ht="34" customHeight="1" x14ac:dyDescent="0.2">
      <c r="A252" s="14" t="s">
        <v>508</v>
      </c>
      <c r="B252" s="17" t="s">
        <v>31</v>
      </c>
      <c r="C252" s="60" t="s">
        <v>1092</v>
      </c>
      <c r="D252" s="61"/>
      <c r="L252" s="14" t="s">
        <v>508</v>
      </c>
      <c r="M252" s="17"/>
      <c r="N252" s="13"/>
    </row>
    <row r="253" spans="1:14" ht="97" customHeight="1" x14ac:dyDescent="0.2">
      <c r="A253" s="14" t="s">
        <v>263</v>
      </c>
      <c r="B253" s="17" t="s">
        <v>31</v>
      </c>
      <c r="C253" s="13" t="str">
        <f>$F$5&amp;CHAR(10)&amp;$F$6&amp;CHAR(10)&amp;$F$25</f>
        <v>ISO 14971
ISO 10993-1
ISO 20417</v>
      </c>
      <c r="D253"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253" s="14" t="s">
        <v>263</v>
      </c>
      <c r="M253" s="17"/>
      <c r="N253" s="13"/>
    </row>
    <row r="254" spans="1:14" ht="34" x14ac:dyDescent="0.2">
      <c r="A254" s="14" t="s">
        <v>264</v>
      </c>
      <c r="B254" s="17" t="s">
        <v>544</v>
      </c>
      <c r="C254" s="19" t="str">
        <f>$G$1</f>
        <v>N/A</v>
      </c>
      <c r="D254" s="19" t="str">
        <f>$G$1</f>
        <v>N/A</v>
      </c>
      <c r="L254" s="14" t="s">
        <v>264</v>
      </c>
      <c r="M254" s="17"/>
      <c r="N254" s="13"/>
    </row>
    <row r="255" spans="1:14" ht="34" customHeight="1" x14ac:dyDescent="0.2">
      <c r="A255" s="71" t="s">
        <v>265</v>
      </c>
      <c r="B255" s="72"/>
      <c r="C255" s="72"/>
      <c r="D255" s="73"/>
      <c r="L255" s="71" t="s">
        <v>265</v>
      </c>
      <c r="M255" s="72"/>
      <c r="N255" s="72"/>
    </row>
    <row r="256" spans="1:14" ht="95" customHeight="1" x14ac:dyDescent="0.2">
      <c r="A256" s="14" t="s">
        <v>509</v>
      </c>
      <c r="B256" s="17" t="s">
        <v>31</v>
      </c>
      <c r="C256" s="13" t="str">
        <f>$F$5&amp;CHAR(10)&amp;$F$25</f>
        <v>ISO 14971
ISO 20417</v>
      </c>
      <c r="D256"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256" s="14" t="s">
        <v>509</v>
      </c>
      <c r="M256" s="17"/>
      <c r="N256" s="13"/>
    </row>
    <row r="257" spans="1:14" ht="59" customHeight="1" x14ac:dyDescent="0.2">
      <c r="A257" s="14" t="s">
        <v>510</v>
      </c>
      <c r="B257" s="17" t="s">
        <v>31</v>
      </c>
      <c r="C257" s="13" t="str">
        <f>$F$5&amp;CHAR(10)&amp;$F$25</f>
        <v>ISO 14971
ISO 20417</v>
      </c>
      <c r="D257" s="13" t="str">
        <f>_xlfn.TEXTJOIN(CHAR(10),TRUE,$I$5:$I$11)&amp;CHAR(10)&amp;I14</f>
        <v>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A020203 - Cartridge syringes</v>
      </c>
      <c r="L257" s="14" t="s">
        <v>510</v>
      </c>
      <c r="M257" s="17"/>
      <c r="N257" s="13"/>
    </row>
    <row r="258" spans="1:14" ht="34" x14ac:dyDescent="0.2">
      <c r="A258" s="18" t="s">
        <v>266</v>
      </c>
      <c r="B258" s="17" t="s">
        <v>544</v>
      </c>
      <c r="C258" s="19" t="str">
        <f t="shared" ref="C258:D260" si="19">$G$1</f>
        <v>N/A</v>
      </c>
      <c r="D258" s="19" t="str">
        <f t="shared" si="19"/>
        <v>N/A</v>
      </c>
      <c r="L258" s="18" t="s">
        <v>266</v>
      </c>
      <c r="M258" s="17"/>
      <c r="N258" s="13"/>
    </row>
    <row r="259" spans="1:14" ht="34" x14ac:dyDescent="0.2">
      <c r="A259" s="14" t="s">
        <v>267</v>
      </c>
      <c r="B259" s="17" t="s">
        <v>544</v>
      </c>
      <c r="C259" s="19" t="str">
        <f t="shared" si="19"/>
        <v>N/A</v>
      </c>
      <c r="D259" s="19" t="str">
        <f t="shared" si="19"/>
        <v>N/A</v>
      </c>
      <c r="L259" s="14" t="s">
        <v>267</v>
      </c>
      <c r="M259" s="17"/>
      <c r="N259" s="13"/>
    </row>
    <row r="260" spans="1:14" ht="34" x14ac:dyDescent="0.2">
      <c r="A260" s="14" t="s">
        <v>268</v>
      </c>
      <c r="B260" s="17" t="s">
        <v>544</v>
      </c>
      <c r="C260" s="19" t="str">
        <f t="shared" si="19"/>
        <v>N/A</v>
      </c>
      <c r="D260" s="19" t="str">
        <f t="shared" si="19"/>
        <v>N/A</v>
      </c>
      <c r="L260" s="14" t="s">
        <v>268</v>
      </c>
      <c r="M260" s="17"/>
      <c r="N260" s="13"/>
    </row>
    <row r="261" spans="1:14" ht="59" customHeight="1" x14ac:dyDescent="0.2">
      <c r="A261" s="14" t="s">
        <v>269</v>
      </c>
      <c r="B261" s="17" t="s">
        <v>31</v>
      </c>
      <c r="C261" s="13" t="str">
        <f>$F$25</f>
        <v>ISO 20417</v>
      </c>
      <c r="D261"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261" s="14" t="s">
        <v>269</v>
      </c>
      <c r="M261" s="17"/>
      <c r="N261" s="13"/>
    </row>
    <row r="262" spans="1:14" ht="66" customHeight="1" x14ac:dyDescent="0.2">
      <c r="A262" s="14" t="s">
        <v>270</v>
      </c>
      <c r="B262" s="17" t="s">
        <v>31</v>
      </c>
      <c r="C262" s="13" t="str">
        <f>$F$5&amp;CHAR(10)&amp;$F$25</f>
        <v>ISO 14971
ISO 20417</v>
      </c>
      <c r="D262"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262" s="14" t="s">
        <v>270</v>
      </c>
      <c r="M262" s="17"/>
      <c r="N262" s="13"/>
    </row>
    <row r="263" spans="1:14" ht="17" x14ac:dyDescent="0.2">
      <c r="A263" s="14" t="s">
        <v>271</v>
      </c>
      <c r="B263" s="17" t="s">
        <v>544</v>
      </c>
      <c r="C263" s="19" t="str">
        <f>$G$1</f>
        <v>N/A</v>
      </c>
      <c r="D263" s="19" t="str">
        <f>$G$1</f>
        <v>N/A</v>
      </c>
      <c r="L263" s="14" t="s">
        <v>271</v>
      </c>
      <c r="M263" s="17"/>
      <c r="N263" s="13"/>
    </row>
    <row r="264" spans="1:14" ht="82" customHeight="1" x14ac:dyDescent="0.2">
      <c r="A264" s="14" t="s">
        <v>272</v>
      </c>
      <c r="B264" s="17" t="s">
        <v>544</v>
      </c>
      <c r="C264" s="19" t="str">
        <f>$G$1</f>
        <v>N/A</v>
      </c>
      <c r="D264" s="19" t="str">
        <f>$G$1</f>
        <v>N/A</v>
      </c>
      <c r="L264" s="14" t="s">
        <v>272</v>
      </c>
      <c r="M264" s="17"/>
      <c r="N264" s="13"/>
    </row>
  </sheetData>
  <mergeCells count="134">
    <mergeCell ref="L240:N240"/>
    <mergeCell ref="L243:N243"/>
    <mergeCell ref="L246:N246"/>
    <mergeCell ref="L255:N255"/>
    <mergeCell ref="L206:N206"/>
    <mergeCell ref="L207:N207"/>
    <mergeCell ref="L218:N218"/>
    <mergeCell ref="L219:N219"/>
    <mergeCell ref="L230:N230"/>
    <mergeCell ref="L172:N172"/>
    <mergeCell ref="L173:N173"/>
    <mergeCell ref="L182:N182"/>
    <mergeCell ref="L183:N183"/>
    <mergeCell ref="L188:N188"/>
    <mergeCell ref="L156:N156"/>
    <mergeCell ref="L160:N160"/>
    <mergeCell ref="L162:N162"/>
    <mergeCell ref="L166:N166"/>
    <mergeCell ref="L171:N171"/>
    <mergeCell ref="L134:N134"/>
    <mergeCell ref="L135:N135"/>
    <mergeCell ref="L138:N138"/>
    <mergeCell ref="L143:N143"/>
    <mergeCell ref="L148:N148"/>
    <mergeCell ref="L108:N108"/>
    <mergeCell ref="L111:N111"/>
    <mergeCell ref="L115:N115"/>
    <mergeCell ref="L120:N120"/>
    <mergeCell ref="L125:N125"/>
    <mergeCell ref="L84:N84"/>
    <mergeCell ref="L89:N89"/>
    <mergeCell ref="L91:N91"/>
    <mergeCell ref="L104:N104"/>
    <mergeCell ref="L107:N107"/>
    <mergeCell ref="L63:N63"/>
    <mergeCell ref="L64:N64"/>
    <mergeCell ref="L76:N76"/>
    <mergeCell ref="L79:N79"/>
    <mergeCell ref="L80:N80"/>
    <mergeCell ref="L49:N49"/>
    <mergeCell ref="L50:N50"/>
    <mergeCell ref="L55:N55"/>
    <mergeCell ref="L57:N57"/>
    <mergeCell ref="L59:N59"/>
    <mergeCell ref="L29:N29"/>
    <mergeCell ref="L40:N40"/>
    <mergeCell ref="L41:N41"/>
    <mergeCell ref="L42:N42"/>
    <mergeCell ref="L46:N46"/>
    <mergeCell ref="L6:N6"/>
    <mergeCell ref="L7:N7"/>
    <mergeCell ref="L14:N14"/>
    <mergeCell ref="L19:N19"/>
    <mergeCell ref="L28:N28"/>
    <mergeCell ref="C37:D37"/>
    <mergeCell ref="C70:D70"/>
    <mergeCell ref="A173:D173"/>
    <mergeCell ref="A134:D134"/>
    <mergeCell ref="A135:D135"/>
    <mergeCell ref="A162:D162"/>
    <mergeCell ref="C88:D88"/>
    <mergeCell ref="A166:D166"/>
    <mergeCell ref="A171:D171"/>
    <mergeCell ref="A172:D172"/>
    <mergeCell ref="A125:D125"/>
    <mergeCell ref="A138:D138"/>
    <mergeCell ref="A143:D143"/>
    <mergeCell ref="A148:D148"/>
    <mergeCell ref="A156:D156"/>
    <mergeCell ref="A160:D160"/>
    <mergeCell ref="A255:D255"/>
    <mergeCell ref="A182:D182"/>
    <mergeCell ref="A183:D183"/>
    <mergeCell ref="A188:D188"/>
    <mergeCell ref="A206:D206"/>
    <mergeCell ref="A207:D207"/>
    <mergeCell ref="A218:D218"/>
    <mergeCell ref="A219:D219"/>
    <mergeCell ref="A230:D230"/>
    <mergeCell ref="A240:D240"/>
    <mergeCell ref="A243:D243"/>
    <mergeCell ref="A246:D246"/>
    <mergeCell ref="A40:D40"/>
    <mergeCell ref="A41:D41"/>
    <mergeCell ref="A42:D42"/>
    <mergeCell ref="A46:D46"/>
    <mergeCell ref="A49:D49"/>
    <mergeCell ref="A29:D29"/>
    <mergeCell ref="A6:D6"/>
    <mergeCell ref="A7:D7"/>
    <mergeCell ref="A14:D14"/>
    <mergeCell ref="A19:D19"/>
    <mergeCell ref="A28:D28"/>
    <mergeCell ref="C25:D25"/>
    <mergeCell ref="C52:D52"/>
    <mergeCell ref="C54:D54"/>
    <mergeCell ref="A104:D104"/>
    <mergeCell ref="A107:D107"/>
    <mergeCell ref="A108:D108"/>
    <mergeCell ref="A79:D79"/>
    <mergeCell ref="A80:D80"/>
    <mergeCell ref="A84:D84"/>
    <mergeCell ref="A89:D89"/>
    <mergeCell ref="A91:D91"/>
    <mergeCell ref="C82:D82"/>
    <mergeCell ref="C83:D83"/>
    <mergeCell ref="C85:D85"/>
    <mergeCell ref="C86:D86"/>
    <mergeCell ref="C87:D87"/>
    <mergeCell ref="C47:D47"/>
    <mergeCell ref="C48:D48"/>
    <mergeCell ref="C177:D177"/>
    <mergeCell ref="C178:D178"/>
    <mergeCell ref="C51:D51"/>
    <mergeCell ref="A76:D76"/>
    <mergeCell ref="A50:D50"/>
    <mergeCell ref="A55:D55"/>
    <mergeCell ref="A57:D57"/>
    <mergeCell ref="A59:D59"/>
    <mergeCell ref="A63:D63"/>
    <mergeCell ref="A64:D64"/>
    <mergeCell ref="C58:D58"/>
    <mergeCell ref="C154:D154"/>
    <mergeCell ref="C81:D81"/>
    <mergeCell ref="C53:D53"/>
    <mergeCell ref="C102:D102"/>
    <mergeCell ref="C105:D105"/>
    <mergeCell ref="C106:D106"/>
    <mergeCell ref="C252:D252"/>
    <mergeCell ref="C56:D56"/>
    <mergeCell ref="C179:D179"/>
    <mergeCell ref="A111:D111"/>
    <mergeCell ref="A115:D115"/>
    <mergeCell ref="A120:D120"/>
  </mergeCells>
  <dataValidations count="3">
    <dataValidation type="list" allowBlank="1" showInputMessage="1" showErrorMessage="1" sqref="B4:B5 B8:B13 B231:B239 B20:B25 B244:B245 B43:B45 B56 B58 B71:B75 B15:B18 B60:B62 B38:B39 B77:B78 B51:B54 B247:B254 B256:B264 B92:B103 B47:B48 B109:B110 B112:B114 B116:B119 B121:B124 B126:B133 B136:B137 B139:B142 B144:B147 B149:B155 B157:B159 B161 B163:B165 B167:B168 B90 B184:B187 B189:B205 B208:B217 B220:B229 B174:B181 B241:B242 B30:B36 B65:B69 B105:B106 M92:M103 M126:M133 M15:M18 M20:M25 M136:M137 M139:M142 M144:M147 M157:M159 M161 M163:M165 M85:M88 M77:M78 M4:M5 M8:M13 M244:M245 M30:M39 M58 M56 M51:M54 M247:M254 M43:M45 M65:M75 M47:M48 M220:M229 M60:M62 M90 M105:M106 M81:M83 M109:M110 M112:M114 M116:M119 M231:M239 M121:M124 M174:M181 M149:M155 M184:M187 M208:M217 M189:M205 M167:M168 M241:M242 M256:M264" xr:uid="{5B5F5D76-3F38-2F49-BFFB-9DDF89E21C9F}">
      <formula1>"Y,N"</formula1>
    </dataValidation>
    <dataValidation type="list" allowBlank="1" showInputMessage="1" showErrorMessage="1" sqref="B81:B83 B85:B88 B70" xr:uid="{1007C156-ADDA-234C-97B6-429145108E51}">
      <formula1>"是,否"</formula1>
    </dataValidation>
    <dataValidation type="list" allowBlank="1" showInputMessage="1" showErrorMessage="1" sqref="N4:N5 N8:N13 N15:N18 N20:N25 N30:N39 N43:N45 N47:N48 N51:N54 N56 N58 N77:N78 N60:N62 N65:N75 N81:N83 N85:N88 N90 N92:N103 N105:N106 N109:N110 N112:N114 N116:N119 N121:N124 N126:N133 N136:N137 N139:N142 N144:N147 N149:N155 N157:N159 N161 N163:N165 N167:N168 N174:N181 N184:N187 N189:N205 N208:N217 N220:N229 N231:N239 N241:N242 N244:N245 N247:N254 N256:N264" xr:uid="{730359C8-27BD-ED4C-9A6A-F7354A1992AA}">
      <formula1>Standards</formula1>
    </dataValidation>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BB4ED-1790-9240-B47B-F512D8730737}">
  <dimension ref="A1:N264"/>
  <sheetViews>
    <sheetView zoomScale="70" zoomScaleNormal="70" workbookViewId="0">
      <selection activeCell="K6" sqref="K6"/>
    </sheetView>
  </sheetViews>
  <sheetFormatPr baseColWidth="10" defaultRowHeight="16" x14ac:dyDescent="0.2"/>
  <cols>
    <col min="1" max="1" width="100.83203125" style="22" customWidth="1"/>
    <col min="2" max="2" width="9.83203125" style="9" customWidth="1"/>
    <col min="3" max="3" width="19.33203125" style="8" customWidth="1"/>
    <col min="4" max="4" width="69.6640625" style="1" customWidth="1"/>
    <col min="5" max="5" width="6.6640625" style="1" customWidth="1"/>
    <col min="6" max="6" width="16.5" style="33" customWidth="1"/>
    <col min="7" max="7" width="49.1640625" style="1" customWidth="1"/>
    <col min="8" max="8" width="6.33203125" style="1" customWidth="1"/>
    <col min="9" max="9" width="30.1640625" style="2" customWidth="1"/>
    <col min="10" max="10" width="16.1640625" style="1" customWidth="1"/>
    <col min="11" max="11" width="10.83203125" style="1"/>
    <col min="12" max="12" width="98.6640625" style="1" customWidth="1"/>
    <col min="13" max="13" width="13.1640625" style="1" customWidth="1"/>
    <col min="14" max="14" width="21.5" style="1" customWidth="1"/>
    <col min="15" max="16384" width="10.83203125" style="1"/>
  </cols>
  <sheetData>
    <row r="1" spans="1:14" ht="23" x14ac:dyDescent="0.2">
      <c r="A1" s="21" t="s">
        <v>80</v>
      </c>
      <c r="F1" s="32" t="s">
        <v>53</v>
      </c>
      <c r="G1" s="1" t="s">
        <v>514</v>
      </c>
      <c r="I1" s="26" t="s">
        <v>276</v>
      </c>
      <c r="L1" s="21" t="s">
        <v>80</v>
      </c>
      <c r="M1" s="9"/>
      <c r="N1" s="8"/>
    </row>
    <row r="2" spans="1:14" x14ac:dyDescent="0.2">
      <c r="L2" s="22"/>
      <c r="M2" s="9"/>
      <c r="N2" s="8"/>
    </row>
    <row r="3" spans="1:14" ht="32" x14ac:dyDescent="0.2">
      <c r="A3" s="20" t="s">
        <v>78</v>
      </c>
      <c r="B3" s="10" t="s">
        <v>565</v>
      </c>
      <c r="C3" s="11" t="s">
        <v>564</v>
      </c>
      <c r="D3" s="11" t="s">
        <v>77</v>
      </c>
      <c r="E3" s="5"/>
      <c r="F3" s="11" t="s">
        <v>958</v>
      </c>
      <c r="G3" s="11" t="s">
        <v>54</v>
      </c>
      <c r="I3" s="11" t="s">
        <v>575</v>
      </c>
      <c r="J3" s="11" t="s">
        <v>567</v>
      </c>
      <c r="L3" s="20" t="s">
        <v>78</v>
      </c>
      <c r="M3" s="10" t="s">
        <v>565</v>
      </c>
      <c r="N3" s="11" t="s">
        <v>564</v>
      </c>
    </row>
    <row r="4" spans="1:14" ht="189" customHeight="1" x14ac:dyDescent="0.2">
      <c r="A4" s="18" t="s">
        <v>32</v>
      </c>
      <c r="B4" s="17" t="s">
        <v>31</v>
      </c>
      <c r="C4" s="13" t="str">
        <f>_xlfn.TEXTJOIN(CHAR(10),TRUE,$F$4:$F$16)</f>
        <v>ISO 13485
ISO 14971
ISO 10993-1
ISO 1135-4
ISO 1135-5
ISO 11737-1
ISO/TS 23128:2019
ISO 3826-1
ISO 3826-3
ISO 6710
ISO 80369-7
ISO 8536-4
IEC 62366-1</v>
      </c>
      <c r="D4"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E4" s="2"/>
      <c r="F4" s="31" t="s">
        <v>73</v>
      </c>
      <c r="G4" s="18" t="s">
        <v>56</v>
      </c>
      <c r="I4" s="18" t="s">
        <v>576</v>
      </c>
      <c r="J4" s="37" t="s">
        <v>514</v>
      </c>
      <c r="L4" s="18" t="s">
        <v>32</v>
      </c>
      <c r="M4" s="17"/>
      <c r="N4" s="13"/>
    </row>
    <row r="5" spans="1:14" ht="103" customHeight="1" x14ac:dyDescent="0.2">
      <c r="A5" s="18" t="s">
        <v>33</v>
      </c>
      <c r="B5" s="17" t="s">
        <v>31</v>
      </c>
      <c r="C5" s="13" t="str">
        <f>$F$5</f>
        <v>ISO 14971</v>
      </c>
      <c r="D5"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E5" s="2"/>
      <c r="F5" s="31" t="s">
        <v>74</v>
      </c>
      <c r="G5" s="18" t="s">
        <v>55</v>
      </c>
      <c r="I5" s="18" t="s">
        <v>577</v>
      </c>
      <c r="J5" s="31" t="s">
        <v>574</v>
      </c>
      <c r="L5" s="18" t="s">
        <v>33</v>
      </c>
      <c r="M5" s="17"/>
      <c r="N5" s="13"/>
    </row>
    <row r="6" spans="1:14" ht="51" x14ac:dyDescent="0.2">
      <c r="A6" s="64" t="s">
        <v>34</v>
      </c>
      <c r="B6" s="64"/>
      <c r="C6" s="64"/>
      <c r="D6" s="64"/>
      <c r="E6" s="2"/>
      <c r="F6" s="31" t="s">
        <v>57</v>
      </c>
      <c r="G6" s="18" t="s">
        <v>58</v>
      </c>
      <c r="I6" s="18" t="s">
        <v>578</v>
      </c>
      <c r="J6" s="31" t="s">
        <v>586</v>
      </c>
      <c r="L6" s="64" t="s">
        <v>34</v>
      </c>
      <c r="M6" s="64"/>
      <c r="N6" s="64"/>
    </row>
    <row r="7" spans="1:14" ht="34" x14ac:dyDescent="0.2">
      <c r="A7" s="64" t="s">
        <v>0</v>
      </c>
      <c r="B7" s="64"/>
      <c r="C7" s="64"/>
      <c r="D7" s="64"/>
      <c r="E7" s="2"/>
      <c r="F7" s="31" t="s">
        <v>588</v>
      </c>
      <c r="G7" s="18" t="s">
        <v>589</v>
      </c>
      <c r="I7" s="18" t="s">
        <v>579</v>
      </c>
      <c r="J7" s="31" t="s">
        <v>585</v>
      </c>
      <c r="L7" s="64" t="s">
        <v>0</v>
      </c>
      <c r="M7" s="64"/>
      <c r="N7" s="64"/>
    </row>
    <row r="8" spans="1:14" ht="116" customHeight="1" x14ac:dyDescent="0.2">
      <c r="A8" s="18" t="s">
        <v>35</v>
      </c>
      <c r="B8" s="17" t="s">
        <v>31</v>
      </c>
      <c r="C8" s="13" t="str">
        <f t="shared" ref="C8:C13" si="0">$F$5</f>
        <v>ISO 14971</v>
      </c>
      <c r="D8"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E8" s="2"/>
      <c r="F8" s="31" t="s">
        <v>596</v>
      </c>
      <c r="G8" s="18" t="s">
        <v>597</v>
      </c>
      <c r="I8" s="18" t="s">
        <v>580</v>
      </c>
      <c r="J8" s="31" t="s">
        <v>586</v>
      </c>
      <c r="L8" s="18" t="s">
        <v>35</v>
      </c>
      <c r="M8" s="17"/>
      <c r="N8" s="13"/>
    </row>
    <row r="9" spans="1:14" ht="113" customHeight="1" x14ac:dyDescent="0.2">
      <c r="A9" s="18" t="s">
        <v>36</v>
      </c>
      <c r="B9" s="17" t="s">
        <v>31</v>
      </c>
      <c r="C9" s="13" t="str">
        <f t="shared" si="0"/>
        <v>ISO 14971</v>
      </c>
      <c r="D9" s="13" t="str">
        <f t="shared" ref="D9:D13" si="1">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E9" s="2"/>
      <c r="F9" s="31" t="s">
        <v>590</v>
      </c>
      <c r="G9" s="18" t="s">
        <v>591</v>
      </c>
      <c r="I9" s="18" t="s">
        <v>581</v>
      </c>
      <c r="J9" s="37" t="s">
        <v>514</v>
      </c>
      <c r="L9" s="18" t="s">
        <v>36</v>
      </c>
      <c r="M9" s="17"/>
      <c r="N9" s="13"/>
    </row>
    <row r="10" spans="1:14" ht="125" customHeight="1" x14ac:dyDescent="0.2">
      <c r="A10" s="18" t="s">
        <v>37</v>
      </c>
      <c r="B10" s="17" t="s">
        <v>31</v>
      </c>
      <c r="C10" s="13" t="str">
        <f t="shared" si="0"/>
        <v>ISO 14971</v>
      </c>
      <c r="D10" s="13" t="str">
        <f t="shared" si="1"/>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E10" s="2"/>
      <c r="F10" s="31" t="s">
        <v>592</v>
      </c>
      <c r="G10" s="18" t="s">
        <v>593</v>
      </c>
      <c r="I10" s="18" t="s">
        <v>582</v>
      </c>
      <c r="J10" s="37" t="s">
        <v>514</v>
      </c>
      <c r="L10" s="18" t="s">
        <v>37</v>
      </c>
      <c r="M10" s="17"/>
      <c r="N10" s="13"/>
    </row>
    <row r="11" spans="1:14" ht="128" customHeight="1" x14ac:dyDescent="0.2">
      <c r="A11" s="18" t="s">
        <v>38</v>
      </c>
      <c r="B11" s="17" t="s">
        <v>31</v>
      </c>
      <c r="C11" s="13" t="str">
        <f t="shared" si="0"/>
        <v>ISO 14971</v>
      </c>
      <c r="D11" s="13" t="str">
        <f t="shared" si="1"/>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E11" s="2"/>
      <c r="F11" s="31" t="s">
        <v>594</v>
      </c>
      <c r="G11" s="18" t="s">
        <v>595</v>
      </c>
      <c r="I11" s="18" t="s">
        <v>583</v>
      </c>
      <c r="J11" s="37" t="s">
        <v>514</v>
      </c>
      <c r="L11" s="18" t="s">
        <v>38</v>
      </c>
      <c r="M11" s="17"/>
      <c r="N11" s="13"/>
    </row>
    <row r="12" spans="1:14" ht="144" customHeight="1" x14ac:dyDescent="0.2">
      <c r="A12" s="18" t="s">
        <v>52</v>
      </c>
      <c r="B12" s="17" t="s">
        <v>31</v>
      </c>
      <c r="C12" s="13" t="str">
        <f t="shared" si="0"/>
        <v>ISO 14971</v>
      </c>
      <c r="D12" s="13" t="str">
        <f t="shared" si="1"/>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E12" s="2"/>
      <c r="F12" s="31" t="s">
        <v>600</v>
      </c>
      <c r="G12" s="18" t="s">
        <v>601</v>
      </c>
      <c r="I12" s="18" t="s">
        <v>584</v>
      </c>
      <c r="J12" s="31" t="s">
        <v>587</v>
      </c>
      <c r="L12" s="18" t="s">
        <v>52</v>
      </c>
      <c r="M12" s="17"/>
      <c r="N12" s="13"/>
    </row>
    <row r="13" spans="1:14" ht="128" customHeight="1" x14ac:dyDescent="0.2">
      <c r="A13" s="18" t="s">
        <v>39</v>
      </c>
      <c r="B13" s="17" t="s">
        <v>31</v>
      </c>
      <c r="C13" s="13" t="str">
        <f t="shared" si="0"/>
        <v>ISO 14971</v>
      </c>
      <c r="D13" s="13" t="str">
        <f t="shared" si="1"/>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E13" s="2"/>
      <c r="F13" s="31" t="s">
        <v>602</v>
      </c>
      <c r="G13" s="18" t="s">
        <v>603</v>
      </c>
      <c r="I13" s="22"/>
      <c r="J13" s="36"/>
      <c r="L13" s="18" t="s">
        <v>39</v>
      </c>
      <c r="M13" s="17"/>
      <c r="N13" s="13"/>
    </row>
    <row r="14" spans="1:14" ht="64" customHeight="1" x14ac:dyDescent="0.2">
      <c r="A14" s="64" t="s">
        <v>40</v>
      </c>
      <c r="B14" s="64"/>
      <c r="C14" s="64"/>
      <c r="D14" s="64"/>
      <c r="F14" s="31" t="s">
        <v>537</v>
      </c>
      <c r="G14" s="18" t="s">
        <v>538</v>
      </c>
      <c r="I14" s="22"/>
      <c r="J14" s="36"/>
      <c r="L14" s="64" t="s">
        <v>40</v>
      </c>
      <c r="M14" s="64"/>
      <c r="N14" s="64"/>
    </row>
    <row r="15" spans="1:14" ht="107" customHeight="1" x14ac:dyDescent="0.2">
      <c r="A15" s="18" t="s">
        <v>41</v>
      </c>
      <c r="B15" s="17" t="s">
        <v>31</v>
      </c>
      <c r="C15" s="13" t="str">
        <f>$F$5</f>
        <v>ISO 14971</v>
      </c>
      <c r="D15"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15" s="31" t="s">
        <v>527</v>
      </c>
      <c r="G15" s="18" t="s">
        <v>528</v>
      </c>
      <c r="I15" s="22"/>
      <c r="J15" s="36"/>
      <c r="L15" s="18" t="s">
        <v>41</v>
      </c>
      <c r="M15" s="17"/>
      <c r="N15" s="13"/>
    </row>
    <row r="16" spans="1:14" ht="145" customHeight="1" x14ac:dyDescent="0.2">
      <c r="A16" s="18" t="s">
        <v>42</v>
      </c>
      <c r="B16" s="17" t="s">
        <v>31</v>
      </c>
      <c r="C16" s="13" t="str">
        <f>$F$5</f>
        <v>ISO 14971</v>
      </c>
      <c r="D16"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16" s="31" t="s">
        <v>539</v>
      </c>
      <c r="G16" s="18" t="s">
        <v>540</v>
      </c>
      <c r="I16" s="22"/>
      <c r="J16" s="36"/>
      <c r="L16" s="18" t="s">
        <v>42</v>
      </c>
      <c r="M16" s="17"/>
      <c r="N16" s="13"/>
    </row>
    <row r="17" spans="1:14" ht="116" customHeight="1" x14ac:dyDescent="0.2">
      <c r="A17" s="18" t="s">
        <v>43</v>
      </c>
      <c r="B17" s="17" t="s">
        <v>31</v>
      </c>
      <c r="C17" s="13" t="str">
        <f>$F$5</f>
        <v>ISO 14971</v>
      </c>
      <c r="D17"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17" s="31" t="s">
        <v>529</v>
      </c>
      <c r="G17" s="18" t="s">
        <v>530</v>
      </c>
      <c r="I17" s="22"/>
      <c r="J17" s="36"/>
      <c r="L17" s="18" t="s">
        <v>43</v>
      </c>
      <c r="M17" s="17"/>
      <c r="N17" s="13"/>
    </row>
    <row r="18" spans="1:14" ht="121" customHeight="1" x14ac:dyDescent="0.2">
      <c r="A18" s="18" t="s">
        <v>1</v>
      </c>
      <c r="B18" s="17" t="s">
        <v>31</v>
      </c>
      <c r="C18" s="13" t="str">
        <f>$F$5</f>
        <v>ISO 14971</v>
      </c>
      <c r="D18"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18" s="31" t="s">
        <v>515</v>
      </c>
      <c r="G18" s="18" t="s">
        <v>516</v>
      </c>
      <c r="I18" s="36"/>
      <c r="J18" s="22"/>
      <c r="L18" s="18" t="s">
        <v>1</v>
      </c>
      <c r="M18" s="17"/>
      <c r="N18" s="13"/>
    </row>
    <row r="19" spans="1:14" ht="51" x14ac:dyDescent="0.2">
      <c r="A19" s="67" t="s">
        <v>44</v>
      </c>
      <c r="B19" s="67"/>
      <c r="C19" s="67"/>
      <c r="D19" s="67"/>
      <c r="F19" s="31" t="s">
        <v>517</v>
      </c>
      <c r="G19" s="18" t="s">
        <v>518</v>
      </c>
      <c r="I19" s="22"/>
      <c r="J19" s="36"/>
      <c r="L19" s="67" t="s">
        <v>44</v>
      </c>
      <c r="M19" s="67"/>
      <c r="N19" s="67"/>
    </row>
    <row r="20" spans="1:14" ht="62" customHeight="1" x14ac:dyDescent="0.2">
      <c r="A20" s="18" t="s">
        <v>45</v>
      </c>
      <c r="B20" s="17" t="s">
        <v>31</v>
      </c>
      <c r="C20" s="13" t="str">
        <f>$F$5&amp;CHAR(10)&amp;$F$16</f>
        <v>ISO 14971
IEC 62366-1</v>
      </c>
      <c r="D20" s="13" t="str">
        <f t="shared" ref="D20:D25" si="2">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20" s="31" t="s">
        <v>535</v>
      </c>
      <c r="G20" s="18" t="s">
        <v>536</v>
      </c>
      <c r="I20" s="22"/>
      <c r="J20" s="36"/>
      <c r="L20" s="18" t="s">
        <v>45</v>
      </c>
      <c r="M20" s="17"/>
      <c r="N20" s="13"/>
    </row>
    <row r="21" spans="1:14" ht="87" customHeight="1" x14ac:dyDescent="0.2">
      <c r="A21" s="18" t="s">
        <v>46</v>
      </c>
      <c r="B21" s="17" t="s">
        <v>31</v>
      </c>
      <c r="C21" s="13" t="str">
        <f>$F$5&amp;CHAR(10)&amp;$F$16</f>
        <v>ISO 14971
IEC 62366-1</v>
      </c>
      <c r="D21" s="13" t="str">
        <f t="shared" si="2"/>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21" s="31" t="s">
        <v>598</v>
      </c>
      <c r="G21" s="18" t="s">
        <v>599</v>
      </c>
      <c r="I21" s="22"/>
      <c r="J21" s="36"/>
      <c r="L21" s="18" t="s">
        <v>46</v>
      </c>
      <c r="M21" s="17"/>
      <c r="N21" s="13"/>
    </row>
    <row r="22" spans="1:14" ht="86" customHeight="1" x14ac:dyDescent="0.2">
      <c r="A22" s="18" t="s">
        <v>47</v>
      </c>
      <c r="B22" s="17" t="s">
        <v>31</v>
      </c>
      <c r="C22" s="13" t="str">
        <f>$F$5&amp;CHAR(10)&amp;$F$7&amp;CHAR(10)&amp;$F$8&amp;CHAR(10)&amp;_xlfn.TEXTJOIN(CHAR(10),TRUE,$F$10:$F$16)</f>
        <v>ISO 14971
ISO 1135-4
ISO 1135-5
ISO/TS 23128:2019
ISO 3826-1
ISO 3826-3
ISO 6710
ISO 80369-7
ISO 8536-4
IEC 62366-1</v>
      </c>
      <c r="D22" s="13" t="str">
        <f t="shared" si="2"/>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22" s="31" t="s">
        <v>512</v>
      </c>
      <c r="G22" s="18" t="s">
        <v>513</v>
      </c>
      <c r="I22" s="22"/>
      <c r="J22" s="36"/>
      <c r="L22" s="18" t="s">
        <v>47</v>
      </c>
      <c r="M22" s="17"/>
      <c r="N22" s="13"/>
    </row>
    <row r="23" spans="1:14" ht="92" customHeight="1" x14ac:dyDescent="0.2">
      <c r="A23" s="18" t="s">
        <v>48</v>
      </c>
      <c r="B23" s="17" t="s">
        <v>31</v>
      </c>
      <c r="C23" s="13" t="str">
        <f>$F$4&amp;CHAR(10)&amp;$F$5&amp;CHAR(10)&amp;$F$7&amp;CHAR(10)&amp;$F$8&amp;CHAR(10)&amp;_xlfn.TEXTJOIN(CHAR(10),TRUE,$F$10:$F$15)&amp;CHAR(10)&amp;_xlfn.TEXTJOIN(CHAR(10),TRUE,$F$19:$F$22)</f>
        <v>ISO 13485
ISO 14971
ISO 1135-4
ISO 1135-5
ISO/TS 23128:2019
ISO 3826-1
ISO 3826-3
ISO 6710
ISO 80369-7
ISO 8536-4
ISO 11607-1
ISO 11607-2
ISO 3826-2
ISO 20417</v>
      </c>
      <c r="D23" s="13" t="str">
        <f t="shared" si="2"/>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23" s="36"/>
      <c r="G23" s="22"/>
      <c r="I23" s="22"/>
      <c r="J23" s="36"/>
      <c r="L23" s="18" t="s">
        <v>48</v>
      </c>
      <c r="M23" s="17"/>
      <c r="N23" s="13"/>
    </row>
    <row r="24" spans="1:14" ht="102" customHeight="1" x14ac:dyDescent="0.2">
      <c r="A24" s="18" t="s">
        <v>49</v>
      </c>
      <c r="B24" s="17" t="s">
        <v>31</v>
      </c>
      <c r="C24" s="13" t="str">
        <f>$F$5</f>
        <v>ISO 14971</v>
      </c>
      <c r="D24" s="13" t="str">
        <f t="shared" si="2"/>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24" s="36"/>
      <c r="G24" s="22"/>
      <c r="I24" s="22"/>
      <c r="J24" s="36"/>
      <c r="L24" s="18" t="s">
        <v>49</v>
      </c>
      <c r="M24" s="17"/>
      <c r="N24" s="13"/>
    </row>
    <row r="25" spans="1:14" ht="117" customHeight="1" x14ac:dyDescent="0.2">
      <c r="A25" s="18" t="s">
        <v>50</v>
      </c>
      <c r="B25" s="17" t="s">
        <v>31</v>
      </c>
      <c r="C25" s="13" t="str">
        <f>$F$5</f>
        <v>ISO 14971</v>
      </c>
      <c r="D25" s="13" t="str">
        <f t="shared" si="2"/>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25" s="36"/>
      <c r="G25" s="22"/>
      <c r="I25" s="22"/>
      <c r="J25" s="36"/>
      <c r="L25" s="18" t="s">
        <v>50</v>
      </c>
      <c r="M25" s="17"/>
      <c r="N25" s="13"/>
    </row>
    <row r="26" spans="1:14" ht="32" customHeight="1" x14ac:dyDescent="0.2">
      <c r="F26" s="36"/>
      <c r="G26" s="22"/>
      <c r="I26" s="22"/>
      <c r="J26" s="36"/>
      <c r="L26" s="22"/>
      <c r="M26" s="9"/>
      <c r="N26" s="8"/>
    </row>
    <row r="27" spans="1:14" ht="32" x14ac:dyDescent="0.2">
      <c r="A27" s="20" t="s">
        <v>79</v>
      </c>
      <c r="B27" s="10" t="s">
        <v>565</v>
      </c>
      <c r="C27" s="11" t="s">
        <v>564</v>
      </c>
      <c r="D27" s="11" t="s">
        <v>77</v>
      </c>
      <c r="F27" s="36"/>
      <c r="G27" s="22"/>
      <c r="I27" s="22"/>
      <c r="J27" s="36"/>
      <c r="L27" s="20" t="s">
        <v>79</v>
      </c>
      <c r="M27" s="10" t="s">
        <v>565</v>
      </c>
      <c r="N27" s="11" t="s">
        <v>564</v>
      </c>
    </row>
    <row r="28" spans="1:14" ht="17" customHeight="1" x14ac:dyDescent="0.2">
      <c r="A28" s="62" t="s">
        <v>81</v>
      </c>
      <c r="B28" s="62"/>
      <c r="C28" s="62"/>
      <c r="D28" s="62"/>
      <c r="F28" s="36"/>
      <c r="G28" s="22"/>
      <c r="L28" s="62" t="s">
        <v>81</v>
      </c>
      <c r="M28" s="62"/>
      <c r="N28" s="62"/>
    </row>
    <row r="29" spans="1:14" ht="16" customHeight="1" x14ac:dyDescent="0.2">
      <c r="A29" s="64" t="s">
        <v>273</v>
      </c>
      <c r="B29" s="64"/>
      <c r="C29" s="64"/>
      <c r="D29" s="64"/>
      <c r="G29" s="2"/>
      <c r="L29" s="64" t="s">
        <v>273</v>
      </c>
      <c r="M29" s="64"/>
      <c r="N29" s="64"/>
    </row>
    <row r="30" spans="1:14" ht="81" customHeight="1" x14ac:dyDescent="0.2">
      <c r="A30" s="18" t="s">
        <v>82</v>
      </c>
      <c r="B30" s="17" t="s">
        <v>31</v>
      </c>
      <c r="C30" s="13" t="str">
        <f>_xlfn.TEXTJOIN(CHAR(10),TRUE,$F$5:$F$8)&amp;CHAR(10)&amp;_xlfn.TEXTJOIN(CHAR(10),TRUE,$F$10:$F$15)</f>
        <v>ISO 14971
ISO 10993-1
ISO 1135-4
ISO 1135-5
ISO/TS 23128:2019
ISO 3826-1
ISO 3826-3
ISO 6710
ISO 80369-7
ISO 8536-4</v>
      </c>
      <c r="D30"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G30" s="2"/>
      <c r="L30" s="18" t="s">
        <v>82</v>
      </c>
      <c r="M30" s="17"/>
      <c r="N30" s="13"/>
    </row>
    <row r="31" spans="1:14" ht="98" customHeight="1" x14ac:dyDescent="0.2">
      <c r="A31" s="18" t="s">
        <v>83</v>
      </c>
      <c r="B31" s="17" t="s">
        <v>31</v>
      </c>
      <c r="C31" s="13" t="str">
        <f>$F$6</f>
        <v>ISO 10993-1</v>
      </c>
      <c r="D31"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G31" s="2"/>
      <c r="L31" s="18" t="s">
        <v>83</v>
      </c>
      <c r="M31" s="17"/>
      <c r="N31" s="13"/>
    </row>
    <row r="32" spans="1:14" ht="21" customHeight="1" x14ac:dyDescent="0.2">
      <c r="A32" s="18" t="s">
        <v>84</v>
      </c>
      <c r="B32" s="17" t="s">
        <v>544</v>
      </c>
      <c r="C32" s="19" t="str">
        <f>$G$1</f>
        <v>N/A</v>
      </c>
      <c r="D32" s="19" t="str">
        <f>$G$1</f>
        <v>N/A</v>
      </c>
      <c r="G32" s="2"/>
      <c r="L32" s="18" t="s">
        <v>84</v>
      </c>
      <c r="M32" s="17"/>
      <c r="N32" s="13"/>
    </row>
    <row r="33" spans="1:14" ht="99" customHeight="1" x14ac:dyDescent="0.2">
      <c r="A33" s="18" t="s">
        <v>85</v>
      </c>
      <c r="B33" s="17" t="s">
        <v>31</v>
      </c>
      <c r="C33" s="13" t="str">
        <f>$F$4&amp;CHAR(10)&amp;_xlfn.TEXTJOIN(CHAR(10),TRUE,$F$7:$F$8)&amp;CHAR(10)&amp;_xlfn.TEXTJOIN(CHAR(10),TRUE,$F$10:$F$15)</f>
        <v>ISO 13485
ISO 1135-4
ISO 1135-5
ISO/TS 23128:2019
ISO 3826-1
ISO 3826-3
ISO 6710
ISO 80369-7
ISO 8536-4</v>
      </c>
      <c r="D33"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G33" s="2"/>
      <c r="L33" s="18" t="s">
        <v>85</v>
      </c>
      <c r="M33" s="17"/>
      <c r="N33" s="13"/>
    </row>
    <row r="34" spans="1:14" ht="34" x14ac:dyDescent="0.2">
      <c r="A34" s="18" t="s">
        <v>86</v>
      </c>
      <c r="B34" s="17" t="s">
        <v>544</v>
      </c>
      <c r="C34" s="19" t="str">
        <f>$G$1</f>
        <v>N/A</v>
      </c>
      <c r="D34" s="19" t="str">
        <f>$G$1</f>
        <v>N/A</v>
      </c>
      <c r="L34" s="18" t="s">
        <v>86</v>
      </c>
      <c r="M34" s="17"/>
      <c r="N34" s="13"/>
    </row>
    <row r="35" spans="1:14" ht="112" customHeight="1" x14ac:dyDescent="0.2">
      <c r="A35" s="18" t="s">
        <v>87</v>
      </c>
      <c r="B35" s="17" t="s">
        <v>31</v>
      </c>
      <c r="C35" s="13" t="str">
        <f>_xlfn.TEXTJOIN(CHAR(10),TRUE,$F$7:$F$15)</f>
        <v>ISO 1135-4
ISO 1135-5
ISO 11737-1
ISO/TS 23128:2019
ISO 3826-1
ISO 3826-3
ISO 6710
ISO 80369-7
ISO 8536-4</v>
      </c>
      <c r="D35"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35" s="34"/>
      <c r="G35" s="2"/>
      <c r="L35" s="18" t="s">
        <v>87</v>
      </c>
      <c r="M35" s="17"/>
      <c r="N35" s="13"/>
    </row>
    <row r="36" spans="1:14" ht="56" customHeight="1" x14ac:dyDescent="0.2">
      <c r="A36" s="18" t="s">
        <v>88</v>
      </c>
      <c r="B36" s="17" t="s">
        <v>31</v>
      </c>
      <c r="C36" s="13" t="str">
        <f>_xlfn.TEXTJOIN(CHAR(10),TRUE,$F$7:$F$15)</f>
        <v>ISO 1135-4
ISO 1135-5
ISO 11737-1
ISO/TS 23128:2019
ISO 3826-1
ISO 3826-3
ISO 6710
ISO 80369-7
ISO 8536-4</v>
      </c>
      <c r="D36"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36" s="18" t="s">
        <v>88</v>
      </c>
      <c r="M36" s="17"/>
      <c r="N36" s="13"/>
    </row>
    <row r="37" spans="1:14" ht="41" customHeight="1" x14ac:dyDescent="0.2">
      <c r="A37" s="18" t="s">
        <v>89</v>
      </c>
      <c r="B37" s="40"/>
      <c r="C37" s="74" t="s">
        <v>633</v>
      </c>
      <c r="D37" s="75"/>
      <c r="L37" s="18" t="s">
        <v>89</v>
      </c>
      <c r="M37" s="17"/>
      <c r="N37" s="13"/>
    </row>
    <row r="38" spans="1:14" ht="124" customHeight="1" x14ac:dyDescent="0.2">
      <c r="A38" s="18" t="s">
        <v>90</v>
      </c>
      <c r="B38" s="17" t="s">
        <v>31</v>
      </c>
      <c r="C38" s="13" t="str">
        <f>F5&amp;CHAR(10)&amp;$F$6</f>
        <v>ISO 14971
ISO 10993-1</v>
      </c>
      <c r="D38"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38" s="34"/>
      <c r="G38" s="2"/>
      <c r="L38" s="18" t="s">
        <v>90</v>
      </c>
      <c r="M38" s="17"/>
      <c r="N38" s="13"/>
    </row>
    <row r="39" spans="1:14" ht="121" customHeight="1" x14ac:dyDescent="0.2">
      <c r="A39" s="18" t="s">
        <v>92</v>
      </c>
      <c r="B39" s="17" t="s">
        <v>31</v>
      </c>
      <c r="C39" s="13" t="str">
        <f>F4&amp;CHAR(10)&amp;F5</f>
        <v>ISO 13485
ISO 14971</v>
      </c>
      <c r="D39"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39" s="18" t="s">
        <v>92</v>
      </c>
      <c r="M39" s="17"/>
      <c r="N39" s="13"/>
    </row>
    <row r="40" spans="1:14" x14ac:dyDescent="0.2">
      <c r="A40" s="62" t="s">
        <v>91</v>
      </c>
      <c r="B40" s="62"/>
      <c r="C40" s="62"/>
      <c r="D40" s="62"/>
      <c r="L40" s="62" t="s">
        <v>91</v>
      </c>
      <c r="M40" s="62"/>
      <c r="N40" s="62"/>
    </row>
    <row r="41" spans="1:14" x14ac:dyDescent="0.2">
      <c r="A41" s="62" t="s">
        <v>93</v>
      </c>
      <c r="B41" s="62"/>
      <c r="C41" s="62"/>
      <c r="D41" s="62"/>
      <c r="L41" s="62" t="s">
        <v>93</v>
      </c>
      <c r="M41" s="62"/>
      <c r="N41" s="62"/>
    </row>
    <row r="42" spans="1:14" ht="50" customHeight="1" x14ac:dyDescent="0.2">
      <c r="A42" s="64" t="s">
        <v>94</v>
      </c>
      <c r="B42" s="64"/>
      <c r="C42" s="64"/>
      <c r="D42" s="64"/>
      <c r="L42" s="64" t="s">
        <v>94</v>
      </c>
      <c r="M42" s="64"/>
      <c r="N42" s="64"/>
    </row>
    <row r="43" spans="1:14" ht="102" customHeight="1" x14ac:dyDescent="0.2">
      <c r="A43" s="18" t="s">
        <v>2</v>
      </c>
      <c r="B43" s="17" t="s">
        <v>31</v>
      </c>
      <c r="C43" s="13" t="str">
        <f>$F$5&amp;CHAR(10)&amp;_xlfn.TEXTJOIN(CHAR(10),TRUE,$F$7:$F$15)</f>
        <v>ISO 14971
ISO 1135-4
ISO 1135-5
ISO 11737-1
ISO/TS 23128:2019
ISO 3826-1
ISO 3826-3
ISO 6710
ISO 80369-7
ISO 8536-4</v>
      </c>
      <c r="D43"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43" s="18" t="s">
        <v>2</v>
      </c>
      <c r="M43" s="17"/>
      <c r="N43" s="13"/>
    </row>
    <row r="44" spans="1:14" ht="111" customHeight="1" x14ac:dyDescent="0.2">
      <c r="A44" s="18" t="s">
        <v>3</v>
      </c>
      <c r="B44" s="17" t="s">
        <v>31</v>
      </c>
      <c r="C44" s="13" t="str">
        <f>$F$5&amp;CHAR(10)&amp;_xlfn.TEXTJOIN(CHAR(10),TRUE,$F$7:$F$15)</f>
        <v>ISO 14971
ISO 1135-4
ISO 1135-5
ISO 11737-1
ISO/TS 23128:2019
ISO 3826-1
ISO 3826-3
ISO 6710
ISO 80369-7
ISO 8536-4</v>
      </c>
      <c r="D44"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44" s="18" t="s">
        <v>3</v>
      </c>
      <c r="M44" s="17"/>
      <c r="N44" s="13"/>
    </row>
    <row r="45" spans="1:14" ht="126" customHeight="1" x14ac:dyDescent="0.2">
      <c r="A45" s="18" t="s">
        <v>4</v>
      </c>
      <c r="B45" s="17" t="s">
        <v>31</v>
      </c>
      <c r="C45" s="13" t="str">
        <f>$F$5&amp;CHAR(10)&amp;_xlfn.TEXTJOIN(CHAR(10),TRUE,$F$7:$F$15)</f>
        <v>ISO 14971
ISO 1135-4
ISO 1135-5
ISO 11737-1
ISO/TS 23128:2019
ISO 3826-1
ISO 3826-3
ISO 6710
ISO 80369-7
ISO 8536-4</v>
      </c>
      <c r="D45"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45" s="18" t="s">
        <v>4</v>
      </c>
      <c r="M45" s="17"/>
      <c r="N45" s="13"/>
    </row>
    <row r="46" spans="1:14" x14ac:dyDescent="0.2">
      <c r="A46" s="64" t="s">
        <v>5</v>
      </c>
      <c r="B46" s="64"/>
      <c r="C46" s="64"/>
      <c r="D46" s="64"/>
      <c r="L46" s="64" t="s">
        <v>5</v>
      </c>
      <c r="M46" s="64"/>
      <c r="N46" s="64"/>
    </row>
    <row r="47" spans="1:14" ht="34" x14ac:dyDescent="0.2">
      <c r="A47" s="18" t="s">
        <v>275</v>
      </c>
      <c r="B47" s="17"/>
      <c r="C47" s="60" t="s">
        <v>1092</v>
      </c>
      <c r="D47" s="61"/>
      <c r="L47" s="18" t="s">
        <v>275</v>
      </c>
      <c r="M47" s="17"/>
      <c r="N47" s="13"/>
    </row>
    <row r="48" spans="1:14" ht="85" customHeight="1" x14ac:dyDescent="0.2">
      <c r="A48" s="18" t="s">
        <v>274</v>
      </c>
      <c r="B48" s="17"/>
      <c r="C48" s="60" t="s">
        <v>1092</v>
      </c>
      <c r="D48" s="61"/>
      <c r="L48" s="18" t="s">
        <v>274</v>
      </c>
      <c r="M48" s="17"/>
      <c r="N48" s="13"/>
    </row>
    <row r="49" spans="1:14" x14ac:dyDescent="0.2">
      <c r="A49" s="62" t="s">
        <v>95</v>
      </c>
      <c r="B49" s="62"/>
      <c r="C49" s="62"/>
      <c r="D49" s="62"/>
      <c r="L49" s="62" t="s">
        <v>95</v>
      </c>
      <c r="M49" s="62"/>
      <c r="N49" s="62"/>
    </row>
    <row r="50" spans="1:14" x14ac:dyDescent="0.2">
      <c r="A50" s="64" t="s">
        <v>6</v>
      </c>
      <c r="B50" s="64"/>
      <c r="C50" s="64"/>
      <c r="D50" s="64"/>
      <c r="L50" s="64" t="s">
        <v>6</v>
      </c>
      <c r="M50" s="64"/>
      <c r="N50" s="64"/>
    </row>
    <row r="51" spans="1:14" ht="17" x14ac:dyDescent="0.2">
      <c r="A51" s="18" t="s">
        <v>96</v>
      </c>
      <c r="B51" s="17"/>
      <c r="C51" s="60" t="s">
        <v>1092</v>
      </c>
      <c r="D51" s="61"/>
      <c r="L51" s="18" t="s">
        <v>96</v>
      </c>
      <c r="M51" s="17"/>
      <c r="N51" s="13"/>
    </row>
    <row r="52" spans="1:14" ht="51" x14ac:dyDescent="0.2">
      <c r="A52" s="18" t="s">
        <v>97</v>
      </c>
      <c r="B52" s="17"/>
      <c r="C52" s="60" t="s">
        <v>1092</v>
      </c>
      <c r="D52" s="61"/>
      <c r="L52" s="18" t="s">
        <v>97</v>
      </c>
      <c r="M52" s="17"/>
      <c r="N52" s="13"/>
    </row>
    <row r="53" spans="1:14" ht="77" customHeight="1" x14ac:dyDescent="0.2">
      <c r="A53" s="18" t="s">
        <v>98</v>
      </c>
      <c r="B53" s="17"/>
      <c r="C53" s="60" t="s">
        <v>1092</v>
      </c>
      <c r="D53" s="61"/>
      <c r="L53" s="18" t="s">
        <v>98</v>
      </c>
      <c r="M53" s="17"/>
      <c r="N53" s="13"/>
    </row>
    <row r="54" spans="1:14" ht="34" x14ac:dyDescent="0.2">
      <c r="A54" s="18" t="s">
        <v>99</v>
      </c>
      <c r="B54" s="17"/>
      <c r="C54" s="60" t="s">
        <v>1092</v>
      </c>
      <c r="D54" s="61"/>
      <c r="L54" s="18" t="s">
        <v>99</v>
      </c>
      <c r="M54" s="17"/>
      <c r="N54" s="13"/>
    </row>
    <row r="55" spans="1:14" ht="17" customHeight="1" x14ac:dyDescent="0.2">
      <c r="A55" s="62" t="s">
        <v>100</v>
      </c>
      <c r="B55" s="62"/>
      <c r="C55" s="62"/>
      <c r="D55" s="62"/>
      <c r="L55" s="62" t="s">
        <v>100</v>
      </c>
      <c r="M55" s="62"/>
      <c r="N55" s="62"/>
    </row>
    <row r="56" spans="1:14" ht="71" customHeight="1" x14ac:dyDescent="0.2">
      <c r="A56" s="18" t="s">
        <v>7</v>
      </c>
      <c r="B56" s="17"/>
      <c r="C56" s="60" t="s">
        <v>1092</v>
      </c>
      <c r="D56" s="61"/>
      <c r="L56" s="18" t="s">
        <v>7</v>
      </c>
      <c r="M56" s="17"/>
      <c r="N56" s="13"/>
    </row>
    <row r="57" spans="1:14" ht="17" customHeight="1" x14ac:dyDescent="0.2">
      <c r="A57" s="62" t="s">
        <v>101</v>
      </c>
      <c r="B57" s="62"/>
      <c r="C57" s="62"/>
      <c r="D57" s="62"/>
      <c r="L57" s="62" t="s">
        <v>101</v>
      </c>
      <c r="M57" s="62"/>
      <c r="N57" s="62"/>
    </row>
    <row r="58" spans="1:14" ht="34" customHeight="1" x14ac:dyDescent="0.2">
      <c r="A58" s="18" t="s">
        <v>102</v>
      </c>
      <c r="B58" s="17"/>
      <c r="C58" s="60" t="s">
        <v>1092</v>
      </c>
      <c r="D58" s="61"/>
      <c r="L58" s="18" t="s">
        <v>102</v>
      </c>
      <c r="M58" s="17"/>
      <c r="N58" s="13"/>
    </row>
    <row r="59" spans="1:14" ht="17" customHeight="1" x14ac:dyDescent="0.2">
      <c r="A59" s="62" t="s">
        <v>103</v>
      </c>
      <c r="B59" s="62"/>
      <c r="C59" s="62"/>
      <c r="D59" s="62"/>
      <c r="L59" s="62" t="s">
        <v>103</v>
      </c>
      <c r="M59" s="62"/>
      <c r="N59" s="62"/>
    </row>
    <row r="60" spans="1:14" ht="143" customHeight="1" x14ac:dyDescent="0.2">
      <c r="A60" s="18" t="s">
        <v>8</v>
      </c>
      <c r="B60" s="17" t="s">
        <v>31</v>
      </c>
      <c r="C60" s="13" t="str">
        <f>$F$5&amp;CHAR(10)&amp;$F$22</f>
        <v>ISO 14971
ISO 20417</v>
      </c>
      <c r="D60"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60" s="18" t="s">
        <v>8</v>
      </c>
      <c r="M60" s="17"/>
      <c r="N60" s="13"/>
    </row>
    <row r="61" spans="1:14" ht="134" customHeight="1" x14ac:dyDescent="0.2">
      <c r="A61" s="23" t="s">
        <v>104</v>
      </c>
      <c r="B61" s="17" t="s">
        <v>31</v>
      </c>
      <c r="C61" s="13" t="str">
        <f>$F$4&amp;CHAR(10)&amp;$F$5&amp;CHAR(10)&amp;_xlfn.TEXTJOIN(CHAR(10),TRUE,$F$7:$F$8)&amp;CHAR(10)&amp;_xlfn.TEXTJOIN(CHAR(10),TRUE,$F$10:$F$15)</f>
        <v>ISO 13485
ISO 14971
ISO 1135-4
ISO 1135-5
ISO/TS 23128:2019
ISO 3826-1
ISO 3826-3
ISO 6710
ISO 80369-7
ISO 8536-4</v>
      </c>
      <c r="D61"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61" s="23" t="s">
        <v>104</v>
      </c>
      <c r="M61" s="17"/>
      <c r="N61" s="13"/>
    </row>
    <row r="62" spans="1:14" ht="61" customHeight="1" x14ac:dyDescent="0.2">
      <c r="A62" s="23" t="s">
        <v>105</v>
      </c>
      <c r="B62" s="17" t="s">
        <v>31</v>
      </c>
      <c r="C62" s="13" t="str">
        <f>_xlfn.TEXTJOIN(CHAR(10),TRUE,$F$4:$F$6)</f>
        <v>ISO 13485
ISO 14971
ISO 10993-1</v>
      </c>
      <c r="D62"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62" s="23" t="s">
        <v>105</v>
      </c>
      <c r="M62" s="17"/>
      <c r="N62" s="13"/>
    </row>
    <row r="63" spans="1:14" ht="17" customHeight="1" x14ac:dyDescent="0.2">
      <c r="A63" s="62" t="s">
        <v>106</v>
      </c>
      <c r="B63" s="62"/>
      <c r="C63" s="62"/>
      <c r="D63" s="62"/>
      <c r="L63" s="62" t="s">
        <v>106</v>
      </c>
      <c r="M63" s="62"/>
      <c r="N63" s="62"/>
    </row>
    <row r="64" spans="1:14" ht="34" customHeight="1" x14ac:dyDescent="0.2">
      <c r="A64" s="64" t="s">
        <v>107</v>
      </c>
      <c r="B64" s="64"/>
      <c r="C64" s="64"/>
      <c r="D64" s="64"/>
      <c r="L64" s="64" t="s">
        <v>107</v>
      </c>
      <c r="M64" s="64"/>
      <c r="N64" s="64"/>
    </row>
    <row r="65" spans="1:14" ht="91" customHeight="1" x14ac:dyDescent="0.2">
      <c r="A65" s="24" t="s">
        <v>108</v>
      </c>
      <c r="B65" s="17" t="s">
        <v>31</v>
      </c>
      <c r="C65" s="13" t="str">
        <f>$F$5</f>
        <v>ISO 14971</v>
      </c>
      <c r="D65"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65" s="24" t="s">
        <v>108</v>
      </c>
      <c r="M65" s="17"/>
      <c r="N65" s="13"/>
    </row>
    <row r="66" spans="1:14" ht="65" customHeight="1" x14ac:dyDescent="0.2">
      <c r="A66" s="24" t="s">
        <v>109</v>
      </c>
      <c r="B66" s="17" t="s">
        <v>31</v>
      </c>
      <c r="C66" s="13" t="str">
        <f>$F$5&amp;CHAR(10)&amp;$F$16</f>
        <v>ISO 14971
IEC 62366-1</v>
      </c>
      <c r="D66"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66" s="24" t="s">
        <v>109</v>
      </c>
      <c r="M66" s="17"/>
      <c r="N66" s="13"/>
    </row>
    <row r="67" spans="1:14" ht="78" customHeight="1" x14ac:dyDescent="0.2">
      <c r="A67" s="24" t="s">
        <v>110</v>
      </c>
      <c r="B67" s="17" t="s">
        <v>31</v>
      </c>
      <c r="C67" s="13" t="str">
        <f>$F$6&amp;CHAR(10)&amp;$F$9</f>
        <v>ISO 10993-1
ISO 11737-1</v>
      </c>
      <c r="D67"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67" s="24" t="s">
        <v>110</v>
      </c>
      <c r="M67" s="17"/>
      <c r="N67" s="13"/>
    </row>
    <row r="68" spans="1:14" ht="91" customHeight="1" x14ac:dyDescent="0.2">
      <c r="A68" s="24" t="s">
        <v>111</v>
      </c>
      <c r="B68" s="17" t="s">
        <v>31</v>
      </c>
      <c r="C68" s="13" t="str">
        <f>$F$6&amp;CHAR(10)&amp;$F$9</f>
        <v>ISO 10993-1
ISO 11737-1</v>
      </c>
      <c r="D68"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68" s="24" t="s">
        <v>111</v>
      </c>
      <c r="M68" s="17"/>
      <c r="N68" s="13"/>
    </row>
    <row r="69" spans="1:14" ht="103" customHeight="1" x14ac:dyDescent="0.2">
      <c r="A69" s="23" t="s">
        <v>112</v>
      </c>
      <c r="B69" s="17" t="s">
        <v>31</v>
      </c>
      <c r="C69" s="13" t="str">
        <f>$F$17&amp;CHAR(10)&amp;$F$18</f>
        <v>ISO 10993-7
ISO 11135</v>
      </c>
      <c r="D69"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69" s="23" t="s">
        <v>112</v>
      </c>
      <c r="M69" s="17"/>
      <c r="N69" s="13"/>
    </row>
    <row r="70" spans="1:14" ht="51" x14ac:dyDescent="0.2">
      <c r="A70" s="23" t="s">
        <v>113</v>
      </c>
      <c r="B70" s="17" t="s">
        <v>544</v>
      </c>
      <c r="C70" s="19" t="str">
        <f>$G$1</f>
        <v>N/A</v>
      </c>
      <c r="D70" s="19" t="str">
        <f>$G$1</f>
        <v>N/A</v>
      </c>
      <c r="L70" s="23" t="s">
        <v>113</v>
      </c>
      <c r="M70" s="17"/>
      <c r="N70" s="13"/>
    </row>
    <row r="71" spans="1:14" ht="101" customHeight="1" x14ac:dyDescent="0.2">
      <c r="A71" s="23" t="s">
        <v>114</v>
      </c>
      <c r="B71" s="17" t="s">
        <v>31</v>
      </c>
      <c r="C71" s="13" t="str">
        <f>$F$4&amp;CHAR(10)&amp;$F$5&amp;CHAR(10)&amp;_xlfn.TEXTJOIN(CHAR(10),TRUE,$F$17:$F$22)</f>
        <v>ISO 13485
ISO 14971
ISO 10993-7
ISO 11135
ISO 11607-1
ISO 11607-2
ISO 3826-2
ISO 20417</v>
      </c>
      <c r="D71" s="13" t="str">
        <f>_xlfn.TEXTJOIN(CHAR(10),TRUE,$I$4:$I$24)&amp;CHAR(10)&amp;I26</f>
        <v xml:space="preserve">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
</v>
      </c>
      <c r="L71" s="23" t="s">
        <v>114</v>
      </c>
      <c r="M71" s="17"/>
      <c r="N71" s="13"/>
    </row>
    <row r="72" spans="1:14" ht="72" customHeight="1" x14ac:dyDescent="0.2">
      <c r="A72" s="23" t="s">
        <v>115</v>
      </c>
      <c r="B72" s="17" t="s">
        <v>31</v>
      </c>
      <c r="C72" s="13" t="str">
        <f>$F$4&amp;CHAR(10)&amp;$F$5&amp;CHAR(10)&amp;_xlfn.TEXTJOIN(CHAR(10),TRUE,$F$17:$F$22)</f>
        <v>ISO 13485
ISO 14971
ISO 10993-7
ISO 11135
ISO 11607-1
ISO 11607-2
ISO 3826-2
ISO 20417</v>
      </c>
      <c r="D72" s="13" t="str">
        <f>_xlfn.TEXTJOIN(CHAR(10),TRUE,$I$4:$I$24)&amp;CHAR(10)&amp;I27</f>
        <v xml:space="preserve">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
</v>
      </c>
      <c r="L72" s="23" t="s">
        <v>115</v>
      </c>
      <c r="M72" s="17"/>
      <c r="N72" s="13"/>
    </row>
    <row r="73" spans="1:14" ht="69" customHeight="1" x14ac:dyDescent="0.2">
      <c r="A73" s="23" t="s">
        <v>116</v>
      </c>
      <c r="B73" s="17" t="s">
        <v>31</v>
      </c>
      <c r="C73" s="13" t="str">
        <f>$F$4&amp;CHAR(10)&amp;$F$5&amp;CHAR(10)&amp;_xlfn.TEXTJOIN(CHAR(10),TRUE,$F$17:$F$20)</f>
        <v>ISO 13485
ISO 14971
ISO 10993-7
ISO 11135
ISO 11607-1
ISO 11607-2</v>
      </c>
      <c r="D73"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73" s="23" t="s">
        <v>116</v>
      </c>
      <c r="M73" s="17"/>
      <c r="N73" s="13"/>
    </row>
    <row r="74" spans="1:14" ht="51" customHeight="1" x14ac:dyDescent="0.2">
      <c r="A74" s="23" t="s">
        <v>117</v>
      </c>
      <c r="B74" s="17"/>
      <c r="C74" s="60" t="s">
        <v>633</v>
      </c>
      <c r="D74" s="61"/>
      <c r="L74" s="23" t="s">
        <v>117</v>
      </c>
      <c r="M74" s="17"/>
      <c r="N74" s="13"/>
    </row>
    <row r="75" spans="1:14" ht="72" customHeight="1" x14ac:dyDescent="0.2">
      <c r="A75" s="23" t="s">
        <v>118</v>
      </c>
      <c r="B75" s="17" t="s">
        <v>31</v>
      </c>
      <c r="C75" s="13" t="str">
        <f>_xlfn.TEXTJOIN(CHAR(10),TRUE,$F$19:$F$22)</f>
        <v>ISO 11607-1
ISO 11607-2
ISO 3826-2
ISO 20417</v>
      </c>
      <c r="D75"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75" s="23" t="s">
        <v>118</v>
      </c>
      <c r="M75" s="17"/>
      <c r="N75" s="13"/>
    </row>
    <row r="76" spans="1:14" x14ac:dyDescent="0.2">
      <c r="A76" s="63" t="s">
        <v>119</v>
      </c>
      <c r="B76" s="63"/>
      <c r="C76" s="63"/>
      <c r="D76" s="63"/>
      <c r="L76" s="63" t="s">
        <v>119</v>
      </c>
      <c r="M76" s="63"/>
      <c r="N76" s="63"/>
    </row>
    <row r="77" spans="1:14" ht="153" x14ac:dyDescent="0.2">
      <c r="A77" s="38" t="s">
        <v>120</v>
      </c>
      <c r="B77" s="39" t="s">
        <v>31</v>
      </c>
      <c r="C77" s="13" t="str">
        <f>$F$6</f>
        <v>ISO 10993-1</v>
      </c>
      <c r="D77"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77" s="23" t="s">
        <v>120</v>
      </c>
      <c r="M77" s="17"/>
      <c r="N77" s="13"/>
    </row>
    <row r="78" spans="1:14" ht="153" x14ac:dyDescent="0.2">
      <c r="A78" s="38" t="s">
        <v>121</v>
      </c>
      <c r="B78" s="39" t="s">
        <v>31</v>
      </c>
      <c r="C78" s="13" t="str">
        <f>$F$6</f>
        <v>ISO 10993-1</v>
      </c>
      <c r="D78"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78" s="23" t="s">
        <v>121</v>
      </c>
      <c r="M78" s="17"/>
      <c r="N78" s="13"/>
    </row>
    <row r="79" spans="1:14" x14ac:dyDescent="0.2">
      <c r="A79" s="62" t="s">
        <v>122</v>
      </c>
      <c r="B79" s="62"/>
      <c r="C79" s="62"/>
      <c r="D79" s="62"/>
      <c r="L79" s="62" t="s">
        <v>122</v>
      </c>
      <c r="M79" s="62"/>
      <c r="N79" s="62"/>
    </row>
    <row r="80" spans="1:14" x14ac:dyDescent="0.2">
      <c r="A80" s="63" t="s">
        <v>126</v>
      </c>
      <c r="B80" s="63"/>
      <c r="C80" s="63"/>
      <c r="D80" s="63"/>
      <c r="L80" s="63" t="s">
        <v>126</v>
      </c>
      <c r="M80" s="63"/>
      <c r="N80" s="63"/>
    </row>
    <row r="81" spans="1:14" ht="17" x14ac:dyDescent="0.2">
      <c r="A81" s="23" t="s">
        <v>123</v>
      </c>
      <c r="B81" s="17"/>
      <c r="C81" s="60" t="s">
        <v>633</v>
      </c>
      <c r="D81" s="61"/>
      <c r="L81" s="23" t="s">
        <v>123</v>
      </c>
      <c r="M81" s="17"/>
      <c r="N81" s="13"/>
    </row>
    <row r="82" spans="1:14" ht="68" x14ac:dyDescent="0.2">
      <c r="A82" s="23" t="s">
        <v>124</v>
      </c>
      <c r="B82" s="17"/>
      <c r="C82" s="60" t="s">
        <v>633</v>
      </c>
      <c r="D82" s="61"/>
      <c r="L82" s="23" t="s">
        <v>124</v>
      </c>
      <c r="M82" s="17"/>
      <c r="N82" s="13"/>
    </row>
    <row r="83" spans="1:14" ht="34" x14ac:dyDescent="0.2">
      <c r="A83" s="23" t="s">
        <v>125</v>
      </c>
      <c r="B83" s="17"/>
      <c r="C83" s="60" t="s">
        <v>633</v>
      </c>
      <c r="D83" s="61"/>
      <c r="L83" s="23" t="s">
        <v>125</v>
      </c>
      <c r="M83" s="17"/>
      <c r="N83" s="13"/>
    </row>
    <row r="84" spans="1:14" x14ac:dyDescent="0.2">
      <c r="A84" s="65" t="s">
        <v>127</v>
      </c>
      <c r="B84" s="65"/>
      <c r="C84" s="65"/>
      <c r="D84" s="65"/>
      <c r="L84" s="65" t="s">
        <v>127</v>
      </c>
      <c r="M84" s="65"/>
      <c r="N84" s="65"/>
    </row>
    <row r="85" spans="1:14" ht="51" x14ac:dyDescent="0.2">
      <c r="A85" s="14" t="s">
        <v>128</v>
      </c>
      <c r="B85" s="17"/>
      <c r="C85" s="60" t="s">
        <v>633</v>
      </c>
      <c r="D85" s="61"/>
      <c r="L85" s="14" t="s">
        <v>128</v>
      </c>
      <c r="M85" s="17"/>
      <c r="N85" s="13"/>
    </row>
    <row r="86" spans="1:14" ht="85" x14ac:dyDescent="0.2">
      <c r="A86" s="14" t="s">
        <v>129</v>
      </c>
      <c r="B86" s="17"/>
      <c r="C86" s="60" t="s">
        <v>633</v>
      </c>
      <c r="D86" s="61"/>
      <c r="L86" s="14" t="s">
        <v>129</v>
      </c>
      <c r="M86" s="17"/>
      <c r="N86" s="13"/>
    </row>
    <row r="87" spans="1:14" ht="34" x14ac:dyDescent="0.2">
      <c r="A87" s="14" t="s">
        <v>130</v>
      </c>
      <c r="B87" s="17"/>
      <c r="C87" s="60" t="s">
        <v>633</v>
      </c>
      <c r="D87" s="61"/>
      <c r="L87" s="14" t="s">
        <v>130</v>
      </c>
      <c r="M87" s="17"/>
      <c r="N87" s="13"/>
    </row>
    <row r="88" spans="1:14" ht="85" x14ac:dyDescent="0.2">
      <c r="A88" s="14" t="s">
        <v>131</v>
      </c>
      <c r="B88" s="17"/>
      <c r="C88" s="60" t="s">
        <v>633</v>
      </c>
      <c r="D88" s="61"/>
      <c r="L88" s="14" t="s">
        <v>131</v>
      </c>
      <c r="M88" s="17"/>
      <c r="N88" s="13"/>
    </row>
    <row r="89" spans="1:14" x14ac:dyDescent="0.2">
      <c r="A89" s="66" t="s">
        <v>132</v>
      </c>
      <c r="B89" s="66"/>
      <c r="C89" s="66"/>
      <c r="D89" s="66"/>
      <c r="L89" s="66" t="s">
        <v>132</v>
      </c>
      <c r="M89" s="66"/>
      <c r="N89" s="66"/>
    </row>
    <row r="90" spans="1:14" ht="129" customHeight="1" x14ac:dyDescent="0.2">
      <c r="A90" s="18" t="s">
        <v>133</v>
      </c>
      <c r="B90" s="17" t="s">
        <v>544</v>
      </c>
      <c r="C90" s="15" t="str">
        <f t="shared" ref="C90:D90" si="3">$G$1</f>
        <v>N/A</v>
      </c>
      <c r="D90" s="15" t="str">
        <f t="shared" si="3"/>
        <v>N/A</v>
      </c>
      <c r="L90" s="18" t="s">
        <v>133</v>
      </c>
      <c r="M90" s="17"/>
      <c r="N90" s="13"/>
    </row>
    <row r="91" spans="1:14" x14ac:dyDescent="0.2">
      <c r="A91" s="65" t="s">
        <v>134</v>
      </c>
      <c r="B91" s="65"/>
      <c r="C91" s="65"/>
      <c r="D91" s="65"/>
      <c r="L91" s="65" t="s">
        <v>134</v>
      </c>
      <c r="M91" s="65"/>
      <c r="N91" s="65"/>
    </row>
    <row r="92" spans="1:14" ht="149" customHeight="1" x14ac:dyDescent="0.2">
      <c r="A92" s="14" t="s">
        <v>135</v>
      </c>
      <c r="B92" s="17" t="s">
        <v>31</v>
      </c>
      <c r="C92" s="13" t="str">
        <f>$F$5&amp;CHAR(10)&amp;_xlfn.TEXTJOIN(CHAR(10),TRUE,$F$7:$F$16)</f>
        <v>ISO 14971
ISO 1135-4
ISO 1135-5
ISO 11737-1
ISO/TS 23128:2019
ISO 3826-1
ISO 3826-3
ISO 6710
ISO 80369-7
ISO 8536-4
IEC 62366-1</v>
      </c>
      <c r="D92"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92" s="14" t="s">
        <v>135</v>
      </c>
      <c r="M92" s="17"/>
      <c r="N92" s="13"/>
    </row>
    <row r="93" spans="1:14" ht="128" customHeight="1" x14ac:dyDescent="0.2">
      <c r="A93" s="14" t="s">
        <v>136</v>
      </c>
      <c r="B93" s="17" t="s">
        <v>31</v>
      </c>
      <c r="C93" s="13" t="str">
        <f>$F$5</f>
        <v>ISO 14971</v>
      </c>
      <c r="D93"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93" s="14" t="s">
        <v>136</v>
      </c>
      <c r="M93" s="17"/>
      <c r="N93" s="13"/>
    </row>
    <row r="94" spans="1:14" ht="120" customHeight="1" x14ac:dyDescent="0.2">
      <c r="A94" s="14" t="s">
        <v>137</v>
      </c>
      <c r="B94" s="17" t="s">
        <v>31</v>
      </c>
      <c r="C94" s="13" t="str">
        <f>_xlfn.TEXTJOIN(CHAR(10),TRUE,$F$5:$F$6)</f>
        <v>ISO 14971
ISO 10993-1</v>
      </c>
      <c r="D94"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94" s="14" t="s">
        <v>137</v>
      </c>
      <c r="M94" s="17"/>
      <c r="N94" s="13"/>
    </row>
    <row r="95" spans="1:14" ht="34" x14ac:dyDescent="0.2">
      <c r="A95" s="14" t="s">
        <v>138</v>
      </c>
      <c r="B95" s="17" t="s">
        <v>544</v>
      </c>
      <c r="C95" s="19" t="str">
        <f t="shared" ref="C95:D97" si="4">$G$1</f>
        <v>N/A</v>
      </c>
      <c r="D95" s="19" t="str">
        <f t="shared" si="4"/>
        <v>N/A</v>
      </c>
      <c r="L95" s="14" t="s">
        <v>138</v>
      </c>
      <c r="M95" s="17"/>
      <c r="N95" s="13"/>
    </row>
    <row r="96" spans="1:14" ht="110" customHeight="1" x14ac:dyDescent="0.2">
      <c r="A96" s="14" t="s">
        <v>139</v>
      </c>
      <c r="B96" s="17" t="s">
        <v>31</v>
      </c>
      <c r="C96" s="13" t="str">
        <f>$F$5&amp;CHAR(10)&amp;$F$6</f>
        <v>ISO 14971
ISO 10993-1</v>
      </c>
      <c r="D96"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96" s="14" t="s">
        <v>139</v>
      </c>
      <c r="M96" s="17"/>
      <c r="N96" s="13"/>
    </row>
    <row r="97" spans="1:14" ht="34" x14ac:dyDescent="0.2">
      <c r="A97" s="14" t="s">
        <v>140</v>
      </c>
      <c r="B97" s="17" t="s">
        <v>544</v>
      </c>
      <c r="C97" s="19" t="str">
        <f t="shared" si="4"/>
        <v>N/A</v>
      </c>
      <c r="D97" s="19" t="str">
        <f t="shared" si="4"/>
        <v>N/A</v>
      </c>
      <c r="L97" s="14" t="s">
        <v>140</v>
      </c>
      <c r="M97" s="17"/>
      <c r="N97" s="13"/>
    </row>
    <row r="98" spans="1:14" ht="83" customHeight="1" x14ac:dyDescent="0.2">
      <c r="A98" s="14" t="s">
        <v>141</v>
      </c>
      <c r="B98" s="17" t="s">
        <v>31</v>
      </c>
      <c r="C98" s="13" t="str">
        <f>$F$5&amp;CHAR(10)&amp;$F$16</f>
        <v>ISO 14971
IEC 62366-1</v>
      </c>
      <c r="D98"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98" s="14" t="s">
        <v>141</v>
      </c>
      <c r="M98" s="17"/>
      <c r="N98" s="13"/>
    </row>
    <row r="99" spans="1:14" ht="136" customHeight="1" x14ac:dyDescent="0.2">
      <c r="A99" s="14" t="s">
        <v>142</v>
      </c>
      <c r="B99" s="17" t="s">
        <v>31</v>
      </c>
      <c r="C99" s="13" t="str">
        <f>$F$4&amp;CHAR(10)&amp;$F$5</f>
        <v>ISO 13485
ISO 14971</v>
      </c>
      <c r="D99"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99" s="14" t="s">
        <v>142</v>
      </c>
      <c r="M99" s="17"/>
      <c r="N99" s="13"/>
    </row>
    <row r="100" spans="1:14" ht="101" customHeight="1" x14ac:dyDescent="0.2">
      <c r="A100" s="14" t="s">
        <v>634</v>
      </c>
      <c r="B100" s="17" t="s">
        <v>31</v>
      </c>
      <c r="C100" s="13" t="str">
        <f>$F$4&amp;CHAR(10)&amp;$F$5&amp;CHAR(10)&amp;$F$16</f>
        <v>ISO 13485
ISO 14971
IEC 62366-1</v>
      </c>
      <c r="D100"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100" s="3"/>
      <c r="L100" s="14" t="s">
        <v>634</v>
      </c>
      <c r="M100" s="17"/>
      <c r="N100" s="13"/>
    </row>
    <row r="101" spans="1:14" ht="34" customHeight="1" x14ac:dyDescent="0.2">
      <c r="A101" s="14" t="s">
        <v>144</v>
      </c>
      <c r="B101" s="17"/>
      <c r="C101" s="60" t="s">
        <v>633</v>
      </c>
      <c r="D101" s="61"/>
      <c r="L101" s="14" t="s">
        <v>144</v>
      </c>
      <c r="M101" s="17"/>
      <c r="N101" s="13"/>
    </row>
    <row r="102" spans="1:14" ht="51" customHeight="1" x14ac:dyDescent="0.2">
      <c r="A102" s="14" t="s">
        <v>145</v>
      </c>
      <c r="B102" s="17"/>
      <c r="C102" s="60" t="s">
        <v>633</v>
      </c>
      <c r="D102" s="61"/>
      <c r="L102" s="14" t="s">
        <v>145</v>
      </c>
      <c r="M102" s="17"/>
      <c r="N102" s="13"/>
    </row>
    <row r="103" spans="1:14" ht="131" customHeight="1" x14ac:dyDescent="0.2">
      <c r="A103" s="14" t="s">
        <v>146</v>
      </c>
      <c r="B103" s="17" t="s">
        <v>31</v>
      </c>
      <c r="C103" s="13" t="str">
        <f>F4&amp;CHAR(10)&amp;$F$5&amp;CHAR(10)&amp;$F$22</f>
        <v>ISO 13485
ISO 14971
ISO 20417</v>
      </c>
      <c r="D103"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103" s="14" t="s">
        <v>146</v>
      </c>
      <c r="M103" s="17"/>
      <c r="N103" s="13"/>
    </row>
    <row r="104" spans="1:14" x14ac:dyDescent="0.2">
      <c r="A104" s="66" t="s">
        <v>147</v>
      </c>
      <c r="B104" s="66"/>
      <c r="C104" s="66"/>
      <c r="D104" s="66"/>
      <c r="L104" s="66" t="s">
        <v>147</v>
      </c>
      <c r="M104" s="66"/>
      <c r="N104" s="66"/>
    </row>
    <row r="105" spans="1:14" ht="51" x14ac:dyDescent="0.2">
      <c r="A105" s="14" t="s">
        <v>148</v>
      </c>
      <c r="B105" s="17"/>
      <c r="C105" s="60" t="s">
        <v>633</v>
      </c>
      <c r="D105" s="61"/>
      <c r="L105" s="14" t="s">
        <v>148</v>
      </c>
      <c r="M105" s="17"/>
      <c r="N105" s="13"/>
    </row>
    <row r="106" spans="1:14" ht="34" x14ac:dyDescent="0.2">
      <c r="A106" s="14" t="s">
        <v>149</v>
      </c>
      <c r="B106" s="17"/>
      <c r="C106" s="60" t="s">
        <v>633</v>
      </c>
      <c r="D106" s="61"/>
      <c r="L106" s="14" t="s">
        <v>149</v>
      </c>
      <c r="M106" s="17"/>
      <c r="N106" s="13"/>
    </row>
    <row r="107" spans="1:14" x14ac:dyDescent="0.2">
      <c r="A107" s="66" t="s">
        <v>150</v>
      </c>
      <c r="B107" s="66"/>
      <c r="C107" s="66"/>
      <c r="D107" s="66"/>
      <c r="L107" s="66" t="s">
        <v>150</v>
      </c>
      <c r="M107" s="66"/>
      <c r="N107" s="66"/>
    </row>
    <row r="108" spans="1:14" x14ac:dyDescent="0.2">
      <c r="A108" s="66" t="s">
        <v>151</v>
      </c>
      <c r="B108" s="66"/>
      <c r="C108" s="66"/>
      <c r="D108" s="66"/>
      <c r="L108" s="66" t="s">
        <v>151</v>
      </c>
      <c r="M108" s="66"/>
      <c r="N108" s="66"/>
    </row>
    <row r="109" spans="1:14" ht="51" x14ac:dyDescent="0.2">
      <c r="A109" s="14" t="s">
        <v>152</v>
      </c>
      <c r="B109" s="17" t="s">
        <v>544</v>
      </c>
      <c r="C109" s="15" t="str">
        <f>$G$1</f>
        <v>N/A</v>
      </c>
      <c r="D109" s="15" t="str">
        <f>$G$1</f>
        <v>N/A</v>
      </c>
      <c r="L109" s="14" t="s">
        <v>152</v>
      </c>
      <c r="M109" s="17"/>
      <c r="N109" s="13"/>
    </row>
    <row r="110" spans="1:14" ht="85" x14ac:dyDescent="0.2">
      <c r="A110" s="14" t="s">
        <v>153</v>
      </c>
      <c r="B110" s="17" t="s">
        <v>544</v>
      </c>
      <c r="C110" s="15" t="str">
        <f>$G$1</f>
        <v>N/A</v>
      </c>
      <c r="D110" s="15" t="str">
        <f>$G$1</f>
        <v>N/A</v>
      </c>
      <c r="L110" s="14" t="s">
        <v>153</v>
      </c>
      <c r="M110" s="17"/>
      <c r="N110" s="13"/>
    </row>
    <row r="111" spans="1:14" x14ac:dyDescent="0.2">
      <c r="A111" s="68" t="s">
        <v>230</v>
      </c>
      <c r="B111" s="69"/>
      <c r="C111" s="69"/>
      <c r="D111" s="70"/>
      <c r="L111" s="68" t="s">
        <v>230</v>
      </c>
      <c r="M111" s="69"/>
      <c r="N111" s="69"/>
    </row>
    <row r="112" spans="1:14" ht="68" x14ac:dyDescent="0.2">
      <c r="A112" s="14" t="s">
        <v>231</v>
      </c>
      <c r="B112" s="17" t="s">
        <v>544</v>
      </c>
      <c r="C112" s="15" t="str">
        <f t="shared" ref="C112:D114" si="5">$G$1</f>
        <v>N/A</v>
      </c>
      <c r="D112" s="15" t="str">
        <f t="shared" si="5"/>
        <v>N/A</v>
      </c>
      <c r="L112" s="14" t="s">
        <v>231</v>
      </c>
      <c r="M112" s="17"/>
      <c r="N112" s="13"/>
    </row>
    <row r="113" spans="1:14" ht="34" x14ac:dyDescent="0.2">
      <c r="A113" s="14" t="s">
        <v>232</v>
      </c>
      <c r="B113" s="17" t="s">
        <v>544</v>
      </c>
      <c r="C113" s="15" t="str">
        <f t="shared" si="5"/>
        <v>N/A</v>
      </c>
      <c r="D113" s="15" t="str">
        <f t="shared" si="5"/>
        <v>N/A</v>
      </c>
      <c r="L113" s="14" t="s">
        <v>232</v>
      </c>
      <c r="M113" s="17"/>
      <c r="N113" s="13"/>
    </row>
    <row r="114" spans="1:14" ht="68" x14ac:dyDescent="0.2">
      <c r="A114" s="14" t="s">
        <v>154</v>
      </c>
      <c r="B114" s="17" t="s">
        <v>544</v>
      </c>
      <c r="C114" s="15" t="str">
        <f t="shared" si="5"/>
        <v>N/A</v>
      </c>
      <c r="D114" s="15" t="str">
        <f t="shared" si="5"/>
        <v>N/A</v>
      </c>
      <c r="L114" s="14" t="s">
        <v>154</v>
      </c>
      <c r="M114" s="17"/>
      <c r="N114" s="13"/>
    </row>
    <row r="115" spans="1:14" x14ac:dyDescent="0.2">
      <c r="A115" s="66" t="s">
        <v>155</v>
      </c>
      <c r="B115" s="66"/>
      <c r="C115" s="66"/>
      <c r="D115" s="66"/>
      <c r="L115" s="66" t="s">
        <v>155</v>
      </c>
      <c r="M115" s="66"/>
      <c r="N115" s="66"/>
    </row>
    <row r="116" spans="1:14" ht="51" x14ac:dyDescent="0.2">
      <c r="A116" s="14" t="s">
        <v>156</v>
      </c>
      <c r="B116" s="17" t="s">
        <v>544</v>
      </c>
      <c r="C116" s="15" t="str">
        <f t="shared" ref="C116:D119" si="6">$G$1</f>
        <v>N/A</v>
      </c>
      <c r="D116" s="15" t="str">
        <f t="shared" si="6"/>
        <v>N/A</v>
      </c>
      <c r="L116" s="14" t="s">
        <v>156</v>
      </c>
      <c r="M116" s="17"/>
      <c r="N116" s="13"/>
    </row>
    <row r="117" spans="1:14" ht="51" x14ac:dyDescent="0.2">
      <c r="A117" s="14" t="s">
        <v>157</v>
      </c>
      <c r="B117" s="17" t="s">
        <v>544</v>
      </c>
      <c r="C117" s="15" t="str">
        <f t="shared" si="6"/>
        <v>N/A</v>
      </c>
      <c r="D117" s="15" t="str">
        <f t="shared" si="6"/>
        <v>N/A</v>
      </c>
      <c r="L117" s="14" t="s">
        <v>157</v>
      </c>
      <c r="M117" s="17"/>
      <c r="N117" s="13"/>
    </row>
    <row r="118" spans="1:14" ht="51" x14ac:dyDescent="0.2">
      <c r="A118" s="14" t="s">
        <v>158</v>
      </c>
      <c r="B118" s="17" t="s">
        <v>544</v>
      </c>
      <c r="C118" s="15" t="str">
        <f t="shared" si="6"/>
        <v>N/A</v>
      </c>
      <c r="D118" s="15" t="str">
        <f t="shared" si="6"/>
        <v>N/A</v>
      </c>
      <c r="L118" s="14" t="s">
        <v>158</v>
      </c>
      <c r="M118" s="17"/>
      <c r="N118" s="13"/>
    </row>
    <row r="119" spans="1:14" ht="51" x14ac:dyDescent="0.2">
      <c r="A119" s="14" t="s">
        <v>159</v>
      </c>
      <c r="B119" s="17" t="s">
        <v>544</v>
      </c>
      <c r="C119" s="15" t="str">
        <f t="shared" si="6"/>
        <v>N/A</v>
      </c>
      <c r="D119" s="15" t="str">
        <f t="shared" si="6"/>
        <v>N/A</v>
      </c>
      <c r="L119" s="14" t="s">
        <v>159</v>
      </c>
      <c r="M119" s="17"/>
      <c r="N119" s="13"/>
    </row>
    <row r="120" spans="1:14" x14ac:dyDescent="0.2">
      <c r="A120" s="66" t="s">
        <v>160</v>
      </c>
      <c r="B120" s="66"/>
      <c r="C120" s="66"/>
      <c r="D120" s="66"/>
      <c r="L120" s="66" t="s">
        <v>160</v>
      </c>
      <c r="M120" s="66"/>
      <c r="N120" s="66"/>
    </row>
    <row r="121" spans="1:14" ht="68" x14ac:dyDescent="0.2">
      <c r="A121" s="14" t="s">
        <v>161</v>
      </c>
      <c r="B121" s="17" t="s">
        <v>544</v>
      </c>
      <c r="C121" s="15" t="str">
        <f t="shared" ref="C121:D124" si="7">$G$1</f>
        <v>N/A</v>
      </c>
      <c r="D121" s="15" t="str">
        <f t="shared" si="7"/>
        <v>N/A</v>
      </c>
      <c r="L121" s="14" t="s">
        <v>161</v>
      </c>
      <c r="M121" s="17"/>
      <c r="N121" s="13"/>
    </row>
    <row r="122" spans="1:14" ht="51" x14ac:dyDescent="0.2">
      <c r="A122" s="14" t="s">
        <v>162</v>
      </c>
      <c r="B122" s="17" t="s">
        <v>544</v>
      </c>
      <c r="C122" s="15" t="str">
        <f t="shared" si="7"/>
        <v>N/A</v>
      </c>
      <c r="D122" s="15" t="str">
        <f t="shared" si="7"/>
        <v>N/A</v>
      </c>
      <c r="L122" s="14" t="s">
        <v>162</v>
      </c>
      <c r="M122" s="17"/>
      <c r="N122" s="13"/>
    </row>
    <row r="123" spans="1:14" ht="68" x14ac:dyDescent="0.2">
      <c r="A123" s="14" t="s">
        <v>163</v>
      </c>
      <c r="B123" s="17" t="s">
        <v>544</v>
      </c>
      <c r="C123" s="15" t="str">
        <f t="shared" si="7"/>
        <v>N/A</v>
      </c>
      <c r="D123" s="15" t="str">
        <f t="shared" si="7"/>
        <v>N/A</v>
      </c>
      <c r="L123" s="14" t="s">
        <v>163</v>
      </c>
      <c r="M123" s="17"/>
      <c r="N123" s="13"/>
    </row>
    <row r="124" spans="1:14" ht="34" x14ac:dyDescent="0.2">
      <c r="A124" s="14" t="s">
        <v>164</v>
      </c>
      <c r="B124" s="17" t="s">
        <v>544</v>
      </c>
      <c r="C124" s="15" t="str">
        <f t="shared" si="7"/>
        <v>N/A</v>
      </c>
      <c r="D124" s="15" t="str">
        <f t="shared" si="7"/>
        <v>N/A</v>
      </c>
      <c r="L124" s="14" t="s">
        <v>164</v>
      </c>
      <c r="M124" s="17"/>
      <c r="N124" s="13"/>
    </row>
    <row r="125" spans="1:14" x14ac:dyDescent="0.2">
      <c r="A125" s="66" t="s">
        <v>165</v>
      </c>
      <c r="B125" s="66"/>
      <c r="C125" s="66"/>
      <c r="D125" s="66"/>
      <c r="L125" s="66" t="s">
        <v>165</v>
      </c>
      <c r="M125" s="66"/>
      <c r="N125" s="66"/>
    </row>
    <row r="126" spans="1:14" ht="34" x14ac:dyDescent="0.2">
      <c r="A126" s="14" t="s">
        <v>166</v>
      </c>
      <c r="B126" s="17" t="s">
        <v>544</v>
      </c>
      <c r="C126" s="15" t="str">
        <f t="shared" ref="C126:D133" si="8">$G$1</f>
        <v>N/A</v>
      </c>
      <c r="D126" s="15" t="str">
        <f t="shared" si="8"/>
        <v>N/A</v>
      </c>
      <c r="L126" s="14" t="s">
        <v>166</v>
      </c>
      <c r="M126" s="17"/>
      <c r="N126" s="13"/>
    </row>
    <row r="127" spans="1:14" ht="68" x14ac:dyDescent="0.2">
      <c r="A127" s="14" t="s">
        <v>167</v>
      </c>
      <c r="B127" s="17" t="s">
        <v>544</v>
      </c>
      <c r="C127" s="15" t="str">
        <f t="shared" si="8"/>
        <v>N/A</v>
      </c>
      <c r="D127" s="15" t="str">
        <f t="shared" si="8"/>
        <v>N/A</v>
      </c>
      <c r="L127" s="14" t="s">
        <v>167</v>
      </c>
      <c r="M127" s="17"/>
      <c r="N127" s="13"/>
    </row>
    <row r="128" spans="1:14" ht="34" x14ac:dyDescent="0.2">
      <c r="A128" s="14" t="s">
        <v>168</v>
      </c>
      <c r="B128" s="17" t="s">
        <v>544</v>
      </c>
      <c r="C128" s="15" t="str">
        <f t="shared" si="8"/>
        <v>N/A</v>
      </c>
      <c r="D128" s="15" t="str">
        <f t="shared" si="8"/>
        <v>N/A</v>
      </c>
      <c r="L128" s="14" t="s">
        <v>168</v>
      </c>
      <c r="M128" s="17"/>
      <c r="N128" s="13"/>
    </row>
    <row r="129" spans="1:14" ht="51" x14ac:dyDescent="0.2">
      <c r="A129" s="14" t="s">
        <v>169</v>
      </c>
      <c r="B129" s="17" t="s">
        <v>544</v>
      </c>
      <c r="C129" s="15" t="str">
        <f t="shared" si="8"/>
        <v>N/A</v>
      </c>
      <c r="D129" s="15" t="str">
        <f t="shared" si="8"/>
        <v>N/A</v>
      </c>
      <c r="L129" s="14" t="s">
        <v>169</v>
      </c>
      <c r="M129" s="17"/>
      <c r="N129" s="13"/>
    </row>
    <row r="130" spans="1:14" ht="51" x14ac:dyDescent="0.2">
      <c r="A130" s="14" t="s">
        <v>170</v>
      </c>
      <c r="B130" s="17" t="s">
        <v>544</v>
      </c>
      <c r="C130" s="15" t="str">
        <f t="shared" si="8"/>
        <v>N/A</v>
      </c>
      <c r="D130" s="15" t="str">
        <f t="shared" si="8"/>
        <v>N/A</v>
      </c>
      <c r="L130" s="14" t="s">
        <v>170</v>
      </c>
      <c r="M130" s="17"/>
      <c r="N130" s="13"/>
    </row>
    <row r="131" spans="1:14" ht="34" x14ac:dyDescent="0.2">
      <c r="A131" s="14" t="s">
        <v>171</v>
      </c>
      <c r="B131" s="17" t="s">
        <v>544</v>
      </c>
      <c r="C131" s="15" t="str">
        <f t="shared" si="8"/>
        <v>N/A</v>
      </c>
      <c r="D131" s="15" t="str">
        <f t="shared" si="8"/>
        <v>N/A</v>
      </c>
      <c r="L131" s="14" t="s">
        <v>171</v>
      </c>
      <c r="M131" s="17"/>
      <c r="N131" s="13"/>
    </row>
    <row r="132" spans="1:14" ht="51" x14ac:dyDescent="0.2">
      <c r="A132" s="14" t="s">
        <v>172</v>
      </c>
      <c r="B132" s="17" t="s">
        <v>544</v>
      </c>
      <c r="C132" s="15" t="str">
        <f t="shared" si="8"/>
        <v>N/A</v>
      </c>
      <c r="D132" s="15" t="str">
        <f t="shared" si="8"/>
        <v>N/A</v>
      </c>
      <c r="L132" s="14" t="s">
        <v>172</v>
      </c>
      <c r="M132" s="17"/>
      <c r="N132" s="13"/>
    </row>
    <row r="133" spans="1:14" ht="34" x14ac:dyDescent="0.2">
      <c r="A133" s="14" t="s">
        <v>173</v>
      </c>
      <c r="B133" s="17" t="s">
        <v>544</v>
      </c>
      <c r="C133" s="15" t="str">
        <f t="shared" si="8"/>
        <v>N/A</v>
      </c>
      <c r="D133" s="15" t="str">
        <f t="shared" si="8"/>
        <v>N/A</v>
      </c>
      <c r="L133" s="14" t="s">
        <v>173</v>
      </c>
      <c r="M133" s="17"/>
      <c r="N133" s="13"/>
    </row>
    <row r="134" spans="1:14" x14ac:dyDescent="0.2">
      <c r="A134" s="66" t="s">
        <v>174</v>
      </c>
      <c r="B134" s="66"/>
      <c r="C134" s="66"/>
      <c r="D134" s="66"/>
      <c r="L134" s="66" t="s">
        <v>174</v>
      </c>
      <c r="M134" s="66"/>
      <c r="N134" s="66"/>
    </row>
    <row r="135" spans="1:14" x14ac:dyDescent="0.2">
      <c r="A135" s="65" t="s">
        <v>175</v>
      </c>
      <c r="B135" s="65"/>
      <c r="C135" s="65"/>
      <c r="D135" s="65"/>
      <c r="L135" s="65" t="s">
        <v>175</v>
      </c>
      <c r="M135" s="65"/>
      <c r="N135" s="65"/>
    </row>
    <row r="136" spans="1:14" ht="34" x14ac:dyDescent="0.2">
      <c r="A136" s="14" t="s">
        <v>176</v>
      </c>
      <c r="B136" s="17" t="s">
        <v>544</v>
      </c>
      <c r="C136" s="15" t="str">
        <f>$G$1</f>
        <v>N/A</v>
      </c>
      <c r="D136" s="15" t="str">
        <f>$G$1</f>
        <v>N/A</v>
      </c>
      <c r="L136" s="14" t="s">
        <v>176</v>
      </c>
      <c r="M136" s="17"/>
      <c r="N136" s="13"/>
    </row>
    <row r="137" spans="1:14" ht="34" x14ac:dyDescent="0.2">
      <c r="A137" s="14" t="s">
        <v>177</v>
      </c>
      <c r="B137" s="17" t="s">
        <v>544</v>
      </c>
      <c r="C137" s="15" t="str">
        <f>$G$1</f>
        <v>N/A</v>
      </c>
      <c r="D137" s="15" t="str">
        <f>$G$1</f>
        <v>N/A</v>
      </c>
      <c r="L137" s="14" t="s">
        <v>177</v>
      </c>
      <c r="M137" s="17"/>
      <c r="N137" s="13"/>
    </row>
    <row r="138" spans="1:14" x14ac:dyDescent="0.2">
      <c r="A138" s="65" t="s">
        <v>178</v>
      </c>
      <c r="B138" s="65"/>
      <c r="C138" s="65"/>
      <c r="D138" s="65"/>
      <c r="L138" s="65" t="s">
        <v>178</v>
      </c>
      <c r="M138" s="65"/>
      <c r="N138" s="65"/>
    </row>
    <row r="139" spans="1:14" x14ac:dyDescent="0.2">
      <c r="A139" s="16" t="s">
        <v>491</v>
      </c>
      <c r="B139" s="17" t="s">
        <v>544</v>
      </c>
      <c r="C139" s="15" t="str">
        <f t="shared" ref="C139:D142" si="9">$G$1</f>
        <v>N/A</v>
      </c>
      <c r="D139" s="15" t="str">
        <f t="shared" si="9"/>
        <v>N/A</v>
      </c>
      <c r="L139" s="16" t="s">
        <v>491</v>
      </c>
      <c r="M139" s="17"/>
      <c r="N139" s="13"/>
    </row>
    <row r="140" spans="1:14" x14ac:dyDescent="0.2">
      <c r="A140" s="16" t="s">
        <v>492</v>
      </c>
      <c r="B140" s="17" t="s">
        <v>544</v>
      </c>
      <c r="C140" s="15" t="str">
        <f t="shared" si="9"/>
        <v>N/A</v>
      </c>
      <c r="D140" s="15" t="str">
        <f t="shared" si="9"/>
        <v>N/A</v>
      </c>
      <c r="L140" s="16" t="s">
        <v>492</v>
      </c>
      <c r="M140" s="17"/>
      <c r="N140" s="13"/>
    </row>
    <row r="141" spans="1:14" x14ac:dyDescent="0.2">
      <c r="A141" s="16" t="s">
        <v>493</v>
      </c>
      <c r="B141" s="17" t="s">
        <v>544</v>
      </c>
      <c r="C141" s="15" t="str">
        <f t="shared" si="9"/>
        <v>N/A</v>
      </c>
      <c r="D141" s="15" t="str">
        <f t="shared" si="9"/>
        <v>N/A</v>
      </c>
      <c r="L141" s="16" t="s">
        <v>493</v>
      </c>
      <c r="M141" s="17"/>
      <c r="N141" s="13"/>
    </row>
    <row r="142" spans="1:14" x14ac:dyDescent="0.2">
      <c r="A142" s="16" t="s">
        <v>494</v>
      </c>
      <c r="B142" s="17" t="s">
        <v>544</v>
      </c>
      <c r="C142" s="15" t="str">
        <f t="shared" si="9"/>
        <v>N/A</v>
      </c>
      <c r="D142" s="15" t="str">
        <f t="shared" si="9"/>
        <v>N/A</v>
      </c>
      <c r="L142" s="16" t="s">
        <v>494</v>
      </c>
      <c r="M142" s="17"/>
      <c r="N142" s="13"/>
    </row>
    <row r="143" spans="1:14" x14ac:dyDescent="0.2">
      <c r="A143" s="65" t="s">
        <v>179</v>
      </c>
      <c r="B143" s="65"/>
      <c r="C143" s="65"/>
      <c r="D143" s="65"/>
      <c r="L143" s="65" t="s">
        <v>179</v>
      </c>
      <c r="M143" s="65"/>
      <c r="N143" s="65"/>
    </row>
    <row r="144" spans="1:14" x14ac:dyDescent="0.2">
      <c r="A144" s="16" t="s">
        <v>9</v>
      </c>
      <c r="B144" s="17" t="s">
        <v>544</v>
      </c>
      <c r="C144" s="15" t="str">
        <f t="shared" ref="C144:D147" si="10">$G$1</f>
        <v>N/A</v>
      </c>
      <c r="D144" s="15" t="str">
        <f t="shared" si="10"/>
        <v>N/A</v>
      </c>
      <c r="L144" s="16" t="s">
        <v>9</v>
      </c>
      <c r="M144" s="17"/>
      <c r="N144" s="13"/>
    </row>
    <row r="145" spans="1:14" x14ac:dyDescent="0.2">
      <c r="A145" s="16" t="s">
        <v>10</v>
      </c>
      <c r="B145" s="17" t="s">
        <v>544</v>
      </c>
      <c r="C145" s="15" t="str">
        <f t="shared" si="10"/>
        <v>N/A</v>
      </c>
      <c r="D145" s="15" t="str">
        <f t="shared" si="10"/>
        <v>N/A</v>
      </c>
      <c r="L145" s="16" t="s">
        <v>10</v>
      </c>
      <c r="M145" s="17"/>
      <c r="N145" s="13"/>
    </row>
    <row r="146" spans="1:14" ht="34" x14ac:dyDescent="0.2">
      <c r="A146" s="14" t="s">
        <v>180</v>
      </c>
      <c r="B146" s="17" t="s">
        <v>544</v>
      </c>
      <c r="C146" s="15" t="str">
        <f t="shared" si="10"/>
        <v>N/A</v>
      </c>
      <c r="D146" s="15" t="str">
        <f t="shared" si="10"/>
        <v>N/A</v>
      </c>
      <c r="L146" s="14" t="s">
        <v>180</v>
      </c>
      <c r="M146" s="17"/>
      <c r="N146" s="13"/>
    </row>
    <row r="147" spans="1:14" ht="51" x14ac:dyDescent="0.2">
      <c r="A147" s="14" t="s">
        <v>181</v>
      </c>
      <c r="B147" s="17" t="s">
        <v>544</v>
      </c>
      <c r="C147" s="15" t="str">
        <f t="shared" si="10"/>
        <v>N/A</v>
      </c>
      <c r="D147" s="15" t="str">
        <f t="shared" si="10"/>
        <v>N/A</v>
      </c>
      <c r="L147" s="14" t="s">
        <v>181</v>
      </c>
      <c r="M147" s="17"/>
      <c r="N147" s="13"/>
    </row>
    <row r="148" spans="1:14" x14ac:dyDescent="0.2">
      <c r="A148" s="66" t="s">
        <v>182</v>
      </c>
      <c r="B148" s="66"/>
      <c r="C148" s="66"/>
      <c r="D148" s="66"/>
      <c r="L148" s="66" t="s">
        <v>182</v>
      </c>
      <c r="M148" s="66"/>
      <c r="N148" s="66"/>
    </row>
    <row r="149" spans="1:14" ht="127" customHeight="1" x14ac:dyDescent="0.2">
      <c r="A149" s="14" t="s">
        <v>183</v>
      </c>
      <c r="B149" s="17" t="s">
        <v>31</v>
      </c>
      <c r="C149" s="13" t="str">
        <f>$F$4&amp;CHAR(10)&amp;$F$5&amp;CHAR(10)&amp;$F$16</f>
        <v>ISO 13485
ISO 14971
IEC 62366-1</v>
      </c>
      <c r="D149"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149" s="14" t="s">
        <v>183</v>
      </c>
      <c r="M149" s="17"/>
      <c r="N149" s="13"/>
    </row>
    <row r="150" spans="1:14" ht="51" customHeight="1" x14ac:dyDescent="0.2">
      <c r="A150" s="14" t="s">
        <v>184</v>
      </c>
      <c r="B150" s="17"/>
      <c r="C150" s="60" t="s">
        <v>633</v>
      </c>
      <c r="D150" s="61"/>
      <c r="L150" s="14" t="s">
        <v>184</v>
      </c>
      <c r="M150" s="17"/>
      <c r="N150" s="13"/>
    </row>
    <row r="151" spans="1:14" ht="51" x14ac:dyDescent="0.2">
      <c r="A151" s="14" t="s">
        <v>185</v>
      </c>
      <c r="B151" s="17" t="s">
        <v>544</v>
      </c>
      <c r="C151" s="19" t="str">
        <f t="shared" ref="C151:D154" si="11">$G$1</f>
        <v>N/A</v>
      </c>
      <c r="D151" s="19" t="str">
        <f t="shared" si="11"/>
        <v>N/A</v>
      </c>
      <c r="L151" s="14" t="s">
        <v>185</v>
      </c>
      <c r="M151" s="17"/>
      <c r="N151" s="13"/>
    </row>
    <row r="152" spans="1:14" ht="34" x14ac:dyDescent="0.2">
      <c r="A152" s="14" t="s">
        <v>186</v>
      </c>
      <c r="B152" s="17" t="s">
        <v>544</v>
      </c>
      <c r="C152" s="19" t="str">
        <f t="shared" si="11"/>
        <v>N/A</v>
      </c>
      <c r="D152" s="19" t="str">
        <f t="shared" si="11"/>
        <v>N/A</v>
      </c>
      <c r="L152" s="14" t="s">
        <v>186</v>
      </c>
      <c r="M152" s="17"/>
      <c r="N152" s="13"/>
    </row>
    <row r="153" spans="1:14" ht="51" x14ac:dyDescent="0.2">
      <c r="A153" s="14" t="s">
        <v>379</v>
      </c>
      <c r="B153" s="17" t="s">
        <v>544</v>
      </c>
      <c r="C153" s="19" t="str">
        <f t="shared" si="11"/>
        <v>N/A</v>
      </c>
      <c r="D153" s="19" t="str">
        <f t="shared" si="11"/>
        <v>N/A</v>
      </c>
      <c r="L153" s="14" t="s">
        <v>379</v>
      </c>
      <c r="M153" s="17"/>
      <c r="N153" s="13"/>
    </row>
    <row r="154" spans="1:14" ht="34" x14ac:dyDescent="0.2">
      <c r="A154" s="14" t="s">
        <v>20</v>
      </c>
      <c r="B154" s="17" t="s">
        <v>544</v>
      </c>
      <c r="C154" s="19" t="str">
        <f t="shared" si="11"/>
        <v>N/A</v>
      </c>
      <c r="D154" s="19" t="str">
        <f t="shared" si="11"/>
        <v>N/A</v>
      </c>
      <c r="L154" s="14" t="s">
        <v>20</v>
      </c>
      <c r="M154" s="17"/>
      <c r="N154" s="13"/>
    </row>
    <row r="155" spans="1:14" ht="135" customHeight="1" x14ac:dyDescent="0.2">
      <c r="A155" s="14" t="s">
        <v>187</v>
      </c>
      <c r="B155" s="17" t="s">
        <v>31</v>
      </c>
      <c r="C155" s="13" t="str">
        <f>$F$5</f>
        <v>ISO 14971</v>
      </c>
      <c r="D155"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155" s="14" t="s">
        <v>187</v>
      </c>
      <c r="M155" s="17"/>
      <c r="N155" s="13"/>
    </row>
    <row r="156" spans="1:14" x14ac:dyDescent="0.2">
      <c r="A156" s="66" t="s">
        <v>188</v>
      </c>
      <c r="B156" s="66"/>
      <c r="C156" s="66"/>
      <c r="D156" s="66"/>
      <c r="L156" s="66" t="s">
        <v>188</v>
      </c>
      <c r="M156" s="66"/>
      <c r="N156" s="66"/>
    </row>
    <row r="157" spans="1:14" ht="153" x14ac:dyDescent="0.2">
      <c r="A157" s="14" t="s">
        <v>189</v>
      </c>
      <c r="B157" s="17" t="s">
        <v>31</v>
      </c>
      <c r="C157" s="13" t="str">
        <f>$F$5&amp;CHAR(10)&amp;$F$7&amp;CHAR(10)&amp;$F$8&amp;CHAR(10)&amp;_xlfn.TEXTJOIN(CHAR(10),TRUE,$F$10:$F$15)</f>
        <v>ISO 14971
ISO 1135-4
ISO 1135-5
ISO/TS 23128:2019
ISO 3826-1
ISO 3826-3
ISO 6710
ISO 80369-7
ISO 8536-4</v>
      </c>
      <c r="D157"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157" s="14" t="s">
        <v>189</v>
      </c>
      <c r="M157" s="17"/>
      <c r="N157" s="13"/>
    </row>
    <row r="158" spans="1:14" ht="153" x14ac:dyDescent="0.2">
      <c r="A158" s="14" t="s">
        <v>190</v>
      </c>
      <c r="B158" s="17" t="s">
        <v>31</v>
      </c>
      <c r="C158" s="13" t="str">
        <f>$F$5&amp;CHAR(10)&amp;F21&amp;CHAR(10)&amp;F22</f>
        <v>ISO 14971
ISO 3826-2
ISO 20417</v>
      </c>
      <c r="D158"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158" s="14" t="s">
        <v>190</v>
      </c>
      <c r="M158" s="17"/>
      <c r="N158" s="13"/>
    </row>
    <row r="159" spans="1:14" ht="160" customHeight="1" x14ac:dyDescent="0.2">
      <c r="A159" s="14" t="s">
        <v>191</v>
      </c>
      <c r="B159" s="17" t="s">
        <v>31</v>
      </c>
      <c r="C159" s="13" t="str">
        <f>$F$16&amp;CHAR(10)&amp;$F$21&amp;CHAR(10)&amp;$F$22</f>
        <v>IEC 62366-1
ISO 3826-2
ISO 20417</v>
      </c>
      <c r="D159"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159" s="14" t="s">
        <v>191</v>
      </c>
      <c r="M159" s="17"/>
      <c r="N159" s="13"/>
    </row>
    <row r="160" spans="1:14" x14ac:dyDescent="0.2">
      <c r="A160" s="68" t="s">
        <v>192</v>
      </c>
      <c r="B160" s="69"/>
      <c r="C160" s="69"/>
      <c r="D160" s="70"/>
      <c r="L160" s="68" t="s">
        <v>192</v>
      </c>
      <c r="M160" s="69"/>
      <c r="N160" s="69"/>
    </row>
    <row r="161" spans="1:14" ht="68" x14ac:dyDescent="0.2">
      <c r="A161" s="14" t="s">
        <v>193</v>
      </c>
      <c r="B161" s="17" t="s">
        <v>544</v>
      </c>
      <c r="C161" s="15" t="str">
        <f>$G$1</f>
        <v>N/A</v>
      </c>
      <c r="D161" s="15" t="str">
        <f>$G$1</f>
        <v>N/A</v>
      </c>
      <c r="L161" s="14" t="s">
        <v>193</v>
      </c>
      <c r="M161" s="17"/>
      <c r="N161" s="13"/>
    </row>
    <row r="162" spans="1:14" x14ac:dyDescent="0.2">
      <c r="A162" s="65" t="s">
        <v>194</v>
      </c>
      <c r="B162" s="65"/>
      <c r="C162" s="65"/>
      <c r="D162" s="65"/>
      <c r="L162" s="65" t="s">
        <v>194</v>
      </c>
      <c r="M162" s="65"/>
      <c r="N162" s="65"/>
    </row>
    <row r="163" spans="1:14" ht="34" x14ac:dyDescent="0.2">
      <c r="A163" s="14" t="s">
        <v>11</v>
      </c>
      <c r="B163" s="17" t="s">
        <v>544</v>
      </c>
      <c r="C163" s="15" t="str">
        <f t="shared" ref="C163:D165" si="12">$G$1</f>
        <v>N/A</v>
      </c>
      <c r="D163" s="15" t="str">
        <f t="shared" si="12"/>
        <v>N/A</v>
      </c>
      <c r="L163" s="14" t="s">
        <v>11</v>
      </c>
      <c r="M163" s="17"/>
      <c r="N163" s="13"/>
    </row>
    <row r="164" spans="1:14" ht="17" x14ac:dyDescent="0.2">
      <c r="A164" s="14" t="s">
        <v>12</v>
      </c>
      <c r="B164" s="17" t="s">
        <v>544</v>
      </c>
      <c r="C164" s="15" t="str">
        <f t="shared" si="12"/>
        <v>N/A</v>
      </c>
      <c r="D164" s="15" t="str">
        <f t="shared" si="12"/>
        <v>N/A</v>
      </c>
      <c r="L164" s="14" t="s">
        <v>12</v>
      </c>
      <c r="M164" s="17"/>
      <c r="N164" s="13"/>
    </row>
    <row r="165" spans="1:14" ht="34" x14ac:dyDescent="0.2">
      <c r="A165" s="14" t="s">
        <v>13</v>
      </c>
      <c r="B165" s="17" t="s">
        <v>544</v>
      </c>
      <c r="C165" s="15" t="str">
        <f t="shared" si="12"/>
        <v>N/A</v>
      </c>
      <c r="D165" s="15" t="str">
        <f t="shared" si="12"/>
        <v>N/A</v>
      </c>
      <c r="L165" s="14" t="s">
        <v>13</v>
      </c>
      <c r="M165" s="17"/>
      <c r="N165" s="13"/>
    </row>
    <row r="166" spans="1:14" x14ac:dyDescent="0.2">
      <c r="A166" s="65" t="s">
        <v>195</v>
      </c>
      <c r="B166" s="65"/>
      <c r="C166" s="65"/>
      <c r="D166" s="65"/>
      <c r="L166" s="65" t="s">
        <v>195</v>
      </c>
      <c r="M166" s="65"/>
      <c r="N166" s="65"/>
    </row>
    <row r="167" spans="1:14" x14ac:dyDescent="0.2">
      <c r="A167" s="16" t="s">
        <v>14</v>
      </c>
      <c r="B167" s="17" t="s">
        <v>544</v>
      </c>
      <c r="C167" s="15" t="str">
        <f>$G$1</f>
        <v>N/A</v>
      </c>
      <c r="D167" s="15" t="str">
        <f>$G$1</f>
        <v>N/A</v>
      </c>
      <c r="L167" s="16" t="s">
        <v>14</v>
      </c>
      <c r="M167" s="17"/>
      <c r="N167" s="13"/>
    </row>
    <row r="168" spans="1:14" x14ac:dyDescent="0.2">
      <c r="A168" s="16" t="s">
        <v>15</v>
      </c>
      <c r="B168" s="17" t="s">
        <v>544</v>
      </c>
      <c r="C168" s="15" t="str">
        <f>$G$1</f>
        <v>N/A</v>
      </c>
      <c r="D168" s="15" t="str">
        <f>$G$1</f>
        <v>N/A</v>
      </c>
      <c r="L168" s="16" t="s">
        <v>15</v>
      </c>
      <c r="M168" s="17"/>
      <c r="N168" s="13"/>
    </row>
    <row r="169" spans="1:14" ht="32" customHeight="1" x14ac:dyDescent="0.2">
      <c r="L169" s="22"/>
      <c r="M169" s="9"/>
      <c r="N169" s="8"/>
    </row>
    <row r="170" spans="1:14" ht="32" x14ac:dyDescent="0.2">
      <c r="A170" s="20" t="s">
        <v>196</v>
      </c>
      <c r="B170" s="10" t="s">
        <v>565</v>
      </c>
      <c r="C170" s="11" t="s">
        <v>564</v>
      </c>
      <c r="D170" s="11" t="s">
        <v>77</v>
      </c>
      <c r="L170" s="20" t="s">
        <v>196</v>
      </c>
      <c r="M170" s="10" t="s">
        <v>565</v>
      </c>
      <c r="N170" s="11" t="s">
        <v>564</v>
      </c>
    </row>
    <row r="171" spans="1:14" x14ac:dyDescent="0.2">
      <c r="A171" s="66" t="s">
        <v>197</v>
      </c>
      <c r="B171" s="66"/>
      <c r="C171" s="66"/>
      <c r="D171" s="66"/>
      <c r="L171" s="66" t="s">
        <v>197</v>
      </c>
      <c r="M171" s="66"/>
      <c r="N171" s="66"/>
    </row>
    <row r="172" spans="1:14" x14ac:dyDescent="0.2">
      <c r="A172" s="66" t="s">
        <v>198</v>
      </c>
      <c r="B172" s="66"/>
      <c r="C172" s="66"/>
      <c r="D172" s="66"/>
      <c r="L172" s="66" t="s">
        <v>198</v>
      </c>
      <c r="M172" s="66"/>
      <c r="N172" s="66"/>
    </row>
    <row r="173" spans="1:14" ht="68" customHeight="1" x14ac:dyDescent="0.2">
      <c r="A173" s="63" t="s">
        <v>21</v>
      </c>
      <c r="B173" s="63"/>
      <c r="C173" s="63"/>
      <c r="D173" s="63"/>
      <c r="L173" s="63" t="s">
        <v>21</v>
      </c>
      <c r="M173" s="63"/>
      <c r="N173" s="63"/>
    </row>
    <row r="174" spans="1:14" ht="120" customHeight="1" x14ac:dyDescent="0.2">
      <c r="A174" s="14" t="s">
        <v>199</v>
      </c>
      <c r="B174" s="17" t="s">
        <v>31</v>
      </c>
      <c r="C174" s="13" t="str">
        <f>$F$16&amp;CHAR(10)&amp;$F$21&amp;CHAR(10)&amp;$F$22</f>
        <v>IEC 62366-1
ISO 3826-2
ISO 20417</v>
      </c>
      <c r="D174"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174" s="14" t="s">
        <v>199</v>
      </c>
      <c r="M174" s="17"/>
      <c r="N174" s="13"/>
    </row>
    <row r="175" spans="1:14" ht="132" customHeight="1" x14ac:dyDescent="0.2">
      <c r="A175" s="14" t="s">
        <v>200</v>
      </c>
      <c r="B175" s="17" t="s">
        <v>31</v>
      </c>
      <c r="C175" s="13" t="str">
        <f>$F$22</f>
        <v>ISO 20417</v>
      </c>
      <c r="D175"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175" s="14" t="s">
        <v>200</v>
      </c>
      <c r="M175" s="17"/>
      <c r="N175" s="13"/>
    </row>
    <row r="176" spans="1:14" ht="152" customHeight="1" x14ac:dyDescent="0.2">
      <c r="A176" s="14" t="s">
        <v>201</v>
      </c>
      <c r="B176" s="17" t="s">
        <v>31</v>
      </c>
      <c r="C176" s="13" t="str">
        <f>$F$22</f>
        <v>ISO 20417</v>
      </c>
      <c r="D176"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176" s="14" t="s">
        <v>201</v>
      </c>
      <c r="M176" s="17"/>
      <c r="N176" s="13"/>
    </row>
    <row r="177" spans="1:14" ht="51" customHeight="1" x14ac:dyDescent="0.2">
      <c r="A177" s="14" t="s">
        <v>202</v>
      </c>
      <c r="B177" s="17"/>
      <c r="C177" s="60" t="s">
        <v>633</v>
      </c>
      <c r="D177" s="61"/>
      <c r="L177" s="14" t="s">
        <v>202</v>
      </c>
      <c r="M177" s="17"/>
      <c r="N177" s="13"/>
    </row>
    <row r="178" spans="1:14" ht="34" customHeight="1" x14ac:dyDescent="0.2">
      <c r="A178" s="14" t="s">
        <v>204</v>
      </c>
      <c r="B178" s="40"/>
      <c r="C178" s="74" t="s">
        <v>633</v>
      </c>
      <c r="D178" s="75"/>
      <c r="L178" s="14" t="s">
        <v>204</v>
      </c>
      <c r="M178" s="17"/>
      <c r="N178" s="13"/>
    </row>
    <row r="179" spans="1:14" ht="51" x14ac:dyDescent="0.2">
      <c r="A179" s="14" t="s">
        <v>205</v>
      </c>
      <c r="B179" s="40"/>
      <c r="C179" s="74" t="s">
        <v>633</v>
      </c>
      <c r="D179" s="75"/>
      <c r="L179" s="14" t="s">
        <v>205</v>
      </c>
      <c r="M179" s="17"/>
      <c r="N179" s="13"/>
    </row>
    <row r="180" spans="1:14" ht="130" customHeight="1" x14ac:dyDescent="0.2">
      <c r="A180" s="14" t="s">
        <v>206</v>
      </c>
      <c r="B180" s="17" t="s">
        <v>31</v>
      </c>
      <c r="C180" s="13" t="str">
        <f>$F$5&amp;CHAR(10)&amp;$F$22</f>
        <v>ISO 14971
ISO 20417</v>
      </c>
      <c r="D180"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180" s="14" t="s">
        <v>206</v>
      </c>
      <c r="M180" s="17"/>
      <c r="N180" s="13"/>
    </row>
    <row r="181" spans="1:14" ht="119" customHeight="1" x14ac:dyDescent="0.2">
      <c r="A181" s="14" t="s">
        <v>207</v>
      </c>
      <c r="B181" s="17" t="s">
        <v>31</v>
      </c>
      <c r="C181" s="13" t="str">
        <f>$F$21&amp;CHAR(10)&amp;$F$22</f>
        <v>ISO 3826-2
ISO 20417</v>
      </c>
      <c r="D181"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181" s="14" t="s">
        <v>207</v>
      </c>
      <c r="M181" s="17"/>
      <c r="N181" s="13"/>
    </row>
    <row r="182" spans="1:14" x14ac:dyDescent="0.2">
      <c r="A182" s="62" t="s">
        <v>208</v>
      </c>
      <c r="B182" s="62"/>
      <c r="C182" s="62"/>
      <c r="D182" s="62"/>
      <c r="L182" s="62" t="s">
        <v>208</v>
      </c>
      <c r="M182" s="62"/>
      <c r="N182" s="62"/>
    </row>
    <row r="183" spans="1:14" x14ac:dyDescent="0.2">
      <c r="A183" s="63" t="s">
        <v>22</v>
      </c>
      <c r="B183" s="63"/>
      <c r="C183" s="63"/>
      <c r="D183" s="63"/>
      <c r="L183" s="63" t="s">
        <v>22</v>
      </c>
      <c r="M183" s="63"/>
      <c r="N183" s="63"/>
    </row>
    <row r="184" spans="1:14" ht="116" customHeight="1" x14ac:dyDescent="0.2">
      <c r="A184" s="14" t="s">
        <v>209</v>
      </c>
      <c r="B184" s="17" t="s">
        <v>31</v>
      </c>
      <c r="C184" s="13" t="str">
        <f>$F$22</f>
        <v>ISO 20417</v>
      </c>
      <c r="D184"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184" s="14" t="s">
        <v>209</v>
      </c>
      <c r="M184" s="17"/>
      <c r="N184" s="13"/>
    </row>
    <row r="185" spans="1:14" ht="106" customHeight="1" x14ac:dyDescent="0.2">
      <c r="A185" s="14" t="s">
        <v>210</v>
      </c>
      <c r="B185" s="17" t="s">
        <v>31</v>
      </c>
      <c r="C185" s="13" t="str">
        <f>$F$22</f>
        <v>ISO 20417</v>
      </c>
      <c r="D185"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185" s="14" t="s">
        <v>210</v>
      </c>
      <c r="M185" s="17"/>
      <c r="N185" s="13"/>
    </row>
    <row r="186" spans="1:14" ht="125" customHeight="1" x14ac:dyDescent="0.2">
      <c r="A186" s="14" t="s">
        <v>211</v>
      </c>
      <c r="B186" s="17" t="s">
        <v>31</v>
      </c>
      <c r="C186" s="13" t="str">
        <f>$F$22</f>
        <v>ISO 20417</v>
      </c>
      <c r="D186"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186" s="14" t="s">
        <v>211</v>
      </c>
      <c r="M186" s="17"/>
      <c r="N186" s="13"/>
    </row>
    <row r="187" spans="1:14" ht="146" customHeight="1" x14ac:dyDescent="0.2">
      <c r="A187" s="14" t="s">
        <v>212</v>
      </c>
      <c r="B187" s="17" t="s">
        <v>31</v>
      </c>
      <c r="C187" s="13" t="str">
        <f>$F$22</f>
        <v>ISO 20417</v>
      </c>
      <c r="D187"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187" s="14" t="s">
        <v>212</v>
      </c>
      <c r="M187" s="17"/>
      <c r="N187" s="13"/>
    </row>
    <row r="188" spans="1:14" ht="17" customHeight="1" x14ac:dyDescent="0.2">
      <c r="A188" s="63" t="s">
        <v>203</v>
      </c>
      <c r="B188" s="63"/>
      <c r="C188" s="63"/>
      <c r="D188" s="63"/>
      <c r="L188" s="63" t="s">
        <v>203</v>
      </c>
      <c r="M188" s="63"/>
      <c r="N188" s="63"/>
    </row>
    <row r="189" spans="1:14" ht="85" customHeight="1" x14ac:dyDescent="0.2">
      <c r="A189" s="18" t="s">
        <v>213</v>
      </c>
      <c r="B189" s="17" t="s">
        <v>31</v>
      </c>
      <c r="C189" s="13" t="str">
        <f>$F$22</f>
        <v>ISO 20417</v>
      </c>
      <c r="D189"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189" s="18" t="s">
        <v>213</v>
      </c>
      <c r="M189" s="17"/>
      <c r="N189" s="13"/>
    </row>
    <row r="190" spans="1:14" ht="83" customHeight="1" x14ac:dyDescent="0.2">
      <c r="A190" s="18" t="s">
        <v>214</v>
      </c>
      <c r="B190" s="17" t="s">
        <v>31</v>
      </c>
      <c r="C190" s="13" t="str">
        <f>$F$22</f>
        <v>ISO 20417</v>
      </c>
      <c r="D190"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190" s="18" t="s">
        <v>214</v>
      </c>
      <c r="M190" s="17"/>
      <c r="N190" s="13"/>
    </row>
    <row r="191" spans="1:14" ht="17" x14ac:dyDescent="0.2">
      <c r="A191" s="18" t="s">
        <v>25</v>
      </c>
      <c r="B191" s="17" t="s">
        <v>544</v>
      </c>
      <c r="C191" s="19" t="str">
        <f>$G$1</f>
        <v>N/A</v>
      </c>
      <c r="D191" s="19" t="str">
        <f>$G$1</f>
        <v>N/A</v>
      </c>
      <c r="L191" s="18" t="s">
        <v>25</v>
      </c>
      <c r="M191" s="17"/>
      <c r="N191" s="13"/>
    </row>
    <row r="192" spans="1:14" ht="97" customHeight="1" x14ac:dyDescent="0.2">
      <c r="A192" s="14" t="s">
        <v>215</v>
      </c>
      <c r="B192" s="17" t="s">
        <v>31</v>
      </c>
      <c r="C192" s="13" t="str">
        <f t="shared" ref="C192:C197" si="13">$F$22</f>
        <v>ISO 20417</v>
      </c>
      <c r="D192" s="13" t="str">
        <f t="shared" ref="D192:D204" si="14">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192" s="14" t="s">
        <v>215</v>
      </c>
      <c r="M192" s="17"/>
      <c r="N192" s="13"/>
    </row>
    <row r="193" spans="1:14" ht="123" customHeight="1" x14ac:dyDescent="0.2">
      <c r="A193" s="14" t="s">
        <v>216</v>
      </c>
      <c r="B193" s="17" t="s">
        <v>31</v>
      </c>
      <c r="C193" s="13" t="str">
        <f t="shared" si="13"/>
        <v>ISO 20417</v>
      </c>
      <c r="D193" s="13" t="str">
        <f t="shared" si="14"/>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193" s="14" t="s">
        <v>216</v>
      </c>
      <c r="M193" s="17"/>
      <c r="N193" s="13"/>
    </row>
    <row r="194" spans="1:14" ht="110" customHeight="1" x14ac:dyDescent="0.2">
      <c r="A194" s="14" t="s">
        <v>217</v>
      </c>
      <c r="B194" s="17" t="s">
        <v>31</v>
      </c>
      <c r="C194" s="13" t="str">
        <f t="shared" si="13"/>
        <v>ISO 20417</v>
      </c>
      <c r="D194" s="13" t="str">
        <f t="shared" si="14"/>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194" s="14" t="s">
        <v>217</v>
      </c>
      <c r="M194" s="17"/>
      <c r="N194" s="13"/>
    </row>
    <row r="195" spans="1:14" ht="124" customHeight="1" x14ac:dyDescent="0.2">
      <c r="A195" s="14" t="s">
        <v>218</v>
      </c>
      <c r="B195" s="17" t="s">
        <v>31</v>
      </c>
      <c r="C195" s="13" t="str">
        <f t="shared" si="13"/>
        <v>ISO 20417</v>
      </c>
      <c r="D195" s="13" t="str">
        <f t="shared" si="14"/>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195" s="14" t="s">
        <v>218</v>
      </c>
      <c r="M195" s="17"/>
      <c r="N195" s="13"/>
    </row>
    <row r="196" spans="1:14" ht="93" customHeight="1" x14ac:dyDescent="0.2">
      <c r="A196" s="14" t="s">
        <v>219</v>
      </c>
      <c r="B196" s="17" t="s">
        <v>31</v>
      </c>
      <c r="C196" s="13" t="str">
        <f t="shared" si="13"/>
        <v>ISO 20417</v>
      </c>
      <c r="D196" s="13" t="str">
        <f t="shared" si="14"/>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196" s="14" t="s">
        <v>219</v>
      </c>
      <c r="M196" s="17"/>
      <c r="N196" s="13"/>
    </row>
    <row r="197" spans="1:14" ht="70" customHeight="1" x14ac:dyDescent="0.2">
      <c r="A197" s="14" t="s">
        <v>220</v>
      </c>
      <c r="B197" s="17" t="s">
        <v>31</v>
      </c>
      <c r="C197" s="13" t="str">
        <f t="shared" si="13"/>
        <v>ISO 20417</v>
      </c>
      <c r="D197" s="13" t="str">
        <f t="shared" si="14"/>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197" s="14" t="s">
        <v>220</v>
      </c>
      <c r="M197" s="17"/>
      <c r="N197" s="13"/>
    </row>
    <row r="198" spans="1:14" ht="88" customHeight="1" x14ac:dyDescent="0.2">
      <c r="A198" s="14" t="s">
        <v>221</v>
      </c>
      <c r="B198" s="17" t="s">
        <v>31</v>
      </c>
      <c r="C198" s="13" t="str">
        <f>_xlfn.TEXTJOIN(CHAR(10),TRUE,$F$17:$F$22)</f>
        <v>ISO 10993-7
ISO 11135
ISO 11607-1
ISO 11607-2
ISO 3826-2
ISO 20417</v>
      </c>
      <c r="D198" s="13" t="str">
        <f t="shared" si="14"/>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198" s="14" t="s">
        <v>221</v>
      </c>
      <c r="M198" s="17"/>
      <c r="N198" s="13"/>
    </row>
    <row r="199" spans="1:14" ht="115" customHeight="1" x14ac:dyDescent="0.2">
      <c r="A199" s="14" t="s">
        <v>222</v>
      </c>
      <c r="B199" s="17" t="s">
        <v>31</v>
      </c>
      <c r="C199" s="13" t="str">
        <f>$F$22</f>
        <v>ISO 20417</v>
      </c>
      <c r="D199" s="13" t="str">
        <f t="shared" si="14"/>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199" s="14" t="s">
        <v>222</v>
      </c>
      <c r="M199" s="17"/>
      <c r="N199" s="13"/>
    </row>
    <row r="200" spans="1:14" ht="112" customHeight="1" x14ac:dyDescent="0.2">
      <c r="A200" s="14" t="s">
        <v>223</v>
      </c>
      <c r="B200" s="17" t="s">
        <v>31</v>
      </c>
      <c r="C200" s="13" t="str">
        <f>_xlfn.TEXTJOIN(CHAR(10),TRUE,$F$19:$F$22)</f>
        <v>ISO 11607-1
ISO 11607-2
ISO 3826-2
ISO 20417</v>
      </c>
      <c r="D200" s="13" t="str">
        <f t="shared" si="14"/>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200" s="14" t="s">
        <v>223</v>
      </c>
      <c r="M200" s="17"/>
      <c r="N200" s="13"/>
    </row>
    <row r="201" spans="1:14" ht="34" x14ac:dyDescent="0.2">
      <c r="A201" s="14" t="s">
        <v>224</v>
      </c>
      <c r="B201" s="17" t="s">
        <v>544</v>
      </c>
      <c r="C201" s="19" t="str">
        <f>$G$1</f>
        <v>N/A</v>
      </c>
      <c r="D201" s="19" t="str">
        <f>$G$1</f>
        <v>N/A</v>
      </c>
      <c r="L201" s="14" t="s">
        <v>224</v>
      </c>
      <c r="M201" s="17"/>
      <c r="N201" s="13"/>
    </row>
    <row r="202" spans="1:14" ht="130" customHeight="1" x14ac:dyDescent="0.2">
      <c r="A202" s="14" t="s">
        <v>225</v>
      </c>
      <c r="B202" s="17" t="s">
        <v>31</v>
      </c>
      <c r="C202" s="13" t="str">
        <f>$F$22</f>
        <v>ISO 20417</v>
      </c>
      <c r="D202" s="13" t="str">
        <f t="shared" si="14"/>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202" s="14" t="s">
        <v>225</v>
      </c>
      <c r="M202" s="17"/>
      <c r="N202" s="13"/>
    </row>
    <row r="203" spans="1:14" ht="92" customHeight="1" x14ac:dyDescent="0.2">
      <c r="A203" s="14" t="s">
        <v>226</v>
      </c>
      <c r="B203" s="17" t="s">
        <v>31</v>
      </c>
      <c r="C203" s="13" t="str">
        <f>$F$22</f>
        <v>ISO 20417</v>
      </c>
      <c r="D203" s="13" t="str">
        <f t="shared" si="14"/>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203" s="14" t="s">
        <v>226</v>
      </c>
      <c r="M203" s="17"/>
      <c r="N203" s="13"/>
    </row>
    <row r="204" spans="1:14" ht="110" customHeight="1" x14ac:dyDescent="0.2">
      <c r="A204" s="14" t="s">
        <v>227</v>
      </c>
      <c r="B204" s="17" t="s">
        <v>31</v>
      </c>
      <c r="C204" s="13" t="str">
        <f>$F$16&amp;CHAR(10)&amp;$F$22</f>
        <v>IEC 62366-1
ISO 20417</v>
      </c>
      <c r="D204" s="13" t="str">
        <f t="shared" si="14"/>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204" s="14" t="s">
        <v>227</v>
      </c>
      <c r="M204" s="17"/>
      <c r="N204" s="13"/>
    </row>
    <row r="205" spans="1:14" ht="34" x14ac:dyDescent="0.2">
      <c r="A205" s="14" t="s">
        <v>228</v>
      </c>
      <c r="B205" s="17" t="s">
        <v>544</v>
      </c>
      <c r="C205" s="19" t="str">
        <f>$G$1</f>
        <v>N/A</v>
      </c>
      <c r="D205" s="19" t="str">
        <f>$G$1</f>
        <v>N/A</v>
      </c>
      <c r="L205" s="14" t="s">
        <v>228</v>
      </c>
      <c r="M205" s="17"/>
      <c r="N205" s="13"/>
    </row>
    <row r="206" spans="1:14" x14ac:dyDescent="0.2">
      <c r="A206" s="62" t="s">
        <v>229</v>
      </c>
      <c r="B206" s="62"/>
      <c r="C206" s="62"/>
      <c r="D206" s="62"/>
      <c r="L206" s="62" t="s">
        <v>229</v>
      </c>
      <c r="M206" s="62"/>
      <c r="N206" s="62"/>
    </row>
    <row r="207" spans="1:14" ht="17" customHeight="1" x14ac:dyDescent="0.2">
      <c r="A207" s="71" t="s">
        <v>23</v>
      </c>
      <c r="B207" s="72"/>
      <c r="C207" s="72"/>
      <c r="D207" s="73"/>
      <c r="L207" s="71" t="s">
        <v>23</v>
      </c>
      <c r="M207" s="72"/>
      <c r="N207" s="72"/>
    </row>
    <row r="208" spans="1:14" ht="78" customHeight="1" x14ac:dyDescent="0.2">
      <c r="A208" s="14" t="s">
        <v>233</v>
      </c>
      <c r="B208" s="17" t="s">
        <v>31</v>
      </c>
      <c r="C208" s="13" t="str">
        <f>$F$19&amp;CHAR(10)&amp;$F$20&amp;CHAR(10)&amp;$F$22</f>
        <v>ISO 11607-1
ISO 11607-2
ISO 20417</v>
      </c>
      <c r="D208" s="13" t="str">
        <f t="shared" ref="D208:D217" si="15">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208" s="14" t="s">
        <v>233</v>
      </c>
      <c r="M208" s="17"/>
      <c r="N208" s="13"/>
    </row>
    <row r="209" spans="1:14" ht="70" customHeight="1" x14ac:dyDescent="0.2">
      <c r="A209" s="14" t="s">
        <v>234</v>
      </c>
      <c r="B209" s="17" t="s">
        <v>31</v>
      </c>
      <c r="C209" s="13" t="str">
        <f>$F$19&amp;CHAR(10)&amp;$F$20&amp;CHAR(10)&amp;$F$22</f>
        <v>ISO 11607-1
ISO 11607-2
ISO 20417</v>
      </c>
      <c r="D209" s="13" t="str">
        <f t="shared" si="15"/>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209" s="14" t="s">
        <v>234</v>
      </c>
      <c r="M209" s="17"/>
      <c r="N209" s="13"/>
    </row>
    <row r="210" spans="1:14" ht="57" customHeight="1" x14ac:dyDescent="0.2">
      <c r="A210" s="14" t="s">
        <v>235</v>
      </c>
      <c r="B210" s="17" t="s">
        <v>31</v>
      </c>
      <c r="C210" s="13" t="str">
        <f>_xlfn.TEXTJOIN(CHAR(10),TRUE,$F$17:$F$22)</f>
        <v>ISO 10993-7
ISO 11135
ISO 11607-1
ISO 11607-2
ISO 3826-2
ISO 20417</v>
      </c>
      <c r="D210" s="13" t="str">
        <f t="shared" si="15"/>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210" s="14" t="s">
        <v>235</v>
      </c>
      <c r="M210" s="17"/>
      <c r="N210" s="13"/>
    </row>
    <row r="211" spans="1:14" ht="105" customHeight="1" x14ac:dyDescent="0.2">
      <c r="A211" s="14" t="s">
        <v>236</v>
      </c>
      <c r="B211" s="17" t="s">
        <v>31</v>
      </c>
      <c r="C211" s="13" t="str">
        <f>$F$19&amp;CHAR(10)&amp;$F$20&amp;CHAR(10)&amp;$F$22</f>
        <v>ISO 11607-1
ISO 11607-2
ISO 20417</v>
      </c>
      <c r="D211" s="13" t="str">
        <f t="shared" si="15"/>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211" s="14" t="s">
        <v>236</v>
      </c>
      <c r="M211" s="17"/>
      <c r="N211" s="13"/>
    </row>
    <row r="212" spans="1:14" ht="83" customHeight="1" x14ac:dyDescent="0.2">
      <c r="A212" s="14" t="s">
        <v>237</v>
      </c>
      <c r="B212" s="17" t="s">
        <v>31</v>
      </c>
      <c r="C212" s="13" t="str">
        <f>$F$19&amp;CHAR(10)&amp;$F$20&amp;CHAR(10)&amp;$F$22</f>
        <v>ISO 11607-1
ISO 11607-2
ISO 20417</v>
      </c>
      <c r="D212" s="13" t="str">
        <f t="shared" si="15"/>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212" s="14" t="s">
        <v>237</v>
      </c>
      <c r="M212" s="17"/>
      <c r="N212" s="13"/>
    </row>
    <row r="213" spans="1:14" ht="85" customHeight="1" x14ac:dyDescent="0.2">
      <c r="A213" s="14" t="s">
        <v>238</v>
      </c>
      <c r="B213" s="17" t="s">
        <v>31</v>
      </c>
      <c r="C213" s="13" t="str">
        <f>$F$22</f>
        <v>ISO 20417</v>
      </c>
      <c r="D213" s="13" t="str">
        <f t="shared" si="15"/>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213" s="14" t="s">
        <v>238</v>
      </c>
      <c r="M213" s="17"/>
      <c r="N213" s="13"/>
    </row>
    <row r="214" spans="1:14" ht="85" customHeight="1" x14ac:dyDescent="0.2">
      <c r="A214" s="14" t="s">
        <v>239</v>
      </c>
      <c r="B214" s="17" t="s">
        <v>31</v>
      </c>
      <c r="C214" s="13" t="str">
        <f>$F$22</f>
        <v>ISO 20417</v>
      </c>
      <c r="D214" s="13" t="str">
        <f t="shared" si="15"/>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214" s="14" t="s">
        <v>239</v>
      </c>
      <c r="M214" s="17"/>
      <c r="N214" s="13"/>
    </row>
    <row r="215" spans="1:14" ht="59" customHeight="1" x14ac:dyDescent="0.2">
      <c r="A215" s="14" t="s">
        <v>240</v>
      </c>
      <c r="B215" s="17" t="s">
        <v>31</v>
      </c>
      <c r="C215" s="13" t="str">
        <f>$F$22</f>
        <v>ISO 20417</v>
      </c>
      <c r="D215" s="13" t="str">
        <f t="shared" si="15"/>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215" s="14" t="s">
        <v>240</v>
      </c>
      <c r="M215" s="17"/>
      <c r="N215" s="13"/>
    </row>
    <row r="216" spans="1:14" ht="93" customHeight="1" x14ac:dyDescent="0.2">
      <c r="A216" s="14" t="s">
        <v>241</v>
      </c>
      <c r="B216" s="17" t="s">
        <v>31</v>
      </c>
      <c r="C216" s="13" t="str">
        <f>$F$22</f>
        <v>ISO 20417</v>
      </c>
      <c r="D216" s="13" t="str">
        <f t="shared" si="15"/>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216" s="14" t="s">
        <v>241</v>
      </c>
      <c r="M216" s="17"/>
      <c r="N216" s="13"/>
    </row>
    <row r="217" spans="1:14" ht="95" customHeight="1" x14ac:dyDescent="0.2">
      <c r="A217" s="14" t="s">
        <v>242</v>
      </c>
      <c r="B217" s="17" t="s">
        <v>31</v>
      </c>
      <c r="C217" s="13" t="str">
        <f>_xlfn.TEXTJOIN(CHAR(10),TRUE,$F$19:$F$22)</f>
        <v>ISO 11607-1
ISO 11607-2
ISO 3826-2
ISO 20417</v>
      </c>
      <c r="D217" s="13" t="str">
        <f t="shared" si="15"/>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217" s="14" t="s">
        <v>242</v>
      </c>
      <c r="M217" s="17"/>
      <c r="N217" s="13"/>
    </row>
    <row r="218" spans="1:14" x14ac:dyDescent="0.2">
      <c r="A218" s="68" t="s">
        <v>243</v>
      </c>
      <c r="B218" s="69"/>
      <c r="C218" s="69"/>
      <c r="D218" s="70"/>
      <c r="L218" s="68" t="s">
        <v>243</v>
      </c>
      <c r="M218" s="69"/>
      <c r="N218" s="69"/>
    </row>
    <row r="219" spans="1:14" ht="17" customHeight="1" x14ac:dyDescent="0.2">
      <c r="A219" s="71" t="s">
        <v>24</v>
      </c>
      <c r="B219" s="72"/>
      <c r="C219" s="72"/>
      <c r="D219" s="73"/>
      <c r="L219" s="71" t="s">
        <v>24</v>
      </c>
      <c r="M219" s="72"/>
      <c r="N219" s="72"/>
    </row>
    <row r="220" spans="1:14" ht="99" customHeight="1" x14ac:dyDescent="0.2">
      <c r="A220" s="14" t="s">
        <v>244</v>
      </c>
      <c r="B220" s="17" t="s">
        <v>31</v>
      </c>
      <c r="C220" s="13" t="str">
        <f>$F$22</f>
        <v>ISO 20417</v>
      </c>
      <c r="D220" s="13" t="str">
        <f t="shared" ref="D220:D229" si="16">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220" s="14" t="s">
        <v>244</v>
      </c>
      <c r="M220" s="17"/>
      <c r="N220" s="13"/>
    </row>
    <row r="221" spans="1:14" ht="98" customHeight="1" x14ac:dyDescent="0.2">
      <c r="A221" s="14" t="s">
        <v>245</v>
      </c>
      <c r="B221" s="17" t="s">
        <v>31</v>
      </c>
      <c r="C221" s="13" t="str">
        <f>$F$22</f>
        <v>ISO 20417</v>
      </c>
      <c r="D221" s="13" t="str">
        <f t="shared" si="16"/>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221" s="14" t="s">
        <v>245</v>
      </c>
      <c r="M221" s="17"/>
      <c r="N221" s="13"/>
    </row>
    <row r="222" spans="1:14" ht="128" customHeight="1" x14ac:dyDescent="0.2">
      <c r="A222" s="14" t="s">
        <v>246</v>
      </c>
      <c r="B222" s="17" t="s">
        <v>31</v>
      </c>
      <c r="C222" s="13" t="str">
        <f>$F$22</f>
        <v>ISO 20417</v>
      </c>
      <c r="D222" s="13" t="str">
        <f t="shared" si="16"/>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222" s="14" t="s">
        <v>246</v>
      </c>
      <c r="M222" s="17"/>
      <c r="N222" s="13"/>
    </row>
    <row r="223" spans="1:14" ht="130" customHeight="1" x14ac:dyDescent="0.2">
      <c r="A223" s="14" t="s">
        <v>247</v>
      </c>
      <c r="B223" s="17" t="s">
        <v>31</v>
      </c>
      <c r="C223" s="13" t="str">
        <f>$F$22</f>
        <v>ISO 20417</v>
      </c>
      <c r="D223" s="13" t="str">
        <f t="shared" si="16"/>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223" s="14" t="s">
        <v>247</v>
      </c>
      <c r="M223" s="17"/>
      <c r="N223" s="13"/>
    </row>
    <row r="224" spans="1:14" ht="145" customHeight="1" x14ac:dyDescent="0.2">
      <c r="A224" s="14" t="s">
        <v>248</v>
      </c>
      <c r="B224" s="17" t="s">
        <v>31</v>
      </c>
      <c r="C224" s="13" t="str">
        <f>$F$22</f>
        <v>ISO 20417</v>
      </c>
      <c r="D224" s="13" t="str">
        <f t="shared" si="16"/>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224" s="14" t="s">
        <v>248</v>
      </c>
      <c r="M224" s="17"/>
      <c r="N224" s="13"/>
    </row>
    <row r="225" spans="1:14" ht="34" x14ac:dyDescent="0.2">
      <c r="A225" s="14" t="s">
        <v>249</v>
      </c>
      <c r="B225" s="17" t="s">
        <v>544</v>
      </c>
      <c r="C225" s="19" t="str">
        <f>$G$1</f>
        <v>N/A</v>
      </c>
      <c r="D225" s="19" t="str">
        <f>$G$1</f>
        <v>N/A</v>
      </c>
      <c r="L225" s="14" t="s">
        <v>249</v>
      </c>
      <c r="M225" s="17"/>
      <c r="N225" s="13"/>
    </row>
    <row r="226" spans="1:14" ht="76" customHeight="1" x14ac:dyDescent="0.2">
      <c r="A226" s="14" t="s">
        <v>250</v>
      </c>
      <c r="B226" s="17" t="s">
        <v>31</v>
      </c>
      <c r="C226" s="13" t="str">
        <f>$F$5&amp;CHAR(10)&amp;$F$22</f>
        <v>ISO 14971
ISO 20417</v>
      </c>
      <c r="D226" s="13" t="str">
        <f t="shared" si="16"/>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226" s="14" t="s">
        <v>250</v>
      </c>
      <c r="M226" s="17"/>
      <c r="N226" s="13"/>
    </row>
    <row r="227" spans="1:14" ht="96" customHeight="1" x14ac:dyDescent="0.2">
      <c r="A227" s="14" t="s">
        <v>251</v>
      </c>
      <c r="B227" s="17" t="s">
        <v>31</v>
      </c>
      <c r="C227" s="13" t="str">
        <f>$F$22</f>
        <v>ISO 20417</v>
      </c>
      <c r="D227" s="13" t="str">
        <f t="shared" si="16"/>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227" s="14" t="s">
        <v>251</v>
      </c>
      <c r="M227" s="17"/>
      <c r="N227" s="13"/>
    </row>
    <row r="228" spans="1:14" ht="108" customHeight="1" x14ac:dyDescent="0.2">
      <c r="A228" s="14" t="s">
        <v>252</v>
      </c>
      <c r="B228" s="17" t="s">
        <v>31</v>
      </c>
      <c r="C228" s="13" t="str">
        <f>$F$22</f>
        <v>ISO 20417</v>
      </c>
      <c r="D228" s="13" t="str">
        <f t="shared" si="16"/>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228" s="14" t="s">
        <v>252</v>
      </c>
      <c r="M228" s="17"/>
      <c r="N228" s="13"/>
    </row>
    <row r="229" spans="1:14" ht="95" customHeight="1" x14ac:dyDescent="0.2">
      <c r="A229" s="14" t="s">
        <v>253</v>
      </c>
      <c r="B229" s="17" t="s">
        <v>31</v>
      </c>
      <c r="C229" s="13" t="str">
        <f>$F$22</f>
        <v>ISO 20417</v>
      </c>
      <c r="D229" s="13" t="str">
        <f t="shared" si="16"/>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229" s="14" t="s">
        <v>253</v>
      </c>
      <c r="M229" s="17"/>
      <c r="N229" s="13"/>
    </row>
    <row r="230" spans="1:14" x14ac:dyDescent="0.2">
      <c r="A230" s="63" t="s">
        <v>254</v>
      </c>
      <c r="B230" s="63"/>
      <c r="C230" s="63"/>
      <c r="D230" s="63"/>
      <c r="L230" s="63" t="s">
        <v>254</v>
      </c>
      <c r="M230" s="63"/>
      <c r="N230" s="63"/>
    </row>
    <row r="231" spans="1:14" ht="34" x14ac:dyDescent="0.2">
      <c r="A231" s="14" t="s">
        <v>495</v>
      </c>
      <c r="B231" s="17" t="s">
        <v>544</v>
      </c>
      <c r="C231" s="19" t="str">
        <f t="shared" ref="C231:D234" si="17">$G$1</f>
        <v>N/A</v>
      </c>
      <c r="D231" s="19" t="str">
        <f t="shared" si="17"/>
        <v>N/A</v>
      </c>
      <c r="L231" s="14" t="s">
        <v>495</v>
      </c>
      <c r="M231" s="17"/>
      <c r="N231" s="13"/>
    </row>
    <row r="232" spans="1:14" ht="17" x14ac:dyDescent="0.2">
      <c r="A232" s="14" t="s">
        <v>496</v>
      </c>
      <c r="B232" s="17" t="s">
        <v>544</v>
      </c>
      <c r="C232" s="19" t="str">
        <f t="shared" si="17"/>
        <v>N/A</v>
      </c>
      <c r="D232" s="19" t="str">
        <f t="shared" si="17"/>
        <v>N/A</v>
      </c>
      <c r="L232" s="14" t="s">
        <v>496</v>
      </c>
      <c r="M232" s="17"/>
      <c r="N232" s="13"/>
    </row>
    <row r="233" spans="1:14" ht="34" x14ac:dyDescent="0.2">
      <c r="A233" s="14" t="s">
        <v>497</v>
      </c>
      <c r="B233" s="17" t="s">
        <v>544</v>
      </c>
      <c r="C233" s="19" t="str">
        <f t="shared" si="17"/>
        <v>N/A</v>
      </c>
      <c r="D233" s="19" t="str">
        <f t="shared" si="17"/>
        <v>N/A</v>
      </c>
      <c r="L233" s="14" t="s">
        <v>497</v>
      </c>
      <c r="M233" s="17"/>
      <c r="N233" s="13"/>
    </row>
    <row r="234" spans="1:14" ht="17" x14ac:dyDescent="0.2">
      <c r="A234" s="14" t="s">
        <v>498</v>
      </c>
      <c r="B234" s="17" t="s">
        <v>544</v>
      </c>
      <c r="C234" s="19" t="str">
        <f t="shared" si="17"/>
        <v>N/A</v>
      </c>
      <c r="D234" s="19" t="str">
        <f t="shared" si="17"/>
        <v>N/A</v>
      </c>
      <c r="L234" s="14" t="s">
        <v>498</v>
      </c>
      <c r="M234" s="17"/>
      <c r="N234" s="13"/>
    </row>
    <row r="235" spans="1:14" ht="98" customHeight="1" x14ac:dyDescent="0.2">
      <c r="A235" s="14" t="s">
        <v>255</v>
      </c>
      <c r="B235" s="17" t="s">
        <v>31</v>
      </c>
      <c r="C235" s="13" t="str">
        <f>$F$19&amp;CHAR(10)&amp;$F$20&amp;CHAR(10)&amp;$F$22</f>
        <v>ISO 11607-1
ISO 11607-2
ISO 20417</v>
      </c>
      <c r="D235" s="13" t="str">
        <f t="shared" ref="D235" si="18">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235" s="14" t="s">
        <v>255</v>
      </c>
      <c r="M235" s="17"/>
      <c r="N235" s="13"/>
    </row>
    <row r="236" spans="1:14" ht="34" x14ac:dyDescent="0.2">
      <c r="A236" s="14" t="s">
        <v>256</v>
      </c>
      <c r="B236" s="17" t="s">
        <v>544</v>
      </c>
      <c r="C236" s="19" t="str">
        <f t="shared" ref="C236:D238" si="19">$G$1</f>
        <v>N/A</v>
      </c>
      <c r="D236" s="19" t="str">
        <f t="shared" si="19"/>
        <v>N/A</v>
      </c>
      <c r="L236" s="14" t="s">
        <v>256</v>
      </c>
      <c r="M236" s="17"/>
      <c r="N236" s="13"/>
    </row>
    <row r="237" spans="1:14" ht="85" x14ac:dyDescent="0.2">
      <c r="A237" s="14" t="s">
        <v>257</v>
      </c>
      <c r="B237" s="17" t="s">
        <v>544</v>
      </c>
      <c r="C237" s="19" t="str">
        <f t="shared" si="19"/>
        <v>N/A</v>
      </c>
      <c r="D237" s="19" t="str">
        <f t="shared" si="19"/>
        <v>N/A</v>
      </c>
      <c r="L237" s="14" t="s">
        <v>257</v>
      </c>
      <c r="M237" s="17"/>
      <c r="N237" s="13"/>
    </row>
    <row r="238" spans="1:14" ht="34" x14ac:dyDescent="0.2">
      <c r="A238" s="14" t="s">
        <v>258</v>
      </c>
      <c r="B238" s="17" t="s">
        <v>544</v>
      </c>
      <c r="C238" s="19" t="str">
        <f t="shared" si="19"/>
        <v>N/A</v>
      </c>
      <c r="D238" s="19" t="str">
        <f t="shared" si="19"/>
        <v>N/A</v>
      </c>
      <c r="L238" s="14" t="s">
        <v>258</v>
      </c>
      <c r="M238" s="17"/>
      <c r="N238" s="13"/>
    </row>
    <row r="239" spans="1:14" ht="89" customHeight="1" x14ac:dyDescent="0.2">
      <c r="A239" s="14" t="s">
        <v>259</v>
      </c>
      <c r="B239" s="17" t="s">
        <v>31</v>
      </c>
      <c r="C239" s="13" t="str">
        <f>$F$5&amp;CHAR(10)&amp;$F$19&amp;CHAR(10)&amp;$F$20&amp;CHAR(10)&amp;$F$22</f>
        <v>ISO 14971
ISO 11607-1
ISO 11607-2
ISO 20417</v>
      </c>
      <c r="D239"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239" s="14" t="s">
        <v>259</v>
      </c>
      <c r="M239" s="17"/>
      <c r="N239" s="13"/>
    </row>
    <row r="240" spans="1:14" ht="17" customHeight="1" x14ac:dyDescent="0.2">
      <c r="A240" s="63" t="s">
        <v>260</v>
      </c>
      <c r="B240" s="63"/>
      <c r="C240" s="63"/>
      <c r="D240" s="63"/>
      <c r="L240" s="63" t="s">
        <v>260</v>
      </c>
      <c r="M240" s="63"/>
      <c r="N240" s="63"/>
    </row>
    <row r="241" spans="1:14" ht="64" customHeight="1" x14ac:dyDescent="0.2">
      <c r="A241" s="16" t="s">
        <v>499</v>
      </c>
      <c r="B241" s="17" t="s">
        <v>544</v>
      </c>
      <c r="C241" s="19" t="str">
        <f>$G$1</f>
        <v>N/A</v>
      </c>
      <c r="D241" s="19" t="str">
        <f>$G$1</f>
        <v>N/A</v>
      </c>
      <c r="L241" s="16" t="s">
        <v>499</v>
      </c>
      <c r="M241" s="17"/>
      <c r="N241" s="13"/>
    </row>
    <row r="242" spans="1:14" ht="61" customHeight="1" x14ac:dyDescent="0.2">
      <c r="A242" s="16" t="s">
        <v>500</v>
      </c>
      <c r="B242" s="17" t="s">
        <v>544</v>
      </c>
      <c r="C242" s="19" t="str">
        <f>$G$1</f>
        <v>N/A</v>
      </c>
      <c r="D242" s="19" t="str">
        <f>$G$1</f>
        <v>N/A</v>
      </c>
      <c r="L242" s="16" t="s">
        <v>500</v>
      </c>
      <c r="M242" s="17"/>
      <c r="N242" s="13"/>
    </row>
    <row r="243" spans="1:14" x14ac:dyDescent="0.2">
      <c r="A243" s="65" t="s">
        <v>261</v>
      </c>
      <c r="B243" s="65"/>
      <c r="C243" s="65"/>
      <c r="D243" s="65"/>
      <c r="L243" s="65" t="s">
        <v>261</v>
      </c>
      <c r="M243" s="65"/>
      <c r="N243" s="65"/>
    </row>
    <row r="244" spans="1:14" ht="69" customHeight="1" x14ac:dyDescent="0.2">
      <c r="A244" s="16" t="s">
        <v>501</v>
      </c>
      <c r="B244" s="17" t="s">
        <v>544</v>
      </c>
      <c r="C244" s="19" t="str">
        <f>$G$1</f>
        <v>N/A</v>
      </c>
      <c r="D244" s="19" t="str">
        <f>$G$1</f>
        <v>N/A</v>
      </c>
      <c r="L244" s="16" t="s">
        <v>501</v>
      </c>
      <c r="M244" s="17"/>
      <c r="N244" s="13"/>
    </row>
    <row r="245" spans="1:14" ht="75" customHeight="1" x14ac:dyDescent="0.2">
      <c r="A245" s="16" t="s">
        <v>502</v>
      </c>
      <c r="B245" s="17" t="s">
        <v>544</v>
      </c>
      <c r="C245" s="19" t="str">
        <f>$G$1</f>
        <v>N/A</v>
      </c>
      <c r="D245" s="19" t="str">
        <f>$G$1</f>
        <v>N/A</v>
      </c>
      <c r="L245" s="16" t="s">
        <v>502</v>
      </c>
      <c r="M245" s="17"/>
      <c r="N245" s="13"/>
    </row>
    <row r="246" spans="1:14" ht="46" customHeight="1" x14ac:dyDescent="0.2">
      <c r="A246" s="63" t="s">
        <v>262</v>
      </c>
      <c r="B246" s="63"/>
      <c r="C246" s="63"/>
      <c r="D246" s="63"/>
      <c r="L246" s="63" t="s">
        <v>262</v>
      </c>
      <c r="M246" s="63"/>
      <c r="N246" s="63"/>
    </row>
    <row r="247" spans="1:14" ht="89" customHeight="1" x14ac:dyDescent="0.2">
      <c r="A247" s="14" t="s">
        <v>503</v>
      </c>
      <c r="B247" s="17" t="s">
        <v>31</v>
      </c>
      <c r="C247" s="13" t="str">
        <f>$F$5&amp;CHAR(10)&amp;$F$22</f>
        <v>ISO 14971
ISO 20417</v>
      </c>
      <c r="D247"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247" s="14" t="s">
        <v>503</v>
      </c>
      <c r="M247" s="17"/>
      <c r="N247" s="13"/>
    </row>
    <row r="248" spans="1:14" ht="89" customHeight="1" x14ac:dyDescent="0.2">
      <c r="A248" s="14" t="s">
        <v>504</v>
      </c>
      <c r="B248" s="17" t="s">
        <v>31</v>
      </c>
      <c r="C248" s="13" t="str">
        <f>$F$5&amp;CHAR(10)&amp;$F$22</f>
        <v>ISO 14971
ISO 20417</v>
      </c>
      <c r="D248"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248" s="14" t="s">
        <v>504</v>
      </c>
      <c r="M248" s="17"/>
      <c r="N248" s="13"/>
    </row>
    <row r="249" spans="1:14" ht="67" customHeight="1" x14ac:dyDescent="0.2">
      <c r="A249" s="14" t="s">
        <v>505</v>
      </c>
      <c r="B249" s="17" t="s">
        <v>544</v>
      </c>
      <c r="C249" s="19" t="str">
        <f>$G$1</f>
        <v>N/A</v>
      </c>
      <c r="D249" s="19" t="str">
        <f>$G$1</f>
        <v>N/A</v>
      </c>
      <c r="L249" s="14" t="s">
        <v>505</v>
      </c>
      <c r="M249" s="17"/>
      <c r="N249" s="13"/>
    </row>
    <row r="250" spans="1:14" ht="102" customHeight="1" x14ac:dyDescent="0.2">
      <c r="A250" s="14" t="s">
        <v>506</v>
      </c>
      <c r="B250" s="17" t="s">
        <v>31</v>
      </c>
      <c r="C250" s="13" t="str">
        <f>$F$5&amp;CHAR(10)&amp;$F$6&amp;CHAR(10)&amp;$F$22</f>
        <v>ISO 14971
ISO 10993-1
ISO 20417</v>
      </c>
      <c r="D250"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250" s="14" t="s">
        <v>506</v>
      </c>
      <c r="M250" s="17"/>
      <c r="N250" s="13"/>
    </row>
    <row r="251" spans="1:14" ht="34" x14ac:dyDescent="0.2">
      <c r="A251" s="14" t="s">
        <v>507</v>
      </c>
      <c r="B251" s="17" t="s">
        <v>544</v>
      </c>
      <c r="C251" s="19" t="str">
        <f>$G$1</f>
        <v>N/A</v>
      </c>
      <c r="D251" s="19" t="str">
        <f>$G$1</f>
        <v>N/A</v>
      </c>
      <c r="L251" s="14" t="s">
        <v>507</v>
      </c>
      <c r="M251" s="17"/>
      <c r="N251" s="13"/>
    </row>
    <row r="252" spans="1:14" ht="34" x14ac:dyDescent="0.2">
      <c r="A252" s="14" t="s">
        <v>508</v>
      </c>
      <c r="B252" s="17"/>
      <c r="C252" s="60" t="s">
        <v>1092</v>
      </c>
      <c r="D252" s="61"/>
      <c r="L252" s="14" t="s">
        <v>508</v>
      </c>
      <c r="M252" s="17"/>
      <c r="N252" s="13"/>
    </row>
    <row r="253" spans="1:14" ht="97" customHeight="1" x14ac:dyDescent="0.2">
      <c r="A253" s="14" t="s">
        <v>263</v>
      </c>
      <c r="B253" s="17" t="s">
        <v>31</v>
      </c>
      <c r="C253" s="13" t="str">
        <f>$F$5&amp;CHAR(10)&amp;$F$6&amp;CHAR(10)&amp;$F$22</f>
        <v>ISO 14971
ISO 10993-1
ISO 20417</v>
      </c>
      <c r="D253"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253" s="14" t="s">
        <v>263</v>
      </c>
      <c r="M253" s="17"/>
      <c r="N253" s="13"/>
    </row>
    <row r="254" spans="1:14" ht="34" x14ac:dyDescent="0.2">
      <c r="A254" s="14" t="s">
        <v>264</v>
      </c>
      <c r="B254" s="17" t="s">
        <v>544</v>
      </c>
      <c r="C254" s="19" t="str">
        <f>$G$1</f>
        <v>N/A</v>
      </c>
      <c r="D254" s="19" t="str">
        <f>$G$1</f>
        <v>N/A</v>
      </c>
      <c r="L254" s="14" t="s">
        <v>264</v>
      </c>
      <c r="M254" s="17"/>
      <c r="N254" s="13"/>
    </row>
    <row r="255" spans="1:14" ht="34" customHeight="1" x14ac:dyDescent="0.2">
      <c r="A255" s="71" t="s">
        <v>265</v>
      </c>
      <c r="B255" s="72"/>
      <c r="C255" s="72"/>
      <c r="D255" s="73"/>
      <c r="L255" s="71" t="s">
        <v>265</v>
      </c>
      <c r="M255" s="72"/>
      <c r="N255" s="72"/>
    </row>
    <row r="256" spans="1:14" ht="95" customHeight="1" x14ac:dyDescent="0.2">
      <c r="A256" s="14" t="s">
        <v>509</v>
      </c>
      <c r="B256" s="17" t="s">
        <v>31</v>
      </c>
      <c r="C256" s="13" t="str">
        <f>$F$5&amp;CHAR(10)&amp;$F$9&amp;CHAR(10)&amp;$F$22</f>
        <v>ISO 14971
ISO 11737-1
ISO 20417</v>
      </c>
      <c r="D256"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256" s="14" t="s">
        <v>509</v>
      </c>
      <c r="M256" s="17"/>
      <c r="N256" s="13"/>
    </row>
    <row r="257" spans="1:14" ht="59" customHeight="1" x14ac:dyDescent="0.2">
      <c r="A257" s="14" t="s">
        <v>510</v>
      </c>
      <c r="B257" s="17" t="s">
        <v>31</v>
      </c>
      <c r="C257" s="13" t="str">
        <f>$F$5&amp;CHAR(10)&amp;$F$22</f>
        <v>ISO 14971
ISO 20417</v>
      </c>
      <c r="D257"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257" s="14" t="s">
        <v>510</v>
      </c>
      <c r="M257" s="17"/>
      <c r="N257" s="13"/>
    </row>
    <row r="258" spans="1:14" ht="34" x14ac:dyDescent="0.2">
      <c r="A258" s="18" t="s">
        <v>266</v>
      </c>
      <c r="B258" s="17" t="s">
        <v>544</v>
      </c>
      <c r="C258" s="19" t="str">
        <f t="shared" ref="C258:D260" si="20">$G$1</f>
        <v>N/A</v>
      </c>
      <c r="D258" s="19" t="str">
        <f t="shared" si="20"/>
        <v>N/A</v>
      </c>
      <c r="L258" s="18" t="s">
        <v>266</v>
      </c>
      <c r="M258" s="17"/>
      <c r="N258" s="13"/>
    </row>
    <row r="259" spans="1:14" ht="34" x14ac:dyDescent="0.2">
      <c r="A259" s="14" t="s">
        <v>267</v>
      </c>
      <c r="B259" s="17" t="s">
        <v>544</v>
      </c>
      <c r="C259" s="19" t="str">
        <f t="shared" si="20"/>
        <v>N/A</v>
      </c>
      <c r="D259" s="19" t="str">
        <f t="shared" si="20"/>
        <v>N/A</v>
      </c>
      <c r="L259" s="14" t="s">
        <v>267</v>
      </c>
      <c r="M259" s="17"/>
      <c r="N259" s="13"/>
    </row>
    <row r="260" spans="1:14" ht="34" x14ac:dyDescent="0.2">
      <c r="A260" s="14" t="s">
        <v>268</v>
      </c>
      <c r="B260" s="17" t="s">
        <v>544</v>
      </c>
      <c r="C260" s="19" t="str">
        <f t="shared" si="20"/>
        <v>N/A</v>
      </c>
      <c r="D260" s="19" t="str">
        <f t="shared" si="20"/>
        <v>N/A</v>
      </c>
      <c r="L260" s="14" t="s">
        <v>268</v>
      </c>
      <c r="M260" s="17"/>
      <c r="N260" s="13"/>
    </row>
    <row r="261" spans="1:14" ht="59" customHeight="1" x14ac:dyDescent="0.2">
      <c r="A261" s="14" t="s">
        <v>269</v>
      </c>
      <c r="B261" s="17" t="s">
        <v>31</v>
      </c>
      <c r="C261" s="13" t="str">
        <f>$F$22</f>
        <v>ISO 20417</v>
      </c>
      <c r="D261"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261" s="14" t="s">
        <v>269</v>
      </c>
      <c r="M261" s="17"/>
      <c r="N261" s="13"/>
    </row>
    <row r="262" spans="1:14" ht="66" customHeight="1" x14ac:dyDescent="0.2">
      <c r="A262" s="14" t="s">
        <v>270</v>
      </c>
      <c r="B262" s="17" t="s">
        <v>31</v>
      </c>
      <c r="C262" s="13" t="str">
        <f>$F$5&amp;CHAR(10)&amp;$F$22</f>
        <v>ISO 14971
ISO 20417</v>
      </c>
      <c r="D262"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262" s="14" t="s">
        <v>270</v>
      </c>
      <c r="M262" s="17"/>
      <c r="N262" s="13"/>
    </row>
    <row r="263" spans="1:14" ht="17" x14ac:dyDescent="0.2">
      <c r="A263" s="14" t="s">
        <v>271</v>
      </c>
      <c r="B263" s="17" t="s">
        <v>544</v>
      </c>
      <c r="C263" s="19" t="str">
        <f>$G$1</f>
        <v>N/A</v>
      </c>
      <c r="D263" s="19" t="str">
        <f>$G$1</f>
        <v>N/A</v>
      </c>
      <c r="L263" s="14" t="s">
        <v>271</v>
      </c>
      <c r="M263" s="17"/>
      <c r="N263" s="13"/>
    </row>
    <row r="264" spans="1:14" ht="51" x14ac:dyDescent="0.2">
      <c r="A264" s="14" t="s">
        <v>272</v>
      </c>
      <c r="B264" s="17" t="s">
        <v>544</v>
      </c>
      <c r="C264" s="19" t="str">
        <f>$G$1</f>
        <v>N/A</v>
      </c>
      <c r="D264" s="19" t="str">
        <f>$G$1</f>
        <v>N/A</v>
      </c>
      <c r="L264" s="14" t="s">
        <v>272</v>
      </c>
      <c r="M264" s="17"/>
      <c r="N264" s="13"/>
    </row>
  </sheetData>
  <mergeCells count="134">
    <mergeCell ref="L240:N240"/>
    <mergeCell ref="L243:N243"/>
    <mergeCell ref="L246:N246"/>
    <mergeCell ref="L255:N255"/>
    <mergeCell ref="L206:N206"/>
    <mergeCell ref="L207:N207"/>
    <mergeCell ref="L218:N218"/>
    <mergeCell ref="L219:N219"/>
    <mergeCell ref="L230:N230"/>
    <mergeCell ref="L172:N172"/>
    <mergeCell ref="L173:N173"/>
    <mergeCell ref="L182:N182"/>
    <mergeCell ref="L183:N183"/>
    <mergeCell ref="L188:N188"/>
    <mergeCell ref="L156:N156"/>
    <mergeCell ref="L160:N160"/>
    <mergeCell ref="L162:N162"/>
    <mergeCell ref="L166:N166"/>
    <mergeCell ref="L171:N171"/>
    <mergeCell ref="L134:N134"/>
    <mergeCell ref="L135:N135"/>
    <mergeCell ref="L138:N138"/>
    <mergeCell ref="L143:N143"/>
    <mergeCell ref="L148:N148"/>
    <mergeCell ref="L108:N108"/>
    <mergeCell ref="L111:N111"/>
    <mergeCell ref="L115:N115"/>
    <mergeCell ref="L120:N120"/>
    <mergeCell ref="L125:N125"/>
    <mergeCell ref="L84:N84"/>
    <mergeCell ref="L89:N89"/>
    <mergeCell ref="L91:N91"/>
    <mergeCell ref="L104:N104"/>
    <mergeCell ref="L107:N107"/>
    <mergeCell ref="L63:N63"/>
    <mergeCell ref="L64:N64"/>
    <mergeCell ref="L76:N76"/>
    <mergeCell ref="L79:N79"/>
    <mergeCell ref="L80:N80"/>
    <mergeCell ref="L49:N49"/>
    <mergeCell ref="L50:N50"/>
    <mergeCell ref="L55:N55"/>
    <mergeCell ref="L57:N57"/>
    <mergeCell ref="L59:N59"/>
    <mergeCell ref="L29:N29"/>
    <mergeCell ref="L40:N40"/>
    <mergeCell ref="L41:N41"/>
    <mergeCell ref="L42:N42"/>
    <mergeCell ref="L46:N46"/>
    <mergeCell ref="L6:N6"/>
    <mergeCell ref="L7:N7"/>
    <mergeCell ref="L14:N14"/>
    <mergeCell ref="L19:N19"/>
    <mergeCell ref="L28:N28"/>
    <mergeCell ref="C37:D37"/>
    <mergeCell ref="A173:D173"/>
    <mergeCell ref="A134:D134"/>
    <mergeCell ref="A135:D135"/>
    <mergeCell ref="A255:D255"/>
    <mergeCell ref="A182:D182"/>
    <mergeCell ref="A183:D183"/>
    <mergeCell ref="A188:D188"/>
    <mergeCell ref="A206:D206"/>
    <mergeCell ref="A207:D207"/>
    <mergeCell ref="A218:D218"/>
    <mergeCell ref="A219:D219"/>
    <mergeCell ref="A230:D230"/>
    <mergeCell ref="A240:D240"/>
    <mergeCell ref="A243:D243"/>
    <mergeCell ref="A246:D246"/>
    <mergeCell ref="A160:D160"/>
    <mergeCell ref="C150:D150"/>
    <mergeCell ref="C101:D101"/>
    <mergeCell ref="C102:D102"/>
    <mergeCell ref="C105:D105"/>
    <mergeCell ref="C106:D106"/>
    <mergeCell ref="C51:D51"/>
    <mergeCell ref="C52:D52"/>
    <mergeCell ref="C53:D53"/>
    <mergeCell ref="C58:D58"/>
    <mergeCell ref="C56:D56"/>
    <mergeCell ref="A6:D6"/>
    <mergeCell ref="A7:D7"/>
    <mergeCell ref="A14:D14"/>
    <mergeCell ref="A19:D19"/>
    <mergeCell ref="A28:D28"/>
    <mergeCell ref="A29:D29"/>
    <mergeCell ref="C47:D47"/>
    <mergeCell ref="C48:D48"/>
    <mergeCell ref="A120:D120"/>
    <mergeCell ref="A76:D76"/>
    <mergeCell ref="A40:D40"/>
    <mergeCell ref="A41:D41"/>
    <mergeCell ref="A42:D42"/>
    <mergeCell ref="A46:D46"/>
    <mergeCell ref="A49:D49"/>
    <mergeCell ref="A50:D50"/>
    <mergeCell ref="A55:D55"/>
    <mergeCell ref="A57:D57"/>
    <mergeCell ref="A59:D59"/>
    <mergeCell ref="A63:D63"/>
    <mergeCell ref="A64:D64"/>
    <mergeCell ref="C54:D54"/>
    <mergeCell ref="A104:D104"/>
    <mergeCell ref="A107:D107"/>
    <mergeCell ref="A108:D108"/>
    <mergeCell ref="A111:D111"/>
    <mergeCell ref="A79:D79"/>
    <mergeCell ref="A80:D80"/>
    <mergeCell ref="A84:D84"/>
    <mergeCell ref="A89:D89"/>
    <mergeCell ref="A91:D91"/>
    <mergeCell ref="C81:D81"/>
    <mergeCell ref="C82:D82"/>
    <mergeCell ref="C83:D83"/>
    <mergeCell ref="C85:D85"/>
    <mergeCell ref="C86:D86"/>
    <mergeCell ref="C87:D87"/>
    <mergeCell ref="C252:D252"/>
    <mergeCell ref="C74:D74"/>
    <mergeCell ref="C177:D177"/>
    <mergeCell ref="C178:D178"/>
    <mergeCell ref="C179:D179"/>
    <mergeCell ref="A115:D115"/>
    <mergeCell ref="C88:D88"/>
    <mergeCell ref="A162:D162"/>
    <mergeCell ref="A166:D166"/>
    <mergeCell ref="A171:D171"/>
    <mergeCell ref="A172:D172"/>
    <mergeCell ref="A125:D125"/>
    <mergeCell ref="A138:D138"/>
    <mergeCell ref="A143:D143"/>
    <mergeCell ref="A148:D148"/>
    <mergeCell ref="A156:D156"/>
  </mergeCells>
  <dataValidations count="3">
    <dataValidation type="list" allowBlank="1" showInputMessage="1" showErrorMessage="1" sqref="B4:B5 B8:B13 B15:B18 B20:B25 B85:B88 B43:B45 B56 B105:B106 B38:B39 B47:B48 B58 B60:B62 B77:B78 B51:B54 B81:B83 B256:B264 B92:B103 B75 B109:B110 B112:B114 B116:B119 B121:B124 B126:B133 B136:B137 B139:B142 B144:B147 B149:B155 B157:B159 B161 B163:B165 B167:B168 B90 B184:B187 B189:B205 B208:B217 B220:B229 B231:B239 B241:B242 B244:B245 B247:B254 B30:B36 B65:B73 B180:B181 B174:B177 M92:M103 M126:M133 M15:M18 M20:M25 M136:M137 M139:M142 M144:M147 M157:M159 M161 M163:M165 M85:M88 M77:M78 M4:M5 M8:M13 M244:M245 M30:M39 M58 M56 M51:M54 M247:M254 M43:M45 M65:M75 M47:M48 M220:M229 M60:M62 M90 M105:M106 M81:M83 M109:M110 M112:M114 M116:M119 M231:M239 M121:M124 M174:M181 M149:M155 M184:M187 M208:M217 M189:M205 M167:M168 M241:M242 M256:M264" xr:uid="{303C9FB5-056F-A447-BB02-43B7163805CD}">
      <formula1>"Y,N"</formula1>
    </dataValidation>
    <dataValidation type="list" allowBlank="1" showInputMessage="1" showErrorMessage="1" sqref="B74" xr:uid="{C3167E03-FBA0-034E-8648-75A2BF8B3993}">
      <formula1>"是,否"</formula1>
    </dataValidation>
    <dataValidation type="list" allowBlank="1" showInputMessage="1" showErrorMessage="1" sqref="N4:N5 N8:N13 N15:N18 N20:N25 N30:N39 N43:N45 N47:N48 N51:N54 N56 N58 N77:N78 N60:N62 N65:N75 N81:N83 N85:N88 N90 N92:N103 N105:N106 N109:N110 N112:N114 N116:N119 N121:N124 N126:N133 N136:N137 N139:N142 N144:N147 N149:N155 N157:N159 N161 N163:N165 N167:N168 N174:N181 N184:N187 N189:N205 N208:N217 N220:N229 N231:N239 N241:N242 N244:N245 N247:N254 N256:N264" xr:uid="{6D23DB8B-6D22-1044-9218-A0DDCD181A3B}">
      <formula1>Standards</formula1>
    </dataValidation>
  </dataValidation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AE207-A5D6-164E-BA45-6E76DDCD5BA4}">
  <dimension ref="A1:N264"/>
  <sheetViews>
    <sheetView topLeftCell="B1" zoomScale="80" zoomScaleNormal="80" workbookViewId="0">
      <selection activeCell="G6" sqref="G6"/>
    </sheetView>
  </sheetViews>
  <sheetFormatPr baseColWidth="10" defaultRowHeight="16" x14ac:dyDescent="0.2"/>
  <cols>
    <col min="1" max="1" width="100.83203125" style="22" customWidth="1"/>
    <col min="2" max="2" width="9.83203125" style="9" customWidth="1"/>
    <col min="3" max="3" width="19.33203125" style="8" customWidth="1"/>
    <col min="4" max="4" width="69.6640625" style="1" customWidth="1"/>
    <col min="5" max="5" width="6.6640625" style="1" customWidth="1"/>
    <col min="6" max="6" width="16.5" style="33" customWidth="1"/>
    <col min="7" max="7" width="49.1640625" style="1" customWidth="1"/>
    <col min="8" max="8" width="6.33203125" style="1" customWidth="1"/>
    <col min="9" max="9" width="30.1640625" style="2" customWidth="1"/>
    <col min="10" max="10" width="16.1640625" style="1" customWidth="1"/>
    <col min="11" max="11" width="10.83203125" style="1"/>
    <col min="12" max="12" width="98.6640625" style="1" customWidth="1"/>
    <col min="13" max="13" width="13.1640625" style="1" customWidth="1"/>
    <col min="14" max="14" width="21.5" style="1" customWidth="1"/>
    <col min="15" max="16384" width="10.83203125" style="1"/>
  </cols>
  <sheetData>
    <row r="1" spans="1:14" ht="23" x14ac:dyDescent="0.2">
      <c r="A1" s="21" t="s">
        <v>80</v>
      </c>
      <c r="F1" s="32" t="s">
        <v>53</v>
      </c>
      <c r="G1" s="1" t="s">
        <v>514</v>
      </c>
      <c r="I1" s="26" t="s">
        <v>276</v>
      </c>
      <c r="L1" s="21" t="s">
        <v>80</v>
      </c>
      <c r="M1" s="9"/>
      <c r="N1" s="8"/>
    </row>
    <row r="2" spans="1:14" x14ac:dyDescent="0.2">
      <c r="L2" s="22"/>
      <c r="M2" s="9"/>
      <c r="N2" s="8"/>
    </row>
    <row r="3" spans="1:14" ht="32" x14ac:dyDescent="0.2">
      <c r="A3" s="20" t="s">
        <v>78</v>
      </c>
      <c r="B3" s="10" t="s">
        <v>565</v>
      </c>
      <c r="C3" s="11" t="s">
        <v>564</v>
      </c>
      <c r="D3" s="11" t="s">
        <v>77</v>
      </c>
      <c r="E3" s="5"/>
      <c r="F3" s="11" t="s">
        <v>958</v>
      </c>
      <c r="G3" s="11" t="s">
        <v>54</v>
      </c>
      <c r="I3" s="11" t="s">
        <v>575</v>
      </c>
      <c r="J3" s="11" t="s">
        <v>567</v>
      </c>
      <c r="L3" s="20" t="s">
        <v>78</v>
      </c>
      <c r="M3" s="10" t="s">
        <v>565</v>
      </c>
      <c r="N3" s="11" t="s">
        <v>564</v>
      </c>
    </row>
    <row r="4" spans="1:14" ht="144" customHeight="1" x14ac:dyDescent="0.2">
      <c r="A4" s="18" t="s">
        <v>32</v>
      </c>
      <c r="B4" s="17" t="s">
        <v>31</v>
      </c>
      <c r="C4" s="13" t="str">
        <f>_xlfn.TEXTJOIN(CHAR(10),TRUE,$F$4:$F$15)&amp;CHAR(10)&amp;_xlfn.TEXTJOIN(CHAR(10),TRUE,$F$25:$F$26)</f>
        <v>ISO 13485
ISO 14971
ISO 10555-1
ISO 10555-6
ISO 10993-1
ISO 10993-3
ISO 10993-4
ISO 10993-5
ISO 10993-10
ISO 10993-11
ISO 10993-18
IEC 62366-1
IEC 60601-1
IEC 60601-1-2</v>
      </c>
      <c r="D4"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E4" s="2"/>
      <c r="F4" s="31" t="s">
        <v>73</v>
      </c>
      <c r="G4" s="18" t="s">
        <v>56</v>
      </c>
      <c r="I4" s="18" t="s">
        <v>606</v>
      </c>
      <c r="J4" s="31" t="s">
        <v>586</v>
      </c>
      <c r="L4" s="18" t="s">
        <v>32</v>
      </c>
      <c r="M4" s="17"/>
      <c r="N4" s="13"/>
    </row>
    <row r="5" spans="1:14" ht="103" customHeight="1" x14ac:dyDescent="0.2">
      <c r="A5" s="18" t="s">
        <v>33</v>
      </c>
      <c r="B5" s="17" t="s">
        <v>31</v>
      </c>
      <c r="C5" s="13" t="str">
        <f>$F$5</f>
        <v>ISO 14971</v>
      </c>
      <c r="D5"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E5" s="2"/>
      <c r="F5" s="31" t="s">
        <v>74</v>
      </c>
      <c r="G5" s="18" t="s">
        <v>55</v>
      </c>
      <c r="I5" s="18" t="s">
        <v>608</v>
      </c>
      <c r="J5" s="31" t="s">
        <v>587</v>
      </c>
      <c r="L5" s="18" t="s">
        <v>33</v>
      </c>
      <c r="M5" s="17"/>
      <c r="N5" s="13"/>
    </row>
    <row r="6" spans="1:14" ht="34" x14ac:dyDescent="0.2">
      <c r="A6" s="64" t="s">
        <v>34</v>
      </c>
      <c r="B6" s="64"/>
      <c r="C6" s="64"/>
      <c r="D6" s="64"/>
      <c r="E6" s="2"/>
      <c r="F6" s="31" t="s">
        <v>616</v>
      </c>
      <c r="G6" s="18" t="s">
        <v>617</v>
      </c>
      <c r="I6" s="18" t="s">
        <v>609</v>
      </c>
      <c r="J6" s="37" t="s">
        <v>514</v>
      </c>
      <c r="L6" s="64" t="s">
        <v>34</v>
      </c>
      <c r="M6" s="64"/>
      <c r="N6" s="64"/>
    </row>
    <row r="7" spans="1:14" ht="34" x14ac:dyDescent="0.2">
      <c r="A7" s="64" t="s">
        <v>0</v>
      </c>
      <c r="B7" s="64"/>
      <c r="C7" s="64"/>
      <c r="D7" s="64"/>
      <c r="E7" s="2"/>
      <c r="F7" s="31" t="s">
        <v>618</v>
      </c>
      <c r="G7" s="18" t="s">
        <v>619</v>
      </c>
      <c r="I7" s="18" t="s">
        <v>610</v>
      </c>
      <c r="J7" s="37" t="s">
        <v>514</v>
      </c>
      <c r="L7" s="64" t="s">
        <v>0</v>
      </c>
      <c r="M7" s="64"/>
      <c r="N7" s="64"/>
    </row>
    <row r="8" spans="1:14" ht="116" customHeight="1" x14ac:dyDescent="0.2">
      <c r="A8" s="18" t="s">
        <v>35</v>
      </c>
      <c r="B8" s="17" t="s">
        <v>31</v>
      </c>
      <c r="C8" s="13" t="str">
        <f t="shared" ref="C8:C13" si="0">$F$5</f>
        <v>ISO 14971</v>
      </c>
      <c r="D8"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E8" s="2"/>
      <c r="F8" s="31" t="s">
        <v>57</v>
      </c>
      <c r="G8" s="18" t="s">
        <v>58</v>
      </c>
      <c r="I8" s="18" t="s">
        <v>607</v>
      </c>
      <c r="J8" s="31" t="s">
        <v>614</v>
      </c>
      <c r="L8" s="18" t="s">
        <v>35</v>
      </c>
      <c r="M8" s="17"/>
      <c r="N8" s="13"/>
    </row>
    <row r="9" spans="1:14" ht="113" customHeight="1" x14ac:dyDescent="0.2">
      <c r="A9" s="18" t="s">
        <v>36</v>
      </c>
      <c r="B9" s="17" t="s">
        <v>31</v>
      </c>
      <c r="C9" s="13" t="str">
        <f t="shared" si="0"/>
        <v>ISO 14971</v>
      </c>
      <c r="D9" s="13" t="str">
        <f t="shared" ref="D9:D13" si="1">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E9" s="2"/>
      <c r="F9" s="31" t="s">
        <v>626</v>
      </c>
      <c r="G9" s="18" t="s">
        <v>627</v>
      </c>
      <c r="I9" s="18" t="s">
        <v>611</v>
      </c>
      <c r="J9" s="31" t="s">
        <v>574</v>
      </c>
      <c r="L9" s="18" t="s">
        <v>36</v>
      </c>
      <c r="M9" s="17"/>
      <c r="N9" s="13"/>
    </row>
    <row r="10" spans="1:14" ht="125" customHeight="1" x14ac:dyDescent="0.2">
      <c r="A10" s="18" t="s">
        <v>37</v>
      </c>
      <c r="B10" s="17" t="s">
        <v>31</v>
      </c>
      <c r="C10" s="13" t="str">
        <f t="shared" si="0"/>
        <v>ISO 14971</v>
      </c>
      <c r="D10" s="13" t="str">
        <f t="shared" si="1"/>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E10" s="2"/>
      <c r="F10" s="31" t="s">
        <v>63</v>
      </c>
      <c r="G10" s="18" t="s">
        <v>628</v>
      </c>
      <c r="I10" s="18" t="s">
        <v>612</v>
      </c>
      <c r="J10" s="31" t="s">
        <v>615</v>
      </c>
      <c r="L10" s="18" t="s">
        <v>37</v>
      </c>
      <c r="M10" s="17"/>
      <c r="N10" s="13"/>
    </row>
    <row r="11" spans="1:14" ht="128" customHeight="1" x14ac:dyDescent="0.2">
      <c r="A11" s="18" t="s">
        <v>38</v>
      </c>
      <c r="B11" s="17" t="s">
        <v>31</v>
      </c>
      <c r="C11" s="13" t="str">
        <f t="shared" si="0"/>
        <v>ISO 14971</v>
      </c>
      <c r="D11" s="13" t="str">
        <f t="shared" si="1"/>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E11" s="2"/>
      <c r="F11" s="31" t="s">
        <v>61</v>
      </c>
      <c r="G11" s="18" t="s">
        <v>62</v>
      </c>
      <c r="I11" s="18" t="s">
        <v>613</v>
      </c>
      <c r="J11" s="37" t="s">
        <v>514</v>
      </c>
      <c r="L11" s="18" t="s">
        <v>38</v>
      </c>
      <c r="M11" s="17"/>
      <c r="N11" s="13"/>
    </row>
    <row r="12" spans="1:14" ht="144" customHeight="1" x14ac:dyDescent="0.2">
      <c r="A12" s="18" t="s">
        <v>52</v>
      </c>
      <c r="B12" s="17" t="s">
        <v>31</v>
      </c>
      <c r="C12" s="13" t="str">
        <f t="shared" si="0"/>
        <v>ISO 14971</v>
      </c>
      <c r="D12" s="13" t="str">
        <f t="shared" si="1"/>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E12" s="2"/>
      <c r="F12" s="31" t="s">
        <v>59</v>
      </c>
      <c r="G12" s="18" t="s">
        <v>60</v>
      </c>
      <c r="I12" s="22"/>
      <c r="J12" s="36"/>
      <c r="L12" s="18" t="s">
        <v>52</v>
      </c>
      <c r="M12" s="17"/>
      <c r="N12" s="13"/>
    </row>
    <row r="13" spans="1:14" ht="128" customHeight="1" x14ac:dyDescent="0.2">
      <c r="A13" s="18" t="s">
        <v>39</v>
      </c>
      <c r="B13" s="17" t="s">
        <v>31</v>
      </c>
      <c r="C13" s="13" t="str">
        <f t="shared" si="0"/>
        <v>ISO 14971</v>
      </c>
      <c r="D13" s="13" t="str">
        <f t="shared" si="1"/>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E13" s="2"/>
      <c r="F13" s="31" t="s">
        <v>531</v>
      </c>
      <c r="G13" s="18" t="s">
        <v>532</v>
      </c>
      <c r="I13" s="22"/>
      <c r="J13" s="36"/>
      <c r="L13" s="18" t="s">
        <v>39</v>
      </c>
      <c r="M13" s="17"/>
      <c r="N13" s="13"/>
    </row>
    <row r="14" spans="1:14" ht="64" customHeight="1" x14ac:dyDescent="0.2">
      <c r="A14" s="64" t="s">
        <v>40</v>
      </c>
      <c r="B14" s="64"/>
      <c r="C14" s="64"/>
      <c r="D14" s="64"/>
      <c r="F14" s="31" t="s">
        <v>629</v>
      </c>
      <c r="G14" s="18" t="s">
        <v>630</v>
      </c>
      <c r="I14" s="22"/>
      <c r="J14" s="36"/>
      <c r="L14" s="64" t="s">
        <v>40</v>
      </c>
      <c r="M14" s="64"/>
      <c r="N14" s="64"/>
    </row>
    <row r="15" spans="1:14" ht="107" customHeight="1" x14ac:dyDescent="0.2">
      <c r="A15" s="18" t="s">
        <v>41</v>
      </c>
      <c r="B15" s="17" t="s">
        <v>31</v>
      </c>
      <c r="C15" s="13" t="str">
        <f>$F$5</f>
        <v>ISO 14971</v>
      </c>
      <c r="D15"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F15" s="31" t="s">
        <v>539</v>
      </c>
      <c r="G15" s="18" t="s">
        <v>540</v>
      </c>
      <c r="I15" s="36"/>
      <c r="J15" s="22"/>
      <c r="L15" s="18" t="s">
        <v>41</v>
      </c>
      <c r="M15" s="17"/>
      <c r="N15" s="13"/>
    </row>
    <row r="16" spans="1:14" ht="145" customHeight="1" x14ac:dyDescent="0.2">
      <c r="A16" s="18" t="s">
        <v>42</v>
      </c>
      <c r="B16" s="17" t="s">
        <v>31</v>
      </c>
      <c r="C16" s="13" t="str">
        <f>$F$5</f>
        <v>ISO 14971</v>
      </c>
      <c r="D16"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F16" s="31" t="s">
        <v>529</v>
      </c>
      <c r="G16" s="18" t="s">
        <v>808</v>
      </c>
      <c r="I16" s="22"/>
      <c r="J16" s="36"/>
      <c r="L16" s="18" t="s">
        <v>42</v>
      </c>
      <c r="M16" s="17"/>
      <c r="N16" s="13"/>
    </row>
    <row r="17" spans="1:14" ht="116" customHeight="1" x14ac:dyDescent="0.2">
      <c r="A17" s="18" t="s">
        <v>43</v>
      </c>
      <c r="B17" s="17" t="s">
        <v>31</v>
      </c>
      <c r="C17" s="13" t="str">
        <f>$F$5</f>
        <v>ISO 14971</v>
      </c>
      <c r="D17"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F17" s="31" t="s">
        <v>515</v>
      </c>
      <c r="G17" s="18" t="s">
        <v>516</v>
      </c>
      <c r="I17" s="36"/>
      <c r="J17" s="22"/>
      <c r="L17" s="18" t="s">
        <v>43</v>
      </c>
      <c r="M17" s="17"/>
      <c r="N17" s="13"/>
    </row>
    <row r="18" spans="1:14" ht="121" customHeight="1" x14ac:dyDescent="0.2">
      <c r="A18" s="18" t="s">
        <v>1</v>
      </c>
      <c r="B18" s="17" t="s">
        <v>31</v>
      </c>
      <c r="C18" s="13" t="str">
        <f>$F$5</f>
        <v>ISO 14971</v>
      </c>
      <c r="D18"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F18" s="31" t="s">
        <v>620</v>
      </c>
      <c r="G18" s="18" t="s">
        <v>621</v>
      </c>
      <c r="I18" s="22"/>
      <c r="J18" s="36"/>
      <c r="L18" s="18" t="s">
        <v>1</v>
      </c>
      <c r="M18" s="17"/>
      <c r="N18" s="13"/>
    </row>
    <row r="19" spans="1:14" ht="51" x14ac:dyDescent="0.2">
      <c r="A19" s="67" t="s">
        <v>44</v>
      </c>
      <c r="B19" s="67"/>
      <c r="C19" s="67"/>
      <c r="D19" s="67"/>
      <c r="F19" s="31" t="s">
        <v>622</v>
      </c>
      <c r="G19" s="18" t="s">
        <v>623</v>
      </c>
      <c r="I19" s="22"/>
      <c r="J19" s="36"/>
      <c r="L19" s="67" t="s">
        <v>44</v>
      </c>
      <c r="M19" s="67"/>
      <c r="N19" s="67"/>
    </row>
    <row r="20" spans="1:14" ht="62" customHeight="1" x14ac:dyDescent="0.2">
      <c r="A20" s="18" t="s">
        <v>45</v>
      </c>
      <c r="B20" s="17" t="s">
        <v>31</v>
      </c>
      <c r="C20" s="13" t="str">
        <f>$F$5&amp;CHAR(10)&amp;$F$15</f>
        <v>ISO 14971
IEC 62366-1</v>
      </c>
      <c r="D20"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F20" s="31" t="s">
        <v>517</v>
      </c>
      <c r="G20" s="18" t="s">
        <v>518</v>
      </c>
      <c r="I20" s="22"/>
      <c r="J20" s="36"/>
      <c r="L20" s="18" t="s">
        <v>45</v>
      </c>
      <c r="M20" s="17"/>
      <c r="N20" s="13"/>
    </row>
    <row r="21" spans="1:14" ht="87" customHeight="1" x14ac:dyDescent="0.2">
      <c r="A21" s="18" t="s">
        <v>46</v>
      </c>
      <c r="B21" s="17" t="s">
        <v>31</v>
      </c>
      <c r="C21" s="13" t="str">
        <f>$F$5&amp;CHAR(10)&amp;$F$15</f>
        <v>ISO 14971
IEC 62366-1</v>
      </c>
      <c r="D21"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F21" s="31" t="s">
        <v>535</v>
      </c>
      <c r="G21" s="18" t="s">
        <v>536</v>
      </c>
      <c r="I21" s="22"/>
      <c r="J21" s="36"/>
      <c r="L21" s="18" t="s">
        <v>46</v>
      </c>
      <c r="M21" s="17"/>
      <c r="N21" s="13"/>
    </row>
    <row r="22" spans="1:14" ht="86" customHeight="1" x14ac:dyDescent="0.2">
      <c r="A22" s="18" t="s">
        <v>47</v>
      </c>
      <c r="B22" s="17" t="s">
        <v>31</v>
      </c>
      <c r="C22" s="13" t="str">
        <f>$F$5&amp;CHAR(10)&amp;$F$15</f>
        <v>ISO 14971
IEC 62366-1</v>
      </c>
      <c r="D22"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F22" s="31" t="s">
        <v>624</v>
      </c>
      <c r="G22" s="18" t="s">
        <v>625</v>
      </c>
      <c r="I22" s="22"/>
      <c r="J22" s="36"/>
      <c r="L22" s="18" t="s">
        <v>47</v>
      </c>
      <c r="M22" s="17"/>
      <c r="N22" s="13"/>
    </row>
    <row r="23" spans="1:14" ht="92" customHeight="1" x14ac:dyDescent="0.2">
      <c r="A23" s="18" t="s">
        <v>48</v>
      </c>
      <c r="B23" s="17" t="s">
        <v>31</v>
      </c>
      <c r="C23" s="13" t="str">
        <f>$F$4&amp;CHAR(10)&amp;$F$5&amp;CHAR(10)&amp;_xlfn.TEXTJOIN(CHAR(10),TRUE,$F$20:$F$23)</f>
        <v>ISO 13485
ISO 14971
ISO 11607-1
ISO 11607-2
ISO 15223-1
ISO 20417</v>
      </c>
      <c r="D23"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F23" s="31" t="s">
        <v>512</v>
      </c>
      <c r="G23" s="18" t="s">
        <v>513</v>
      </c>
      <c r="I23" s="22"/>
      <c r="J23" s="36"/>
      <c r="L23" s="18" t="s">
        <v>48</v>
      </c>
      <c r="M23" s="17"/>
      <c r="N23" s="13"/>
    </row>
    <row r="24" spans="1:14" ht="102" customHeight="1" x14ac:dyDescent="0.2">
      <c r="A24" s="18" t="s">
        <v>49</v>
      </c>
      <c r="B24" s="17" t="s">
        <v>31</v>
      </c>
      <c r="C24" s="13" t="str">
        <f>$F$5</f>
        <v>ISO 14971</v>
      </c>
      <c r="D24"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F24" s="31" t="s">
        <v>805</v>
      </c>
      <c r="G24" s="18" t="s">
        <v>804</v>
      </c>
      <c r="I24" s="22"/>
      <c r="J24" s="36"/>
      <c r="L24" s="18" t="s">
        <v>49</v>
      </c>
      <c r="M24" s="17"/>
      <c r="N24" s="13"/>
    </row>
    <row r="25" spans="1:14" ht="68" customHeight="1" x14ac:dyDescent="0.2">
      <c r="A25" s="18" t="s">
        <v>50</v>
      </c>
      <c r="B25" s="17"/>
      <c r="C25" s="74" t="s">
        <v>633</v>
      </c>
      <c r="D25" s="75"/>
      <c r="F25" s="31" t="s">
        <v>523</v>
      </c>
      <c r="G25" s="18" t="s">
        <v>906</v>
      </c>
      <c r="I25" s="22"/>
      <c r="J25" s="36"/>
      <c r="L25" s="18" t="s">
        <v>50</v>
      </c>
      <c r="M25" s="17"/>
      <c r="N25" s="13"/>
    </row>
    <row r="26" spans="1:14" ht="32" customHeight="1" x14ac:dyDescent="0.2">
      <c r="F26" s="31" t="s">
        <v>526</v>
      </c>
      <c r="G26" s="18" t="s">
        <v>525</v>
      </c>
      <c r="I26" s="22"/>
      <c r="J26" s="36"/>
      <c r="L26" s="22"/>
      <c r="M26" s="9"/>
      <c r="N26" s="8"/>
    </row>
    <row r="27" spans="1:14" ht="32" x14ac:dyDescent="0.2">
      <c r="A27" s="20" t="s">
        <v>79</v>
      </c>
      <c r="B27" s="10" t="s">
        <v>565</v>
      </c>
      <c r="C27" s="11" t="s">
        <v>564</v>
      </c>
      <c r="D27" s="11" t="s">
        <v>77</v>
      </c>
      <c r="F27" s="36"/>
      <c r="G27" s="22"/>
      <c r="I27" s="22"/>
      <c r="J27" s="36"/>
      <c r="L27" s="20" t="s">
        <v>79</v>
      </c>
      <c r="M27" s="10" t="s">
        <v>565</v>
      </c>
      <c r="N27" s="11" t="s">
        <v>564</v>
      </c>
    </row>
    <row r="28" spans="1:14" ht="17" customHeight="1" x14ac:dyDescent="0.2">
      <c r="A28" s="62" t="s">
        <v>81</v>
      </c>
      <c r="B28" s="62"/>
      <c r="C28" s="62"/>
      <c r="D28" s="62"/>
      <c r="F28" s="36"/>
      <c r="G28" s="22"/>
      <c r="L28" s="62" t="s">
        <v>81</v>
      </c>
      <c r="M28" s="62"/>
      <c r="N28" s="62"/>
    </row>
    <row r="29" spans="1:14" ht="16" customHeight="1" x14ac:dyDescent="0.2">
      <c r="A29" s="64" t="s">
        <v>273</v>
      </c>
      <c r="B29" s="64"/>
      <c r="C29" s="64"/>
      <c r="D29" s="64"/>
      <c r="G29" s="2"/>
      <c r="L29" s="64" t="s">
        <v>273</v>
      </c>
      <c r="M29" s="64"/>
      <c r="N29" s="64"/>
    </row>
    <row r="30" spans="1:14" ht="81" customHeight="1" x14ac:dyDescent="0.2">
      <c r="A30" s="18" t="s">
        <v>82</v>
      </c>
      <c r="B30" s="17" t="s">
        <v>31</v>
      </c>
      <c r="C30" s="13" t="str">
        <f>_xlfn.TEXTJOIN(CHAR(10),TRUE,$F$5:$F$15)</f>
        <v>ISO 14971
ISO 10555-1
ISO 10555-6
ISO 10993-1
ISO 10993-3
ISO 10993-4
ISO 10993-5
ISO 10993-10
ISO 10993-11
ISO 10993-18
IEC 62366-1</v>
      </c>
      <c r="D30"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G30" s="2"/>
      <c r="L30" s="18" t="s">
        <v>82</v>
      </c>
      <c r="M30" s="17"/>
      <c r="N30" s="13"/>
    </row>
    <row r="31" spans="1:14" ht="98" customHeight="1" x14ac:dyDescent="0.2">
      <c r="A31" s="18" t="s">
        <v>83</v>
      </c>
      <c r="B31" s="17" t="s">
        <v>31</v>
      </c>
      <c r="C31" s="13" t="str">
        <f>_xlfn.TEXTJOIN(CHAR(10),TRUE,$F$8:$F$14)</f>
        <v>ISO 10993-1
ISO 10993-3
ISO 10993-4
ISO 10993-5
ISO 10993-10
ISO 10993-11
ISO 10993-18</v>
      </c>
      <c r="D31"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G31" s="2"/>
      <c r="L31" s="18" t="s">
        <v>83</v>
      </c>
      <c r="M31" s="17"/>
      <c r="N31" s="13"/>
    </row>
    <row r="32" spans="1:14" ht="21" customHeight="1" x14ac:dyDescent="0.2">
      <c r="A32" s="18" t="s">
        <v>84</v>
      </c>
      <c r="B32" s="17" t="s">
        <v>544</v>
      </c>
      <c r="C32" s="19" t="str">
        <f>$G$1</f>
        <v>N/A</v>
      </c>
      <c r="D32" s="19" t="str">
        <f>$G$1</f>
        <v>N/A</v>
      </c>
      <c r="G32" s="2"/>
      <c r="L32" s="18" t="s">
        <v>84</v>
      </c>
      <c r="M32" s="17"/>
      <c r="N32" s="13"/>
    </row>
    <row r="33" spans="1:14" ht="143" customHeight="1" x14ac:dyDescent="0.2">
      <c r="A33" s="18" t="s">
        <v>85</v>
      </c>
      <c r="B33" s="17" t="s">
        <v>31</v>
      </c>
      <c r="C33" s="13" t="str">
        <f>$F$4&amp;CHAR(10)&amp;_xlfn.TEXTJOIN(CHAR(10),TRUE,$F$6:$F$7)</f>
        <v>ISO 13485
ISO 10555-1
ISO 10555-6</v>
      </c>
      <c r="D33"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G33" s="2"/>
      <c r="L33" s="18" t="s">
        <v>85</v>
      </c>
      <c r="M33" s="17"/>
      <c r="N33" s="13"/>
    </row>
    <row r="34" spans="1:14" ht="34" x14ac:dyDescent="0.2">
      <c r="A34" s="18" t="s">
        <v>86</v>
      </c>
      <c r="B34" s="17" t="s">
        <v>544</v>
      </c>
      <c r="C34" s="19" t="str">
        <f>$G$1</f>
        <v>N/A</v>
      </c>
      <c r="D34" s="19" t="str">
        <f>$G$1</f>
        <v>N/A</v>
      </c>
      <c r="L34" s="18" t="s">
        <v>86</v>
      </c>
      <c r="M34" s="17"/>
      <c r="N34" s="13"/>
    </row>
    <row r="35" spans="1:14" ht="112" customHeight="1" x14ac:dyDescent="0.2">
      <c r="A35" s="18" t="s">
        <v>87</v>
      </c>
      <c r="B35" s="17" t="s">
        <v>31</v>
      </c>
      <c r="C35" s="13" t="str">
        <f>_xlfn.TEXTJOIN(CHAR(10),TRUE,$F$6:$F$7)&amp;CHAR(10)&amp;$F$15</f>
        <v>ISO 10555-1
ISO 10555-6
IEC 62366-1</v>
      </c>
      <c r="D35"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F35" s="34"/>
      <c r="G35" s="2"/>
      <c r="L35" s="18" t="s">
        <v>87</v>
      </c>
      <c r="M35" s="17"/>
      <c r="N35" s="13"/>
    </row>
    <row r="36" spans="1:14" ht="56" customHeight="1" x14ac:dyDescent="0.2">
      <c r="A36" s="18" t="s">
        <v>88</v>
      </c>
      <c r="B36" s="17" t="s">
        <v>31</v>
      </c>
      <c r="C36" s="13" t="str">
        <f>_xlfn.TEXTJOIN(CHAR(10),TRUE,$F$6:$F$7)</f>
        <v>ISO 10555-1
ISO 10555-6</v>
      </c>
      <c r="D36"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36" s="18" t="s">
        <v>88</v>
      </c>
      <c r="M36" s="17"/>
      <c r="N36" s="13"/>
    </row>
    <row r="37" spans="1:14" ht="34" customHeight="1" x14ac:dyDescent="0.2">
      <c r="A37" s="18" t="s">
        <v>89</v>
      </c>
      <c r="B37" s="40"/>
      <c r="C37" s="74" t="s">
        <v>633</v>
      </c>
      <c r="D37" s="75"/>
      <c r="L37" s="18" t="s">
        <v>89</v>
      </c>
      <c r="M37" s="17"/>
      <c r="N37" s="13"/>
    </row>
    <row r="38" spans="1:14" ht="124" customHeight="1" x14ac:dyDescent="0.2">
      <c r="A38" s="18" t="s">
        <v>90</v>
      </c>
      <c r="B38" s="17" t="s">
        <v>31</v>
      </c>
      <c r="C38" s="13" t="str">
        <f>$F$5&amp;CHAR(10)&amp;_xlfn.TEXTJOIN(CHAR(10),TRUE,$F$8:$F$14)</f>
        <v>ISO 14971
ISO 10993-1
ISO 10993-3
ISO 10993-4
ISO 10993-5
ISO 10993-10
ISO 10993-11
ISO 10993-18</v>
      </c>
      <c r="D38"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F38" s="34"/>
      <c r="G38" s="2"/>
      <c r="L38" s="18" t="s">
        <v>90</v>
      </c>
      <c r="M38" s="17"/>
      <c r="N38" s="13"/>
    </row>
    <row r="39" spans="1:14" ht="121" customHeight="1" x14ac:dyDescent="0.2">
      <c r="A39" s="18" t="s">
        <v>92</v>
      </c>
      <c r="B39" s="17" t="s">
        <v>31</v>
      </c>
      <c r="C39" s="13" t="str">
        <f>F4&amp;CHAR(10)&amp;F5</f>
        <v>ISO 13485
ISO 14971</v>
      </c>
      <c r="D39"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39" s="18" t="s">
        <v>92</v>
      </c>
      <c r="M39" s="17"/>
      <c r="N39" s="13"/>
    </row>
    <row r="40" spans="1:14" x14ac:dyDescent="0.2">
      <c r="A40" s="62" t="s">
        <v>91</v>
      </c>
      <c r="B40" s="62"/>
      <c r="C40" s="62"/>
      <c r="D40" s="62"/>
      <c r="L40" s="62" t="s">
        <v>91</v>
      </c>
      <c r="M40" s="62"/>
      <c r="N40" s="62"/>
    </row>
    <row r="41" spans="1:14" x14ac:dyDescent="0.2">
      <c r="A41" s="62" t="s">
        <v>93</v>
      </c>
      <c r="B41" s="62"/>
      <c r="C41" s="62"/>
      <c r="D41" s="62"/>
      <c r="L41" s="62" t="s">
        <v>93</v>
      </c>
      <c r="M41" s="62"/>
      <c r="N41" s="62"/>
    </row>
    <row r="42" spans="1:14" ht="30" customHeight="1" x14ac:dyDescent="0.2">
      <c r="A42" s="64" t="s">
        <v>94</v>
      </c>
      <c r="B42" s="64"/>
      <c r="C42" s="64"/>
      <c r="D42" s="64"/>
      <c r="L42" s="64" t="s">
        <v>94</v>
      </c>
      <c r="M42" s="64"/>
      <c r="N42" s="64"/>
    </row>
    <row r="43" spans="1:14" ht="102" customHeight="1" x14ac:dyDescent="0.2">
      <c r="A43" s="18" t="s">
        <v>2</v>
      </c>
      <c r="B43" s="17" t="s">
        <v>31</v>
      </c>
      <c r="C43" s="13" t="str">
        <f>_xlfn.TEXTJOIN(CHAR(10),TRUE,$F$5:$F$7)</f>
        <v>ISO 14971
ISO 10555-1
ISO 10555-6</v>
      </c>
      <c r="D43"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43" s="18" t="s">
        <v>2</v>
      </c>
      <c r="M43" s="17"/>
      <c r="N43" s="13"/>
    </row>
    <row r="44" spans="1:14" ht="111" customHeight="1" x14ac:dyDescent="0.2">
      <c r="A44" s="18" t="s">
        <v>3</v>
      </c>
      <c r="B44" s="17" t="s">
        <v>31</v>
      </c>
      <c r="C44" s="13" t="str">
        <f>_xlfn.TEXTJOIN(CHAR(10),TRUE,$F$5:$F$7)</f>
        <v>ISO 14971
ISO 10555-1
ISO 10555-6</v>
      </c>
      <c r="D44"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44" s="18" t="s">
        <v>3</v>
      </c>
      <c r="M44" s="17"/>
      <c r="N44" s="13"/>
    </row>
    <row r="45" spans="1:14" ht="126" customHeight="1" x14ac:dyDescent="0.2">
      <c r="A45" s="18" t="s">
        <v>4</v>
      </c>
      <c r="B45" s="17" t="s">
        <v>31</v>
      </c>
      <c r="C45" s="13" t="str">
        <f>_xlfn.TEXTJOIN(CHAR(10),TRUE,$F$5:$F$7)</f>
        <v>ISO 14971
ISO 10555-1
ISO 10555-6</v>
      </c>
      <c r="D45"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45" s="18" t="s">
        <v>4</v>
      </c>
      <c r="M45" s="17"/>
      <c r="N45" s="13"/>
    </row>
    <row r="46" spans="1:14" x14ac:dyDescent="0.2">
      <c r="A46" s="64" t="s">
        <v>5</v>
      </c>
      <c r="B46" s="64"/>
      <c r="C46" s="64"/>
      <c r="D46" s="64"/>
      <c r="L46" s="64" t="s">
        <v>5</v>
      </c>
      <c r="M46" s="64"/>
      <c r="N46" s="64"/>
    </row>
    <row r="47" spans="1:14" ht="34" x14ac:dyDescent="0.2">
      <c r="A47" s="18" t="s">
        <v>275</v>
      </c>
      <c r="B47" s="17"/>
      <c r="C47" s="60" t="s">
        <v>1092</v>
      </c>
      <c r="D47" s="61"/>
      <c r="L47" s="18" t="s">
        <v>275</v>
      </c>
      <c r="M47" s="17"/>
      <c r="N47" s="13"/>
    </row>
    <row r="48" spans="1:14" ht="85" customHeight="1" x14ac:dyDescent="0.2">
      <c r="A48" s="18" t="s">
        <v>274</v>
      </c>
      <c r="B48" s="17"/>
      <c r="C48" s="60" t="s">
        <v>1092</v>
      </c>
      <c r="D48" s="61"/>
      <c r="L48" s="18" t="s">
        <v>274</v>
      </c>
      <c r="M48" s="17"/>
      <c r="N48" s="13"/>
    </row>
    <row r="49" spans="1:14" x14ac:dyDescent="0.2">
      <c r="A49" s="62" t="s">
        <v>95</v>
      </c>
      <c r="B49" s="62"/>
      <c r="C49" s="62"/>
      <c r="D49" s="62"/>
      <c r="L49" s="62" t="s">
        <v>95</v>
      </c>
      <c r="M49" s="62"/>
      <c r="N49" s="62"/>
    </row>
    <row r="50" spans="1:14" x14ac:dyDescent="0.2">
      <c r="A50" s="64" t="s">
        <v>6</v>
      </c>
      <c r="B50" s="64"/>
      <c r="C50" s="64"/>
      <c r="D50" s="64"/>
      <c r="L50" s="64" t="s">
        <v>6</v>
      </c>
      <c r="M50" s="64"/>
      <c r="N50" s="64"/>
    </row>
    <row r="51" spans="1:14" ht="17" x14ac:dyDescent="0.2">
      <c r="A51" s="18" t="s">
        <v>96</v>
      </c>
      <c r="B51" s="17"/>
      <c r="C51" s="60" t="s">
        <v>1092</v>
      </c>
      <c r="D51" s="61"/>
      <c r="L51" s="18" t="s">
        <v>96</v>
      </c>
      <c r="M51" s="17"/>
      <c r="N51" s="13"/>
    </row>
    <row r="52" spans="1:14" ht="51" x14ac:dyDescent="0.2">
      <c r="A52" s="18" t="s">
        <v>97</v>
      </c>
      <c r="B52" s="17"/>
      <c r="C52" s="60" t="s">
        <v>1092</v>
      </c>
      <c r="D52" s="61"/>
      <c r="L52" s="18" t="s">
        <v>97</v>
      </c>
      <c r="M52" s="17"/>
      <c r="N52" s="13"/>
    </row>
    <row r="53" spans="1:14" ht="85" x14ac:dyDescent="0.2">
      <c r="A53" s="18" t="s">
        <v>98</v>
      </c>
      <c r="B53" s="17"/>
      <c r="C53" s="60" t="s">
        <v>1092</v>
      </c>
      <c r="D53" s="61"/>
      <c r="L53" s="18" t="s">
        <v>98</v>
      </c>
      <c r="M53" s="17"/>
      <c r="N53" s="13"/>
    </row>
    <row r="54" spans="1:14" ht="34" x14ac:dyDescent="0.2">
      <c r="A54" s="18" t="s">
        <v>99</v>
      </c>
      <c r="B54" s="17"/>
      <c r="C54" s="60" t="s">
        <v>1092</v>
      </c>
      <c r="D54" s="61"/>
      <c r="L54" s="18" t="s">
        <v>99</v>
      </c>
      <c r="M54" s="17"/>
      <c r="N54" s="13"/>
    </row>
    <row r="55" spans="1:14" ht="17" customHeight="1" x14ac:dyDescent="0.2">
      <c r="A55" s="62" t="s">
        <v>100</v>
      </c>
      <c r="B55" s="62"/>
      <c r="C55" s="62"/>
      <c r="D55" s="62"/>
      <c r="L55" s="62" t="s">
        <v>100</v>
      </c>
      <c r="M55" s="62"/>
      <c r="N55" s="62"/>
    </row>
    <row r="56" spans="1:14" ht="71" customHeight="1" x14ac:dyDescent="0.2">
      <c r="A56" s="18" t="s">
        <v>7</v>
      </c>
      <c r="B56" s="17"/>
      <c r="C56" s="60" t="s">
        <v>1092</v>
      </c>
      <c r="D56" s="61"/>
      <c r="L56" s="18" t="s">
        <v>7</v>
      </c>
      <c r="M56" s="17"/>
      <c r="N56" s="13"/>
    </row>
    <row r="57" spans="1:14" ht="17" customHeight="1" x14ac:dyDescent="0.2">
      <c r="A57" s="62" t="s">
        <v>101</v>
      </c>
      <c r="B57" s="62"/>
      <c r="C57" s="62"/>
      <c r="D57" s="62"/>
      <c r="L57" s="62" t="s">
        <v>101</v>
      </c>
      <c r="M57" s="62"/>
      <c r="N57" s="62"/>
    </row>
    <row r="58" spans="1:14" ht="34" customHeight="1" x14ac:dyDescent="0.2">
      <c r="A58" s="18" t="s">
        <v>102</v>
      </c>
      <c r="B58" s="17"/>
      <c r="C58" s="60" t="s">
        <v>1092</v>
      </c>
      <c r="D58" s="61"/>
      <c r="L58" s="18" t="s">
        <v>102</v>
      </c>
      <c r="M58" s="17"/>
      <c r="N58" s="13"/>
    </row>
    <row r="59" spans="1:14" ht="17" customHeight="1" x14ac:dyDescent="0.2">
      <c r="A59" s="62" t="s">
        <v>103</v>
      </c>
      <c r="B59" s="62"/>
      <c r="C59" s="62"/>
      <c r="D59" s="62"/>
      <c r="L59" s="62" t="s">
        <v>103</v>
      </c>
      <c r="M59" s="62"/>
      <c r="N59" s="62"/>
    </row>
    <row r="60" spans="1:14" ht="143" customHeight="1" x14ac:dyDescent="0.2">
      <c r="A60" s="18" t="s">
        <v>8</v>
      </c>
      <c r="B60" s="17" t="s">
        <v>31</v>
      </c>
      <c r="C60" s="13" t="str">
        <f>$F$5&amp;CHAR(10)&amp;_xlfn.TEXTJOIN(CHAR(10),TRUE,$F$22:$F$23)</f>
        <v>ISO 14971
ISO 15223-1
ISO 20417</v>
      </c>
      <c r="D60"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60" s="18" t="s">
        <v>8</v>
      </c>
      <c r="M60" s="17"/>
      <c r="N60" s="13"/>
    </row>
    <row r="61" spans="1:14" ht="99" customHeight="1" x14ac:dyDescent="0.2">
      <c r="A61" s="23" t="s">
        <v>104</v>
      </c>
      <c r="B61" s="17" t="s">
        <v>31</v>
      </c>
      <c r="C61" s="13" t="str">
        <f>$F$4&amp;CHAR(10)&amp;_xlfn.TEXTJOIN(CHAR(10),TRUE,$F$5:$F$7)</f>
        <v>ISO 13485
ISO 14971
ISO 10555-1
ISO 10555-6</v>
      </c>
      <c r="D61"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61" s="23" t="s">
        <v>104</v>
      </c>
      <c r="M61" s="17"/>
      <c r="N61" s="13"/>
    </row>
    <row r="62" spans="1:14" ht="51" x14ac:dyDescent="0.2">
      <c r="A62" s="23" t="s">
        <v>105</v>
      </c>
      <c r="B62" s="17" t="s">
        <v>544</v>
      </c>
      <c r="C62" s="19" t="str">
        <f t="shared" ref="C62:D62" si="2">$G$1</f>
        <v>N/A</v>
      </c>
      <c r="D62" s="19" t="str">
        <f t="shared" si="2"/>
        <v>N/A</v>
      </c>
      <c r="L62" s="23" t="s">
        <v>105</v>
      </c>
      <c r="M62" s="17"/>
      <c r="N62" s="13"/>
    </row>
    <row r="63" spans="1:14" ht="17" customHeight="1" x14ac:dyDescent="0.2">
      <c r="A63" s="62" t="s">
        <v>106</v>
      </c>
      <c r="B63" s="62"/>
      <c r="C63" s="62"/>
      <c r="D63" s="62"/>
      <c r="L63" s="62" t="s">
        <v>106</v>
      </c>
      <c r="M63" s="62"/>
      <c r="N63" s="62"/>
    </row>
    <row r="64" spans="1:14" ht="34" customHeight="1" x14ac:dyDescent="0.2">
      <c r="A64" s="64" t="s">
        <v>107</v>
      </c>
      <c r="B64" s="64"/>
      <c r="C64" s="64"/>
      <c r="D64" s="64"/>
      <c r="L64" s="64" t="s">
        <v>107</v>
      </c>
      <c r="M64" s="64"/>
      <c r="N64" s="64"/>
    </row>
    <row r="65" spans="1:14" ht="91" customHeight="1" x14ac:dyDescent="0.2">
      <c r="A65" s="24" t="s">
        <v>108</v>
      </c>
      <c r="B65" s="17" t="s">
        <v>31</v>
      </c>
      <c r="C65" s="13" t="str">
        <f>$F$5</f>
        <v>ISO 14971</v>
      </c>
      <c r="D65"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65" s="24" t="s">
        <v>108</v>
      </c>
      <c r="M65" s="17"/>
      <c r="N65" s="13"/>
    </row>
    <row r="66" spans="1:14" ht="65" customHeight="1" x14ac:dyDescent="0.2">
      <c r="A66" s="24" t="s">
        <v>109</v>
      </c>
      <c r="B66" s="17" t="s">
        <v>31</v>
      </c>
      <c r="C66" s="13" t="str">
        <f>$F$5&amp;CHAR(10)&amp;$F$15</f>
        <v>ISO 14971
IEC 62366-1</v>
      </c>
      <c r="D66"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66" s="24" t="s">
        <v>109</v>
      </c>
      <c r="M66" s="17"/>
      <c r="N66" s="13"/>
    </row>
    <row r="67" spans="1:14" ht="78" customHeight="1" x14ac:dyDescent="0.2">
      <c r="A67" s="24" t="s">
        <v>110</v>
      </c>
      <c r="B67" s="17" t="s">
        <v>31</v>
      </c>
      <c r="C67" s="13" t="str">
        <f>_xlfn.TEXTJOIN(CHAR(10),TRUE,$F$8:$F$14)</f>
        <v>ISO 10993-1
ISO 10993-3
ISO 10993-4
ISO 10993-5
ISO 10993-10
ISO 10993-11
ISO 10993-18</v>
      </c>
      <c r="D67"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67" s="24" t="s">
        <v>110</v>
      </c>
      <c r="M67" s="17"/>
      <c r="N67" s="13"/>
    </row>
    <row r="68" spans="1:14" ht="91" customHeight="1" x14ac:dyDescent="0.2">
      <c r="A68" s="24" t="s">
        <v>111</v>
      </c>
      <c r="B68" s="17" t="s">
        <v>31</v>
      </c>
      <c r="C68" s="13" t="str">
        <f>_xlfn.TEXTJOIN(CHAR(10),TRUE,$F$8:$F$14)</f>
        <v>ISO 10993-1
ISO 10993-3
ISO 10993-4
ISO 10993-5
ISO 10993-10
ISO 10993-11
ISO 10993-18</v>
      </c>
      <c r="D68"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68" s="24" t="s">
        <v>111</v>
      </c>
      <c r="M68" s="17"/>
      <c r="N68" s="13"/>
    </row>
    <row r="69" spans="1:14" ht="103" customHeight="1" x14ac:dyDescent="0.2">
      <c r="A69" s="23" t="s">
        <v>112</v>
      </c>
      <c r="B69" s="17" t="s">
        <v>31</v>
      </c>
      <c r="C69" s="13" t="str">
        <f>_xlfn.TEXTJOIN(CHAR(10),TRUE,$F$16:$F$19)</f>
        <v>ISO 10993-7
ISO 11135
ISO 14937
BS EN 556-1</v>
      </c>
      <c r="D69"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69" s="23" t="s">
        <v>112</v>
      </c>
      <c r="M69" s="17"/>
      <c r="N69" s="13"/>
    </row>
    <row r="70" spans="1:14" ht="51" customHeight="1" x14ac:dyDescent="0.2">
      <c r="A70" s="23" t="s">
        <v>113</v>
      </c>
      <c r="B70" s="17"/>
      <c r="C70" s="60" t="s">
        <v>633</v>
      </c>
      <c r="D70" s="61"/>
      <c r="F70" s="30" t="s">
        <v>635</v>
      </c>
      <c r="L70" s="23" t="s">
        <v>113</v>
      </c>
      <c r="M70" s="17"/>
      <c r="N70" s="13"/>
    </row>
    <row r="71" spans="1:14" ht="101" customHeight="1" x14ac:dyDescent="0.2">
      <c r="A71" s="23" t="s">
        <v>114</v>
      </c>
      <c r="B71" s="17" t="s">
        <v>31</v>
      </c>
      <c r="C71" s="13" t="str">
        <f>$F$4&amp;CHAR(10)&amp;$F$5&amp;CHAR(10)&amp;_xlfn.TEXTJOIN(CHAR(10),TRUE,$F$16:$F$23)</f>
        <v>ISO 13485
ISO 14971
ISO 10993-7
ISO 11135
ISO 14937
BS EN 556-1
ISO 11607-1
ISO 11607-2
ISO 15223-1
ISO 20417</v>
      </c>
      <c r="D71" s="13" t="str">
        <f>_xlfn.TEXTJOIN(CHAR(10),TRUE,$I$8:$I$24)</f>
        <v>B030201 - Plasmapheresis devices and kits
B030202 - Cytapheresis devices and kits
B030203 - Single plasma components removal devices and kits
B030204 - Extracorporeal photochaemotherapy or photopheresis devices and kits</v>
      </c>
      <c r="L71" s="23" t="s">
        <v>114</v>
      </c>
      <c r="M71" s="17"/>
      <c r="N71" s="13"/>
    </row>
    <row r="72" spans="1:14" ht="72" customHeight="1" x14ac:dyDescent="0.2">
      <c r="A72" s="23" t="s">
        <v>115</v>
      </c>
      <c r="B72" s="17" t="s">
        <v>31</v>
      </c>
      <c r="C72" s="13" t="str">
        <f>$F$4&amp;CHAR(10)&amp;$F$5&amp;CHAR(10)&amp;_xlfn.TEXTJOIN(CHAR(10),TRUE,$F$16:$F$23)</f>
        <v>ISO 13485
ISO 14971
ISO 10993-7
ISO 11135
ISO 14937
BS EN 556-1
ISO 11607-1
ISO 11607-2
ISO 15223-1
ISO 20417</v>
      </c>
      <c r="D72" s="13" t="str">
        <f>_xlfn.TEXTJOIN(CHAR(10),TRUE,$I$8:$I$24)</f>
        <v>B030201 - Plasmapheresis devices and kits
B030202 - Cytapheresis devices and kits
B030203 - Single plasma components removal devices and kits
B030204 - Extracorporeal photochaemotherapy or photopheresis devices and kits</v>
      </c>
      <c r="L72" s="23" t="s">
        <v>115</v>
      </c>
      <c r="M72" s="17"/>
      <c r="N72" s="13"/>
    </row>
    <row r="73" spans="1:14" ht="69" customHeight="1" x14ac:dyDescent="0.2">
      <c r="A73" s="23" t="s">
        <v>116</v>
      </c>
      <c r="B73" s="17" t="s">
        <v>31</v>
      </c>
      <c r="C73" s="13" t="str">
        <f>$F$4&amp;CHAR(10)&amp;$F$5&amp;CHAR(10)&amp;_xlfn.TEXTJOIN(CHAR(10),TRUE,$F$16:$F$21)</f>
        <v>ISO 13485
ISO 14971
ISO 10993-7
ISO 11135
ISO 14937
BS EN 556-1
ISO 11607-1
ISO 11607-2</v>
      </c>
      <c r="D73" s="13" t="str">
        <f>_xlfn.TEXTJOIN(CHAR(10),TRUE,$I$8:$I$24)</f>
        <v>B030201 - Plasmapheresis devices and kits
B030202 - Cytapheresis devices and kits
B030203 - Single plasma components removal devices and kits
B030204 - Extracorporeal photochaemotherapy or photopheresis devices and kits</v>
      </c>
      <c r="L73" s="23" t="s">
        <v>116</v>
      </c>
      <c r="M73" s="17"/>
      <c r="N73" s="13"/>
    </row>
    <row r="74" spans="1:14" ht="61" customHeight="1" x14ac:dyDescent="0.2">
      <c r="A74" s="23" t="s">
        <v>117</v>
      </c>
      <c r="B74" s="17"/>
      <c r="C74" s="13" t="str">
        <f>$F$4&amp;CHAR(10)&amp;$F$5&amp;CHAR(10)&amp;_xlfn.TEXTJOIN(CHAR(10),TRUE,$F$16:$F$21)</f>
        <v>ISO 13485
ISO 14971
ISO 10993-7
ISO 11135
ISO 14937
BS EN 556-1
ISO 11607-1
ISO 11607-2</v>
      </c>
      <c r="D74" s="13" t="str">
        <f>_xlfn.TEXTJOIN(CHAR(10),TRUE,$I$4:$I$7)&amp;CHAR(10)&amp;$I$10&amp;CHAR(10)&amp;$I$11</f>
        <v>B030101 - apheresis plasma collection devices
B030102 - Apheresis platelet collection devices
B030103 - Apheresis leukocyte collection devices
B030104 - Apheresis multiple blood component collection devices
B030203 - Single plasma components removal devices and kits
B030204 - Extracorporeal photochaemotherapy or photopheresis devices and kits</v>
      </c>
      <c r="L74" s="23" t="s">
        <v>117</v>
      </c>
      <c r="M74" s="17"/>
      <c r="N74" s="13"/>
    </row>
    <row r="75" spans="1:14" ht="72" customHeight="1" x14ac:dyDescent="0.2">
      <c r="A75" s="23" t="s">
        <v>118</v>
      </c>
      <c r="B75" s="17" t="s">
        <v>31</v>
      </c>
      <c r="C75" s="13" t="str">
        <f>_xlfn.TEXTJOIN(CHAR(10),TRUE,$F$20:$F$23)</f>
        <v>ISO 11607-1
ISO 11607-2
ISO 15223-1
ISO 20417</v>
      </c>
      <c r="D75"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75" s="23" t="s">
        <v>118</v>
      </c>
      <c r="M75" s="17"/>
      <c r="N75" s="13"/>
    </row>
    <row r="76" spans="1:14" x14ac:dyDescent="0.2">
      <c r="A76" s="63" t="s">
        <v>119</v>
      </c>
      <c r="B76" s="63"/>
      <c r="C76" s="63"/>
      <c r="D76" s="63"/>
      <c r="L76" s="63" t="s">
        <v>119</v>
      </c>
      <c r="M76" s="63"/>
      <c r="N76" s="63"/>
    </row>
    <row r="77" spans="1:14" ht="68" x14ac:dyDescent="0.2">
      <c r="A77" s="23" t="s">
        <v>120</v>
      </c>
      <c r="B77" s="17" t="s">
        <v>544</v>
      </c>
      <c r="C77" s="15" t="str">
        <f t="shared" ref="C77:D78" si="3">$G$1</f>
        <v>N/A</v>
      </c>
      <c r="D77" s="15" t="str">
        <f t="shared" si="3"/>
        <v>N/A</v>
      </c>
      <c r="L77" s="23" t="s">
        <v>120</v>
      </c>
      <c r="M77" s="17"/>
      <c r="N77" s="13"/>
    </row>
    <row r="78" spans="1:14" ht="102" x14ac:dyDescent="0.2">
      <c r="A78" s="23" t="s">
        <v>121</v>
      </c>
      <c r="B78" s="17" t="s">
        <v>544</v>
      </c>
      <c r="C78" s="15" t="str">
        <f t="shared" si="3"/>
        <v>N/A</v>
      </c>
      <c r="D78" s="15" t="str">
        <f t="shared" si="3"/>
        <v>N/A</v>
      </c>
      <c r="L78" s="23" t="s">
        <v>121</v>
      </c>
      <c r="M78" s="17"/>
      <c r="N78" s="13"/>
    </row>
    <row r="79" spans="1:14" x14ac:dyDescent="0.2">
      <c r="A79" s="62" t="s">
        <v>122</v>
      </c>
      <c r="B79" s="62"/>
      <c r="C79" s="62"/>
      <c r="D79" s="62"/>
      <c r="L79" s="62" t="s">
        <v>122</v>
      </c>
      <c r="M79" s="62"/>
      <c r="N79" s="62"/>
    </row>
    <row r="80" spans="1:14" x14ac:dyDescent="0.2">
      <c r="A80" s="63" t="s">
        <v>126</v>
      </c>
      <c r="B80" s="63"/>
      <c r="C80" s="63"/>
      <c r="D80" s="63"/>
      <c r="F80" s="30" t="s">
        <v>636</v>
      </c>
      <c r="L80" s="63" t="s">
        <v>126</v>
      </c>
      <c r="M80" s="63"/>
      <c r="N80" s="63"/>
    </row>
    <row r="81" spans="1:14" ht="17" x14ac:dyDescent="0.2">
      <c r="A81" s="23" t="s">
        <v>123</v>
      </c>
      <c r="B81" s="17" t="s">
        <v>544</v>
      </c>
      <c r="C81" s="15" t="str">
        <f t="shared" ref="C81:D83" si="4">$G$1</f>
        <v>N/A</v>
      </c>
      <c r="D81" s="15" t="str">
        <f t="shared" si="4"/>
        <v>N/A</v>
      </c>
      <c r="L81" s="23" t="s">
        <v>123</v>
      </c>
      <c r="M81" s="17"/>
      <c r="N81" s="13"/>
    </row>
    <row r="82" spans="1:14" ht="68" x14ac:dyDescent="0.2">
      <c r="A82" s="23" t="s">
        <v>124</v>
      </c>
      <c r="B82" s="17" t="s">
        <v>544</v>
      </c>
      <c r="C82" s="15" t="str">
        <f t="shared" si="4"/>
        <v>N/A</v>
      </c>
      <c r="D82" s="15" t="str">
        <f t="shared" si="4"/>
        <v>N/A</v>
      </c>
      <c r="L82" s="23" t="s">
        <v>124</v>
      </c>
      <c r="M82" s="17"/>
      <c r="N82" s="13"/>
    </row>
    <row r="83" spans="1:14" ht="34" x14ac:dyDescent="0.2">
      <c r="A83" s="23" t="s">
        <v>125</v>
      </c>
      <c r="B83" s="17" t="s">
        <v>544</v>
      </c>
      <c r="C83" s="15" t="str">
        <f t="shared" si="4"/>
        <v>N/A</v>
      </c>
      <c r="D83" s="15" t="str">
        <f t="shared" si="4"/>
        <v>N/A</v>
      </c>
      <c r="L83" s="23" t="s">
        <v>125</v>
      </c>
      <c r="M83" s="17"/>
      <c r="N83" s="13"/>
    </row>
    <row r="84" spans="1:14" x14ac:dyDescent="0.2">
      <c r="A84" s="65" t="s">
        <v>127</v>
      </c>
      <c r="B84" s="65"/>
      <c r="C84" s="65"/>
      <c r="D84" s="65"/>
      <c r="L84" s="65" t="s">
        <v>127</v>
      </c>
      <c r="M84" s="65"/>
      <c r="N84" s="65"/>
    </row>
    <row r="85" spans="1:14" ht="51" x14ac:dyDescent="0.2">
      <c r="A85" s="14" t="s">
        <v>128</v>
      </c>
      <c r="B85" s="17" t="s">
        <v>544</v>
      </c>
      <c r="C85" s="15" t="str">
        <f t="shared" ref="C85:D88" si="5">$G$1</f>
        <v>N/A</v>
      </c>
      <c r="D85" s="15" t="str">
        <f t="shared" si="5"/>
        <v>N/A</v>
      </c>
      <c r="L85" s="14" t="s">
        <v>128</v>
      </c>
      <c r="M85" s="17"/>
      <c r="N85" s="13"/>
    </row>
    <row r="86" spans="1:14" ht="85" x14ac:dyDescent="0.2">
      <c r="A86" s="14" t="s">
        <v>129</v>
      </c>
      <c r="B86" s="17" t="s">
        <v>544</v>
      </c>
      <c r="C86" s="15" t="str">
        <f t="shared" si="5"/>
        <v>N/A</v>
      </c>
      <c r="D86" s="15" t="str">
        <f t="shared" si="5"/>
        <v>N/A</v>
      </c>
      <c r="L86" s="14" t="s">
        <v>129</v>
      </c>
      <c r="M86" s="17"/>
      <c r="N86" s="13"/>
    </row>
    <row r="87" spans="1:14" ht="34" x14ac:dyDescent="0.2">
      <c r="A87" s="14" t="s">
        <v>130</v>
      </c>
      <c r="B87" s="17" t="s">
        <v>544</v>
      </c>
      <c r="C87" s="15" t="str">
        <f t="shared" si="5"/>
        <v>N/A</v>
      </c>
      <c r="D87" s="15" t="str">
        <f t="shared" si="5"/>
        <v>N/A</v>
      </c>
      <c r="L87" s="14" t="s">
        <v>130</v>
      </c>
      <c r="M87" s="17"/>
      <c r="N87" s="13"/>
    </row>
    <row r="88" spans="1:14" ht="85" x14ac:dyDescent="0.2">
      <c r="A88" s="14" t="s">
        <v>131</v>
      </c>
      <c r="B88" s="17" t="s">
        <v>544</v>
      </c>
      <c r="C88" s="15" t="str">
        <f t="shared" si="5"/>
        <v>N/A</v>
      </c>
      <c r="D88" s="15" t="str">
        <f t="shared" si="5"/>
        <v>N/A</v>
      </c>
      <c r="L88" s="14" t="s">
        <v>131</v>
      </c>
      <c r="M88" s="17"/>
      <c r="N88" s="13"/>
    </row>
    <row r="89" spans="1:14" x14ac:dyDescent="0.2">
      <c r="A89" s="66" t="s">
        <v>132</v>
      </c>
      <c r="B89" s="66"/>
      <c r="C89" s="66"/>
      <c r="D89" s="66"/>
      <c r="L89" s="66" t="s">
        <v>132</v>
      </c>
      <c r="M89" s="66"/>
      <c r="N89" s="66"/>
    </row>
    <row r="90" spans="1:14" ht="129" customHeight="1" x14ac:dyDescent="0.2">
      <c r="A90" s="18" t="s">
        <v>133</v>
      </c>
      <c r="B90" s="17" t="s">
        <v>31</v>
      </c>
      <c r="C90" s="13" t="str">
        <f>$F$5&amp;CHAR(10)&amp;_xlfn.TEXTJOIN(CHAR(10),TRUE,$F$25:$F$26)</f>
        <v>ISO 14971
IEC 60601-1
IEC 60601-1-2</v>
      </c>
      <c r="D90"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90" s="18" t="s">
        <v>133</v>
      </c>
      <c r="M90" s="17"/>
      <c r="N90" s="13"/>
    </row>
    <row r="91" spans="1:14" x14ac:dyDescent="0.2">
      <c r="A91" s="65" t="s">
        <v>134</v>
      </c>
      <c r="B91" s="65"/>
      <c r="C91" s="65"/>
      <c r="D91" s="65"/>
      <c r="L91" s="65" t="s">
        <v>134</v>
      </c>
      <c r="M91" s="65"/>
      <c r="N91" s="65"/>
    </row>
    <row r="92" spans="1:14" ht="149" customHeight="1" x14ac:dyDescent="0.2">
      <c r="A92" s="14" t="s">
        <v>135</v>
      </c>
      <c r="B92" s="17" t="s">
        <v>31</v>
      </c>
      <c r="C92" s="13" t="str">
        <f>_xlfn.TEXTJOIN(CHAR(10),TRUE,$F$5:$F$7)&amp;CHAR(10)&amp;$F$15</f>
        <v>ISO 14971
ISO 10555-1
ISO 10555-6
IEC 62366-1</v>
      </c>
      <c r="D92" s="13" t="str">
        <f t="shared" ref="D92:D100" si="6">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92" s="14" t="s">
        <v>135</v>
      </c>
      <c r="M92" s="17"/>
      <c r="N92" s="13"/>
    </row>
    <row r="93" spans="1:14" ht="128" customHeight="1" x14ac:dyDescent="0.2">
      <c r="A93" s="14" t="s">
        <v>136</v>
      </c>
      <c r="B93" s="17" t="s">
        <v>31</v>
      </c>
      <c r="C93" s="13" t="str">
        <f>$F$5&amp;CHAR(10)&amp;_xlfn.TEXTJOIN(CHAR(10),TRUE,$F$25:$F$26)</f>
        <v>ISO 14971
IEC 60601-1
IEC 60601-1-2</v>
      </c>
      <c r="D93" s="13" t="str">
        <f t="shared" si="6"/>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93" s="14" t="s">
        <v>136</v>
      </c>
      <c r="M93" s="17"/>
      <c r="N93" s="13"/>
    </row>
    <row r="94" spans="1:14" ht="120" customHeight="1" x14ac:dyDescent="0.2">
      <c r="A94" s="14" t="s">
        <v>137</v>
      </c>
      <c r="B94" s="17" t="s">
        <v>31</v>
      </c>
      <c r="C94" s="13" t="str">
        <f>_xlfn.TEXTJOIN(CHAR(10),TRUE,$F$5:$F$6)</f>
        <v>ISO 14971
ISO 10555-1</v>
      </c>
      <c r="D94" s="13" t="str">
        <f t="shared" si="6"/>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94" s="14" t="s">
        <v>137</v>
      </c>
      <c r="M94" s="17"/>
      <c r="N94" s="13"/>
    </row>
    <row r="95" spans="1:14" ht="76" customHeight="1" x14ac:dyDescent="0.2">
      <c r="A95" s="14" t="s">
        <v>138</v>
      </c>
      <c r="B95" s="17" t="s">
        <v>31</v>
      </c>
      <c r="C95" s="13" t="str">
        <f>$F$5&amp;CHAR(10)&amp;$F$24</f>
        <v>ISO 14971
IEC 62304</v>
      </c>
      <c r="D95" s="13" t="str">
        <f>_xlfn.TEXTJOIN(CHAR(10),TRUE,$I$4:$I$7)&amp;CHAR(10)&amp;$I$10&amp;CHAR(10)&amp;$I$11</f>
        <v>B030101 - apheresis plasma collection devices
B030102 - Apheresis platelet collection devices
B030103 - Apheresis leukocyte collection devices
B030104 - Apheresis multiple blood component collection devices
B030203 - Single plasma components removal devices and kits
B030204 - Extracorporeal photochaemotherapy or photopheresis devices and kits</v>
      </c>
      <c r="L95" s="14" t="s">
        <v>138</v>
      </c>
      <c r="M95" s="17"/>
      <c r="N95" s="13"/>
    </row>
    <row r="96" spans="1:14" ht="157" customHeight="1" x14ac:dyDescent="0.2">
      <c r="A96" s="14" t="s">
        <v>139</v>
      </c>
      <c r="B96" s="17" t="s">
        <v>31</v>
      </c>
      <c r="C96" s="13" t="str">
        <f>F5&amp;CHAR(10)&amp;_xlfn.TEXTJOIN(CHAR(10),TRUE,$F$8:$F$14)</f>
        <v>ISO 14971
ISO 10993-1
ISO 10993-3
ISO 10993-4
ISO 10993-5
ISO 10993-10
ISO 10993-11
ISO 10993-18</v>
      </c>
      <c r="D96" s="13" t="str">
        <f t="shared" si="6"/>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96" s="14" t="s">
        <v>139</v>
      </c>
      <c r="M96" s="17"/>
      <c r="N96" s="13"/>
    </row>
    <row r="97" spans="1:14" ht="71" customHeight="1" x14ac:dyDescent="0.2">
      <c r="A97" s="14" t="s">
        <v>140</v>
      </c>
      <c r="B97" s="17" t="s">
        <v>31</v>
      </c>
      <c r="C97" s="13" t="str">
        <f>$F$5&amp;CHAR(10)&amp;$F$26&amp;CHAR(10)&amp;$F$15</f>
        <v>ISO 14971
IEC 60601-1-2
IEC 62366-1</v>
      </c>
      <c r="D97" s="13" t="str">
        <f>_xlfn.TEXTJOIN(CHAR(10),TRUE,$I$4:$I$7)&amp;CHAR(10)&amp;$I$10&amp;CHAR(10)&amp;$I$11</f>
        <v>B030101 - apheresis plasma collection devices
B030102 - Apheresis platelet collection devices
B030103 - Apheresis leukocyte collection devices
B030104 - Apheresis multiple blood component collection devices
B030203 - Single plasma components removal devices and kits
B030204 - Extracorporeal photochaemotherapy or photopheresis devices and kits</v>
      </c>
      <c r="L97" s="14" t="s">
        <v>140</v>
      </c>
      <c r="M97" s="17"/>
      <c r="N97" s="13"/>
    </row>
    <row r="98" spans="1:14" ht="83" customHeight="1" x14ac:dyDescent="0.2">
      <c r="A98" s="14" t="s">
        <v>141</v>
      </c>
      <c r="B98" s="17" t="s">
        <v>31</v>
      </c>
      <c r="C98" s="13" t="str">
        <f>$F$5&amp;CHAR(10)&amp;$F$15</f>
        <v>ISO 14971
IEC 62366-1</v>
      </c>
      <c r="D98" s="13" t="str">
        <f t="shared" si="6"/>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98" s="14" t="s">
        <v>141</v>
      </c>
      <c r="M98" s="17"/>
      <c r="N98" s="13"/>
    </row>
    <row r="99" spans="1:14" ht="136" customHeight="1" x14ac:dyDescent="0.2">
      <c r="A99" s="14" t="s">
        <v>142</v>
      </c>
      <c r="B99" s="17" t="s">
        <v>31</v>
      </c>
      <c r="C99" s="13" t="str">
        <f>$F$4&amp;CHAR(10)&amp;$F$5</f>
        <v>ISO 13485
ISO 14971</v>
      </c>
      <c r="D99" s="13" t="str">
        <f t="shared" si="6"/>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99" s="14" t="s">
        <v>142</v>
      </c>
      <c r="M99" s="17"/>
      <c r="N99" s="13"/>
    </row>
    <row r="100" spans="1:14" ht="101" customHeight="1" x14ac:dyDescent="0.2">
      <c r="A100" s="14" t="s">
        <v>143</v>
      </c>
      <c r="B100" s="17" t="s">
        <v>31</v>
      </c>
      <c r="C100" s="13" t="str">
        <f>$F$4&amp;CHAR(10)&amp;$F$5&amp;CHAR(10)&amp;$F$15</f>
        <v>ISO 13485
ISO 14971
IEC 62366-1</v>
      </c>
      <c r="D100" s="13" t="str">
        <f t="shared" si="6"/>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F100" s="30" t="s">
        <v>604</v>
      </c>
      <c r="L100" s="14" t="s">
        <v>634</v>
      </c>
      <c r="M100" s="17"/>
      <c r="N100" s="13"/>
    </row>
    <row r="101" spans="1:14" ht="34" customHeight="1" x14ac:dyDescent="0.2">
      <c r="A101" s="14" t="s">
        <v>144</v>
      </c>
      <c r="B101" s="17"/>
      <c r="C101" s="60" t="s">
        <v>633</v>
      </c>
      <c r="D101" s="61"/>
      <c r="L101" s="14" t="s">
        <v>144</v>
      </c>
      <c r="M101" s="17"/>
      <c r="N101" s="13"/>
    </row>
    <row r="102" spans="1:14" ht="51" customHeight="1" x14ac:dyDescent="0.2">
      <c r="A102" s="14" t="s">
        <v>145</v>
      </c>
      <c r="B102" s="17"/>
      <c r="C102" s="60" t="s">
        <v>633</v>
      </c>
      <c r="D102" s="61"/>
      <c r="L102" s="14" t="s">
        <v>145</v>
      </c>
      <c r="M102" s="17"/>
      <c r="N102" s="13"/>
    </row>
    <row r="103" spans="1:14" ht="131" customHeight="1" x14ac:dyDescent="0.2">
      <c r="A103" s="14" t="s">
        <v>146</v>
      </c>
      <c r="B103" s="17" t="s">
        <v>31</v>
      </c>
      <c r="C103" s="13" t="str">
        <f>F4&amp;CHAR(10)&amp;$F$5&amp;CHAR(10)&amp;$F$22&amp;CHAR(10)&amp;$F$23</f>
        <v>ISO 13485
ISO 14971
ISO 15223-1
ISO 20417</v>
      </c>
      <c r="D103"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103" s="14" t="s">
        <v>146</v>
      </c>
      <c r="M103" s="17"/>
      <c r="N103" s="13"/>
    </row>
    <row r="104" spans="1:14" x14ac:dyDescent="0.2">
      <c r="A104" s="66" t="s">
        <v>147</v>
      </c>
      <c r="B104" s="66"/>
      <c r="C104" s="66"/>
      <c r="D104" s="66"/>
      <c r="L104" s="66" t="s">
        <v>147</v>
      </c>
      <c r="M104" s="66"/>
      <c r="N104" s="66"/>
    </row>
    <row r="105" spans="1:14" ht="51" x14ac:dyDescent="0.2">
      <c r="A105" s="14" t="s">
        <v>148</v>
      </c>
      <c r="B105" s="17"/>
      <c r="C105" s="60" t="s">
        <v>633</v>
      </c>
      <c r="D105" s="61"/>
      <c r="L105" s="14" t="s">
        <v>148</v>
      </c>
      <c r="M105" s="17"/>
      <c r="N105" s="13"/>
    </row>
    <row r="106" spans="1:14" ht="34" x14ac:dyDescent="0.2">
      <c r="A106" s="14" t="s">
        <v>149</v>
      </c>
      <c r="B106" s="17"/>
      <c r="C106" s="60" t="s">
        <v>633</v>
      </c>
      <c r="D106" s="61"/>
      <c r="L106" s="14" t="s">
        <v>149</v>
      </c>
      <c r="M106" s="17"/>
      <c r="N106" s="13"/>
    </row>
    <row r="107" spans="1:14" x14ac:dyDescent="0.2">
      <c r="A107" s="66" t="s">
        <v>150</v>
      </c>
      <c r="B107" s="66"/>
      <c r="C107" s="66"/>
      <c r="D107" s="66"/>
      <c r="L107" s="66" t="s">
        <v>150</v>
      </c>
      <c r="M107" s="66"/>
      <c r="N107" s="66"/>
    </row>
    <row r="108" spans="1:14" x14ac:dyDescent="0.2">
      <c r="A108" s="66" t="s">
        <v>151</v>
      </c>
      <c r="B108" s="66"/>
      <c r="C108" s="66"/>
      <c r="D108" s="66"/>
      <c r="L108" s="66" t="s">
        <v>151</v>
      </c>
      <c r="M108" s="66"/>
      <c r="N108" s="66"/>
    </row>
    <row r="109" spans="1:14" ht="76" customHeight="1" x14ac:dyDescent="0.2">
      <c r="A109" s="14" t="s">
        <v>152</v>
      </c>
      <c r="B109" s="17" t="s">
        <v>31</v>
      </c>
      <c r="C109" s="13" t="str">
        <f>$F$4&amp;CHAR(10)&amp;$F$5&amp;CHAR(10)&amp;$F$25&amp;CHAR(10)&amp;$F$26</f>
        <v>ISO 13485
ISO 14971
IEC 60601-1
IEC 60601-1-2</v>
      </c>
      <c r="D109"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109" s="14" t="s">
        <v>152</v>
      </c>
      <c r="M109" s="17"/>
      <c r="N109" s="13"/>
    </row>
    <row r="110" spans="1:14" ht="90" customHeight="1" x14ac:dyDescent="0.2">
      <c r="A110" s="14" t="s">
        <v>153</v>
      </c>
      <c r="B110" s="17" t="s">
        <v>31</v>
      </c>
      <c r="C110" s="13" t="str">
        <f>$F$5&amp;CHAR(10)&amp;$F$25&amp;CHAR(10)&amp;$F$26</f>
        <v>ISO 14971
IEC 60601-1
IEC 60601-1-2</v>
      </c>
      <c r="D110"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110" s="14" t="s">
        <v>153</v>
      </c>
      <c r="M110" s="17"/>
      <c r="N110" s="13"/>
    </row>
    <row r="111" spans="1:14" x14ac:dyDescent="0.2">
      <c r="A111" s="68" t="s">
        <v>230</v>
      </c>
      <c r="B111" s="69"/>
      <c r="C111" s="69"/>
      <c r="D111" s="70"/>
      <c r="L111" s="68" t="s">
        <v>230</v>
      </c>
      <c r="M111" s="69"/>
      <c r="N111" s="69"/>
    </row>
    <row r="112" spans="1:14" ht="87" customHeight="1" x14ac:dyDescent="0.2">
      <c r="A112" s="14" t="s">
        <v>231</v>
      </c>
      <c r="B112" s="17" t="s">
        <v>31</v>
      </c>
      <c r="C112" s="13" t="str">
        <f>$F$5&amp;CHAR(10)&amp;$F$25&amp;CHAR(10)&amp;$F$26</f>
        <v>ISO 14971
IEC 60601-1
IEC 60601-1-2</v>
      </c>
      <c r="D112"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112" s="14" t="s">
        <v>231</v>
      </c>
      <c r="M112" s="17"/>
      <c r="N112" s="13"/>
    </row>
    <row r="113" spans="1:14" ht="34" x14ac:dyDescent="0.2">
      <c r="A113" s="14" t="s">
        <v>232</v>
      </c>
      <c r="B113" s="17" t="s">
        <v>544</v>
      </c>
      <c r="C113" s="19" t="str">
        <f t="shared" ref="C113:D113" si="7">$G$1</f>
        <v>N/A</v>
      </c>
      <c r="D113" s="19" t="str">
        <f t="shared" si="7"/>
        <v>N/A</v>
      </c>
      <c r="L113" s="14" t="s">
        <v>232</v>
      </c>
      <c r="M113" s="17"/>
      <c r="N113" s="13"/>
    </row>
    <row r="114" spans="1:14" ht="76" customHeight="1" x14ac:dyDescent="0.2">
      <c r="A114" s="14" t="s">
        <v>154</v>
      </c>
      <c r="B114" s="17" t="s">
        <v>31</v>
      </c>
      <c r="C114" s="13" t="str">
        <f>$F$4&amp;CHAR(10)&amp;$F$5&amp;CHAR(10)&amp;$F$25&amp;CHAR(10)&amp;$F$26</f>
        <v>ISO 13485
ISO 14971
IEC 60601-1
IEC 60601-1-2</v>
      </c>
      <c r="D114"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114" s="14" t="s">
        <v>154</v>
      </c>
      <c r="M114" s="17"/>
      <c r="N114" s="13"/>
    </row>
    <row r="115" spans="1:14" x14ac:dyDescent="0.2">
      <c r="A115" s="66" t="s">
        <v>155</v>
      </c>
      <c r="B115" s="66"/>
      <c r="C115" s="66"/>
      <c r="D115" s="66"/>
      <c r="L115" s="66" t="s">
        <v>155</v>
      </c>
      <c r="M115" s="66"/>
      <c r="N115" s="66"/>
    </row>
    <row r="116" spans="1:14" ht="51" x14ac:dyDescent="0.2">
      <c r="A116" s="14" t="s">
        <v>156</v>
      </c>
      <c r="B116" s="17" t="s">
        <v>544</v>
      </c>
      <c r="C116" s="15" t="str">
        <f t="shared" ref="C116:D119" si="8">$G$1</f>
        <v>N/A</v>
      </c>
      <c r="D116" s="15" t="str">
        <f t="shared" si="8"/>
        <v>N/A</v>
      </c>
      <c r="L116" s="14" t="s">
        <v>156</v>
      </c>
      <c r="M116" s="17"/>
      <c r="N116" s="13"/>
    </row>
    <row r="117" spans="1:14" ht="51" x14ac:dyDescent="0.2">
      <c r="A117" s="14" t="s">
        <v>157</v>
      </c>
      <c r="B117" s="17" t="s">
        <v>544</v>
      </c>
      <c r="C117" s="15" t="str">
        <f t="shared" si="8"/>
        <v>N/A</v>
      </c>
      <c r="D117" s="15" t="str">
        <f t="shared" si="8"/>
        <v>N/A</v>
      </c>
      <c r="L117" s="14" t="s">
        <v>157</v>
      </c>
      <c r="M117" s="17"/>
      <c r="N117" s="13"/>
    </row>
    <row r="118" spans="1:14" ht="51" x14ac:dyDescent="0.2">
      <c r="A118" s="14" t="s">
        <v>158</v>
      </c>
      <c r="B118" s="17" t="s">
        <v>544</v>
      </c>
      <c r="C118" s="15" t="str">
        <f t="shared" si="8"/>
        <v>N/A</v>
      </c>
      <c r="D118" s="15" t="str">
        <f t="shared" si="8"/>
        <v>N/A</v>
      </c>
      <c r="L118" s="14" t="s">
        <v>158</v>
      </c>
      <c r="M118" s="17"/>
      <c r="N118" s="13"/>
    </row>
    <row r="119" spans="1:14" ht="51" x14ac:dyDescent="0.2">
      <c r="A119" s="14" t="s">
        <v>159</v>
      </c>
      <c r="B119" s="17" t="s">
        <v>544</v>
      </c>
      <c r="C119" s="15" t="str">
        <f t="shared" si="8"/>
        <v>N/A</v>
      </c>
      <c r="D119" s="15" t="str">
        <f t="shared" si="8"/>
        <v>N/A</v>
      </c>
      <c r="L119" s="14" t="s">
        <v>159</v>
      </c>
      <c r="M119" s="17"/>
      <c r="N119" s="13"/>
    </row>
    <row r="120" spans="1:14" x14ac:dyDescent="0.2">
      <c r="A120" s="66" t="s">
        <v>160</v>
      </c>
      <c r="B120" s="66"/>
      <c r="C120" s="66"/>
      <c r="D120" s="66"/>
      <c r="L120" s="66" t="s">
        <v>160</v>
      </c>
      <c r="M120" s="66"/>
      <c r="N120" s="66"/>
    </row>
    <row r="121" spans="1:14" ht="68" x14ac:dyDescent="0.2">
      <c r="A121" s="14" t="s">
        <v>161</v>
      </c>
      <c r="B121" s="17" t="s">
        <v>544</v>
      </c>
      <c r="C121" s="15" t="str">
        <f t="shared" ref="C121:D124" si="9">$G$1</f>
        <v>N/A</v>
      </c>
      <c r="D121" s="15" t="str">
        <f t="shared" si="9"/>
        <v>N/A</v>
      </c>
      <c r="L121" s="14" t="s">
        <v>161</v>
      </c>
      <c r="M121" s="17"/>
      <c r="N121" s="13"/>
    </row>
    <row r="122" spans="1:14" ht="51" x14ac:dyDescent="0.2">
      <c r="A122" s="14" t="s">
        <v>162</v>
      </c>
      <c r="B122" s="17" t="s">
        <v>544</v>
      </c>
      <c r="C122" s="15" t="str">
        <f t="shared" si="9"/>
        <v>N/A</v>
      </c>
      <c r="D122" s="15" t="str">
        <f t="shared" si="9"/>
        <v>N/A</v>
      </c>
      <c r="L122" s="14" t="s">
        <v>162</v>
      </c>
      <c r="M122" s="17"/>
      <c r="N122" s="13"/>
    </row>
    <row r="123" spans="1:14" ht="68" x14ac:dyDescent="0.2">
      <c r="A123" s="14" t="s">
        <v>163</v>
      </c>
      <c r="B123" s="17" t="s">
        <v>544</v>
      </c>
      <c r="C123" s="15" t="str">
        <f t="shared" si="9"/>
        <v>N/A</v>
      </c>
      <c r="D123" s="15" t="str">
        <f t="shared" si="9"/>
        <v>N/A</v>
      </c>
      <c r="L123" s="14" t="s">
        <v>163</v>
      </c>
      <c r="M123" s="17"/>
      <c r="N123" s="13"/>
    </row>
    <row r="124" spans="1:14" ht="34" x14ac:dyDescent="0.2">
      <c r="A124" s="14" t="s">
        <v>164</v>
      </c>
      <c r="B124" s="17" t="s">
        <v>544</v>
      </c>
      <c r="C124" s="15" t="str">
        <f t="shared" si="9"/>
        <v>N/A</v>
      </c>
      <c r="D124" s="15" t="str">
        <f t="shared" si="9"/>
        <v>N/A</v>
      </c>
      <c r="L124" s="14" t="s">
        <v>164</v>
      </c>
      <c r="M124" s="17"/>
      <c r="N124" s="13"/>
    </row>
    <row r="125" spans="1:14" x14ac:dyDescent="0.2">
      <c r="A125" s="66" t="s">
        <v>165</v>
      </c>
      <c r="B125" s="66"/>
      <c r="C125" s="66"/>
      <c r="D125" s="66"/>
      <c r="L125" s="66" t="s">
        <v>165</v>
      </c>
      <c r="M125" s="66"/>
      <c r="N125" s="66"/>
    </row>
    <row r="126" spans="1:14" ht="34" x14ac:dyDescent="0.2">
      <c r="A126" s="14" t="s">
        <v>166</v>
      </c>
      <c r="B126" s="17" t="s">
        <v>544</v>
      </c>
      <c r="C126" s="15" t="str">
        <f t="shared" ref="C126:D133" si="10">$G$1</f>
        <v>N/A</v>
      </c>
      <c r="D126" s="15" t="str">
        <f t="shared" si="10"/>
        <v>N/A</v>
      </c>
      <c r="L126" s="14" t="s">
        <v>166</v>
      </c>
      <c r="M126" s="17"/>
      <c r="N126" s="13"/>
    </row>
    <row r="127" spans="1:14" ht="68" x14ac:dyDescent="0.2">
      <c r="A127" s="14" t="s">
        <v>167</v>
      </c>
      <c r="B127" s="17" t="s">
        <v>544</v>
      </c>
      <c r="C127" s="15" t="str">
        <f t="shared" si="10"/>
        <v>N/A</v>
      </c>
      <c r="D127" s="15" t="str">
        <f t="shared" si="10"/>
        <v>N/A</v>
      </c>
      <c r="L127" s="14" t="s">
        <v>167</v>
      </c>
      <c r="M127" s="17"/>
      <c r="N127" s="13"/>
    </row>
    <row r="128" spans="1:14" ht="34" x14ac:dyDescent="0.2">
      <c r="A128" s="14" t="s">
        <v>168</v>
      </c>
      <c r="B128" s="17" t="s">
        <v>544</v>
      </c>
      <c r="C128" s="15" t="str">
        <f t="shared" si="10"/>
        <v>N/A</v>
      </c>
      <c r="D128" s="15" t="str">
        <f t="shared" si="10"/>
        <v>N/A</v>
      </c>
      <c r="L128" s="14" t="s">
        <v>168</v>
      </c>
      <c r="M128" s="17"/>
      <c r="N128" s="13"/>
    </row>
    <row r="129" spans="1:14" ht="51" x14ac:dyDescent="0.2">
      <c r="A129" s="14" t="s">
        <v>169</v>
      </c>
      <c r="B129" s="17" t="s">
        <v>544</v>
      </c>
      <c r="C129" s="15" t="str">
        <f t="shared" si="10"/>
        <v>N/A</v>
      </c>
      <c r="D129" s="15" t="str">
        <f t="shared" si="10"/>
        <v>N/A</v>
      </c>
      <c r="L129" s="14" t="s">
        <v>169</v>
      </c>
      <c r="M129" s="17"/>
      <c r="N129" s="13"/>
    </row>
    <row r="130" spans="1:14" ht="51" x14ac:dyDescent="0.2">
      <c r="A130" s="14" t="s">
        <v>170</v>
      </c>
      <c r="B130" s="17" t="s">
        <v>544</v>
      </c>
      <c r="C130" s="15" t="str">
        <f t="shared" si="10"/>
        <v>N/A</v>
      </c>
      <c r="D130" s="15" t="str">
        <f t="shared" si="10"/>
        <v>N/A</v>
      </c>
      <c r="L130" s="14" t="s">
        <v>170</v>
      </c>
      <c r="M130" s="17"/>
      <c r="N130" s="13"/>
    </row>
    <row r="131" spans="1:14" ht="34" x14ac:dyDescent="0.2">
      <c r="A131" s="14" t="s">
        <v>171</v>
      </c>
      <c r="B131" s="17" t="s">
        <v>544</v>
      </c>
      <c r="C131" s="15" t="str">
        <f t="shared" si="10"/>
        <v>N/A</v>
      </c>
      <c r="D131" s="15" t="str">
        <f t="shared" si="10"/>
        <v>N/A</v>
      </c>
      <c r="L131" s="14" t="s">
        <v>171</v>
      </c>
      <c r="M131" s="17"/>
      <c r="N131" s="13"/>
    </row>
    <row r="132" spans="1:14" ht="51" x14ac:dyDescent="0.2">
      <c r="A132" s="14" t="s">
        <v>172</v>
      </c>
      <c r="B132" s="17" t="s">
        <v>544</v>
      </c>
      <c r="C132" s="15" t="str">
        <f t="shared" si="10"/>
        <v>N/A</v>
      </c>
      <c r="D132" s="15" t="str">
        <f t="shared" si="10"/>
        <v>N/A</v>
      </c>
      <c r="L132" s="14" t="s">
        <v>172</v>
      </c>
      <c r="M132" s="17"/>
      <c r="N132" s="13"/>
    </row>
    <row r="133" spans="1:14" ht="34" x14ac:dyDescent="0.2">
      <c r="A133" s="14" t="s">
        <v>173</v>
      </c>
      <c r="B133" s="17" t="s">
        <v>544</v>
      </c>
      <c r="C133" s="15" t="str">
        <f t="shared" si="10"/>
        <v>N/A</v>
      </c>
      <c r="D133" s="15" t="str">
        <f t="shared" si="10"/>
        <v>N/A</v>
      </c>
      <c r="L133" s="14" t="s">
        <v>173</v>
      </c>
      <c r="M133" s="17"/>
      <c r="N133" s="13"/>
    </row>
    <row r="134" spans="1:14" x14ac:dyDescent="0.2">
      <c r="A134" s="66" t="s">
        <v>174</v>
      </c>
      <c r="B134" s="66"/>
      <c r="C134" s="66"/>
      <c r="D134" s="66"/>
      <c r="L134" s="66" t="s">
        <v>174</v>
      </c>
      <c r="M134" s="66"/>
      <c r="N134" s="66"/>
    </row>
    <row r="135" spans="1:14" x14ac:dyDescent="0.2">
      <c r="A135" s="65" t="s">
        <v>175</v>
      </c>
      <c r="B135" s="65"/>
      <c r="C135" s="65"/>
      <c r="D135" s="65"/>
      <c r="L135" s="65" t="s">
        <v>175</v>
      </c>
      <c r="M135" s="65"/>
      <c r="N135" s="65"/>
    </row>
    <row r="136" spans="1:14" ht="34" x14ac:dyDescent="0.2">
      <c r="A136" s="14" t="s">
        <v>176</v>
      </c>
      <c r="B136" s="17" t="s">
        <v>544</v>
      </c>
      <c r="C136" s="15" t="str">
        <f>$G$1</f>
        <v>N/A</v>
      </c>
      <c r="D136" s="15" t="str">
        <f>$G$1</f>
        <v>N/A</v>
      </c>
      <c r="L136" s="14" t="s">
        <v>176</v>
      </c>
      <c r="M136" s="17"/>
      <c r="N136" s="13"/>
    </row>
    <row r="137" spans="1:14" ht="34" x14ac:dyDescent="0.2">
      <c r="A137" s="14" t="s">
        <v>177</v>
      </c>
      <c r="B137" s="17" t="s">
        <v>544</v>
      </c>
      <c r="C137" s="15" t="str">
        <f>$G$1</f>
        <v>N/A</v>
      </c>
      <c r="D137" s="15" t="str">
        <f>$G$1</f>
        <v>N/A</v>
      </c>
      <c r="L137" s="14" t="s">
        <v>177</v>
      </c>
      <c r="M137" s="17"/>
      <c r="N137" s="13"/>
    </row>
    <row r="138" spans="1:14" x14ac:dyDescent="0.2">
      <c r="A138" s="65" t="s">
        <v>178</v>
      </c>
      <c r="B138" s="65"/>
      <c r="C138" s="65"/>
      <c r="D138" s="65"/>
      <c r="L138" s="65" t="s">
        <v>178</v>
      </c>
      <c r="M138" s="65"/>
      <c r="N138" s="65"/>
    </row>
    <row r="139" spans="1:14" x14ac:dyDescent="0.2">
      <c r="A139" s="16" t="s">
        <v>491</v>
      </c>
      <c r="B139" s="17" t="s">
        <v>544</v>
      </c>
      <c r="C139" s="15" t="str">
        <f t="shared" ref="C139:D142" si="11">$G$1</f>
        <v>N/A</v>
      </c>
      <c r="D139" s="15" t="str">
        <f t="shared" si="11"/>
        <v>N/A</v>
      </c>
      <c r="L139" s="16" t="s">
        <v>491</v>
      </c>
      <c r="M139" s="17"/>
      <c r="N139" s="13"/>
    </row>
    <row r="140" spans="1:14" x14ac:dyDescent="0.2">
      <c r="A140" s="16" t="s">
        <v>492</v>
      </c>
      <c r="B140" s="17" t="s">
        <v>544</v>
      </c>
      <c r="C140" s="15" t="str">
        <f t="shared" si="11"/>
        <v>N/A</v>
      </c>
      <c r="D140" s="15" t="str">
        <f t="shared" si="11"/>
        <v>N/A</v>
      </c>
      <c r="L140" s="16" t="s">
        <v>492</v>
      </c>
      <c r="M140" s="17"/>
      <c r="N140" s="13"/>
    </row>
    <row r="141" spans="1:14" x14ac:dyDescent="0.2">
      <c r="A141" s="16" t="s">
        <v>493</v>
      </c>
      <c r="B141" s="17" t="s">
        <v>544</v>
      </c>
      <c r="C141" s="15" t="str">
        <f t="shared" si="11"/>
        <v>N/A</v>
      </c>
      <c r="D141" s="15" t="str">
        <f t="shared" si="11"/>
        <v>N/A</v>
      </c>
      <c r="L141" s="16" t="s">
        <v>493</v>
      </c>
      <c r="M141" s="17"/>
      <c r="N141" s="13"/>
    </row>
    <row r="142" spans="1:14" x14ac:dyDescent="0.2">
      <c r="A142" s="16" t="s">
        <v>494</v>
      </c>
      <c r="B142" s="17" t="s">
        <v>544</v>
      </c>
      <c r="C142" s="15" t="str">
        <f t="shared" si="11"/>
        <v>N/A</v>
      </c>
      <c r="D142" s="15" t="str">
        <f t="shared" si="11"/>
        <v>N/A</v>
      </c>
      <c r="L142" s="16" t="s">
        <v>494</v>
      </c>
      <c r="M142" s="17"/>
      <c r="N142" s="13"/>
    </row>
    <row r="143" spans="1:14" x14ac:dyDescent="0.2">
      <c r="A143" s="65" t="s">
        <v>179</v>
      </c>
      <c r="B143" s="65"/>
      <c r="C143" s="65"/>
      <c r="D143" s="65"/>
      <c r="L143" s="65" t="s">
        <v>179</v>
      </c>
      <c r="M143" s="65"/>
      <c r="N143" s="65"/>
    </row>
    <row r="144" spans="1:14" x14ac:dyDescent="0.2">
      <c r="A144" s="16" t="s">
        <v>9</v>
      </c>
      <c r="B144" s="17" t="s">
        <v>544</v>
      </c>
      <c r="C144" s="15" t="str">
        <f t="shared" ref="C144:D147" si="12">$G$1</f>
        <v>N/A</v>
      </c>
      <c r="D144" s="15" t="str">
        <f t="shared" si="12"/>
        <v>N/A</v>
      </c>
      <c r="L144" s="16" t="s">
        <v>9</v>
      </c>
      <c r="M144" s="17"/>
      <c r="N144" s="13"/>
    </row>
    <row r="145" spans="1:14" x14ac:dyDescent="0.2">
      <c r="A145" s="16" t="s">
        <v>10</v>
      </c>
      <c r="B145" s="17" t="s">
        <v>544</v>
      </c>
      <c r="C145" s="15" t="str">
        <f t="shared" si="12"/>
        <v>N/A</v>
      </c>
      <c r="D145" s="15" t="str">
        <f t="shared" si="12"/>
        <v>N/A</v>
      </c>
      <c r="L145" s="16" t="s">
        <v>10</v>
      </c>
      <c r="M145" s="17"/>
      <c r="N145" s="13"/>
    </row>
    <row r="146" spans="1:14" ht="34" x14ac:dyDescent="0.2">
      <c r="A146" s="14" t="s">
        <v>180</v>
      </c>
      <c r="B146" s="17" t="s">
        <v>544</v>
      </c>
      <c r="C146" s="15" t="str">
        <f t="shared" si="12"/>
        <v>N/A</v>
      </c>
      <c r="D146" s="15" t="str">
        <f t="shared" si="12"/>
        <v>N/A</v>
      </c>
      <c r="L146" s="14" t="s">
        <v>180</v>
      </c>
      <c r="M146" s="17"/>
      <c r="N146" s="13"/>
    </row>
    <row r="147" spans="1:14" ht="51" x14ac:dyDescent="0.2">
      <c r="A147" s="14" t="s">
        <v>181</v>
      </c>
      <c r="B147" s="17" t="s">
        <v>544</v>
      </c>
      <c r="C147" s="15" t="str">
        <f t="shared" si="12"/>
        <v>N/A</v>
      </c>
      <c r="D147" s="15" t="str">
        <f t="shared" si="12"/>
        <v>N/A</v>
      </c>
      <c r="L147" s="14" t="s">
        <v>181</v>
      </c>
      <c r="M147" s="17"/>
      <c r="N147" s="13"/>
    </row>
    <row r="148" spans="1:14" x14ac:dyDescent="0.2">
      <c r="A148" s="66" t="s">
        <v>182</v>
      </c>
      <c r="B148" s="66"/>
      <c r="C148" s="66"/>
      <c r="D148" s="66"/>
      <c r="L148" s="66" t="s">
        <v>182</v>
      </c>
      <c r="M148" s="66"/>
      <c r="N148" s="66"/>
    </row>
    <row r="149" spans="1:14" ht="127" customHeight="1" x14ac:dyDescent="0.2">
      <c r="A149" s="14" t="s">
        <v>183</v>
      </c>
      <c r="B149" s="17" t="s">
        <v>31</v>
      </c>
      <c r="C149" s="13" t="str">
        <f>$F$4&amp;CHAR(10)&amp;$F$5&amp;CHAR(10)&amp;$F$15</f>
        <v>ISO 13485
ISO 14971
IEC 62366-1</v>
      </c>
      <c r="D149"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149" s="14" t="s">
        <v>183</v>
      </c>
      <c r="M149" s="17"/>
      <c r="N149" s="13"/>
    </row>
    <row r="150" spans="1:14" ht="51" customHeight="1" x14ac:dyDescent="0.2">
      <c r="A150" s="14" t="s">
        <v>184</v>
      </c>
      <c r="B150" s="17"/>
      <c r="C150" s="60" t="s">
        <v>633</v>
      </c>
      <c r="D150" s="61"/>
      <c r="L150" s="14" t="s">
        <v>184</v>
      </c>
      <c r="M150" s="17"/>
      <c r="N150" s="13"/>
    </row>
    <row r="151" spans="1:14" ht="51" customHeight="1" x14ac:dyDescent="0.2">
      <c r="A151" s="14" t="s">
        <v>185</v>
      </c>
      <c r="B151" s="17"/>
      <c r="C151" s="60" t="s">
        <v>633</v>
      </c>
      <c r="D151" s="61"/>
      <c r="L151" s="14" t="s">
        <v>185</v>
      </c>
      <c r="M151" s="17"/>
      <c r="N151" s="13"/>
    </row>
    <row r="152" spans="1:14" ht="72" customHeight="1" x14ac:dyDescent="0.2">
      <c r="A152" s="14" t="s">
        <v>186</v>
      </c>
      <c r="B152" s="17"/>
      <c r="C152" s="13" t="str">
        <f>$F$5&amp;CHAR(10)&amp;$F$25&amp;CHAR(10)&amp;$F$26</f>
        <v>ISO 14971
IEC 60601-1
IEC 60601-1-2</v>
      </c>
      <c r="D152" s="13" t="str">
        <f>_xlfn.TEXTJOIN(CHAR(10),TRUE,$I$4:$I$7)&amp;CHAR(10)&amp;$I$10&amp;CHAR(10)&amp;$I$11</f>
        <v>B030101 - apheresis plasma collection devices
B030102 - Apheresis platelet collection devices
B030103 - Apheresis leukocyte collection devices
B030104 - Apheresis multiple blood component collection devices
B030203 - Single plasma components removal devices and kits
B030204 - Extracorporeal photochaemotherapy or photopheresis devices and kits</v>
      </c>
      <c r="L152" s="14" t="s">
        <v>186</v>
      </c>
      <c r="M152" s="17"/>
      <c r="N152" s="13"/>
    </row>
    <row r="153" spans="1:14" ht="102" x14ac:dyDescent="0.2">
      <c r="A153" s="14" t="s">
        <v>379</v>
      </c>
      <c r="B153" s="17" t="s">
        <v>544</v>
      </c>
      <c r="C153" s="13" t="str">
        <f>$F$5&amp;CHAR(10)&amp;$F$25&amp;CHAR(10)&amp;$F$26</f>
        <v>ISO 14971
IEC 60601-1
IEC 60601-1-2</v>
      </c>
      <c r="D153" s="13" t="str">
        <f>_xlfn.TEXTJOIN(CHAR(10),TRUE,$I$4:$I$7)&amp;CHAR(10)&amp;$I$10&amp;CHAR(10)&amp;$I$11</f>
        <v>B030101 - apheresis plasma collection devices
B030102 - Apheresis platelet collection devices
B030103 - Apheresis leukocyte collection devices
B030104 - Apheresis multiple blood component collection devices
B030203 - Single plasma components removal devices and kits
B030204 - Extracorporeal photochaemotherapy or photopheresis devices and kits</v>
      </c>
      <c r="L153" s="14" t="s">
        <v>379</v>
      </c>
      <c r="M153" s="17"/>
      <c r="N153" s="13"/>
    </row>
    <row r="154" spans="1:14" ht="106" customHeight="1" x14ac:dyDescent="0.2">
      <c r="A154" s="14" t="s">
        <v>20</v>
      </c>
      <c r="B154" s="17" t="s">
        <v>31</v>
      </c>
      <c r="C154" s="13" t="str">
        <f>$F$5&amp;CHAR(10)&amp;$F$22&amp;CHAR(10)&amp;$F$23</f>
        <v>ISO 14971
ISO 15223-1
ISO 20417</v>
      </c>
      <c r="D154"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154" s="14" t="s">
        <v>20</v>
      </c>
      <c r="M154" s="17"/>
      <c r="N154" s="13"/>
    </row>
    <row r="155" spans="1:14" ht="84" customHeight="1" x14ac:dyDescent="0.2">
      <c r="A155" s="14" t="s">
        <v>187</v>
      </c>
      <c r="B155" s="17" t="s">
        <v>31</v>
      </c>
      <c r="C155" s="13" t="str">
        <f>$F$5&amp;CHAR(10)&amp;$F$25&amp;CHAR(10)&amp;$F$26</f>
        <v>ISO 14971
IEC 60601-1
IEC 60601-1-2</v>
      </c>
      <c r="D155"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155" s="14" t="s">
        <v>187</v>
      </c>
      <c r="M155" s="17"/>
      <c r="N155" s="13"/>
    </row>
    <row r="156" spans="1:14" x14ac:dyDescent="0.2">
      <c r="A156" s="66" t="s">
        <v>188</v>
      </c>
      <c r="B156" s="66"/>
      <c r="C156" s="66"/>
      <c r="D156" s="66"/>
      <c r="L156" s="66" t="s">
        <v>188</v>
      </c>
      <c r="M156" s="66"/>
      <c r="N156" s="66"/>
    </row>
    <row r="157" spans="1:14" ht="51" x14ac:dyDescent="0.2">
      <c r="A157" s="14" t="s">
        <v>189</v>
      </c>
      <c r="B157" s="17" t="s">
        <v>544</v>
      </c>
      <c r="C157" s="15" t="str">
        <f t="shared" ref="C157:D159" si="13">$G$1</f>
        <v>N/A</v>
      </c>
      <c r="D157" s="15" t="str">
        <f t="shared" si="13"/>
        <v>N/A</v>
      </c>
      <c r="L157" s="14" t="s">
        <v>189</v>
      </c>
      <c r="M157" s="17"/>
      <c r="N157" s="13"/>
    </row>
    <row r="158" spans="1:14" ht="68" x14ac:dyDescent="0.2">
      <c r="A158" s="14" t="s">
        <v>190</v>
      </c>
      <c r="B158" s="17" t="s">
        <v>544</v>
      </c>
      <c r="C158" s="15" t="str">
        <f t="shared" si="13"/>
        <v>N/A</v>
      </c>
      <c r="D158" s="15" t="str">
        <f t="shared" si="13"/>
        <v>N/A</v>
      </c>
      <c r="L158" s="14" t="s">
        <v>190</v>
      </c>
      <c r="M158" s="17"/>
      <c r="N158" s="13"/>
    </row>
    <row r="159" spans="1:14" ht="81" customHeight="1" x14ac:dyDescent="0.2">
      <c r="A159" s="14" t="s">
        <v>191</v>
      </c>
      <c r="B159" s="17" t="s">
        <v>544</v>
      </c>
      <c r="C159" s="15" t="str">
        <f t="shared" si="13"/>
        <v>N/A</v>
      </c>
      <c r="D159" s="15" t="str">
        <f t="shared" si="13"/>
        <v>N/A</v>
      </c>
      <c r="L159" s="14" t="s">
        <v>191</v>
      </c>
      <c r="M159" s="17"/>
      <c r="N159" s="13"/>
    </row>
    <row r="160" spans="1:14" x14ac:dyDescent="0.2">
      <c r="A160" s="68" t="s">
        <v>192</v>
      </c>
      <c r="B160" s="69"/>
      <c r="C160" s="69"/>
      <c r="D160" s="70"/>
      <c r="L160" s="68" t="s">
        <v>192</v>
      </c>
      <c r="M160" s="69"/>
      <c r="N160" s="69"/>
    </row>
    <row r="161" spans="1:14" ht="68" x14ac:dyDescent="0.2">
      <c r="A161" s="14" t="s">
        <v>193</v>
      </c>
      <c r="B161" s="17" t="s">
        <v>544</v>
      </c>
      <c r="C161" s="15" t="str">
        <f>$G$1</f>
        <v>N/A</v>
      </c>
      <c r="D161" s="15" t="str">
        <f>$G$1</f>
        <v>N/A</v>
      </c>
      <c r="L161" s="14" t="s">
        <v>193</v>
      </c>
      <c r="M161" s="17"/>
      <c r="N161" s="13"/>
    </row>
    <row r="162" spans="1:14" x14ac:dyDescent="0.2">
      <c r="A162" s="65" t="s">
        <v>194</v>
      </c>
      <c r="B162" s="65"/>
      <c r="C162" s="65"/>
      <c r="D162" s="65"/>
      <c r="L162" s="65" t="s">
        <v>194</v>
      </c>
      <c r="M162" s="65"/>
      <c r="N162" s="65"/>
    </row>
    <row r="163" spans="1:14" ht="34" x14ac:dyDescent="0.2">
      <c r="A163" s="14" t="s">
        <v>11</v>
      </c>
      <c r="B163" s="17" t="s">
        <v>544</v>
      </c>
      <c r="C163" s="15" t="str">
        <f t="shared" ref="C163:D165" si="14">$G$1</f>
        <v>N/A</v>
      </c>
      <c r="D163" s="15" t="str">
        <f t="shared" si="14"/>
        <v>N/A</v>
      </c>
      <c r="L163" s="14" t="s">
        <v>11</v>
      </c>
      <c r="M163" s="17"/>
      <c r="N163" s="13"/>
    </row>
    <row r="164" spans="1:14" ht="17" x14ac:dyDescent="0.2">
      <c r="A164" s="14" t="s">
        <v>12</v>
      </c>
      <c r="B164" s="17" t="s">
        <v>544</v>
      </c>
      <c r="C164" s="15" t="str">
        <f t="shared" si="14"/>
        <v>N/A</v>
      </c>
      <c r="D164" s="15" t="str">
        <f t="shared" si="14"/>
        <v>N/A</v>
      </c>
      <c r="L164" s="14" t="s">
        <v>12</v>
      </c>
      <c r="M164" s="17"/>
      <c r="N164" s="13"/>
    </row>
    <row r="165" spans="1:14" ht="34" x14ac:dyDescent="0.2">
      <c r="A165" s="14" t="s">
        <v>13</v>
      </c>
      <c r="B165" s="17" t="s">
        <v>544</v>
      </c>
      <c r="C165" s="15" t="str">
        <f t="shared" si="14"/>
        <v>N/A</v>
      </c>
      <c r="D165" s="15" t="str">
        <f t="shared" si="14"/>
        <v>N/A</v>
      </c>
      <c r="L165" s="14" t="s">
        <v>13</v>
      </c>
      <c r="M165" s="17"/>
      <c r="N165" s="13"/>
    </row>
    <row r="166" spans="1:14" x14ac:dyDescent="0.2">
      <c r="A166" s="65" t="s">
        <v>195</v>
      </c>
      <c r="B166" s="65"/>
      <c r="C166" s="65"/>
      <c r="D166" s="65"/>
      <c r="L166" s="65" t="s">
        <v>195</v>
      </c>
      <c r="M166" s="65"/>
      <c r="N166" s="65"/>
    </row>
    <row r="167" spans="1:14" x14ac:dyDescent="0.2">
      <c r="A167" s="16" t="s">
        <v>14</v>
      </c>
      <c r="B167" s="17" t="s">
        <v>544</v>
      </c>
      <c r="C167" s="15" t="str">
        <f>$G$1</f>
        <v>N/A</v>
      </c>
      <c r="D167" s="15" t="str">
        <f>$G$1</f>
        <v>N/A</v>
      </c>
      <c r="L167" s="16" t="s">
        <v>14</v>
      </c>
      <c r="M167" s="17"/>
      <c r="N167" s="13"/>
    </row>
    <row r="168" spans="1:14" x14ac:dyDescent="0.2">
      <c r="A168" s="16" t="s">
        <v>15</v>
      </c>
      <c r="B168" s="17" t="s">
        <v>544</v>
      </c>
      <c r="C168" s="15" t="str">
        <f>$G$1</f>
        <v>N/A</v>
      </c>
      <c r="D168" s="15" t="str">
        <f>$G$1</f>
        <v>N/A</v>
      </c>
      <c r="L168" s="16" t="s">
        <v>15</v>
      </c>
      <c r="M168" s="17"/>
      <c r="N168" s="13"/>
    </row>
    <row r="169" spans="1:14" ht="32" customHeight="1" x14ac:dyDescent="0.2">
      <c r="L169" s="22"/>
      <c r="M169" s="9"/>
      <c r="N169" s="8"/>
    </row>
    <row r="170" spans="1:14" ht="32" x14ac:dyDescent="0.2">
      <c r="A170" s="20" t="s">
        <v>196</v>
      </c>
      <c r="B170" s="10" t="s">
        <v>565</v>
      </c>
      <c r="C170" s="11" t="s">
        <v>564</v>
      </c>
      <c r="D170" s="11" t="s">
        <v>77</v>
      </c>
      <c r="L170" s="20" t="s">
        <v>196</v>
      </c>
      <c r="M170" s="10" t="s">
        <v>565</v>
      </c>
      <c r="N170" s="11" t="s">
        <v>564</v>
      </c>
    </row>
    <row r="171" spans="1:14" x14ac:dyDescent="0.2">
      <c r="A171" s="66" t="s">
        <v>197</v>
      </c>
      <c r="B171" s="66"/>
      <c r="C171" s="66"/>
      <c r="D171" s="66"/>
      <c r="L171" s="66" t="s">
        <v>197</v>
      </c>
      <c r="M171" s="66"/>
      <c r="N171" s="66"/>
    </row>
    <row r="172" spans="1:14" x14ac:dyDescent="0.2">
      <c r="A172" s="66" t="s">
        <v>198</v>
      </c>
      <c r="B172" s="66"/>
      <c r="C172" s="66"/>
      <c r="D172" s="66"/>
      <c r="L172" s="66" t="s">
        <v>198</v>
      </c>
      <c r="M172" s="66"/>
      <c r="N172" s="66"/>
    </row>
    <row r="173" spans="1:14" ht="68" customHeight="1" x14ac:dyDescent="0.2">
      <c r="A173" s="63" t="s">
        <v>21</v>
      </c>
      <c r="B173" s="63"/>
      <c r="C173" s="63"/>
      <c r="D173" s="63"/>
      <c r="L173" s="63" t="s">
        <v>21</v>
      </c>
      <c r="M173" s="63"/>
      <c r="N173" s="63"/>
    </row>
    <row r="174" spans="1:14" ht="120" customHeight="1" x14ac:dyDescent="0.2">
      <c r="A174" s="14" t="s">
        <v>199</v>
      </c>
      <c r="B174" s="17" t="s">
        <v>31</v>
      </c>
      <c r="C174" s="13" t="str">
        <f>$F$15&amp;CHAR(10)&amp;$F$22&amp;CHAR(10)&amp;$F$23</f>
        <v>IEC 62366-1
ISO 15223-1
ISO 20417</v>
      </c>
      <c r="D174"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174" s="14" t="s">
        <v>199</v>
      </c>
      <c r="M174" s="17"/>
      <c r="N174" s="13"/>
    </row>
    <row r="175" spans="1:14" ht="132" customHeight="1" x14ac:dyDescent="0.2">
      <c r="A175" s="14" t="s">
        <v>200</v>
      </c>
      <c r="B175" s="17" t="s">
        <v>31</v>
      </c>
      <c r="C175" s="13" t="str">
        <f>$F$22&amp;CHAR(10)&amp;$F$23</f>
        <v>ISO 15223-1
ISO 20417</v>
      </c>
      <c r="D175"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175" s="14" t="s">
        <v>200</v>
      </c>
      <c r="M175" s="17"/>
      <c r="N175" s="13"/>
    </row>
    <row r="176" spans="1:14" ht="152" customHeight="1" x14ac:dyDescent="0.2">
      <c r="A176" s="14" t="s">
        <v>201</v>
      </c>
      <c r="B176" s="17" t="s">
        <v>31</v>
      </c>
      <c r="C176" s="13" t="str">
        <f>$F$22&amp;CHAR(10)&amp;$F$23</f>
        <v>ISO 15223-1
ISO 20417</v>
      </c>
      <c r="D176"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176" s="14" t="s">
        <v>201</v>
      </c>
      <c r="M176" s="17"/>
      <c r="N176" s="13"/>
    </row>
    <row r="177" spans="1:14" ht="51" customHeight="1" x14ac:dyDescent="0.2">
      <c r="A177" s="14" t="s">
        <v>202</v>
      </c>
      <c r="B177" s="17"/>
      <c r="C177" s="60" t="s">
        <v>633</v>
      </c>
      <c r="D177" s="61"/>
      <c r="L177" s="14" t="s">
        <v>202</v>
      </c>
      <c r="M177" s="17"/>
      <c r="N177" s="13"/>
    </row>
    <row r="178" spans="1:14" ht="34" customHeight="1" x14ac:dyDescent="0.2">
      <c r="A178" s="14" t="s">
        <v>204</v>
      </c>
      <c r="B178" s="17"/>
      <c r="C178" s="60" t="s">
        <v>633</v>
      </c>
      <c r="D178" s="61"/>
      <c r="L178" s="14" t="s">
        <v>204</v>
      </c>
      <c r="M178" s="17"/>
      <c r="N178" s="13"/>
    </row>
    <row r="179" spans="1:14" ht="51" x14ac:dyDescent="0.2">
      <c r="A179" s="14" t="s">
        <v>205</v>
      </c>
      <c r="B179" s="17" t="s">
        <v>544</v>
      </c>
      <c r="C179" s="19" t="str">
        <f>$G$1</f>
        <v>N/A</v>
      </c>
      <c r="D179" s="19" t="str">
        <f>$G$1</f>
        <v>N/A</v>
      </c>
      <c r="L179" s="14" t="s">
        <v>205</v>
      </c>
      <c r="M179" s="17"/>
      <c r="N179" s="13"/>
    </row>
    <row r="180" spans="1:14" ht="130" customHeight="1" x14ac:dyDescent="0.2">
      <c r="A180" s="14" t="s">
        <v>206</v>
      </c>
      <c r="B180" s="17" t="s">
        <v>31</v>
      </c>
      <c r="C180" s="13" t="str">
        <f>$F$5&amp;CHAR(10)&amp;$F$22&amp;CHAR(10)&amp;$F$23</f>
        <v>ISO 14971
ISO 15223-1
ISO 20417</v>
      </c>
      <c r="D180"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180" s="14" t="s">
        <v>206</v>
      </c>
      <c r="M180" s="17"/>
      <c r="N180" s="13"/>
    </row>
    <row r="181" spans="1:14" ht="119" customHeight="1" x14ac:dyDescent="0.2">
      <c r="A181" s="14" t="s">
        <v>207</v>
      </c>
      <c r="B181" s="17" t="s">
        <v>31</v>
      </c>
      <c r="C181" s="13" t="str">
        <f>$F$22&amp;CHAR(10)&amp;$F$23</f>
        <v>ISO 15223-1
ISO 20417</v>
      </c>
      <c r="D181"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181" s="14" t="s">
        <v>207</v>
      </c>
      <c r="M181" s="17"/>
      <c r="N181" s="13"/>
    </row>
    <row r="182" spans="1:14" x14ac:dyDescent="0.2">
      <c r="A182" s="62" t="s">
        <v>208</v>
      </c>
      <c r="B182" s="62"/>
      <c r="C182" s="62"/>
      <c r="D182" s="62"/>
      <c r="L182" s="62" t="s">
        <v>208</v>
      </c>
      <c r="M182" s="62"/>
      <c r="N182" s="62"/>
    </row>
    <row r="183" spans="1:14" x14ac:dyDescent="0.2">
      <c r="A183" s="63" t="s">
        <v>22</v>
      </c>
      <c r="B183" s="63"/>
      <c r="C183" s="63"/>
      <c r="D183" s="63"/>
      <c r="L183" s="63" t="s">
        <v>22</v>
      </c>
      <c r="M183" s="63"/>
      <c r="N183" s="63"/>
    </row>
    <row r="184" spans="1:14" ht="116" customHeight="1" x14ac:dyDescent="0.2">
      <c r="A184" s="14" t="s">
        <v>209</v>
      </c>
      <c r="B184" s="17" t="s">
        <v>31</v>
      </c>
      <c r="C184" s="13" t="str">
        <f>$F$22&amp;CHAR(10)&amp;$F$23</f>
        <v>ISO 15223-1
ISO 20417</v>
      </c>
      <c r="D184"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184" s="14" t="s">
        <v>209</v>
      </c>
      <c r="M184" s="17"/>
      <c r="N184" s="13"/>
    </row>
    <row r="185" spans="1:14" ht="106" customHeight="1" x14ac:dyDescent="0.2">
      <c r="A185" s="14" t="s">
        <v>210</v>
      </c>
      <c r="B185" s="17" t="s">
        <v>31</v>
      </c>
      <c r="C185" s="13" t="str">
        <f>$F$22&amp;CHAR(10)&amp;$F$23</f>
        <v>ISO 15223-1
ISO 20417</v>
      </c>
      <c r="D185"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185" s="14" t="s">
        <v>210</v>
      </c>
      <c r="M185" s="17"/>
      <c r="N185" s="13"/>
    </row>
    <row r="186" spans="1:14" ht="125" customHeight="1" x14ac:dyDescent="0.2">
      <c r="A186" s="14" t="s">
        <v>211</v>
      </c>
      <c r="B186" s="17" t="s">
        <v>31</v>
      </c>
      <c r="C186" s="13" t="str">
        <f>$F$22&amp;CHAR(10)&amp;$F$23</f>
        <v>ISO 15223-1
ISO 20417</v>
      </c>
      <c r="D186"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186" s="14" t="s">
        <v>211</v>
      </c>
      <c r="M186" s="17"/>
      <c r="N186" s="13"/>
    </row>
    <row r="187" spans="1:14" ht="146" customHeight="1" x14ac:dyDescent="0.2">
      <c r="A187" s="14" t="s">
        <v>212</v>
      </c>
      <c r="B187" s="17" t="s">
        <v>31</v>
      </c>
      <c r="C187" s="13" t="str">
        <f>$F$22&amp;CHAR(10)&amp;$F$23</f>
        <v>ISO 15223-1
ISO 20417</v>
      </c>
      <c r="D187"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187" s="14" t="s">
        <v>212</v>
      </c>
      <c r="M187" s="17"/>
      <c r="N187" s="13"/>
    </row>
    <row r="188" spans="1:14" ht="17" customHeight="1" x14ac:dyDescent="0.2">
      <c r="A188" s="63" t="s">
        <v>203</v>
      </c>
      <c r="B188" s="63"/>
      <c r="C188" s="63"/>
      <c r="D188" s="63"/>
      <c r="L188" s="63" t="s">
        <v>203</v>
      </c>
      <c r="M188" s="63"/>
      <c r="N188" s="63"/>
    </row>
    <row r="189" spans="1:14" ht="85" customHeight="1" x14ac:dyDescent="0.2">
      <c r="A189" s="18" t="s">
        <v>213</v>
      </c>
      <c r="B189" s="17" t="s">
        <v>31</v>
      </c>
      <c r="C189" s="13" t="str">
        <f>$F$22&amp;CHAR(10)&amp;$F$23</f>
        <v>ISO 15223-1
ISO 20417</v>
      </c>
      <c r="D189"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189" s="18" t="s">
        <v>213</v>
      </c>
      <c r="M189" s="17"/>
      <c r="N189" s="13"/>
    </row>
    <row r="190" spans="1:14" ht="83" customHeight="1" x14ac:dyDescent="0.2">
      <c r="A190" s="18" t="s">
        <v>214</v>
      </c>
      <c r="B190" s="17" t="s">
        <v>31</v>
      </c>
      <c r="C190" s="13" t="str">
        <f>$F$22&amp;CHAR(10)&amp;$F$23</f>
        <v>ISO 15223-1
ISO 20417</v>
      </c>
      <c r="D190"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190" s="18" t="s">
        <v>214</v>
      </c>
      <c r="M190" s="17"/>
      <c r="N190" s="13"/>
    </row>
    <row r="191" spans="1:14" ht="17" x14ac:dyDescent="0.2">
      <c r="A191" s="18" t="s">
        <v>25</v>
      </c>
      <c r="B191" s="17" t="s">
        <v>544</v>
      </c>
      <c r="C191" s="19" t="str">
        <f>$G$1</f>
        <v>N/A</v>
      </c>
      <c r="D191" s="19" t="str">
        <f>$G$1</f>
        <v>N/A</v>
      </c>
      <c r="L191" s="18" t="s">
        <v>25</v>
      </c>
      <c r="M191" s="17"/>
      <c r="N191" s="13"/>
    </row>
    <row r="192" spans="1:14" ht="97" customHeight="1" x14ac:dyDescent="0.2">
      <c r="A192" s="14" t="s">
        <v>215</v>
      </c>
      <c r="B192" s="17" t="s">
        <v>31</v>
      </c>
      <c r="C192" s="13" t="str">
        <f t="shared" ref="C192:C197" si="15">$F$22&amp;CHAR(10)&amp;$F$23</f>
        <v>ISO 15223-1
ISO 20417</v>
      </c>
      <c r="D192" s="13" t="str">
        <f t="shared" ref="D192:D203" si="16">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192" s="14" t="s">
        <v>215</v>
      </c>
      <c r="M192" s="17"/>
      <c r="N192" s="13"/>
    </row>
    <row r="193" spans="1:14" ht="123" customHeight="1" x14ac:dyDescent="0.2">
      <c r="A193" s="14" t="s">
        <v>216</v>
      </c>
      <c r="B193" s="17" t="s">
        <v>31</v>
      </c>
      <c r="C193" s="13" t="str">
        <f t="shared" si="15"/>
        <v>ISO 15223-1
ISO 20417</v>
      </c>
      <c r="D193" s="13" t="str">
        <f t="shared" si="16"/>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193" s="14" t="s">
        <v>216</v>
      </c>
      <c r="M193" s="17"/>
      <c r="N193" s="13"/>
    </row>
    <row r="194" spans="1:14" ht="110" customHeight="1" x14ac:dyDescent="0.2">
      <c r="A194" s="14" t="s">
        <v>217</v>
      </c>
      <c r="B194" s="17" t="s">
        <v>31</v>
      </c>
      <c r="C194" s="13" t="str">
        <f t="shared" si="15"/>
        <v>ISO 15223-1
ISO 20417</v>
      </c>
      <c r="D194" s="13" t="str">
        <f t="shared" si="16"/>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194" s="14" t="s">
        <v>217</v>
      </c>
      <c r="M194" s="17"/>
      <c r="N194" s="13"/>
    </row>
    <row r="195" spans="1:14" ht="124" customHeight="1" x14ac:dyDescent="0.2">
      <c r="A195" s="14" t="s">
        <v>218</v>
      </c>
      <c r="B195" s="17" t="s">
        <v>31</v>
      </c>
      <c r="C195" s="13" t="str">
        <f t="shared" si="15"/>
        <v>ISO 15223-1
ISO 20417</v>
      </c>
      <c r="D195" s="13" t="str">
        <f t="shared" si="16"/>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195" s="14" t="s">
        <v>218</v>
      </c>
      <c r="M195" s="17"/>
      <c r="N195" s="13"/>
    </row>
    <row r="196" spans="1:14" ht="93" customHeight="1" x14ac:dyDescent="0.2">
      <c r="A196" s="14" t="s">
        <v>219</v>
      </c>
      <c r="B196" s="17" t="s">
        <v>31</v>
      </c>
      <c r="C196" s="13" t="str">
        <f t="shared" si="15"/>
        <v>ISO 15223-1
ISO 20417</v>
      </c>
      <c r="D196" s="13" t="str">
        <f t="shared" si="16"/>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196" s="14" t="s">
        <v>219</v>
      </c>
      <c r="M196" s="17"/>
      <c r="N196" s="13"/>
    </row>
    <row r="197" spans="1:14" ht="70" customHeight="1" x14ac:dyDescent="0.2">
      <c r="A197" s="14" t="s">
        <v>220</v>
      </c>
      <c r="B197" s="17" t="s">
        <v>31</v>
      </c>
      <c r="C197" s="13" t="str">
        <f t="shared" si="15"/>
        <v>ISO 15223-1
ISO 20417</v>
      </c>
      <c r="D197" s="13" t="str">
        <f t="shared" si="16"/>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197" s="14" t="s">
        <v>220</v>
      </c>
      <c r="M197" s="17"/>
      <c r="N197" s="13"/>
    </row>
    <row r="198" spans="1:14" ht="88" customHeight="1" x14ac:dyDescent="0.2">
      <c r="A198" s="14" t="s">
        <v>221</v>
      </c>
      <c r="B198" s="17" t="s">
        <v>31</v>
      </c>
      <c r="C198" s="13" t="str">
        <f>_xlfn.TEXTJOIN(CHAR(10),TRUE,$F$16:$F$23)</f>
        <v>ISO 10993-7
ISO 11135
ISO 14937
BS EN 556-1
ISO 11607-1
ISO 11607-2
ISO 15223-1
ISO 20417</v>
      </c>
      <c r="D198" s="13" t="str">
        <f t="shared" si="16"/>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198" s="14" t="s">
        <v>221</v>
      </c>
      <c r="M198" s="17"/>
      <c r="N198" s="13"/>
    </row>
    <row r="199" spans="1:14" ht="100" customHeight="1" x14ac:dyDescent="0.2">
      <c r="A199" s="14" t="s">
        <v>222</v>
      </c>
      <c r="B199" s="17" t="s">
        <v>31</v>
      </c>
      <c r="C199" s="13" t="str">
        <f>$F$22&amp;CHAR(10)&amp;$F$23</f>
        <v>ISO 15223-1
ISO 20417</v>
      </c>
      <c r="D199" s="13" t="str">
        <f t="shared" si="16"/>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199" s="14" t="s">
        <v>222</v>
      </c>
      <c r="M199" s="17"/>
      <c r="N199" s="13"/>
    </row>
    <row r="200" spans="1:14" ht="112" customHeight="1" x14ac:dyDescent="0.2">
      <c r="A200" s="14" t="s">
        <v>223</v>
      </c>
      <c r="B200" s="17" t="s">
        <v>31</v>
      </c>
      <c r="C200" s="13" t="str">
        <f>_xlfn.TEXTJOIN(CHAR(10),TRUE,$F$20:$F$23)</f>
        <v>ISO 11607-1
ISO 11607-2
ISO 15223-1
ISO 20417</v>
      </c>
      <c r="D200" s="13" t="str">
        <f t="shared" si="16"/>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200" s="14" t="s">
        <v>223</v>
      </c>
      <c r="M200" s="17"/>
      <c r="N200" s="13"/>
    </row>
    <row r="201" spans="1:14" ht="34" x14ac:dyDescent="0.2">
      <c r="A201" s="14" t="s">
        <v>224</v>
      </c>
      <c r="B201" s="17" t="s">
        <v>544</v>
      </c>
      <c r="C201" s="19" t="str">
        <f>$G$1</f>
        <v>N/A</v>
      </c>
      <c r="D201" s="19" t="str">
        <f>$G$1</f>
        <v>N/A</v>
      </c>
      <c r="L201" s="14" t="s">
        <v>224</v>
      </c>
      <c r="M201" s="17"/>
      <c r="N201" s="13"/>
    </row>
    <row r="202" spans="1:14" ht="85" customHeight="1" x14ac:dyDescent="0.2">
      <c r="A202" s="14" t="s">
        <v>225</v>
      </c>
      <c r="B202" s="17" t="s">
        <v>31</v>
      </c>
      <c r="C202" s="13" t="str">
        <f>$F$22&amp;CHAR(10)&amp;$F$23</f>
        <v>ISO 15223-1
ISO 20417</v>
      </c>
      <c r="D202" s="13" t="str">
        <f t="shared" si="16"/>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202" s="14" t="s">
        <v>225</v>
      </c>
      <c r="M202" s="17"/>
      <c r="N202" s="13"/>
    </row>
    <row r="203" spans="1:14" ht="92" customHeight="1" x14ac:dyDescent="0.2">
      <c r="A203" s="14" t="s">
        <v>226</v>
      </c>
      <c r="B203" s="17" t="s">
        <v>31</v>
      </c>
      <c r="C203" s="13" t="str">
        <f>$F$22&amp;CHAR(10)&amp;$F$23</f>
        <v>ISO 15223-1
ISO 20417</v>
      </c>
      <c r="D203" s="13" t="str">
        <f t="shared" si="16"/>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203" s="14" t="s">
        <v>226</v>
      </c>
      <c r="M203" s="17"/>
      <c r="N203" s="13"/>
    </row>
    <row r="204" spans="1:14" ht="75" customHeight="1" x14ac:dyDescent="0.2">
      <c r="A204" s="14" t="s">
        <v>227</v>
      </c>
      <c r="B204" s="17" t="s">
        <v>544</v>
      </c>
      <c r="C204" s="19" t="str">
        <f>$G$1</f>
        <v>N/A</v>
      </c>
      <c r="D204" s="19" t="str">
        <f>$G$1</f>
        <v>N/A</v>
      </c>
      <c r="L204" s="14" t="s">
        <v>227</v>
      </c>
      <c r="M204" s="17"/>
      <c r="N204" s="13"/>
    </row>
    <row r="205" spans="1:14" ht="34" x14ac:dyDescent="0.2">
      <c r="A205" s="14" t="s">
        <v>228</v>
      </c>
      <c r="B205" s="17" t="s">
        <v>544</v>
      </c>
      <c r="C205" s="19" t="str">
        <f>$G$1</f>
        <v>N/A</v>
      </c>
      <c r="D205" s="19" t="str">
        <f>$G$1</f>
        <v>N/A</v>
      </c>
      <c r="L205" s="14" t="s">
        <v>228</v>
      </c>
      <c r="M205" s="17"/>
      <c r="N205" s="13"/>
    </row>
    <row r="206" spans="1:14" x14ac:dyDescent="0.2">
      <c r="A206" s="62" t="s">
        <v>229</v>
      </c>
      <c r="B206" s="62"/>
      <c r="C206" s="62"/>
      <c r="D206" s="62"/>
      <c r="L206" s="62" t="s">
        <v>229</v>
      </c>
      <c r="M206" s="62"/>
      <c r="N206" s="62"/>
    </row>
    <row r="207" spans="1:14" ht="17" customHeight="1" x14ac:dyDescent="0.2">
      <c r="A207" s="71" t="s">
        <v>23</v>
      </c>
      <c r="B207" s="72"/>
      <c r="C207" s="72"/>
      <c r="D207" s="73"/>
      <c r="L207" s="71" t="s">
        <v>23</v>
      </c>
      <c r="M207" s="72"/>
      <c r="N207" s="72"/>
    </row>
    <row r="208" spans="1:14" ht="78" customHeight="1" x14ac:dyDescent="0.2">
      <c r="A208" s="14" t="s">
        <v>233</v>
      </c>
      <c r="B208" s="17" t="s">
        <v>31</v>
      </c>
      <c r="C208" s="13" t="str">
        <f>_xlfn.TEXTJOIN(CHAR(10),TRUE,$F$20:$F$23)</f>
        <v>ISO 11607-1
ISO 11607-2
ISO 15223-1
ISO 20417</v>
      </c>
      <c r="D208" s="13" t="str">
        <f t="shared" ref="D208:D217" si="17">_xlfn.TEXTJOIN(CHAR(10),TRUE,$I$8:$I$30)</f>
        <v>B030201 - Plasmapheresis devices and kits
B030202 - Cytapheresis devices and kits
B030203 - Single plasma components removal devices and kits
B030204 - Extracorporeal photochaemotherapy or photopheresis devices and kits</v>
      </c>
      <c r="L208" s="14" t="s">
        <v>233</v>
      </c>
      <c r="M208" s="17"/>
      <c r="N208" s="13"/>
    </row>
    <row r="209" spans="1:14" ht="70" customHeight="1" x14ac:dyDescent="0.2">
      <c r="A209" s="14" t="s">
        <v>234</v>
      </c>
      <c r="B209" s="17" t="s">
        <v>31</v>
      </c>
      <c r="C209" s="13" t="str">
        <f>_xlfn.TEXTJOIN(CHAR(10),TRUE,$F$20:$F$23)</f>
        <v>ISO 11607-1
ISO 11607-2
ISO 15223-1
ISO 20417</v>
      </c>
      <c r="D209" s="13" t="str">
        <f t="shared" si="17"/>
        <v>B030201 - Plasmapheresis devices and kits
B030202 - Cytapheresis devices and kits
B030203 - Single plasma components removal devices and kits
B030204 - Extracorporeal photochaemotherapy or photopheresis devices and kits</v>
      </c>
      <c r="L209" s="14" t="s">
        <v>234</v>
      </c>
      <c r="M209" s="17"/>
      <c r="N209" s="13"/>
    </row>
    <row r="210" spans="1:14" ht="57" customHeight="1" x14ac:dyDescent="0.2">
      <c r="A210" s="14" t="s">
        <v>235</v>
      </c>
      <c r="B210" s="17" t="s">
        <v>31</v>
      </c>
      <c r="C210" s="13" t="str">
        <f>_xlfn.TEXTJOIN(CHAR(10),TRUE,$F$16:$F$23)</f>
        <v>ISO 10993-7
ISO 11135
ISO 14937
BS EN 556-1
ISO 11607-1
ISO 11607-2
ISO 15223-1
ISO 20417</v>
      </c>
      <c r="D210" s="13" t="str">
        <f t="shared" si="17"/>
        <v>B030201 - Plasmapheresis devices and kits
B030202 - Cytapheresis devices and kits
B030203 - Single plasma components removal devices and kits
B030204 - Extracorporeal photochaemotherapy or photopheresis devices and kits</v>
      </c>
      <c r="L210" s="14" t="s">
        <v>235</v>
      </c>
      <c r="M210" s="17"/>
      <c r="N210" s="13"/>
    </row>
    <row r="211" spans="1:14" ht="105" customHeight="1" x14ac:dyDescent="0.2">
      <c r="A211" s="14" t="s">
        <v>236</v>
      </c>
      <c r="B211" s="17" t="s">
        <v>31</v>
      </c>
      <c r="C211" s="13" t="str">
        <f t="shared" ref="C211:C216" si="18">_xlfn.TEXTJOIN(CHAR(10),TRUE,$F$22:$F$23)</f>
        <v>ISO 15223-1
ISO 20417</v>
      </c>
      <c r="D211" s="13" t="str">
        <f t="shared" si="17"/>
        <v>B030201 - Plasmapheresis devices and kits
B030202 - Cytapheresis devices and kits
B030203 - Single plasma components removal devices and kits
B030204 - Extracorporeal photochaemotherapy or photopheresis devices and kits</v>
      </c>
      <c r="L211" s="14" t="s">
        <v>236</v>
      </c>
      <c r="M211" s="17"/>
      <c r="N211" s="13"/>
    </row>
    <row r="212" spans="1:14" ht="83" customHeight="1" x14ac:dyDescent="0.2">
      <c r="A212" s="14" t="s">
        <v>237</v>
      </c>
      <c r="B212" s="17" t="s">
        <v>31</v>
      </c>
      <c r="C212" s="13" t="str">
        <f t="shared" si="18"/>
        <v>ISO 15223-1
ISO 20417</v>
      </c>
      <c r="D212" s="13" t="str">
        <f t="shared" si="17"/>
        <v>B030201 - Plasmapheresis devices and kits
B030202 - Cytapheresis devices and kits
B030203 - Single plasma components removal devices and kits
B030204 - Extracorporeal photochaemotherapy or photopheresis devices and kits</v>
      </c>
      <c r="L212" s="14" t="s">
        <v>237</v>
      </c>
      <c r="M212" s="17"/>
      <c r="N212" s="13"/>
    </row>
    <row r="213" spans="1:14" ht="85" customHeight="1" x14ac:dyDescent="0.2">
      <c r="A213" s="14" t="s">
        <v>238</v>
      </c>
      <c r="B213" s="17" t="s">
        <v>31</v>
      </c>
      <c r="C213" s="13" t="str">
        <f t="shared" si="18"/>
        <v>ISO 15223-1
ISO 20417</v>
      </c>
      <c r="D213" s="13" t="str">
        <f t="shared" si="17"/>
        <v>B030201 - Plasmapheresis devices and kits
B030202 - Cytapheresis devices and kits
B030203 - Single plasma components removal devices and kits
B030204 - Extracorporeal photochaemotherapy or photopheresis devices and kits</v>
      </c>
      <c r="L213" s="14" t="s">
        <v>238</v>
      </c>
      <c r="M213" s="17"/>
      <c r="N213" s="13"/>
    </row>
    <row r="214" spans="1:14" ht="85" customHeight="1" x14ac:dyDescent="0.2">
      <c r="A214" s="14" t="s">
        <v>239</v>
      </c>
      <c r="B214" s="17" t="s">
        <v>31</v>
      </c>
      <c r="C214" s="13" t="str">
        <f t="shared" si="18"/>
        <v>ISO 15223-1
ISO 20417</v>
      </c>
      <c r="D214" s="13" t="str">
        <f t="shared" si="17"/>
        <v>B030201 - Plasmapheresis devices and kits
B030202 - Cytapheresis devices and kits
B030203 - Single plasma components removal devices and kits
B030204 - Extracorporeal photochaemotherapy or photopheresis devices and kits</v>
      </c>
      <c r="L214" s="14" t="s">
        <v>239</v>
      </c>
      <c r="M214" s="17"/>
      <c r="N214" s="13"/>
    </row>
    <row r="215" spans="1:14" ht="59" customHeight="1" x14ac:dyDescent="0.2">
      <c r="A215" s="14" t="s">
        <v>240</v>
      </c>
      <c r="B215" s="17" t="s">
        <v>31</v>
      </c>
      <c r="C215" s="13" t="str">
        <f t="shared" si="18"/>
        <v>ISO 15223-1
ISO 20417</v>
      </c>
      <c r="D215" s="13" t="str">
        <f t="shared" si="17"/>
        <v>B030201 - Plasmapheresis devices and kits
B030202 - Cytapheresis devices and kits
B030203 - Single plasma components removal devices and kits
B030204 - Extracorporeal photochaemotherapy or photopheresis devices and kits</v>
      </c>
      <c r="L215" s="14" t="s">
        <v>240</v>
      </c>
      <c r="M215" s="17"/>
      <c r="N215" s="13"/>
    </row>
    <row r="216" spans="1:14" ht="93" customHeight="1" x14ac:dyDescent="0.2">
      <c r="A216" s="14" t="s">
        <v>241</v>
      </c>
      <c r="B216" s="17" t="s">
        <v>31</v>
      </c>
      <c r="C216" s="13" t="str">
        <f t="shared" si="18"/>
        <v>ISO 15223-1
ISO 20417</v>
      </c>
      <c r="D216" s="13" t="str">
        <f t="shared" si="17"/>
        <v>B030201 - Plasmapheresis devices and kits
B030202 - Cytapheresis devices and kits
B030203 - Single plasma components removal devices and kits
B030204 - Extracorporeal photochaemotherapy or photopheresis devices and kits</v>
      </c>
      <c r="L216" s="14" t="s">
        <v>241</v>
      </c>
      <c r="M216" s="17"/>
      <c r="N216" s="13"/>
    </row>
    <row r="217" spans="1:14" ht="95" customHeight="1" x14ac:dyDescent="0.2">
      <c r="A217" s="14" t="s">
        <v>242</v>
      </c>
      <c r="B217" s="17" t="s">
        <v>31</v>
      </c>
      <c r="C217" s="13" t="str">
        <f>_xlfn.TEXTJOIN(CHAR(10),TRUE,$F$20:$F$23)</f>
        <v>ISO 11607-1
ISO 11607-2
ISO 15223-1
ISO 20417</v>
      </c>
      <c r="D217" s="13" t="str">
        <f t="shared" si="17"/>
        <v>B030201 - Plasmapheresis devices and kits
B030202 - Cytapheresis devices and kits
B030203 - Single plasma components removal devices and kits
B030204 - Extracorporeal photochaemotherapy or photopheresis devices and kits</v>
      </c>
      <c r="L217" s="14" t="s">
        <v>242</v>
      </c>
      <c r="M217" s="17"/>
      <c r="N217" s="13"/>
    </row>
    <row r="218" spans="1:14" x14ac:dyDescent="0.2">
      <c r="A218" s="68" t="s">
        <v>243</v>
      </c>
      <c r="B218" s="69"/>
      <c r="C218" s="69"/>
      <c r="D218" s="70"/>
      <c r="L218" s="68" t="s">
        <v>243</v>
      </c>
      <c r="M218" s="69"/>
      <c r="N218" s="69"/>
    </row>
    <row r="219" spans="1:14" ht="17" customHeight="1" x14ac:dyDescent="0.2">
      <c r="A219" s="71" t="s">
        <v>24</v>
      </c>
      <c r="B219" s="72"/>
      <c r="C219" s="72"/>
      <c r="D219" s="73"/>
      <c r="L219" s="71" t="s">
        <v>24</v>
      </c>
      <c r="M219" s="72"/>
      <c r="N219" s="72"/>
    </row>
    <row r="220" spans="1:14" ht="99" customHeight="1" x14ac:dyDescent="0.2">
      <c r="A220" s="14" t="s">
        <v>244</v>
      </c>
      <c r="B220" s="17" t="s">
        <v>31</v>
      </c>
      <c r="C220" s="13" t="str">
        <f t="shared" ref="C220:C225" si="19">_xlfn.TEXTJOIN(CHAR(10),TRUE,$F$22:$F$23)</f>
        <v>ISO 15223-1
ISO 20417</v>
      </c>
      <c r="D220" s="13" t="str">
        <f t="shared" ref="D220:D229" si="20">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220" s="14" t="s">
        <v>244</v>
      </c>
      <c r="M220" s="17"/>
      <c r="N220" s="13"/>
    </row>
    <row r="221" spans="1:14" ht="56" customHeight="1" x14ac:dyDescent="0.2">
      <c r="A221" s="14" t="s">
        <v>245</v>
      </c>
      <c r="B221" s="17" t="s">
        <v>31</v>
      </c>
      <c r="C221" s="13" t="str">
        <f t="shared" si="19"/>
        <v>ISO 15223-1
ISO 20417</v>
      </c>
      <c r="D221" s="13" t="str">
        <f t="shared" si="20"/>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221" s="14" t="s">
        <v>245</v>
      </c>
      <c r="M221" s="17"/>
      <c r="N221" s="13"/>
    </row>
    <row r="222" spans="1:14" ht="79" customHeight="1" x14ac:dyDescent="0.2">
      <c r="A222" s="14" t="s">
        <v>246</v>
      </c>
      <c r="B222" s="17" t="s">
        <v>31</v>
      </c>
      <c r="C222" s="13" t="str">
        <f t="shared" si="19"/>
        <v>ISO 15223-1
ISO 20417</v>
      </c>
      <c r="D222" s="13" t="str">
        <f t="shared" si="20"/>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222" s="14" t="s">
        <v>246</v>
      </c>
      <c r="M222" s="17"/>
      <c r="N222" s="13"/>
    </row>
    <row r="223" spans="1:14" ht="84" customHeight="1" x14ac:dyDescent="0.2">
      <c r="A223" s="14" t="s">
        <v>247</v>
      </c>
      <c r="B223" s="17" t="s">
        <v>31</v>
      </c>
      <c r="C223" s="13" t="str">
        <f t="shared" si="19"/>
        <v>ISO 15223-1
ISO 20417</v>
      </c>
      <c r="D223" s="13" t="str">
        <f t="shared" si="20"/>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223" s="14" t="s">
        <v>247</v>
      </c>
      <c r="M223" s="17"/>
      <c r="N223" s="13"/>
    </row>
    <row r="224" spans="1:14" ht="92" customHeight="1" x14ac:dyDescent="0.2">
      <c r="A224" s="14" t="s">
        <v>248</v>
      </c>
      <c r="B224" s="17" t="s">
        <v>31</v>
      </c>
      <c r="C224" s="13" t="str">
        <f t="shared" si="19"/>
        <v>ISO 15223-1
ISO 20417</v>
      </c>
      <c r="D224" s="13" t="str">
        <f t="shared" si="20"/>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224" s="14" t="s">
        <v>248</v>
      </c>
      <c r="M224" s="17"/>
      <c r="N224" s="13"/>
    </row>
    <row r="225" spans="1:14" ht="61" customHeight="1" x14ac:dyDescent="0.2">
      <c r="A225" s="14" t="s">
        <v>249</v>
      </c>
      <c r="B225" s="17" t="s">
        <v>31</v>
      </c>
      <c r="C225" s="13" t="str">
        <f t="shared" si="19"/>
        <v>ISO 15223-1
ISO 20417</v>
      </c>
      <c r="D225" s="13" t="str">
        <f t="shared" si="20"/>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225" s="14" t="s">
        <v>249</v>
      </c>
      <c r="M225" s="17"/>
      <c r="N225" s="13"/>
    </row>
    <row r="226" spans="1:14" ht="76" customHeight="1" x14ac:dyDescent="0.2">
      <c r="A226" s="14" t="s">
        <v>250</v>
      </c>
      <c r="B226" s="17" t="s">
        <v>31</v>
      </c>
      <c r="C226" s="13" t="str">
        <f>$F$5&amp;CHAR(10)&amp;_xlfn.TEXTJOIN(CHAR(10),TRUE,$F$22:$F$23)</f>
        <v>ISO 14971
ISO 15223-1
ISO 20417</v>
      </c>
      <c r="D226" s="13" t="str">
        <f t="shared" si="20"/>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226" s="14" t="s">
        <v>250</v>
      </c>
      <c r="M226" s="17"/>
      <c r="N226" s="13"/>
    </row>
    <row r="227" spans="1:14" ht="96" customHeight="1" x14ac:dyDescent="0.2">
      <c r="A227" s="14" t="s">
        <v>251</v>
      </c>
      <c r="B227" s="17" t="s">
        <v>31</v>
      </c>
      <c r="C227" s="13" t="str">
        <f>_xlfn.TEXTJOIN(CHAR(10),TRUE,$F$22:$F$23)</f>
        <v>ISO 15223-1
ISO 20417</v>
      </c>
      <c r="D227" s="13" t="str">
        <f t="shared" si="20"/>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227" s="14" t="s">
        <v>251</v>
      </c>
      <c r="M227" s="17"/>
      <c r="N227" s="13"/>
    </row>
    <row r="228" spans="1:14" ht="108" customHeight="1" x14ac:dyDescent="0.2">
      <c r="A228" s="14" t="s">
        <v>252</v>
      </c>
      <c r="B228" s="17" t="s">
        <v>31</v>
      </c>
      <c r="C228" s="13" t="str">
        <f>_xlfn.TEXTJOIN(CHAR(10),TRUE,$F$22:$F$23)</f>
        <v>ISO 15223-1
ISO 20417</v>
      </c>
      <c r="D228" s="13" t="str">
        <f t="shared" si="20"/>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228" s="14" t="s">
        <v>252</v>
      </c>
      <c r="M228" s="17"/>
      <c r="N228" s="13"/>
    </row>
    <row r="229" spans="1:14" ht="95" customHeight="1" x14ac:dyDescent="0.2">
      <c r="A229" s="14" t="s">
        <v>253</v>
      </c>
      <c r="B229" s="17" t="s">
        <v>31</v>
      </c>
      <c r="C229" s="13" t="str">
        <f>_xlfn.TEXTJOIN(CHAR(10),TRUE,$F$22:$F$23)</f>
        <v>ISO 15223-1
ISO 20417</v>
      </c>
      <c r="D229" s="13" t="str">
        <f t="shared" si="20"/>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229" s="14" t="s">
        <v>253</v>
      </c>
      <c r="M229" s="17"/>
      <c r="N229" s="13"/>
    </row>
    <row r="230" spans="1:14" x14ac:dyDescent="0.2">
      <c r="A230" s="63" t="s">
        <v>254</v>
      </c>
      <c r="B230" s="63"/>
      <c r="C230" s="63"/>
      <c r="D230" s="63"/>
      <c r="L230" s="63" t="s">
        <v>254</v>
      </c>
      <c r="M230" s="63"/>
      <c r="N230" s="63"/>
    </row>
    <row r="231" spans="1:14" ht="77" customHeight="1" x14ac:dyDescent="0.2">
      <c r="A231" s="14" t="s">
        <v>495</v>
      </c>
      <c r="B231" s="17" t="s">
        <v>31</v>
      </c>
      <c r="C231" s="13" t="str">
        <f>_xlfn.TEXTJOIN(CHAR(10),TRUE,$F$22:$F$23)</f>
        <v>ISO 15223-1
ISO 20417</v>
      </c>
      <c r="D231" s="13" t="str">
        <f t="shared" ref="D231:D234" si="21">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231" s="14" t="s">
        <v>495</v>
      </c>
      <c r="M231" s="17"/>
      <c r="N231" s="13"/>
    </row>
    <row r="232" spans="1:14" ht="59" customHeight="1" x14ac:dyDescent="0.2">
      <c r="A232" s="14" t="s">
        <v>496</v>
      </c>
      <c r="B232" s="17" t="s">
        <v>31</v>
      </c>
      <c r="C232" s="13" t="str">
        <f>_xlfn.TEXTJOIN(CHAR(10),TRUE,$F$22:$F$23)</f>
        <v>ISO 15223-1
ISO 20417</v>
      </c>
      <c r="D232" s="13" t="str">
        <f t="shared" si="21"/>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232" s="14" t="s">
        <v>496</v>
      </c>
      <c r="M232" s="17"/>
      <c r="N232" s="13"/>
    </row>
    <row r="233" spans="1:14" ht="69" customHeight="1" x14ac:dyDescent="0.2">
      <c r="A233" s="14" t="s">
        <v>497</v>
      </c>
      <c r="B233" s="17" t="s">
        <v>31</v>
      </c>
      <c r="C233" s="13" t="str">
        <f>_xlfn.TEXTJOIN(CHAR(10),TRUE,$F$22:$F$23)</f>
        <v>ISO 15223-1
ISO 20417</v>
      </c>
      <c r="D233" s="13" t="str">
        <f t="shared" si="21"/>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233" s="14" t="s">
        <v>497</v>
      </c>
      <c r="M233" s="17"/>
      <c r="N233" s="13"/>
    </row>
    <row r="234" spans="1:14" ht="85" customHeight="1" x14ac:dyDescent="0.2">
      <c r="A234" s="14" t="s">
        <v>498</v>
      </c>
      <c r="B234" s="17" t="s">
        <v>31</v>
      </c>
      <c r="C234" s="13" t="str">
        <f>$F$5&amp;CHAR(10)&amp;_xlfn.TEXTJOIN(CHAR(10),TRUE,$F$22:$F$23)</f>
        <v>ISO 14971
ISO 15223-1
ISO 20417</v>
      </c>
      <c r="D234" s="13" t="str">
        <f t="shared" si="21"/>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234" s="14" t="s">
        <v>498</v>
      </c>
      <c r="M234" s="17"/>
      <c r="N234" s="13"/>
    </row>
    <row r="235" spans="1:14" ht="85" customHeight="1" x14ac:dyDescent="0.2">
      <c r="A235" s="14" t="s">
        <v>255</v>
      </c>
      <c r="B235" s="17" t="s">
        <v>31</v>
      </c>
      <c r="C235" s="13" t="str">
        <f>_xlfn.TEXTJOIN(CHAR(10),TRUE,$F$20:$F$23)</f>
        <v>ISO 11607-1
ISO 11607-2
ISO 15223-1
ISO 20417</v>
      </c>
      <c r="D235" s="13" t="str">
        <f>_xlfn.TEXTJOIN(CHAR(10),TRUE,$I$8:$I$30)</f>
        <v>B030201 - Plasmapheresis devices and kits
B030202 - Cytapheresis devices and kits
B030203 - Single plasma components removal devices and kits
B030204 - Extracorporeal photochaemotherapy or photopheresis devices and kits</v>
      </c>
      <c r="L235" s="14" t="s">
        <v>255</v>
      </c>
      <c r="M235" s="17"/>
      <c r="N235" s="13"/>
    </row>
    <row r="236" spans="1:14" ht="103" customHeight="1" x14ac:dyDescent="0.2">
      <c r="A236" s="14" t="s">
        <v>256</v>
      </c>
      <c r="B236" s="17" t="s">
        <v>31</v>
      </c>
      <c r="C236" s="13" t="str">
        <f>_xlfn.TEXTJOIN(CHAR(10),TRUE,$F$22:$F$23)</f>
        <v>ISO 15223-1
ISO 20417</v>
      </c>
      <c r="D236" s="13" t="str">
        <f t="shared" ref="D236:D238" si="22">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236" s="14" t="s">
        <v>256</v>
      </c>
      <c r="M236" s="17"/>
      <c r="N236" s="13"/>
    </row>
    <row r="237" spans="1:14" ht="102" customHeight="1" x14ac:dyDescent="0.2">
      <c r="A237" s="14" t="s">
        <v>257</v>
      </c>
      <c r="B237" s="17" t="s">
        <v>31</v>
      </c>
      <c r="C237" s="13" t="str">
        <f>$F$5&amp;CHAR(10)&amp;_xlfn.TEXTJOIN(CHAR(10),TRUE,$F$22:$F$23)</f>
        <v>ISO 14971
ISO 15223-1
ISO 20417</v>
      </c>
      <c r="D237" s="13" t="str">
        <f t="shared" si="22"/>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237" s="14" t="s">
        <v>257</v>
      </c>
      <c r="M237" s="17"/>
      <c r="N237" s="13"/>
    </row>
    <row r="238" spans="1:14" ht="90" customHeight="1" x14ac:dyDescent="0.2">
      <c r="A238" s="14" t="s">
        <v>258</v>
      </c>
      <c r="B238" s="17" t="s">
        <v>31</v>
      </c>
      <c r="C238" s="13" t="str">
        <f>_xlfn.TEXTJOIN(CHAR(10),TRUE,$F$22:$F$23)</f>
        <v>ISO 15223-1
ISO 20417</v>
      </c>
      <c r="D238" s="13" t="str">
        <f t="shared" si="22"/>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238" s="14" t="s">
        <v>258</v>
      </c>
      <c r="M238" s="17"/>
      <c r="N238" s="13"/>
    </row>
    <row r="239" spans="1:14" ht="89" customHeight="1" x14ac:dyDescent="0.2">
      <c r="A239" s="14" t="s">
        <v>259</v>
      </c>
      <c r="B239" s="17" t="s">
        <v>544</v>
      </c>
      <c r="C239" s="19" t="str">
        <f>$G$1</f>
        <v>N/A</v>
      </c>
      <c r="D239" s="19" t="str">
        <f>$G$1</f>
        <v>N/A</v>
      </c>
      <c r="L239" s="14" t="s">
        <v>259</v>
      </c>
      <c r="M239" s="17"/>
      <c r="N239" s="13"/>
    </row>
    <row r="240" spans="1:14" ht="17" customHeight="1" x14ac:dyDescent="0.2">
      <c r="A240" s="63" t="s">
        <v>260</v>
      </c>
      <c r="B240" s="63"/>
      <c r="C240" s="63"/>
      <c r="D240" s="63"/>
      <c r="L240" s="63" t="s">
        <v>260</v>
      </c>
      <c r="M240" s="63"/>
      <c r="N240" s="63"/>
    </row>
    <row r="241" spans="1:14" x14ac:dyDescent="0.2">
      <c r="A241" s="16" t="s">
        <v>499</v>
      </c>
      <c r="B241" s="17" t="s">
        <v>544</v>
      </c>
      <c r="C241" s="19" t="str">
        <f>$G$1</f>
        <v>N/A</v>
      </c>
      <c r="D241" s="19" t="str">
        <f>$G$1</f>
        <v>N/A</v>
      </c>
      <c r="L241" s="16" t="s">
        <v>499</v>
      </c>
      <c r="M241" s="17"/>
      <c r="N241" s="13"/>
    </row>
    <row r="242" spans="1:14" x14ac:dyDescent="0.2">
      <c r="A242" s="16" t="s">
        <v>500</v>
      </c>
      <c r="B242" s="17" t="s">
        <v>544</v>
      </c>
      <c r="C242" s="19" t="str">
        <f>$G$1</f>
        <v>N/A</v>
      </c>
      <c r="D242" s="19" t="str">
        <f>$G$1</f>
        <v>N/A</v>
      </c>
      <c r="L242" s="16" t="s">
        <v>500</v>
      </c>
      <c r="M242" s="17"/>
      <c r="N242" s="13"/>
    </row>
    <row r="243" spans="1:14" x14ac:dyDescent="0.2">
      <c r="A243" s="65" t="s">
        <v>261</v>
      </c>
      <c r="B243" s="65"/>
      <c r="C243" s="65"/>
      <c r="D243" s="65"/>
      <c r="L243" s="65" t="s">
        <v>261</v>
      </c>
      <c r="M243" s="65"/>
      <c r="N243" s="65"/>
    </row>
    <row r="244" spans="1:14" ht="69" customHeight="1" x14ac:dyDescent="0.2">
      <c r="A244" s="16" t="s">
        <v>501</v>
      </c>
      <c r="B244" s="17" t="s">
        <v>31</v>
      </c>
      <c r="C244" s="13" t="str">
        <f>$F$25&amp;CHAR(10)&amp;$F$26&amp;CHAR(10)&amp;_xlfn.TEXTJOIN(CHAR(10),TRUE,$F$22:$F$23)</f>
        <v>IEC 60601-1
IEC 60601-1-2
ISO 15223-1
ISO 20417</v>
      </c>
      <c r="D244" s="13" t="str">
        <f t="shared" ref="D244:D245" si="23">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244" s="16" t="s">
        <v>501</v>
      </c>
      <c r="M244" s="17"/>
      <c r="N244" s="13"/>
    </row>
    <row r="245" spans="1:14" ht="75" customHeight="1" x14ac:dyDescent="0.2">
      <c r="A245" s="16" t="s">
        <v>502</v>
      </c>
      <c r="B245" s="17" t="s">
        <v>31</v>
      </c>
      <c r="C245" s="13" t="str">
        <f>$F$25&amp;CHAR(10)&amp;$F$26&amp;CHAR(10)&amp;_xlfn.TEXTJOIN(CHAR(10),TRUE,$F$22:$F$23)</f>
        <v>IEC 60601-1
IEC 60601-1-2
ISO 15223-1
ISO 20417</v>
      </c>
      <c r="D245" s="13" t="str">
        <f t="shared" si="23"/>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245" s="16" t="s">
        <v>502</v>
      </c>
      <c r="M245" s="17"/>
      <c r="N245" s="13"/>
    </row>
    <row r="246" spans="1:14" ht="46" customHeight="1" x14ac:dyDescent="0.2">
      <c r="A246" s="63" t="s">
        <v>262</v>
      </c>
      <c r="B246" s="63"/>
      <c r="C246" s="63"/>
      <c r="D246" s="63"/>
      <c r="L246" s="63" t="s">
        <v>262</v>
      </c>
      <c r="M246" s="63"/>
      <c r="N246" s="63"/>
    </row>
    <row r="247" spans="1:14" ht="89" customHeight="1" x14ac:dyDescent="0.2">
      <c r="A247" s="14" t="s">
        <v>503</v>
      </c>
      <c r="B247" s="17" t="s">
        <v>31</v>
      </c>
      <c r="C247" s="13" t="str">
        <f>$F$5&amp;CHAR(10)&amp;_xlfn.TEXTJOIN(CHAR(10),TRUE,$F$22:$F$23)</f>
        <v>ISO 14971
ISO 15223-1
ISO 20417</v>
      </c>
      <c r="D247"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247" s="14" t="s">
        <v>503</v>
      </c>
      <c r="M247" s="17"/>
      <c r="N247" s="13"/>
    </row>
    <row r="248" spans="1:14" ht="89" customHeight="1" x14ac:dyDescent="0.2">
      <c r="A248" s="14" t="s">
        <v>504</v>
      </c>
      <c r="B248" s="17" t="s">
        <v>31</v>
      </c>
      <c r="C248" s="13" t="str">
        <f>$F$5&amp;CHAR(10)&amp;_xlfn.TEXTJOIN(CHAR(10),TRUE,$F$22:$F$23)</f>
        <v>ISO 14971
ISO 15223-1
ISO 20417</v>
      </c>
      <c r="D248"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248" s="14" t="s">
        <v>504</v>
      </c>
      <c r="M248" s="17"/>
      <c r="N248" s="13"/>
    </row>
    <row r="249" spans="1:14" ht="67" customHeight="1" x14ac:dyDescent="0.2">
      <c r="A249" s="14" t="s">
        <v>505</v>
      </c>
      <c r="B249" s="17" t="s">
        <v>31</v>
      </c>
      <c r="C249" s="13" t="str">
        <f>$F$5&amp;CHAR(10)&amp;_xlfn.TEXTJOIN(CHAR(10),TRUE,$F$22:$F$23)</f>
        <v>ISO 14971
ISO 15223-1
ISO 20417</v>
      </c>
      <c r="D249"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249" s="14" t="s">
        <v>505</v>
      </c>
      <c r="M249" s="17"/>
      <c r="N249" s="13"/>
    </row>
    <row r="250" spans="1:14" ht="102" customHeight="1" x14ac:dyDescent="0.2">
      <c r="A250" s="14" t="s">
        <v>506</v>
      </c>
      <c r="B250" s="17" t="s">
        <v>31</v>
      </c>
      <c r="C250" s="13" t="str">
        <f>$F$5&amp;CHAR(10)&amp;$F$8&amp;CHAR(10)&amp;_xlfn.TEXTJOIN(CHAR(10),TRUE,$F$22:$F$23)</f>
        <v>ISO 14971
ISO 10993-1
ISO 15223-1
ISO 20417</v>
      </c>
      <c r="D250"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250" s="14" t="s">
        <v>506</v>
      </c>
      <c r="M250" s="17"/>
      <c r="N250" s="13"/>
    </row>
    <row r="251" spans="1:14" ht="34" x14ac:dyDescent="0.2">
      <c r="A251" s="14" t="s">
        <v>507</v>
      </c>
      <c r="B251" s="17" t="s">
        <v>544</v>
      </c>
      <c r="C251" s="19" t="str">
        <f>$G$1</f>
        <v>N/A</v>
      </c>
      <c r="D251" s="19" t="str">
        <f>$G$1</f>
        <v>N/A</v>
      </c>
      <c r="L251" s="14" t="s">
        <v>507</v>
      </c>
      <c r="M251" s="17"/>
      <c r="N251" s="13"/>
    </row>
    <row r="252" spans="1:14" ht="34" x14ac:dyDescent="0.2">
      <c r="A252" s="14" t="s">
        <v>508</v>
      </c>
      <c r="B252" s="17"/>
      <c r="C252" s="60" t="s">
        <v>1092</v>
      </c>
      <c r="D252" s="61"/>
      <c r="L252" s="14" t="s">
        <v>508</v>
      </c>
      <c r="M252" s="17"/>
      <c r="N252" s="13"/>
    </row>
    <row r="253" spans="1:14" ht="97" customHeight="1" x14ac:dyDescent="0.2">
      <c r="A253" s="14" t="s">
        <v>263</v>
      </c>
      <c r="B253" s="17" t="s">
        <v>31</v>
      </c>
      <c r="C253" s="13" t="str">
        <f>$F$5&amp;CHAR(10)&amp;$F$8&amp;CHAR(10)&amp;_xlfn.TEXTJOIN(CHAR(10),TRUE,$F$22:$F$23)</f>
        <v>ISO 14971
ISO 10993-1
ISO 15223-1
ISO 20417</v>
      </c>
      <c r="D253"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253" s="14" t="s">
        <v>263</v>
      </c>
      <c r="M253" s="17"/>
      <c r="N253" s="13"/>
    </row>
    <row r="254" spans="1:14" ht="34" x14ac:dyDescent="0.2">
      <c r="A254" s="14" t="s">
        <v>264</v>
      </c>
      <c r="B254" s="17" t="s">
        <v>544</v>
      </c>
      <c r="C254" s="19" t="str">
        <f>$G$1</f>
        <v>N/A</v>
      </c>
      <c r="D254" s="19" t="str">
        <f>$G$1</f>
        <v>N/A</v>
      </c>
      <c r="L254" s="14" t="s">
        <v>264</v>
      </c>
      <c r="M254" s="17"/>
      <c r="N254" s="13"/>
    </row>
    <row r="255" spans="1:14" ht="34" customHeight="1" x14ac:dyDescent="0.2">
      <c r="A255" s="71" t="s">
        <v>265</v>
      </c>
      <c r="B255" s="72"/>
      <c r="C255" s="72"/>
      <c r="D255" s="73"/>
      <c r="L255" s="71" t="s">
        <v>265</v>
      </c>
      <c r="M255" s="72"/>
      <c r="N255" s="72"/>
    </row>
    <row r="256" spans="1:14" ht="95" customHeight="1" x14ac:dyDescent="0.2">
      <c r="A256" s="14" t="s">
        <v>509</v>
      </c>
      <c r="B256" s="17" t="s">
        <v>31</v>
      </c>
      <c r="C256" s="13" t="str">
        <f>$F$5&amp;CHAR(10)&amp;_xlfn.TEXTJOIN(CHAR(10),TRUE,$F$22:$F$23)</f>
        <v>ISO 14971
ISO 15223-1
ISO 20417</v>
      </c>
      <c r="D256"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256" s="14" t="s">
        <v>509</v>
      </c>
      <c r="M256" s="17"/>
      <c r="N256" s="13"/>
    </row>
    <row r="257" spans="1:14" ht="59" customHeight="1" x14ac:dyDescent="0.2">
      <c r="A257" s="14" t="s">
        <v>510</v>
      </c>
      <c r="B257" s="17" t="s">
        <v>31</v>
      </c>
      <c r="C257" s="13" t="str">
        <f>$F$5&amp;CHAR(10)&amp;_xlfn.TEXTJOIN(CHAR(10),TRUE,$F$22:$F$23)</f>
        <v>ISO 14971
ISO 15223-1
ISO 20417</v>
      </c>
      <c r="D257"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257" s="14" t="s">
        <v>510</v>
      </c>
      <c r="M257" s="17"/>
      <c r="N257" s="13"/>
    </row>
    <row r="258" spans="1:14" ht="34" x14ac:dyDescent="0.2">
      <c r="A258" s="18" t="s">
        <v>266</v>
      </c>
      <c r="B258" s="17" t="s">
        <v>544</v>
      </c>
      <c r="C258" s="19" t="str">
        <f t="shared" ref="C258:D260" si="24">$G$1</f>
        <v>N/A</v>
      </c>
      <c r="D258" s="19" t="str">
        <f t="shared" si="24"/>
        <v>N/A</v>
      </c>
      <c r="L258" s="18" t="s">
        <v>266</v>
      </c>
      <c r="M258" s="17"/>
      <c r="N258" s="13"/>
    </row>
    <row r="259" spans="1:14" ht="34" x14ac:dyDescent="0.2">
      <c r="A259" s="14" t="s">
        <v>267</v>
      </c>
      <c r="B259" s="17" t="s">
        <v>544</v>
      </c>
      <c r="C259" s="19" t="str">
        <f t="shared" si="24"/>
        <v>N/A</v>
      </c>
      <c r="D259" s="19" t="str">
        <f t="shared" si="24"/>
        <v>N/A</v>
      </c>
      <c r="L259" s="14" t="s">
        <v>267</v>
      </c>
      <c r="M259" s="17"/>
      <c r="N259" s="13"/>
    </row>
    <row r="260" spans="1:14" ht="34" x14ac:dyDescent="0.2">
      <c r="A260" s="14" t="s">
        <v>268</v>
      </c>
      <c r="B260" s="17" t="s">
        <v>544</v>
      </c>
      <c r="C260" s="19" t="str">
        <f t="shared" si="24"/>
        <v>N/A</v>
      </c>
      <c r="D260" s="19" t="str">
        <f t="shared" si="24"/>
        <v>N/A</v>
      </c>
      <c r="L260" s="14" t="s">
        <v>268</v>
      </c>
      <c r="M260" s="17"/>
      <c r="N260" s="13"/>
    </row>
    <row r="261" spans="1:14" ht="59" customHeight="1" x14ac:dyDescent="0.2">
      <c r="A261" s="14" t="s">
        <v>269</v>
      </c>
      <c r="B261" s="17" t="s">
        <v>31</v>
      </c>
      <c r="C261" s="13" t="str">
        <f>_xlfn.TEXTJOIN(CHAR(10),TRUE,$F$22:$F$23)</f>
        <v>ISO 15223-1
ISO 20417</v>
      </c>
      <c r="D261"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261" s="14" t="s">
        <v>269</v>
      </c>
      <c r="M261" s="17"/>
      <c r="N261" s="13"/>
    </row>
    <row r="262" spans="1:14" ht="66" customHeight="1" x14ac:dyDescent="0.2">
      <c r="A262" s="14" t="s">
        <v>270</v>
      </c>
      <c r="B262" s="17" t="s">
        <v>31</v>
      </c>
      <c r="C262" s="13" t="str">
        <f>$F$5&amp;CHAR(10)&amp;_xlfn.TEXTJOIN(CHAR(10),TRUE,$F$22:$F$23)</f>
        <v>ISO 14971
ISO 15223-1
ISO 20417</v>
      </c>
      <c r="D262"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262" s="14" t="s">
        <v>270</v>
      </c>
      <c r="M262" s="17"/>
      <c r="N262" s="13"/>
    </row>
    <row r="263" spans="1:14" ht="17" x14ac:dyDescent="0.2">
      <c r="A263" s="14" t="s">
        <v>271</v>
      </c>
      <c r="B263" s="17" t="s">
        <v>544</v>
      </c>
      <c r="C263" s="19" t="str">
        <f>$G$1</f>
        <v>N/A</v>
      </c>
      <c r="D263" s="19" t="str">
        <f>$G$1</f>
        <v>N/A</v>
      </c>
      <c r="L263" s="14" t="s">
        <v>271</v>
      </c>
      <c r="M263" s="17"/>
      <c r="N263" s="13"/>
    </row>
    <row r="264" spans="1:14" ht="100" customHeight="1" x14ac:dyDescent="0.2">
      <c r="A264" s="14" t="s">
        <v>272</v>
      </c>
      <c r="B264" s="17" t="s">
        <v>31</v>
      </c>
      <c r="C264" s="13" t="str">
        <f>_xlfn.TEXTJOIN(CHAR(10),TRUE,$F$22:$F$23)</f>
        <v>ISO 15223-1
ISO 20417</v>
      </c>
      <c r="D264" s="13" t="str">
        <f t="shared" ref="D264" si="25">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264" s="14" t="s">
        <v>272</v>
      </c>
      <c r="M264" s="17"/>
      <c r="N264" s="13"/>
    </row>
  </sheetData>
  <mergeCells count="128">
    <mergeCell ref="L246:N246"/>
    <mergeCell ref="L255:N255"/>
    <mergeCell ref="L218:N218"/>
    <mergeCell ref="L219:N219"/>
    <mergeCell ref="L230:N230"/>
    <mergeCell ref="L240:N240"/>
    <mergeCell ref="L243:N243"/>
    <mergeCell ref="L182:N182"/>
    <mergeCell ref="L183:N183"/>
    <mergeCell ref="L188:N188"/>
    <mergeCell ref="L206:N206"/>
    <mergeCell ref="L207:N207"/>
    <mergeCell ref="L162:N162"/>
    <mergeCell ref="L166:N166"/>
    <mergeCell ref="L171:N171"/>
    <mergeCell ref="L172:N172"/>
    <mergeCell ref="L173:N173"/>
    <mergeCell ref="L138:N138"/>
    <mergeCell ref="L143:N143"/>
    <mergeCell ref="L148:N148"/>
    <mergeCell ref="L156:N156"/>
    <mergeCell ref="L160:N160"/>
    <mergeCell ref="L115:N115"/>
    <mergeCell ref="L120:N120"/>
    <mergeCell ref="L125:N125"/>
    <mergeCell ref="L134:N134"/>
    <mergeCell ref="L135:N135"/>
    <mergeCell ref="L91:N91"/>
    <mergeCell ref="L104:N104"/>
    <mergeCell ref="L107:N107"/>
    <mergeCell ref="L108:N108"/>
    <mergeCell ref="L111:N111"/>
    <mergeCell ref="L76:N76"/>
    <mergeCell ref="L79:N79"/>
    <mergeCell ref="L80:N80"/>
    <mergeCell ref="L84:N84"/>
    <mergeCell ref="L89:N89"/>
    <mergeCell ref="L55:N55"/>
    <mergeCell ref="L57:N57"/>
    <mergeCell ref="L59:N59"/>
    <mergeCell ref="L63:N63"/>
    <mergeCell ref="L64:N64"/>
    <mergeCell ref="C102:D102"/>
    <mergeCell ref="C105:D105"/>
    <mergeCell ref="C106:D106"/>
    <mergeCell ref="A156:D156"/>
    <mergeCell ref="L6:N6"/>
    <mergeCell ref="L7:N7"/>
    <mergeCell ref="L14:N14"/>
    <mergeCell ref="L19:N19"/>
    <mergeCell ref="L28:N28"/>
    <mergeCell ref="L29:N29"/>
    <mergeCell ref="L40:N40"/>
    <mergeCell ref="L41:N41"/>
    <mergeCell ref="L42:N42"/>
    <mergeCell ref="L46:N46"/>
    <mergeCell ref="L49:N49"/>
    <mergeCell ref="L50:N50"/>
    <mergeCell ref="C37:D37"/>
    <mergeCell ref="A255:D255"/>
    <mergeCell ref="A182:D182"/>
    <mergeCell ref="A183:D183"/>
    <mergeCell ref="A188:D188"/>
    <mergeCell ref="A206:D206"/>
    <mergeCell ref="A207:D207"/>
    <mergeCell ref="A218:D218"/>
    <mergeCell ref="A219:D219"/>
    <mergeCell ref="A230:D230"/>
    <mergeCell ref="A240:D240"/>
    <mergeCell ref="A243:D243"/>
    <mergeCell ref="A246:D246"/>
    <mergeCell ref="A120:D120"/>
    <mergeCell ref="A50:D50"/>
    <mergeCell ref="A55:D55"/>
    <mergeCell ref="A57:D57"/>
    <mergeCell ref="A59:D59"/>
    <mergeCell ref="A63:D63"/>
    <mergeCell ref="C51:D51"/>
    <mergeCell ref="C52:D52"/>
    <mergeCell ref="C56:D56"/>
    <mergeCell ref="C58:D58"/>
    <mergeCell ref="C53:D53"/>
    <mergeCell ref="C54:D54"/>
    <mergeCell ref="A40:D40"/>
    <mergeCell ref="A41:D41"/>
    <mergeCell ref="A42:D42"/>
    <mergeCell ref="A46:D46"/>
    <mergeCell ref="A49:D49"/>
    <mergeCell ref="C47:D47"/>
    <mergeCell ref="C48:D48"/>
    <mergeCell ref="A29:D29"/>
    <mergeCell ref="A6:D6"/>
    <mergeCell ref="A7:D7"/>
    <mergeCell ref="A14:D14"/>
    <mergeCell ref="A19:D19"/>
    <mergeCell ref="A28:D28"/>
    <mergeCell ref="C25:D25"/>
    <mergeCell ref="C70:D70"/>
    <mergeCell ref="C150:D150"/>
    <mergeCell ref="C151:D151"/>
    <mergeCell ref="A76:D76"/>
    <mergeCell ref="A64:D64"/>
    <mergeCell ref="A125:D125"/>
    <mergeCell ref="A79:D79"/>
    <mergeCell ref="A80:D80"/>
    <mergeCell ref="A84:D84"/>
    <mergeCell ref="A89:D89"/>
    <mergeCell ref="A91:D91"/>
    <mergeCell ref="A104:D104"/>
    <mergeCell ref="A107:D107"/>
    <mergeCell ref="A108:D108"/>
    <mergeCell ref="C101:D101"/>
    <mergeCell ref="A134:D134"/>
    <mergeCell ref="C252:D252"/>
    <mergeCell ref="C177:D177"/>
    <mergeCell ref="C178:D178"/>
    <mergeCell ref="A111:D111"/>
    <mergeCell ref="A115:D115"/>
    <mergeCell ref="A160:D160"/>
    <mergeCell ref="A162:D162"/>
    <mergeCell ref="A166:D166"/>
    <mergeCell ref="A171:D171"/>
    <mergeCell ref="A172:D172"/>
    <mergeCell ref="A135:D135"/>
    <mergeCell ref="A138:D138"/>
    <mergeCell ref="A143:D143"/>
    <mergeCell ref="A148:D148"/>
    <mergeCell ref="A173:D173"/>
  </mergeCells>
  <dataValidations count="2">
    <dataValidation type="list" allowBlank="1" showInputMessage="1" showErrorMessage="1" sqref="B4:B5 B8:B13 B15:B18 B20:B25 B47:B48 B43:B45 B157:B159 B56 B38:B39 B51:B54 B58 B60:B62 B174:B181 B81:B83 B85:B88 B256:B264 B90 B92:B103 B109:B110 B105:B106 B116:B119 B121:B124 B126:B133 B136:B137 B139:B142 B144:B147 B149:B155 B77:B78 B161 B163:B165 B167:B168 B65:B75 B184:B187 B189:B205 B208:B217 B220:B229 B112:B114 B241:B242 B244:B245 B247:B254 B30:B36 B231:B239 M92:M103 M126:M133 M15:M18 M20:M25 M136:M137 M139:M142 M144:M147 M157:M159 M161 M163:M165 M85:M88 M77:M78 M4:M5 M8:M13 M244:M245 M30:M39 M58 M56 M51:M54 M247:M254 M43:M45 M65:M75 M47:M48 M220:M229 M60:M62 M90 M105:M106 M81:M83 M109:M110 M112:M114 M116:M119 M231:M239 M121:M124 M174:M181 M149:M155 M184:M187 M208:M217 M189:M205 M167:M168 M241:M242 M256:M264" xr:uid="{20EDD0C6-7CA2-BE4B-8AF8-657272E4B6E3}">
      <formula1>"Y,N"</formula1>
    </dataValidation>
    <dataValidation type="list" allowBlank="1" showInputMessage="1" showErrorMessage="1" sqref="N4:N5 N8:N13 N15:N18 N20:N25 N30:N39 N43:N45 N47:N48 N51:N54 N56 N58 N77:N78 N60:N62 N65:N75 N81:N83 N85:N88 N90 N92:N103 N105:N106 N109:N110 N112:N114 N116:N119 N121:N124 N126:N133 N136:N137 N139:N142 N144:N147 N149:N155 N157:N159 N161 N163:N165 N167:N168 N174:N181 N184:N187 N189:N205 N208:N217 N220:N229 N231:N239 N241:N242 N244:N245 N247:N254 N256:N264" xr:uid="{F477370F-D048-D14F-BCB9-2CD97CA06F53}">
      <formula1>Standards</formula1>
    </dataValidation>
  </dataValidation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80CC6-43E2-4947-84E6-B9F89A6CEC01}">
  <dimension ref="A1:N294"/>
  <sheetViews>
    <sheetView zoomScale="60" zoomScaleNormal="60" workbookViewId="0">
      <selection activeCell="J7" sqref="J7"/>
    </sheetView>
  </sheetViews>
  <sheetFormatPr baseColWidth="10" defaultRowHeight="16" x14ac:dyDescent="0.2"/>
  <cols>
    <col min="1" max="1" width="122.1640625" style="22" customWidth="1"/>
    <col min="2" max="2" width="6.83203125" style="9" customWidth="1"/>
    <col min="3" max="3" width="19.33203125" style="8" customWidth="1"/>
    <col min="4" max="4" width="63.6640625" style="1" customWidth="1"/>
    <col min="5" max="5" width="6.6640625" style="1" customWidth="1"/>
    <col min="6" max="6" width="16.5" style="33" customWidth="1"/>
    <col min="7" max="7" width="57.6640625" style="1" customWidth="1"/>
    <col min="8" max="8" width="7" style="1" customWidth="1"/>
    <col min="9" max="9" width="47.33203125" style="2" customWidth="1"/>
    <col min="10" max="11" width="10.83203125" style="1"/>
    <col min="12" max="12" width="98.6640625" style="1" customWidth="1"/>
    <col min="13" max="13" width="13.1640625" style="1" customWidth="1"/>
    <col min="14" max="14" width="21.5" style="1" customWidth="1"/>
    <col min="15" max="16384" width="10.83203125" style="1"/>
  </cols>
  <sheetData>
    <row r="1" spans="1:14" ht="23" x14ac:dyDescent="0.2">
      <c r="A1" s="21" t="s">
        <v>80</v>
      </c>
      <c r="F1" s="32" t="s">
        <v>53</v>
      </c>
      <c r="G1" s="1" t="s">
        <v>514</v>
      </c>
      <c r="I1" s="26" t="s">
        <v>276</v>
      </c>
      <c r="L1" s="21" t="s">
        <v>80</v>
      </c>
      <c r="M1" s="9"/>
      <c r="N1" s="8"/>
    </row>
    <row r="2" spans="1:14" x14ac:dyDescent="0.2">
      <c r="L2" s="22"/>
      <c r="M2" s="9"/>
      <c r="N2" s="8"/>
    </row>
    <row r="3" spans="1:14" ht="32" x14ac:dyDescent="0.2">
      <c r="A3" s="20" t="s">
        <v>78</v>
      </c>
      <c r="B3" s="10" t="s">
        <v>565</v>
      </c>
      <c r="C3" s="11" t="s">
        <v>564</v>
      </c>
      <c r="D3" s="11" t="s">
        <v>77</v>
      </c>
      <c r="E3" s="5"/>
      <c r="F3" s="11" t="s">
        <v>958</v>
      </c>
      <c r="G3" s="4" t="s">
        <v>54</v>
      </c>
      <c r="I3" s="11" t="s">
        <v>575</v>
      </c>
      <c r="L3" s="20" t="s">
        <v>78</v>
      </c>
      <c r="M3" s="10" t="s">
        <v>565</v>
      </c>
      <c r="N3" s="11" t="s">
        <v>564</v>
      </c>
    </row>
    <row r="4" spans="1:14" ht="171" customHeight="1" x14ac:dyDescent="0.2">
      <c r="A4" s="18" t="s">
        <v>32</v>
      </c>
      <c r="B4" s="17" t="s">
        <v>31</v>
      </c>
      <c r="C4" s="13" t="str">
        <f>_xlfn.TEXTJOIN(CHAR(10),TRUE,$F$4:$F$27)&amp;CHAR(10)&amp;$F$29</f>
        <v>ISO 13485
ISO 14971
ISO 10993-1
ISO 10993-5
ISO 10993-6
ISO 10993-10
ISO 10993-17
ISO 10993-18
ISO 10993-23
ISO 10555-1
ISO/TS 10974
ISO 11070
ISO 14708-1
ISO 14708-3
ISO 80369-6
IEC 60529
IEC 60601-1
IEC 60601-1-2
IEC 60601-1-6
IEC 60601-1-11
IEC 60601-2-10
IEC 62133-1
IEC 62133-2
IEC 62311
IEC 62366-1</v>
      </c>
      <c r="D4"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E4" s="2"/>
      <c r="F4" s="31" t="s">
        <v>73</v>
      </c>
      <c r="G4" s="18" t="s">
        <v>56</v>
      </c>
      <c r="I4" s="18" t="s">
        <v>978</v>
      </c>
      <c r="L4" s="18" t="s">
        <v>32</v>
      </c>
      <c r="M4" s="17"/>
      <c r="N4" s="13"/>
    </row>
    <row r="5" spans="1:14" ht="62" customHeight="1" x14ac:dyDescent="0.2">
      <c r="A5" s="18" t="s">
        <v>33</v>
      </c>
      <c r="B5" s="17" t="s">
        <v>31</v>
      </c>
      <c r="C5" s="13" t="str">
        <f>$F$5</f>
        <v>ISO 14971</v>
      </c>
      <c r="D5"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E5" s="2"/>
      <c r="F5" s="31" t="s">
        <v>74</v>
      </c>
      <c r="G5" s="18" t="s">
        <v>55</v>
      </c>
      <c r="I5" s="18" t="s">
        <v>979</v>
      </c>
      <c r="L5" s="18" t="s">
        <v>33</v>
      </c>
      <c r="M5" s="17"/>
      <c r="N5" s="13"/>
    </row>
    <row r="6" spans="1:14" ht="34" x14ac:dyDescent="0.2">
      <c r="A6" s="64" t="s">
        <v>34</v>
      </c>
      <c r="B6" s="64"/>
      <c r="C6" s="64"/>
      <c r="D6" s="64"/>
      <c r="E6" s="2"/>
      <c r="F6" s="31" t="s">
        <v>57</v>
      </c>
      <c r="G6" s="18" t="s">
        <v>58</v>
      </c>
      <c r="I6" s="18" t="s">
        <v>961</v>
      </c>
      <c r="L6" s="64" t="s">
        <v>34</v>
      </c>
      <c r="M6" s="64"/>
      <c r="N6" s="64"/>
    </row>
    <row r="7" spans="1:14" ht="47" customHeight="1" x14ac:dyDescent="0.2">
      <c r="A7" s="64" t="s">
        <v>0</v>
      </c>
      <c r="B7" s="64"/>
      <c r="C7" s="64"/>
      <c r="D7" s="64"/>
      <c r="E7" s="2"/>
      <c r="F7" s="31" t="s">
        <v>61</v>
      </c>
      <c r="G7" s="18" t="s">
        <v>62</v>
      </c>
      <c r="I7" s="18" t="s">
        <v>962</v>
      </c>
      <c r="L7" s="64" t="s">
        <v>0</v>
      </c>
      <c r="M7" s="64"/>
      <c r="N7" s="64"/>
    </row>
    <row r="8" spans="1:14" ht="71" customHeight="1" x14ac:dyDescent="0.2">
      <c r="A8" s="18" t="s">
        <v>35</v>
      </c>
      <c r="B8" s="17" t="s">
        <v>31</v>
      </c>
      <c r="C8" s="13" t="str">
        <f t="shared" ref="C8:C13" si="0">$F$5</f>
        <v>ISO 14971</v>
      </c>
      <c r="D8"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E8" s="2"/>
      <c r="F8" s="31" t="s">
        <v>802</v>
      </c>
      <c r="G8" s="18" t="s">
        <v>803</v>
      </c>
      <c r="I8" s="18" t="s">
        <v>963</v>
      </c>
      <c r="L8" s="18" t="s">
        <v>35</v>
      </c>
      <c r="M8" s="17"/>
      <c r="N8" s="13"/>
    </row>
    <row r="9" spans="1:14" ht="67" customHeight="1" x14ac:dyDescent="0.2">
      <c r="A9" s="18" t="s">
        <v>36</v>
      </c>
      <c r="B9" s="17" t="s">
        <v>31</v>
      </c>
      <c r="C9" s="13" t="str">
        <f t="shared" si="0"/>
        <v>ISO 14971</v>
      </c>
      <c r="D9" s="13" t="str">
        <f t="shared" ref="D9:D13" si="1">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E9" s="2"/>
      <c r="F9" s="31" t="s">
        <v>59</v>
      </c>
      <c r="G9" s="18" t="s">
        <v>60</v>
      </c>
      <c r="I9" s="18" t="s">
        <v>964</v>
      </c>
      <c r="L9" s="18" t="s">
        <v>36</v>
      </c>
      <c r="M9" s="17"/>
      <c r="N9" s="13"/>
    </row>
    <row r="10" spans="1:14" ht="53" customHeight="1" x14ac:dyDescent="0.2">
      <c r="A10" s="18" t="s">
        <v>37</v>
      </c>
      <c r="B10" s="17" t="s">
        <v>31</v>
      </c>
      <c r="C10" s="13" t="str">
        <f t="shared" si="0"/>
        <v>ISO 14971</v>
      </c>
      <c r="D10" s="13" t="str">
        <f t="shared" si="1"/>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E10" s="2"/>
      <c r="F10" s="31" t="s">
        <v>999</v>
      </c>
      <c r="G10" s="18" t="s">
        <v>1000</v>
      </c>
      <c r="I10" s="18" t="s">
        <v>965</v>
      </c>
      <c r="L10" s="18" t="s">
        <v>37</v>
      </c>
      <c r="M10" s="17"/>
      <c r="N10" s="13"/>
    </row>
    <row r="11" spans="1:14" ht="62" customHeight="1" x14ac:dyDescent="0.2">
      <c r="A11" s="18" t="s">
        <v>38</v>
      </c>
      <c r="B11" s="17" t="s">
        <v>31</v>
      </c>
      <c r="C11" s="13" t="str">
        <f t="shared" si="0"/>
        <v>ISO 14971</v>
      </c>
      <c r="D11" s="13" t="str">
        <f t="shared" si="1"/>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E11" s="2"/>
      <c r="F11" s="31" t="s">
        <v>629</v>
      </c>
      <c r="G11" s="18" t="s">
        <v>630</v>
      </c>
      <c r="I11" s="18" t="s">
        <v>966</v>
      </c>
      <c r="L11" s="18" t="s">
        <v>38</v>
      </c>
      <c r="M11" s="17"/>
      <c r="N11" s="13"/>
    </row>
    <row r="12" spans="1:14" ht="59" customHeight="1" x14ac:dyDescent="0.2">
      <c r="A12" s="18" t="s">
        <v>52</v>
      </c>
      <c r="B12" s="17" t="s">
        <v>31</v>
      </c>
      <c r="C12" s="13" t="str">
        <f t="shared" si="0"/>
        <v>ISO 14971</v>
      </c>
      <c r="D12" s="13" t="str">
        <f t="shared" si="1"/>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E12" s="2"/>
      <c r="F12" s="31" t="s">
        <v>533</v>
      </c>
      <c r="G12" s="18" t="s">
        <v>534</v>
      </c>
      <c r="I12" s="18" t="s">
        <v>967</v>
      </c>
      <c r="L12" s="18" t="s">
        <v>52</v>
      </c>
      <c r="M12" s="17"/>
      <c r="N12" s="13"/>
    </row>
    <row r="13" spans="1:14" ht="59" customHeight="1" x14ac:dyDescent="0.2">
      <c r="A13" s="18" t="s">
        <v>39</v>
      </c>
      <c r="B13" s="17" t="s">
        <v>31</v>
      </c>
      <c r="C13" s="13" t="str">
        <f t="shared" si="0"/>
        <v>ISO 14971</v>
      </c>
      <c r="D13" s="13" t="str">
        <f t="shared" si="1"/>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E13" s="2"/>
      <c r="F13" s="31" t="s">
        <v>616</v>
      </c>
      <c r="G13" s="18" t="s">
        <v>617</v>
      </c>
      <c r="I13" s="18" t="s">
        <v>968</v>
      </c>
      <c r="L13" s="18" t="s">
        <v>39</v>
      </c>
      <c r="M13" s="17"/>
      <c r="N13" s="13"/>
    </row>
    <row r="14" spans="1:14" ht="64" customHeight="1" x14ac:dyDescent="0.2">
      <c r="A14" s="64" t="s">
        <v>40</v>
      </c>
      <c r="B14" s="64"/>
      <c r="C14" s="64"/>
      <c r="D14" s="64"/>
      <c r="F14" s="31" t="s">
        <v>985</v>
      </c>
      <c r="G14" s="18" t="s">
        <v>986</v>
      </c>
      <c r="I14" s="18" t="s">
        <v>969</v>
      </c>
      <c r="L14" s="64" t="s">
        <v>40</v>
      </c>
      <c r="M14" s="64"/>
      <c r="N14" s="64"/>
    </row>
    <row r="15" spans="1:14" ht="79" customHeight="1" x14ac:dyDescent="0.2">
      <c r="A15" s="18" t="s">
        <v>41</v>
      </c>
      <c r="B15" s="17" t="s">
        <v>31</v>
      </c>
      <c r="C15" s="13" t="str">
        <f>$F$5</f>
        <v>ISO 14971</v>
      </c>
      <c r="D15"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F15" s="31" t="s">
        <v>989</v>
      </c>
      <c r="G15" s="18" t="s">
        <v>990</v>
      </c>
      <c r="I15" s="18" t="s">
        <v>970</v>
      </c>
      <c r="L15" s="18" t="s">
        <v>41</v>
      </c>
      <c r="M15" s="17"/>
      <c r="N15" s="13"/>
    </row>
    <row r="16" spans="1:14" ht="62" customHeight="1" x14ac:dyDescent="0.2">
      <c r="A16" s="18" t="s">
        <v>42</v>
      </c>
      <c r="B16" s="17" t="s">
        <v>31</v>
      </c>
      <c r="C16" s="13" t="str">
        <f>$F$5</f>
        <v>ISO 14971</v>
      </c>
      <c r="D16"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F16" s="31" t="s">
        <v>980</v>
      </c>
      <c r="G16" s="18" t="s">
        <v>981</v>
      </c>
      <c r="I16" s="18" t="s">
        <v>971</v>
      </c>
      <c r="L16" s="18" t="s">
        <v>42</v>
      </c>
      <c r="M16" s="17"/>
      <c r="N16" s="13"/>
    </row>
    <row r="17" spans="1:14" ht="52" customHeight="1" x14ac:dyDescent="0.2">
      <c r="A17" s="18" t="s">
        <v>43</v>
      </c>
      <c r="B17" s="17" t="s">
        <v>31</v>
      </c>
      <c r="C17" s="13" t="str">
        <f>$F$5</f>
        <v>ISO 14971</v>
      </c>
      <c r="D17"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F17" s="31" t="s">
        <v>982</v>
      </c>
      <c r="G17" s="18" t="s">
        <v>983</v>
      </c>
      <c r="I17" s="18" t="s">
        <v>972</v>
      </c>
      <c r="L17" s="18" t="s">
        <v>43</v>
      </c>
      <c r="M17" s="17"/>
      <c r="N17" s="13"/>
    </row>
    <row r="18" spans="1:14" ht="84" customHeight="1" x14ac:dyDescent="0.2">
      <c r="A18" s="18" t="s">
        <v>1</v>
      </c>
      <c r="B18" s="17" t="s">
        <v>31</v>
      </c>
      <c r="C18" s="13" t="str">
        <f>$F$5</f>
        <v>ISO 14971</v>
      </c>
      <c r="D18"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F18" s="31" t="s">
        <v>997</v>
      </c>
      <c r="G18" s="18" t="s">
        <v>998</v>
      </c>
      <c r="I18" s="18" t="s">
        <v>973</v>
      </c>
      <c r="L18" s="18" t="s">
        <v>1</v>
      </c>
      <c r="M18" s="17"/>
      <c r="N18" s="13"/>
    </row>
    <row r="19" spans="1:14" ht="17" x14ac:dyDescent="0.2">
      <c r="A19" s="67" t="s">
        <v>44</v>
      </c>
      <c r="B19" s="67"/>
      <c r="C19" s="67"/>
      <c r="D19" s="67"/>
      <c r="F19" s="31" t="s">
        <v>987</v>
      </c>
      <c r="G19" s="18" t="s">
        <v>988</v>
      </c>
      <c r="I19" s="18" t="s">
        <v>974</v>
      </c>
      <c r="L19" s="67" t="s">
        <v>44</v>
      </c>
      <c r="M19" s="67"/>
      <c r="N19" s="67"/>
    </row>
    <row r="20" spans="1:14" ht="78" customHeight="1" x14ac:dyDescent="0.2">
      <c r="A20" s="18" t="s">
        <v>45</v>
      </c>
      <c r="B20" s="17" t="s">
        <v>31</v>
      </c>
      <c r="C20" s="13" t="str">
        <f>$F$5&amp;CHAR(10)&amp;$F$29</f>
        <v>ISO 14971
IEC 62366-1</v>
      </c>
      <c r="D20"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F20" s="31" t="s">
        <v>523</v>
      </c>
      <c r="G20" s="18" t="s">
        <v>906</v>
      </c>
      <c r="I20" s="18" t="s">
        <v>975</v>
      </c>
      <c r="L20" s="18" t="s">
        <v>45</v>
      </c>
      <c r="M20" s="17"/>
      <c r="N20" s="13"/>
    </row>
    <row r="21" spans="1:14" ht="66" customHeight="1" x14ac:dyDescent="0.2">
      <c r="A21" s="18" t="s">
        <v>46</v>
      </c>
      <c r="B21" s="17" t="s">
        <v>31</v>
      </c>
      <c r="C21" s="13" t="str">
        <f>$F$5&amp;CHAR(10)&amp;$F$29</f>
        <v>ISO 14971
IEC 62366-1</v>
      </c>
      <c r="D21"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F21" s="31" t="s">
        <v>526</v>
      </c>
      <c r="G21" s="18" t="s">
        <v>525</v>
      </c>
      <c r="I21" s="18" t="s">
        <v>976</v>
      </c>
      <c r="L21" s="18" t="s">
        <v>46</v>
      </c>
      <c r="M21" s="17"/>
      <c r="N21" s="13"/>
    </row>
    <row r="22" spans="1:14" ht="81" customHeight="1" x14ac:dyDescent="0.2">
      <c r="A22" s="18" t="s">
        <v>47</v>
      </c>
      <c r="B22" s="17" t="s">
        <v>31</v>
      </c>
      <c r="C22" s="13" t="str">
        <f>$F$5&amp;CHAR(10)&amp;_xlfn.TEXTJOIN(CHAR(10),TRUE,$F$13:$F$27)&amp;CHAR(10)&amp;$F$29</f>
        <v>ISO 14971
ISO 10555-1
ISO/TS 10974
ISO 11070
ISO 14708-1
ISO 14708-3
ISO 80369-6
IEC 60529
IEC 60601-1
IEC 60601-1-2
IEC 60601-1-6
IEC 60601-1-11
IEC 60601-2-10
IEC 62133-1
IEC 62133-2
IEC 62311
IEC 62366-1</v>
      </c>
      <c r="D22"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F22" s="31" t="s">
        <v>806</v>
      </c>
      <c r="G22" s="18" t="s">
        <v>807</v>
      </c>
      <c r="I22" s="18" t="s">
        <v>977</v>
      </c>
      <c r="L22" s="18" t="s">
        <v>47</v>
      </c>
      <c r="M22" s="17"/>
      <c r="N22" s="13"/>
    </row>
    <row r="23" spans="1:14" ht="108" customHeight="1" x14ac:dyDescent="0.2">
      <c r="A23" s="18" t="s">
        <v>48</v>
      </c>
      <c r="B23" s="17" t="s">
        <v>31</v>
      </c>
      <c r="C23" s="13" t="str">
        <f>$F$4&amp;CHAR(10)&amp;$F$5&amp;CHAR(10)&amp;$F$13&amp;CHAR(10)&amp;_xlfn.TEXTJOIN(CHAR(10),TRUE,$F$15:$F$19)&amp;CHAR(10)&amp;$F$25&amp;CHAR(10)&amp;$F$26&amp;CHAR(10)&amp;_xlfn.TEXTJOIN(CHAR(10),TRUE,$F$33:$F$37)</f>
        <v>ISO 13485
ISO 14971
ISO 10555-1
ISO 11070
ISO 14708-1
ISO 14708-3
ISO 80369-6
IEC 60529
IEC 62133-1
IEC 62133-2
ISO 11607-1
ISO 11607-2
ISO 15223-1
ISO 20417
ISO 7000</v>
      </c>
      <c r="D23"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F23" s="31" t="s">
        <v>959</v>
      </c>
      <c r="G23" s="18" t="s">
        <v>960</v>
      </c>
      <c r="I23" s="22"/>
      <c r="L23" s="18" t="s">
        <v>48</v>
      </c>
      <c r="M23" s="17"/>
      <c r="N23" s="13"/>
    </row>
    <row r="24" spans="1:14" ht="77" customHeight="1" x14ac:dyDescent="0.2">
      <c r="A24" s="18" t="s">
        <v>49</v>
      </c>
      <c r="B24" s="17" t="s">
        <v>31</v>
      </c>
      <c r="C24" s="13" t="str">
        <f>$F$5</f>
        <v>ISO 14971</v>
      </c>
      <c r="D24"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F24" s="31" t="s">
        <v>991</v>
      </c>
      <c r="G24" s="18" t="s">
        <v>992</v>
      </c>
      <c r="I24" s="22"/>
      <c r="L24" s="18" t="s">
        <v>49</v>
      </c>
      <c r="M24" s="17"/>
      <c r="N24" s="13"/>
    </row>
    <row r="25" spans="1:14" ht="68" customHeight="1" x14ac:dyDescent="0.2">
      <c r="A25" s="18" t="s">
        <v>50</v>
      </c>
      <c r="B25" s="17"/>
      <c r="C25" s="60" t="s">
        <v>633</v>
      </c>
      <c r="D25" s="61"/>
      <c r="F25" s="31" t="s">
        <v>995</v>
      </c>
      <c r="G25" s="18" t="s">
        <v>996</v>
      </c>
      <c r="I25" s="22"/>
      <c r="L25" s="18" t="s">
        <v>50</v>
      </c>
      <c r="M25" s="17"/>
      <c r="N25" s="13"/>
    </row>
    <row r="26" spans="1:14" ht="32" customHeight="1" x14ac:dyDescent="0.2">
      <c r="F26" s="31" t="s">
        <v>993</v>
      </c>
      <c r="G26" s="18" t="s">
        <v>994</v>
      </c>
      <c r="I26" s="22"/>
      <c r="L26" s="22"/>
      <c r="M26" s="9"/>
      <c r="N26" s="8"/>
    </row>
    <row r="27" spans="1:14" ht="34" x14ac:dyDescent="0.2">
      <c r="A27" s="20" t="s">
        <v>79</v>
      </c>
      <c r="B27" s="10" t="s">
        <v>565</v>
      </c>
      <c r="C27" s="11" t="s">
        <v>564</v>
      </c>
      <c r="D27" s="11" t="s">
        <v>77</v>
      </c>
      <c r="F27" s="31" t="s">
        <v>1103</v>
      </c>
      <c r="G27" s="18" t="s">
        <v>984</v>
      </c>
      <c r="I27" s="22"/>
      <c r="L27" s="20" t="s">
        <v>79</v>
      </c>
      <c r="M27" s="10" t="s">
        <v>565</v>
      </c>
      <c r="N27" s="11" t="s">
        <v>564</v>
      </c>
    </row>
    <row r="28" spans="1:14" s="28" customFormat="1" ht="17" x14ac:dyDescent="0.2">
      <c r="A28" s="62" t="s">
        <v>81</v>
      </c>
      <c r="B28" s="62"/>
      <c r="C28" s="62"/>
      <c r="D28" s="62"/>
      <c r="F28" s="31" t="s">
        <v>805</v>
      </c>
      <c r="G28" s="18" t="s">
        <v>804</v>
      </c>
      <c r="I28" s="22"/>
      <c r="L28" s="62" t="s">
        <v>81</v>
      </c>
      <c r="M28" s="62"/>
      <c r="N28" s="62"/>
    </row>
    <row r="29" spans="1:14" s="28" customFormat="1" ht="50" customHeight="1" x14ac:dyDescent="0.2">
      <c r="A29" s="64" t="s">
        <v>273</v>
      </c>
      <c r="B29" s="64"/>
      <c r="C29" s="64"/>
      <c r="D29" s="64"/>
      <c r="F29" s="31" t="s">
        <v>539</v>
      </c>
      <c r="G29" s="18" t="s">
        <v>540</v>
      </c>
      <c r="I29" s="22"/>
      <c r="L29" s="64" t="s">
        <v>273</v>
      </c>
      <c r="M29" s="64"/>
      <c r="N29" s="64"/>
    </row>
    <row r="30" spans="1:14" s="28" customFormat="1" ht="87" customHeight="1" x14ac:dyDescent="0.2">
      <c r="A30" s="18" t="s">
        <v>82</v>
      </c>
      <c r="B30" s="17" t="s">
        <v>31</v>
      </c>
      <c r="C30" s="13" t="str">
        <f>_xlfn.TEXTJOIN(CHAR(10),TRUE,$F$5:$F$13)&amp;CHAR(10)&amp;_xlfn.TEXTJOIN(CHAR(10),TRUE,$F$15:$F$19)&amp;CHAR(10)&amp;$F$25&amp;CHAR(10)&amp;$F$26&amp;CHAR(10)&amp;$F$29</f>
        <v>ISO 14971
ISO 10993-1
ISO 10993-5
ISO 10993-6
ISO 10993-10
ISO 10993-17
ISO 10993-18
ISO 10993-23
ISO 10555-1
ISO 11070
ISO 14708-1
ISO 14708-3
ISO 80369-6
IEC 60529
IEC 62133-1
IEC 62133-2
IEC 62366-1</v>
      </c>
      <c r="D30"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F30" s="31" t="s">
        <v>515</v>
      </c>
      <c r="G30" s="18" t="s">
        <v>516</v>
      </c>
      <c r="I30" s="22"/>
      <c r="L30" s="18" t="s">
        <v>82</v>
      </c>
      <c r="M30" s="17"/>
      <c r="N30" s="13"/>
    </row>
    <row r="31" spans="1:14" s="28" customFormat="1" ht="72" customHeight="1" x14ac:dyDescent="0.2">
      <c r="A31" s="18" t="s">
        <v>83</v>
      </c>
      <c r="B31" s="17" t="s">
        <v>31</v>
      </c>
      <c r="C31" s="13" t="str">
        <f>_xlfn.TEXTJOIN(CHAR(10),TRUE,$F$6:$F$12)</f>
        <v>ISO 10993-1
ISO 10993-5
ISO 10993-6
ISO 10993-10
ISO 10993-17
ISO 10993-18
ISO 10993-23</v>
      </c>
      <c r="D31"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F31" s="31" t="s">
        <v>861</v>
      </c>
      <c r="G31" s="18" t="s">
        <v>862</v>
      </c>
      <c r="I31" s="22"/>
      <c r="L31" s="18" t="s">
        <v>83</v>
      </c>
      <c r="M31" s="17"/>
      <c r="N31" s="13"/>
    </row>
    <row r="32" spans="1:14" s="28" customFormat="1" ht="103" customHeight="1" x14ac:dyDescent="0.2">
      <c r="A32" s="18" t="s">
        <v>84</v>
      </c>
      <c r="B32" s="17" t="s">
        <v>31</v>
      </c>
      <c r="C32" s="13" t="str">
        <f>_xlfn.TEXTJOIN(CHAR(10),TRUE,$F$6:$F$12)</f>
        <v>ISO 10993-1
ISO 10993-5
ISO 10993-6
ISO 10993-10
ISO 10993-17
ISO 10993-18
ISO 10993-23</v>
      </c>
      <c r="D32"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F32" s="31" t="s">
        <v>853</v>
      </c>
      <c r="G32" s="18" t="s">
        <v>854</v>
      </c>
      <c r="I32" s="22"/>
      <c r="L32" s="18" t="s">
        <v>84</v>
      </c>
      <c r="M32" s="17"/>
      <c r="N32" s="13"/>
    </row>
    <row r="33" spans="1:14" s="28" customFormat="1" ht="98" customHeight="1" x14ac:dyDescent="0.2">
      <c r="A33" s="18" t="s">
        <v>85</v>
      </c>
      <c r="B33" s="17" t="s">
        <v>31</v>
      </c>
      <c r="C33" s="13" t="str">
        <f>$F$4&amp;CHAR(10)&amp;_xlfn.TEXTJOIN(CHAR(10),TRUE,$F$13:$F$19)&amp;CHAR(10)&amp;$F$25&amp;CHAR(10)&amp;$F$26&amp;CHAR(10)&amp;$F$29</f>
        <v>ISO 13485
ISO 10555-1
ISO/TS 10974
ISO 11070
ISO 14708-1
ISO 14708-3
ISO 80369-6
IEC 60529
IEC 62133-1
IEC 62133-2
IEC 62366-1</v>
      </c>
      <c r="D33"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F33" s="31" t="s">
        <v>517</v>
      </c>
      <c r="G33" s="18" t="s">
        <v>518</v>
      </c>
      <c r="I33" s="29"/>
      <c r="L33" s="18" t="s">
        <v>85</v>
      </c>
      <c r="M33" s="17"/>
      <c r="N33" s="13"/>
    </row>
    <row r="34" spans="1:14" s="28" customFormat="1" ht="50" customHeight="1" x14ac:dyDescent="0.2">
      <c r="A34" s="18" t="s">
        <v>86</v>
      </c>
      <c r="B34" s="17"/>
      <c r="C34" s="60" t="s">
        <v>633</v>
      </c>
      <c r="D34" s="61"/>
      <c r="F34" s="31" t="s">
        <v>535</v>
      </c>
      <c r="G34" s="18" t="s">
        <v>536</v>
      </c>
      <c r="I34" s="29"/>
      <c r="L34" s="18" t="s">
        <v>86</v>
      </c>
      <c r="M34" s="17"/>
      <c r="N34" s="13"/>
    </row>
    <row r="35" spans="1:14" s="28" customFormat="1" ht="105" customHeight="1" x14ac:dyDescent="0.2">
      <c r="A35" s="18" t="s">
        <v>87</v>
      </c>
      <c r="B35" s="17" t="s">
        <v>31</v>
      </c>
      <c r="C35" s="13" t="str">
        <f>_xlfn.TEXTJOIN(CHAR(10),TRUE,$F$13:$F$19)&amp;CHAR(10)&amp;$F$25&amp;CHAR(10)&amp;$F$26&amp;CHAR(10)&amp;$F$29</f>
        <v>ISO 10555-1
ISO/TS 10974
ISO 11070
ISO 14708-1
ISO 14708-3
ISO 80369-6
IEC 60529
IEC 62133-1
IEC 62133-2
IEC 62366-1</v>
      </c>
      <c r="D35"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F35" s="31" t="s">
        <v>624</v>
      </c>
      <c r="G35" s="18" t="s">
        <v>625</v>
      </c>
      <c r="I35" s="29"/>
      <c r="L35" s="18" t="s">
        <v>87</v>
      </c>
      <c r="M35" s="17"/>
      <c r="N35" s="13"/>
    </row>
    <row r="36" spans="1:14" s="28" customFormat="1" ht="87" customHeight="1" x14ac:dyDescent="0.2">
      <c r="A36" s="18" t="s">
        <v>88</v>
      </c>
      <c r="B36" s="17" t="s">
        <v>31</v>
      </c>
      <c r="C36" s="13" t="str">
        <f>F13&amp;CHAR(10)&amp;_xlfn.TEXTJOIN(CHAR(10),TRUE,$F$15:$F$19)</f>
        <v>ISO 10555-1
ISO 11070
ISO 14708-1
ISO 14708-3
ISO 80369-6
IEC 60529</v>
      </c>
      <c r="D36"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F36" s="31" t="s">
        <v>512</v>
      </c>
      <c r="G36" s="18" t="s">
        <v>513</v>
      </c>
      <c r="I36" s="29"/>
      <c r="L36" s="18" t="s">
        <v>88</v>
      </c>
      <c r="M36" s="17"/>
      <c r="N36" s="13"/>
    </row>
    <row r="37" spans="1:14" ht="48" customHeight="1" x14ac:dyDescent="0.2">
      <c r="A37" s="18" t="s">
        <v>89</v>
      </c>
      <c r="B37" s="17"/>
      <c r="C37" s="60" t="s">
        <v>633</v>
      </c>
      <c r="D37" s="61"/>
      <c r="F37" s="31" t="s">
        <v>1001</v>
      </c>
      <c r="G37" s="18" t="s">
        <v>1002</v>
      </c>
      <c r="L37" s="18" t="s">
        <v>89</v>
      </c>
      <c r="M37" s="17"/>
      <c r="N37" s="13"/>
    </row>
    <row r="38" spans="1:14" ht="75" customHeight="1" x14ac:dyDescent="0.2">
      <c r="A38" s="18" t="s">
        <v>90</v>
      </c>
      <c r="B38" s="17" t="s">
        <v>31</v>
      </c>
      <c r="C38" s="13" t="str">
        <f>_xlfn.TEXTJOIN(CHAR(10),TRUE,$F$5:$F$12)</f>
        <v>ISO 14971
ISO 10993-1
ISO 10993-5
ISO 10993-6
ISO 10993-10
ISO 10993-17
ISO 10993-18
ISO 10993-23</v>
      </c>
      <c r="D38"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F38" s="36"/>
      <c r="G38" s="22"/>
      <c r="L38" s="18" t="s">
        <v>90</v>
      </c>
      <c r="M38" s="17"/>
      <c r="N38" s="13"/>
    </row>
    <row r="39" spans="1:14" ht="82" customHeight="1" x14ac:dyDescent="0.2">
      <c r="A39" s="18" t="s">
        <v>92</v>
      </c>
      <c r="B39" s="17" t="s">
        <v>31</v>
      </c>
      <c r="C39" s="13" t="str">
        <f>$F$4&amp;CHAR(10)&amp;$F$5</f>
        <v>ISO 13485
ISO 14971</v>
      </c>
      <c r="D39"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F39" s="36"/>
      <c r="G39" s="22"/>
      <c r="L39" s="18" t="s">
        <v>92</v>
      </c>
      <c r="M39" s="17"/>
      <c r="N39" s="13"/>
    </row>
    <row r="40" spans="1:14" x14ac:dyDescent="0.2">
      <c r="A40" s="62" t="s">
        <v>91</v>
      </c>
      <c r="B40" s="62"/>
      <c r="C40" s="62"/>
      <c r="D40" s="62"/>
      <c r="F40" s="36"/>
      <c r="G40" s="22"/>
      <c r="L40" s="62" t="s">
        <v>91</v>
      </c>
      <c r="M40" s="62"/>
      <c r="N40" s="62"/>
    </row>
    <row r="41" spans="1:14" x14ac:dyDescent="0.2">
      <c r="A41" s="62" t="s">
        <v>93</v>
      </c>
      <c r="B41" s="62"/>
      <c r="C41" s="62"/>
      <c r="D41" s="62"/>
      <c r="F41" s="36"/>
      <c r="G41" s="22"/>
      <c r="L41" s="62" t="s">
        <v>93</v>
      </c>
      <c r="M41" s="62"/>
      <c r="N41" s="62"/>
    </row>
    <row r="42" spans="1:14" x14ac:dyDescent="0.2">
      <c r="A42" s="64" t="s">
        <v>94</v>
      </c>
      <c r="B42" s="64"/>
      <c r="C42" s="64"/>
      <c r="D42" s="64"/>
      <c r="F42" s="36"/>
      <c r="G42" s="22"/>
      <c r="L42" s="64" t="s">
        <v>94</v>
      </c>
      <c r="M42" s="64"/>
      <c r="N42" s="64"/>
    </row>
    <row r="43" spans="1:14" ht="68" customHeight="1" x14ac:dyDescent="0.2">
      <c r="A43" s="18" t="s">
        <v>2</v>
      </c>
      <c r="B43" s="17" t="s">
        <v>31</v>
      </c>
      <c r="C43" s="13" t="str">
        <f>$F$5&amp;CHAR(10)&amp;$F$13&amp;CHAR(10)&amp;_xlfn.TEXTJOIN(CHAR(10),TRUE,$F$15:$F$19)</f>
        <v>ISO 14971
ISO 10555-1
ISO 11070
ISO 14708-1
ISO 14708-3
ISO 80369-6
IEC 60529</v>
      </c>
      <c r="D43"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F43" s="82"/>
      <c r="G43" s="82"/>
      <c r="H43" s="82"/>
      <c r="I43" s="83"/>
      <c r="J43" s="83"/>
      <c r="L43" s="18" t="s">
        <v>2</v>
      </c>
      <c r="M43" s="17"/>
      <c r="N43" s="13"/>
    </row>
    <row r="44" spans="1:14" ht="36" customHeight="1" x14ac:dyDescent="0.2">
      <c r="A44" s="18" t="s">
        <v>3</v>
      </c>
      <c r="B44" s="17" t="s">
        <v>544</v>
      </c>
      <c r="C44" s="19" t="str">
        <f>$G$1</f>
        <v>N/A</v>
      </c>
      <c r="D44" s="19" t="str">
        <f>$G$1</f>
        <v>N/A</v>
      </c>
      <c r="F44" s="84"/>
      <c r="G44" s="84"/>
      <c r="H44" s="84"/>
      <c r="I44" s="81"/>
      <c r="J44" s="81"/>
      <c r="L44" s="18" t="s">
        <v>3</v>
      </c>
      <c r="M44" s="17"/>
      <c r="N44" s="13"/>
    </row>
    <row r="45" spans="1:14" ht="34" customHeight="1" x14ac:dyDescent="0.2">
      <c r="A45" s="18" t="s">
        <v>4</v>
      </c>
      <c r="B45" s="17" t="s">
        <v>544</v>
      </c>
      <c r="C45" s="19" t="str">
        <f>$G$1</f>
        <v>N/A</v>
      </c>
      <c r="D45" s="19" t="str">
        <f>$G$1</f>
        <v>N/A</v>
      </c>
      <c r="G45" s="9"/>
      <c r="H45" s="8"/>
      <c r="I45" s="27"/>
      <c r="L45" s="18" t="s">
        <v>4</v>
      </c>
      <c r="M45" s="17"/>
      <c r="N45" s="13"/>
    </row>
    <row r="46" spans="1:14" x14ac:dyDescent="0.2">
      <c r="A46" s="64" t="s">
        <v>5</v>
      </c>
      <c r="B46" s="64"/>
      <c r="C46" s="64"/>
      <c r="D46" s="64"/>
      <c r="G46" s="9"/>
      <c r="H46" s="8"/>
      <c r="I46" s="27"/>
      <c r="L46" s="64" t="s">
        <v>5</v>
      </c>
      <c r="M46" s="64"/>
      <c r="N46" s="64"/>
    </row>
    <row r="47" spans="1:14" ht="34" customHeight="1" x14ac:dyDescent="0.2">
      <c r="A47" s="18" t="s">
        <v>275</v>
      </c>
      <c r="B47" s="17" t="s">
        <v>544</v>
      </c>
      <c r="C47" s="19" t="str">
        <f>$G$1</f>
        <v>N/A</v>
      </c>
      <c r="D47" s="19" t="str">
        <f>$G$1</f>
        <v>N/A</v>
      </c>
      <c r="G47" s="9"/>
      <c r="H47" s="8"/>
      <c r="I47" s="27"/>
      <c r="L47" s="18" t="s">
        <v>275</v>
      </c>
      <c r="M47" s="17"/>
      <c r="N47" s="13"/>
    </row>
    <row r="48" spans="1:14" ht="85" customHeight="1" x14ac:dyDescent="0.2">
      <c r="A48" s="18" t="s">
        <v>274</v>
      </c>
      <c r="B48" s="17" t="s">
        <v>544</v>
      </c>
      <c r="C48" s="19" t="str">
        <f>$G$1</f>
        <v>N/A</v>
      </c>
      <c r="D48" s="19" t="str">
        <f>$G$1</f>
        <v>N/A</v>
      </c>
      <c r="G48" s="9"/>
      <c r="H48" s="8"/>
      <c r="I48" s="27"/>
      <c r="L48" s="18" t="s">
        <v>274</v>
      </c>
      <c r="M48" s="17"/>
      <c r="N48" s="13"/>
    </row>
    <row r="49" spans="1:14" x14ac:dyDescent="0.2">
      <c r="A49" s="62" t="s">
        <v>95</v>
      </c>
      <c r="B49" s="62"/>
      <c r="C49" s="62"/>
      <c r="D49" s="62"/>
      <c r="F49" s="34"/>
      <c r="G49" s="9"/>
      <c r="H49" s="8"/>
      <c r="I49" s="27"/>
      <c r="L49" s="62" t="s">
        <v>95</v>
      </c>
      <c r="M49" s="62"/>
      <c r="N49" s="62"/>
    </row>
    <row r="50" spans="1:14" x14ac:dyDescent="0.2">
      <c r="A50" s="64" t="s">
        <v>6</v>
      </c>
      <c r="B50" s="64"/>
      <c r="C50" s="64"/>
      <c r="D50" s="64"/>
      <c r="F50" s="34"/>
      <c r="G50" s="9"/>
      <c r="H50" s="8"/>
      <c r="I50" s="27"/>
      <c r="L50" s="64" t="s">
        <v>6</v>
      </c>
      <c r="M50" s="64"/>
      <c r="N50" s="64"/>
    </row>
    <row r="51" spans="1:14" ht="27" customHeight="1" x14ac:dyDescent="0.2">
      <c r="A51" s="18" t="s">
        <v>96</v>
      </c>
      <c r="B51" s="17" t="s">
        <v>544</v>
      </c>
      <c r="C51" s="19" t="str">
        <f t="shared" ref="C51:D54" si="2">$G$1</f>
        <v>N/A</v>
      </c>
      <c r="D51" s="19" t="str">
        <f t="shared" si="2"/>
        <v>N/A</v>
      </c>
      <c r="F51" s="34"/>
      <c r="G51" s="9"/>
      <c r="H51" s="8"/>
      <c r="I51" s="27"/>
      <c r="L51" s="18" t="s">
        <v>96</v>
      </c>
      <c r="M51" s="17"/>
      <c r="N51" s="13"/>
    </row>
    <row r="52" spans="1:14" ht="41" customHeight="1" x14ac:dyDescent="0.2">
      <c r="A52" s="18" t="s">
        <v>97</v>
      </c>
      <c r="B52" s="17" t="s">
        <v>544</v>
      </c>
      <c r="C52" s="19" t="str">
        <f t="shared" si="2"/>
        <v>N/A</v>
      </c>
      <c r="D52" s="19" t="str">
        <f t="shared" si="2"/>
        <v>N/A</v>
      </c>
      <c r="F52" s="34"/>
      <c r="G52" s="9"/>
      <c r="H52" s="8"/>
      <c r="I52" s="27"/>
      <c r="L52" s="18" t="s">
        <v>97</v>
      </c>
      <c r="M52" s="17"/>
      <c r="N52" s="13"/>
    </row>
    <row r="53" spans="1:14" ht="68" customHeight="1" x14ac:dyDescent="0.2">
      <c r="A53" s="18" t="s">
        <v>98</v>
      </c>
      <c r="B53" s="17" t="s">
        <v>544</v>
      </c>
      <c r="C53" s="19" t="str">
        <f t="shared" si="2"/>
        <v>N/A</v>
      </c>
      <c r="D53" s="19" t="str">
        <f t="shared" si="2"/>
        <v>N/A</v>
      </c>
      <c r="F53" s="34"/>
      <c r="G53" s="9"/>
      <c r="H53" s="8"/>
      <c r="I53" s="27"/>
      <c r="L53" s="18" t="s">
        <v>98</v>
      </c>
      <c r="M53" s="17"/>
      <c r="N53" s="13"/>
    </row>
    <row r="54" spans="1:14" ht="17" customHeight="1" x14ac:dyDescent="0.2">
      <c r="A54" s="18" t="s">
        <v>99</v>
      </c>
      <c r="B54" s="17" t="s">
        <v>544</v>
      </c>
      <c r="C54" s="19" t="str">
        <f t="shared" si="2"/>
        <v>N/A</v>
      </c>
      <c r="D54" s="19" t="str">
        <f t="shared" si="2"/>
        <v>N/A</v>
      </c>
      <c r="F54" s="82"/>
      <c r="G54" s="82"/>
      <c r="H54" s="82"/>
      <c r="I54" s="79"/>
      <c r="J54" s="79"/>
      <c r="L54" s="18" t="s">
        <v>99</v>
      </c>
      <c r="M54" s="17"/>
      <c r="N54" s="13"/>
    </row>
    <row r="55" spans="1:14" x14ac:dyDescent="0.2">
      <c r="A55" s="62" t="s">
        <v>100</v>
      </c>
      <c r="B55" s="62"/>
      <c r="C55" s="62"/>
      <c r="D55" s="62"/>
      <c r="F55" s="34"/>
      <c r="G55" s="2"/>
      <c r="H55" s="2"/>
      <c r="I55" s="27"/>
      <c r="L55" s="62" t="s">
        <v>100</v>
      </c>
      <c r="M55" s="62"/>
      <c r="N55" s="62"/>
    </row>
    <row r="56" spans="1:14" ht="119" x14ac:dyDescent="0.2">
      <c r="A56" s="18" t="s">
        <v>7</v>
      </c>
      <c r="B56" s="17" t="s">
        <v>544</v>
      </c>
      <c r="C56" s="19" t="str">
        <f>$G$1</f>
        <v>N/A</v>
      </c>
      <c r="D56" s="19" t="str">
        <f>$G$1</f>
        <v>N/A</v>
      </c>
      <c r="F56" s="34"/>
      <c r="G56" s="9"/>
      <c r="H56" s="8"/>
      <c r="I56" s="27"/>
      <c r="L56" s="18" t="s">
        <v>7</v>
      </c>
      <c r="M56" s="17"/>
      <c r="N56" s="13"/>
    </row>
    <row r="57" spans="1:14" x14ac:dyDescent="0.2">
      <c r="A57" s="62" t="s">
        <v>101</v>
      </c>
      <c r="B57" s="62"/>
      <c r="C57" s="62"/>
      <c r="D57" s="62"/>
      <c r="F57" s="78"/>
      <c r="G57" s="78"/>
      <c r="H57" s="78"/>
      <c r="I57" s="79"/>
      <c r="J57" s="79"/>
      <c r="L57" s="62" t="s">
        <v>101</v>
      </c>
      <c r="M57" s="62"/>
      <c r="N57" s="62"/>
    </row>
    <row r="58" spans="1:14" ht="34" customHeight="1" x14ac:dyDescent="0.2">
      <c r="A58" s="18" t="s">
        <v>102</v>
      </c>
      <c r="B58" s="17" t="s">
        <v>544</v>
      </c>
      <c r="C58" s="19" t="str">
        <f>$G$1</f>
        <v>N/A</v>
      </c>
      <c r="D58" s="19" t="str">
        <f>$G$1</f>
        <v>N/A</v>
      </c>
      <c r="F58" s="36"/>
      <c r="G58" s="9"/>
      <c r="H58" s="8"/>
      <c r="I58" s="27"/>
      <c r="L58" s="18" t="s">
        <v>102</v>
      </c>
      <c r="M58" s="17"/>
      <c r="N58" s="13"/>
    </row>
    <row r="59" spans="1:14" x14ac:dyDescent="0.2">
      <c r="A59" s="62" t="s">
        <v>103</v>
      </c>
      <c r="B59" s="62"/>
      <c r="C59" s="62"/>
      <c r="D59" s="62"/>
      <c r="F59" s="80"/>
      <c r="G59" s="80"/>
      <c r="H59" s="80"/>
      <c r="I59" s="81"/>
      <c r="J59" s="81"/>
      <c r="L59" s="62" t="s">
        <v>103</v>
      </c>
      <c r="M59" s="62"/>
      <c r="N59" s="62"/>
    </row>
    <row r="60" spans="1:14" ht="91" customHeight="1" x14ac:dyDescent="0.2">
      <c r="A60" s="18" t="s">
        <v>8</v>
      </c>
      <c r="B60" s="17" t="s">
        <v>31</v>
      </c>
      <c r="C60" s="13" t="str">
        <f>$F$5&amp;CHAR(10)&amp;_xlfn.TEXTJOIN(CHAR(10),TRUE,$F$35:$F$37)</f>
        <v>ISO 14971
ISO 15223-1
ISO 20417
ISO 7000</v>
      </c>
      <c r="D60"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F60" s="34"/>
      <c r="G60" s="9"/>
      <c r="H60" s="8"/>
      <c r="I60" s="27"/>
      <c r="L60" s="18" t="s">
        <v>8</v>
      </c>
      <c r="M60" s="17"/>
      <c r="N60" s="13"/>
    </row>
    <row r="61" spans="1:14" ht="108" customHeight="1" x14ac:dyDescent="0.2">
      <c r="A61" s="23" t="s">
        <v>104</v>
      </c>
      <c r="B61" s="17" t="s">
        <v>31</v>
      </c>
      <c r="C61" s="13" t="str">
        <f>$F$4&amp;CHAR(10)&amp;$F$5&amp;CHAR(10)&amp;$F$13&amp;CHAR(10)&amp;_xlfn.TEXTJOIN(CHAR(10),TRUE,$F$15:$F$19)&amp;CHAR(10)&amp;$F$25&amp;CHAR(10)&amp;$F$26</f>
        <v>ISO 13485
ISO 14971
ISO 10555-1
ISO 11070
ISO 14708-1
ISO 14708-3
ISO 80369-6
IEC 60529
IEC 62133-1
IEC 62133-2</v>
      </c>
      <c r="D61"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F61" s="34"/>
      <c r="G61" s="9"/>
      <c r="H61" s="8"/>
      <c r="I61" s="27"/>
      <c r="L61" s="23" t="s">
        <v>104</v>
      </c>
      <c r="M61" s="17"/>
      <c r="N61" s="13"/>
    </row>
    <row r="62" spans="1:14" ht="59" customHeight="1" x14ac:dyDescent="0.2">
      <c r="A62" s="23" t="s">
        <v>105</v>
      </c>
      <c r="B62" s="17" t="s">
        <v>544</v>
      </c>
      <c r="C62" s="19" t="str">
        <f>$G$1</f>
        <v>N/A</v>
      </c>
      <c r="D62" s="19" t="str">
        <f>$G$1</f>
        <v>N/A</v>
      </c>
      <c r="F62" s="34"/>
      <c r="G62" s="9"/>
      <c r="H62" s="8"/>
      <c r="I62" s="27"/>
      <c r="L62" s="23" t="s">
        <v>105</v>
      </c>
      <c r="M62" s="17"/>
      <c r="N62" s="13"/>
    </row>
    <row r="63" spans="1:14" x14ac:dyDescent="0.2">
      <c r="A63" s="62" t="s">
        <v>106</v>
      </c>
      <c r="B63" s="62"/>
      <c r="C63" s="62"/>
      <c r="D63" s="62"/>
      <c r="F63" s="34"/>
      <c r="G63" s="9"/>
      <c r="H63" s="8"/>
      <c r="I63" s="27"/>
      <c r="L63" s="62" t="s">
        <v>106</v>
      </c>
      <c r="M63" s="62"/>
      <c r="N63" s="62"/>
    </row>
    <row r="64" spans="1:14" x14ac:dyDescent="0.2">
      <c r="A64" s="64" t="s">
        <v>107</v>
      </c>
      <c r="B64" s="64"/>
      <c r="C64" s="64"/>
      <c r="D64" s="64"/>
      <c r="F64" s="34"/>
      <c r="G64" s="9"/>
      <c r="H64" s="8"/>
      <c r="I64" s="27"/>
      <c r="L64" s="64" t="s">
        <v>107</v>
      </c>
      <c r="M64" s="64"/>
      <c r="N64" s="64"/>
    </row>
    <row r="65" spans="1:14" ht="51" customHeight="1" x14ac:dyDescent="0.2">
      <c r="A65" s="24" t="s">
        <v>108</v>
      </c>
      <c r="B65" s="17" t="s">
        <v>31</v>
      </c>
      <c r="C65" s="13" t="str">
        <f>$F$5</f>
        <v>ISO 14971</v>
      </c>
      <c r="D65"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F65" s="34"/>
      <c r="G65" s="9"/>
      <c r="H65" s="8"/>
      <c r="I65" s="27"/>
      <c r="L65" s="24" t="s">
        <v>108</v>
      </c>
      <c r="M65" s="17"/>
      <c r="N65" s="13"/>
    </row>
    <row r="66" spans="1:14" ht="68" customHeight="1" x14ac:dyDescent="0.2">
      <c r="A66" s="24" t="s">
        <v>109</v>
      </c>
      <c r="B66" s="17" t="s">
        <v>31</v>
      </c>
      <c r="C66" s="13" t="str">
        <f>$F$5&amp;CHAR(10)&amp;$F$29</f>
        <v>ISO 14971
IEC 62366-1</v>
      </c>
      <c r="D66"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F66" s="34"/>
      <c r="G66" s="9"/>
      <c r="H66" s="8"/>
      <c r="I66" s="27"/>
      <c r="L66" s="24" t="s">
        <v>109</v>
      </c>
      <c r="M66" s="17"/>
      <c r="N66" s="13"/>
    </row>
    <row r="67" spans="1:14" ht="92" customHeight="1" x14ac:dyDescent="0.2">
      <c r="A67" s="24" t="s">
        <v>110</v>
      </c>
      <c r="B67" s="17" t="s">
        <v>31</v>
      </c>
      <c r="C67" s="13" t="str">
        <f>_xlfn.TEXTJOIN(CHAR(10),TRUE,$F$6:$F$12)</f>
        <v>ISO 10993-1
ISO 10993-5
ISO 10993-6
ISO 10993-10
ISO 10993-17
ISO 10993-18
ISO 10993-23</v>
      </c>
      <c r="D67"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67" s="24" t="s">
        <v>110</v>
      </c>
      <c r="M67" s="17"/>
      <c r="N67" s="13"/>
    </row>
    <row r="68" spans="1:14" ht="60" customHeight="1" x14ac:dyDescent="0.2">
      <c r="A68" s="24" t="s">
        <v>111</v>
      </c>
      <c r="B68" s="17" t="s">
        <v>31</v>
      </c>
      <c r="C68" s="13" t="str">
        <f>_xlfn.TEXTJOIN(CHAR(10),TRUE,$F$6:$F$12)</f>
        <v>ISO 10993-1
ISO 10993-5
ISO 10993-6
ISO 10993-10
ISO 10993-17
ISO 10993-18
ISO 10993-23</v>
      </c>
      <c r="D68"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68" s="24" t="s">
        <v>111</v>
      </c>
      <c r="M68" s="17"/>
      <c r="N68" s="13"/>
    </row>
    <row r="69" spans="1:14" ht="65" customHeight="1" x14ac:dyDescent="0.2">
      <c r="A69" s="23" t="s">
        <v>112</v>
      </c>
      <c r="B69" s="17" t="s">
        <v>31</v>
      </c>
      <c r="C69" s="13" t="str">
        <f>_xlfn.TEXTJOIN(CHAR(10),TRUE,$F$30:$F$32)</f>
        <v>ISO 11135
ISO 11137-1
ISO 11137-2</v>
      </c>
      <c r="D69"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69" s="23" t="s">
        <v>112</v>
      </c>
      <c r="M69" s="17"/>
      <c r="N69" s="13"/>
    </row>
    <row r="70" spans="1:14" ht="51" x14ac:dyDescent="0.2">
      <c r="A70" s="23" t="s">
        <v>113</v>
      </c>
      <c r="B70" s="17" t="s">
        <v>544</v>
      </c>
      <c r="C70" s="19" t="str">
        <f>$G$1</f>
        <v>N/A</v>
      </c>
      <c r="D70" s="19" t="str">
        <f>$G$1</f>
        <v>N/A</v>
      </c>
      <c r="L70" s="23" t="s">
        <v>113</v>
      </c>
      <c r="M70" s="17"/>
      <c r="N70" s="13"/>
    </row>
    <row r="71" spans="1:14" ht="130" customHeight="1" x14ac:dyDescent="0.2">
      <c r="A71" s="23" t="s">
        <v>114</v>
      </c>
      <c r="B71" s="17" t="s">
        <v>31</v>
      </c>
      <c r="C71" s="13" t="str">
        <f>$F$4&amp;CHAR(10)&amp;$F$5&amp;CHAR(10)&amp;_xlfn.TEXTJOIN(CHAR(10),TRUE,$F$33:$F$37)</f>
        <v>ISO 13485
ISO 14971
ISO 11607-1
ISO 11607-2
ISO 15223-1
ISO 20417
ISO 7000</v>
      </c>
      <c r="D71" s="13" t="str">
        <f>_xlfn.TEXTJOIN(CHAR(10),TRUE,$I$4:$I$24)&amp;CHAR(10)&amp;I26</f>
        <v xml:space="preserve">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
</v>
      </c>
      <c r="L71" s="23" t="s">
        <v>114</v>
      </c>
      <c r="M71" s="17"/>
      <c r="N71" s="13"/>
    </row>
    <row r="72" spans="1:14" ht="85" customHeight="1" x14ac:dyDescent="0.2">
      <c r="A72" s="23" t="s">
        <v>115</v>
      </c>
      <c r="B72" s="17" t="s">
        <v>31</v>
      </c>
      <c r="C72" s="13" t="str">
        <f>$F$4&amp;CHAR(10)&amp;$F$5&amp;CHAR(10)&amp;_xlfn.TEXTJOIN(CHAR(10),TRUE,$F$30:$F$37)</f>
        <v>ISO 13485
ISO 14971
ISO 11135
ISO 11137-1
ISO 11137-2
ISO 11607-1
ISO 11607-2
ISO 15223-1
ISO 20417
ISO 7000</v>
      </c>
      <c r="D72" s="13" t="str">
        <f>_xlfn.TEXTJOIN(CHAR(10),TRUE,$I$4:$I$24)&amp;CHAR(10)&amp;I27</f>
        <v xml:space="preserve">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
</v>
      </c>
      <c r="L72" s="23" t="s">
        <v>115</v>
      </c>
      <c r="M72" s="17"/>
      <c r="N72" s="13"/>
    </row>
    <row r="73" spans="1:14" ht="100" customHeight="1" x14ac:dyDescent="0.2">
      <c r="A73" s="23" t="s">
        <v>116</v>
      </c>
      <c r="B73" s="17" t="s">
        <v>31</v>
      </c>
      <c r="C73" s="13" t="str">
        <f>$F$4&amp;CHAR(10)&amp;$F$5&amp;CHAR(10)&amp;_xlfn.TEXTJOIN(CHAR(10),TRUE,$F$30:$F$34)</f>
        <v>ISO 13485
ISO 14971
ISO 11135
ISO 11137-1
ISO 11137-2
ISO 11607-1
ISO 11607-2</v>
      </c>
      <c r="D73"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73" s="23" t="s">
        <v>116</v>
      </c>
      <c r="M73" s="17"/>
      <c r="N73" s="13"/>
    </row>
    <row r="74" spans="1:14" ht="51" x14ac:dyDescent="0.2">
      <c r="A74" s="23" t="s">
        <v>117</v>
      </c>
      <c r="B74" s="17" t="s">
        <v>544</v>
      </c>
      <c r="C74" s="19" t="str">
        <f>$G$1</f>
        <v>N/A</v>
      </c>
      <c r="D74" s="19" t="str">
        <f>$G$1</f>
        <v>N/A</v>
      </c>
      <c r="L74" s="23" t="s">
        <v>117</v>
      </c>
      <c r="M74" s="17"/>
      <c r="N74" s="13"/>
    </row>
    <row r="75" spans="1:14" s="28" customFormat="1" ht="78" customHeight="1" x14ac:dyDescent="0.2">
      <c r="A75" s="23" t="s">
        <v>118</v>
      </c>
      <c r="B75" s="17" t="s">
        <v>31</v>
      </c>
      <c r="C75" s="13" t="str">
        <f>_xlfn.TEXTJOIN(CHAR(10),TRUE,$F$33:$F$37)</f>
        <v>ISO 11607-1
ISO 11607-2
ISO 15223-1
ISO 20417
ISO 7000</v>
      </c>
      <c r="D75"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F75" s="27"/>
      <c r="I75" s="29"/>
      <c r="L75" s="23" t="s">
        <v>118</v>
      </c>
      <c r="M75" s="17"/>
      <c r="N75" s="13"/>
    </row>
    <row r="76" spans="1:14" x14ac:dyDescent="0.2">
      <c r="A76" s="63" t="s">
        <v>119</v>
      </c>
      <c r="B76" s="63"/>
      <c r="C76" s="63"/>
      <c r="D76" s="63"/>
      <c r="L76" s="63" t="s">
        <v>119</v>
      </c>
      <c r="M76" s="63"/>
      <c r="N76" s="63"/>
    </row>
    <row r="77" spans="1:14" ht="97" customHeight="1" x14ac:dyDescent="0.2">
      <c r="A77" s="38" t="s">
        <v>120</v>
      </c>
      <c r="B77" s="39" t="s">
        <v>544</v>
      </c>
      <c r="C77" s="19" t="str">
        <f>$G$1</f>
        <v>N/A</v>
      </c>
      <c r="D77" s="19" t="str">
        <f>$G$1</f>
        <v>N/A</v>
      </c>
      <c r="L77" s="23" t="s">
        <v>120</v>
      </c>
      <c r="M77" s="17"/>
      <c r="N77" s="13"/>
    </row>
    <row r="78" spans="1:14" ht="56" customHeight="1" x14ac:dyDescent="0.2">
      <c r="A78" s="38" t="s">
        <v>121</v>
      </c>
      <c r="B78" s="39" t="s">
        <v>544</v>
      </c>
      <c r="C78" s="19" t="str">
        <f>$G$1</f>
        <v>N/A</v>
      </c>
      <c r="D78" s="19" t="str">
        <f>$G$1</f>
        <v>N/A</v>
      </c>
      <c r="L78" s="23" t="s">
        <v>121</v>
      </c>
      <c r="M78" s="17"/>
      <c r="N78" s="13"/>
    </row>
    <row r="79" spans="1:14" x14ac:dyDescent="0.2">
      <c r="A79" s="62" t="s">
        <v>122</v>
      </c>
      <c r="B79" s="62"/>
      <c r="C79" s="62"/>
      <c r="D79" s="62"/>
      <c r="L79" s="62" t="s">
        <v>122</v>
      </c>
      <c r="M79" s="62"/>
      <c r="N79" s="62"/>
    </row>
    <row r="80" spans="1:14" x14ac:dyDescent="0.2">
      <c r="A80" s="63" t="s">
        <v>126</v>
      </c>
      <c r="B80" s="63"/>
      <c r="C80" s="63"/>
      <c r="D80" s="63"/>
      <c r="L80" s="63" t="s">
        <v>126</v>
      </c>
      <c r="M80" s="63"/>
      <c r="N80" s="63"/>
    </row>
    <row r="81" spans="1:14" ht="63" customHeight="1" x14ac:dyDescent="0.2">
      <c r="A81" s="23" t="s">
        <v>123</v>
      </c>
      <c r="B81" s="17" t="s">
        <v>544</v>
      </c>
      <c r="C81" s="19" t="str">
        <f t="shared" ref="C81:D83" si="3">$G$1</f>
        <v>N/A</v>
      </c>
      <c r="D81" s="19" t="str">
        <f t="shared" si="3"/>
        <v>N/A</v>
      </c>
      <c r="L81" s="23" t="s">
        <v>123</v>
      </c>
      <c r="M81" s="17"/>
      <c r="N81" s="13"/>
    </row>
    <row r="82" spans="1:14" ht="68" customHeight="1" x14ac:dyDescent="0.2">
      <c r="A82" s="23" t="s">
        <v>124</v>
      </c>
      <c r="B82" s="17" t="s">
        <v>544</v>
      </c>
      <c r="C82" s="19" t="str">
        <f t="shared" si="3"/>
        <v>N/A</v>
      </c>
      <c r="D82" s="19" t="str">
        <f t="shared" si="3"/>
        <v>N/A</v>
      </c>
      <c r="L82" s="23" t="s">
        <v>124</v>
      </c>
      <c r="M82" s="17"/>
      <c r="N82" s="13"/>
    </row>
    <row r="83" spans="1:14" ht="51" customHeight="1" x14ac:dyDescent="0.2">
      <c r="A83" s="23" t="s">
        <v>125</v>
      </c>
      <c r="B83" s="17" t="s">
        <v>544</v>
      </c>
      <c r="C83" s="19" t="str">
        <f t="shared" si="3"/>
        <v>N/A</v>
      </c>
      <c r="D83" s="19" t="str">
        <f t="shared" si="3"/>
        <v>N/A</v>
      </c>
      <c r="L83" s="23" t="s">
        <v>125</v>
      </c>
      <c r="M83" s="17"/>
      <c r="N83" s="13"/>
    </row>
    <row r="84" spans="1:14" x14ac:dyDescent="0.2">
      <c r="A84" s="65" t="s">
        <v>127</v>
      </c>
      <c r="B84" s="65"/>
      <c r="C84" s="65"/>
      <c r="D84" s="65"/>
      <c r="L84" s="65" t="s">
        <v>127</v>
      </c>
      <c r="M84" s="65"/>
      <c r="N84" s="65"/>
    </row>
    <row r="85" spans="1:14" ht="51" customHeight="1" x14ac:dyDescent="0.2">
      <c r="A85" s="14" t="s">
        <v>128</v>
      </c>
      <c r="B85" s="17" t="s">
        <v>544</v>
      </c>
      <c r="C85" s="19" t="str">
        <f t="shared" ref="C85:D88" si="4">$G$1</f>
        <v>N/A</v>
      </c>
      <c r="D85" s="19" t="str">
        <f t="shared" si="4"/>
        <v>N/A</v>
      </c>
      <c r="L85" s="14" t="s">
        <v>128</v>
      </c>
      <c r="M85" s="17"/>
      <c r="N85" s="13"/>
    </row>
    <row r="86" spans="1:14" ht="110" customHeight="1" x14ac:dyDescent="0.2">
      <c r="A86" s="14" t="s">
        <v>129</v>
      </c>
      <c r="B86" s="17" t="s">
        <v>544</v>
      </c>
      <c r="C86" s="19" t="str">
        <f t="shared" si="4"/>
        <v>N/A</v>
      </c>
      <c r="D86" s="19" t="str">
        <f t="shared" si="4"/>
        <v>N/A</v>
      </c>
      <c r="L86" s="14" t="s">
        <v>129</v>
      </c>
      <c r="M86" s="17"/>
      <c r="N86" s="13"/>
    </row>
    <row r="87" spans="1:14" ht="76" customHeight="1" x14ac:dyDescent="0.2">
      <c r="A87" s="14" t="s">
        <v>130</v>
      </c>
      <c r="B87" s="17" t="s">
        <v>544</v>
      </c>
      <c r="C87" s="19" t="str">
        <f t="shared" si="4"/>
        <v>N/A</v>
      </c>
      <c r="D87" s="19" t="str">
        <f t="shared" si="4"/>
        <v>N/A</v>
      </c>
      <c r="L87" s="14" t="s">
        <v>130</v>
      </c>
      <c r="M87" s="17"/>
      <c r="N87" s="13"/>
    </row>
    <row r="88" spans="1:14" ht="92" customHeight="1" x14ac:dyDescent="0.2">
      <c r="A88" s="14" t="s">
        <v>131</v>
      </c>
      <c r="B88" s="17" t="s">
        <v>544</v>
      </c>
      <c r="C88" s="19" t="str">
        <f t="shared" si="4"/>
        <v>N/A</v>
      </c>
      <c r="D88" s="19" t="str">
        <f t="shared" si="4"/>
        <v>N/A</v>
      </c>
      <c r="L88" s="14" t="s">
        <v>131</v>
      </c>
      <c r="M88" s="17"/>
      <c r="N88" s="13"/>
    </row>
    <row r="89" spans="1:14" x14ac:dyDescent="0.2">
      <c r="A89" s="66" t="s">
        <v>132</v>
      </c>
      <c r="B89" s="66"/>
      <c r="C89" s="66"/>
      <c r="D89" s="66"/>
      <c r="L89" s="66" t="s">
        <v>132</v>
      </c>
      <c r="M89" s="66"/>
      <c r="N89" s="66"/>
    </row>
    <row r="90" spans="1:14" ht="64" customHeight="1" x14ac:dyDescent="0.2">
      <c r="A90" s="18" t="s">
        <v>133</v>
      </c>
      <c r="B90" s="17" t="s">
        <v>31</v>
      </c>
      <c r="C90" s="13" t="str">
        <f>$F$5&amp;CHAR(10)&amp;$F$27</f>
        <v>ISO 14971
IEC 62311</v>
      </c>
      <c r="D90"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90" s="18" t="s">
        <v>133</v>
      </c>
      <c r="M90" s="17"/>
      <c r="N90" s="13"/>
    </row>
    <row r="91" spans="1:14" x14ac:dyDescent="0.2">
      <c r="A91" s="65" t="s">
        <v>134</v>
      </c>
      <c r="B91" s="65"/>
      <c r="C91" s="65"/>
      <c r="D91" s="65"/>
      <c r="L91" s="65" t="s">
        <v>134</v>
      </c>
      <c r="M91" s="65"/>
      <c r="N91" s="65"/>
    </row>
    <row r="92" spans="1:14" ht="87" customHeight="1" x14ac:dyDescent="0.2">
      <c r="A92" s="14" t="s">
        <v>135</v>
      </c>
      <c r="B92" s="17" t="s">
        <v>31</v>
      </c>
      <c r="C92" s="13" t="str">
        <f>$F$5&amp;CHAR(10)&amp;$F$13&amp;CHAR(10)&amp;_xlfn.TEXTJOIN(CHAR(10),TRUE,$F$15:$F$26)&amp;CHAR(10)&amp;$F$29</f>
        <v>ISO 14971
ISO 10555-1
ISO 11070
ISO 14708-1
ISO 14708-3
ISO 80369-6
IEC 60529
IEC 60601-1
IEC 60601-1-2
IEC 60601-1-6
IEC 60601-1-11
IEC 60601-2-10
IEC 62133-1
IEC 62133-2
IEC 62366-1</v>
      </c>
      <c r="D92"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92" s="14" t="s">
        <v>135</v>
      </c>
      <c r="M92" s="17"/>
      <c r="N92" s="13"/>
    </row>
    <row r="93" spans="1:14" ht="69" customHeight="1" x14ac:dyDescent="0.2">
      <c r="A93" s="14" t="s">
        <v>136</v>
      </c>
      <c r="B93" s="17" t="s">
        <v>31</v>
      </c>
      <c r="C93" s="13" t="str">
        <f>$F$5&amp;CHAR(10)&amp;_xlfn.TEXTJOIN(CHAR(10),TRUE,$F$20:$F$24)&amp;CHAR(10)&amp;$F$27&amp;CHAR(10)&amp;$F$29</f>
        <v>ISO 14971
IEC 60601-1
IEC 60601-1-2
IEC 60601-1-6
IEC 60601-1-11
IEC 60601-2-10
IEC 62311
IEC 62366-1</v>
      </c>
      <c r="D93"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93" s="14" t="s">
        <v>136</v>
      </c>
      <c r="M93" s="17"/>
      <c r="N93" s="13"/>
    </row>
    <row r="94" spans="1:14" ht="71" customHeight="1" x14ac:dyDescent="0.2">
      <c r="A94" s="14" t="s">
        <v>137</v>
      </c>
      <c r="B94" s="17" t="s">
        <v>31</v>
      </c>
      <c r="C94" s="13" t="str">
        <f>_xlfn.TEXTJOIN(CHAR(10),TRUE,$F$5:$F$6)</f>
        <v>ISO 14971
ISO 10993-1</v>
      </c>
      <c r="D94"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94" s="14" t="s">
        <v>137</v>
      </c>
      <c r="M94" s="17"/>
      <c r="N94" s="13"/>
    </row>
    <row r="95" spans="1:14" ht="108" customHeight="1" x14ac:dyDescent="0.2">
      <c r="A95" s="14" t="s">
        <v>138</v>
      </c>
      <c r="B95" s="17" t="s">
        <v>31</v>
      </c>
      <c r="C95" s="13" t="str">
        <f>$F$5&amp;CHAR(10)&amp;$F$28</f>
        <v>ISO 14971
IEC 62304</v>
      </c>
      <c r="D95" s="13" t="str">
        <f>$I$4&amp;CHAR(10)&amp;$I$6&amp;CHAR(10)&amp;$I$7&amp;CHAR(10)&amp;$I$9&amp;CHAR(10)&amp;$I$11&amp;CHAR(10)&amp;$I$12&amp;CHAR(10)&amp;_xlfn.TEXTJOIN(CHAR(10),TRUE,$I$14:$I$18)&amp;CHAR(10)&amp;_xlfn.TEXTJOIN(CHAR(10),TRUE,$I$20:$I$22)</f>
        <v>J020101 - Deep brain stimulation (DBS) implantable neurostimulators
J020201 - Radiofrequency implantable spinal neurostimulators
J020202 - Fully implantable spinal neurostimulators
J020301 - Drug-resistant epilepsy non-surgical therapy implantable neurostimulators
J020401 - Bladder incontinence neurostimulators
J020402 - Intestinal incontinence neurostimulators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J0209 - Carotid sinus implantable neurostimulators and leads
J0210 - Peripheral nerve implantable neurostimulators and pain therapy leads
J0211 - Sleep apnea treatment implantable neurostimulators and leads</v>
      </c>
      <c r="L95" s="14" t="s">
        <v>138</v>
      </c>
      <c r="M95" s="17"/>
      <c r="N95" s="13"/>
    </row>
    <row r="96" spans="1:14" ht="51" customHeight="1" x14ac:dyDescent="0.2">
      <c r="A96" s="14" t="s">
        <v>139</v>
      </c>
      <c r="B96" s="17" t="s">
        <v>31</v>
      </c>
      <c r="C96" s="13" t="str">
        <f>$F$5&amp;CHAR(10)&amp;$F$6</f>
        <v>ISO 14971
ISO 10993-1</v>
      </c>
      <c r="D96"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96" s="14" t="s">
        <v>139</v>
      </c>
      <c r="M96" s="17"/>
      <c r="N96" s="13"/>
    </row>
    <row r="97" spans="1:14" ht="124" customHeight="1" x14ac:dyDescent="0.2">
      <c r="A97" s="14" t="s">
        <v>140</v>
      </c>
      <c r="B97" s="17" t="s">
        <v>31</v>
      </c>
      <c r="C97" s="13" t="str">
        <f>$F$5&amp;CHAR(10)&amp;$F$14&amp;CHAR(10)&amp;$F$21&amp;CHAR(10)&amp;$F$27</f>
        <v>ISO 14971
ISO/TS 10974
IEC 60601-1-2
IEC 62311</v>
      </c>
      <c r="D97"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97" s="14" t="s">
        <v>140</v>
      </c>
      <c r="M97" s="17"/>
      <c r="N97" s="13"/>
    </row>
    <row r="98" spans="1:14" ht="118" customHeight="1" x14ac:dyDescent="0.2">
      <c r="A98" s="14" t="s">
        <v>141</v>
      </c>
      <c r="B98" s="17" t="s">
        <v>31</v>
      </c>
      <c r="C98" s="13" t="str">
        <f>$F$5&amp;CHAR(10)&amp;$F$29</f>
        <v>ISO 14971
IEC 62366-1</v>
      </c>
      <c r="D98"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98" s="14" t="s">
        <v>141</v>
      </c>
      <c r="M98" s="17"/>
      <c r="N98" s="13"/>
    </row>
    <row r="99" spans="1:14" ht="99" customHeight="1" x14ac:dyDescent="0.2">
      <c r="A99" s="14" t="s">
        <v>142</v>
      </c>
      <c r="B99" s="17" t="s">
        <v>31</v>
      </c>
      <c r="C99" s="13" t="str">
        <f>$F$4&amp;CHAR(10)&amp;$F$5&amp;CHAR(10)&amp;$F$20</f>
        <v>ISO 13485
ISO 14971
IEC 60601-1</v>
      </c>
      <c r="D99"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99" s="14" t="s">
        <v>142</v>
      </c>
      <c r="M99" s="17"/>
      <c r="N99" s="13"/>
    </row>
    <row r="100" spans="1:14" ht="59" customHeight="1" x14ac:dyDescent="0.2">
      <c r="A100" s="14" t="s">
        <v>634</v>
      </c>
      <c r="B100" s="17" t="s">
        <v>544</v>
      </c>
      <c r="C100" s="19" t="str">
        <f>$G$1</f>
        <v>N/A</v>
      </c>
      <c r="D100" s="19" t="str">
        <f>$G$1</f>
        <v>N/A</v>
      </c>
      <c r="L100" s="14" t="s">
        <v>634</v>
      </c>
      <c r="M100" s="17"/>
      <c r="N100" s="13"/>
    </row>
    <row r="101" spans="1:14" ht="106" customHeight="1" x14ac:dyDescent="0.2">
      <c r="A101" s="14" t="s">
        <v>144</v>
      </c>
      <c r="B101" s="17" t="s">
        <v>31</v>
      </c>
      <c r="C101" s="13" t="str">
        <f>$F$4&amp;CHAR(10)&amp;$F$5&amp;CHAR(10)&amp;$F$29</f>
        <v>ISO 13485
ISO 14971
IEC 62366-1</v>
      </c>
      <c r="D101"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101" s="14" t="s">
        <v>144</v>
      </c>
      <c r="M101" s="17"/>
      <c r="N101" s="13"/>
    </row>
    <row r="102" spans="1:14" ht="106" customHeight="1" x14ac:dyDescent="0.2">
      <c r="A102" s="14" t="s">
        <v>145</v>
      </c>
      <c r="B102" s="17" t="s">
        <v>31</v>
      </c>
      <c r="C102" s="13" t="str">
        <f>$F$4&amp;CHAR(10)&amp;$F$5&amp;CHAR(10)&amp;$F$29</f>
        <v>ISO 13485
ISO 14971
IEC 62366-1</v>
      </c>
      <c r="D102"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102" s="14" t="s">
        <v>145</v>
      </c>
      <c r="M102" s="17"/>
      <c r="N102" s="13"/>
    </row>
    <row r="103" spans="1:14" ht="84" customHeight="1" x14ac:dyDescent="0.2">
      <c r="A103" s="14" t="s">
        <v>146</v>
      </c>
      <c r="B103" s="17" t="s">
        <v>31</v>
      </c>
      <c r="C103" s="13" t="str">
        <f>$F$4&amp;CHAR(10)&amp;$F$5&amp;CHAR(10)&amp;_xlfn.TEXTJOIN(CHAR(10),TRUE,$F$35:$F$37)</f>
        <v>ISO 13485
ISO 14971
ISO 15223-1
ISO 20417
ISO 7000</v>
      </c>
      <c r="D103"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103" s="14" t="s">
        <v>146</v>
      </c>
      <c r="M103" s="17"/>
      <c r="N103" s="13"/>
    </row>
    <row r="104" spans="1:14" x14ac:dyDescent="0.2">
      <c r="A104" s="66" t="s">
        <v>147</v>
      </c>
      <c r="B104" s="66"/>
      <c r="C104" s="66"/>
      <c r="D104" s="66"/>
      <c r="L104" s="66" t="s">
        <v>147</v>
      </c>
      <c r="M104" s="66"/>
      <c r="N104" s="66"/>
    </row>
    <row r="105" spans="1:14" ht="105" customHeight="1" x14ac:dyDescent="0.2">
      <c r="A105" s="14" t="s">
        <v>148</v>
      </c>
      <c r="B105" s="17" t="s">
        <v>31</v>
      </c>
      <c r="C105" s="13" t="str">
        <f>$F$4&amp;CHAR(10)&amp;$F$13&amp;CHAR(10)&amp;_xlfn.TEXTJOIN(CHAR(10),TRUE,$F$15:$F$18)</f>
        <v>ISO 13485
ISO 10555-1
ISO 11070
ISO 14708-1
ISO 14708-3
ISO 80369-6</v>
      </c>
      <c r="D105" s="13" t="str">
        <f>$I$4&amp;CHAR(10)&amp;$I$6&amp;CHAR(10)&amp;$I$7&amp;CHAR(10)&amp;$I$9&amp;CHAR(10)&amp;$I$11&amp;CHAR(10)&amp;$I$12&amp;CHAR(10)&amp;_xlfn.TEXTJOIN(CHAR(10),TRUE,$I$14:$I$18)&amp;CHAR(10)&amp;_xlfn.TEXTJOIN(CHAR(10),TRUE,$I$20:$I$22)</f>
        <v>J020101 - Deep brain stimulation (DBS) implantable neurostimulators
J020201 - Radiofrequency implantable spinal neurostimulators
J020202 - Fully implantable spinal neurostimulators
J020301 - Drug-resistant epilepsy non-surgical therapy implantable neurostimulators
J020401 - Bladder incontinence neurostimulators
J020402 - Intestinal incontinence neurostimulators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J0209 - Carotid sinus implantable neurostimulators and leads
J0210 - Peripheral nerve implantable neurostimulators and pain therapy leads
J0211 - Sleep apnea treatment implantable neurostimulators and leads</v>
      </c>
      <c r="L105" s="14" t="s">
        <v>148</v>
      </c>
      <c r="M105" s="17"/>
      <c r="N105" s="13"/>
    </row>
    <row r="106" spans="1:14" ht="129" customHeight="1" x14ac:dyDescent="0.2">
      <c r="A106" s="14" t="s">
        <v>149</v>
      </c>
      <c r="B106" s="17" t="s">
        <v>31</v>
      </c>
      <c r="C106" s="13" t="str">
        <f>$F$5&amp;CHAR(10)&amp;_xlfn.TEXTJOIN(CHAR(10),TRUE,$F$35:$F$37)</f>
        <v>ISO 14971
ISO 15223-1
ISO 20417
ISO 7000</v>
      </c>
      <c r="D106" s="13" t="str">
        <f>$I$4&amp;CHAR(10)&amp;$I$6&amp;CHAR(10)&amp;$I$7&amp;CHAR(10)&amp;$I$9&amp;CHAR(10)&amp;$I$11&amp;CHAR(10)&amp;$I$12&amp;CHAR(10)&amp;_xlfn.TEXTJOIN(CHAR(10),TRUE,$I$14:$I$18)&amp;CHAR(10)&amp;_xlfn.TEXTJOIN(CHAR(10),TRUE,$I$20:$I$22)</f>
        <v>J020101 - Deep brain stimulation (DBS) implantable neurostimulators
J020201 - Radiofrequency implantable spinal neurostimulators
J020202 - Fully implantable spinal neurostimulators
J020301 - Drug-resistant epilepsy non-surgical therapy implantable neurostimulators
J020401 - Bladder incontinence neurostimulators
J020402 - Intestinal incontinence neurostimulators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J0209 - Carotid sinus implantable neurostimulators and leads
J0210 - Peripheral nerve implantable neurostimulators and pain therapy leads
J0211 - Sleep apnea treatment implantable neurostimulators and leads</v>
      </c>
      <c r="L106" s="14" t="s">
        <v>149</v>
      </c>
      <c r="M106" s="17"/>
      <c r="N106" s="13"/>
    </row>
    <row r="107" spans="1:14" x14ac:dyDescent="0.2">
      <c r="A107" s="66" t="s">
        <v>150</v>
      </c>
      <c r="B107" s="66"/>
      <c r="C107" s="66"/>
      <c r="D107" s="66"/>
      <c r="L107" s="66" t="s">
        <v>150</v>
      </c>
      <c r="M107" s="66"/>
      <c r="N107" s="66"/>
    </row>
    <row r="108" spans="1:14" x14ac:dyDescent="0.2">
      <c r="A108" s="66" t="s">
        <v>151</v>
      </c>
      <c r="B108" s="66"/>
      <c r="C108" s="66"/>
      <c r="D108" s="66"/>
      <c r="L108" s="66" t="s">
        <v>151</v>
      </c>
      <c r="M108" s="66"/>
      <c r="N108" s="66"/>
    </row>
    <row r="109" spans="1:14" ht="83" customHeight="1" x14ac:dyDescent="0.2">
      <c r="A109" s="14" t="s">
        <v>152</v>
      </c>
      <c r="B109" s="17" t="s">
        <v>31</v>
      </c>
      <c r="C109" s="13" t="str">
        <f>$F$4&amp;CHAR(10)&amp;$F$5&amp;CHAR(10)&amp;$F$14&amp;CHAR(10)&amp;$F$20&amp;CHAR(10)&amp;$F$21&amp;CHAR(10)&amp;$F$27</f>
        <v>ISO 13485
ISO 14971
ISO/TS 10974
IEC 60601-1
IEC 60601-1-2
IEC 62311</v>
      </c>
      <c r="D109" s="13" t="str">
        <f>$I$4&amp;CHAR(10)&amp;$I$6&amp;CHAR(10)&amp;$I$7&amp;CHAR(10)&amp;$I$9&amp;CHAR(10)&amp;$I$11&amp;CHAR(10)&amp;$I$12&amp;CHAR(10)&amp;_xlfn.TEXTJOIN(CHAR(10),TRUE,$I$14:$I$18)&amp;CHAR(10)&amp;_xlfn.TEXTJOIN(CHAR(10),TRUE,$I$20:$I$22)</f>
        <v>J020101 - Deep brain stimulation (DBS) implantable neurostimulators
J020201 - Radiofrequency implantable spinal neurostimulators
J020202 - Fully implantable spinal neurostimulators
J020301 - Drug-resistant epilepsy non-surgical therapy implantable neurostimulators
J020401 - Bladder incontinence neurostimulators
J020402 - Intestinal incontinence neurostimulators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J0209 - Carotid sinus implantable neurostimulators and leads
J0210 - Peripheral nerve implantable neurostimulators and pain therapy leads
J0211 - Sleep apnea treatment implantable neurostimulators and leads</v>
      </c>
      <c r="L109" s="14" t="s">
        <v>152</v>
      </c>
      <c r="M109" s="17"/>
      <c r="N109" s="13"/>
    </row>
    <row r="110" spans="1:14" ht="84" customHeight="1" x14ac:dyDescent="0.2">
      <c r="A110" s="14" t="s">
        <v>153</v>
      </c>
      <c r="B110" s="17" t="s">
        <v>31</v>
      </c>
      <c r="C110" s="13" t="str">
        <f>$F$5&amp;CHAR(10)&amp;$F$14&amp;CHAR(10)&amp;$F$20&amp;CHAR(10)&amp;$F$21&amp;CHAR(10)&amp;$F$27</f>
        <v>ISO 14971
ISO/TS 10974
IEC 60601-1
IEC 60601-1-2
IEC 62311</v>
      </c>
      <c r="D110" s="13" t="str">
        <f>$I$4&amp;CHAR(10)&amp;$I$6&amp;CHAR(10)&amp;$I$7&amp;CHAR(10)&amp;$I$9&amp;CHAR(10)&amp;$I$11&amp;CHAR(10)&amp;$I$12&amp;CHAR(10)&amp;_xlfn.TEXTJOIN(CHAR(10),TRUE,$I$14:$I$18)&amp;CHAR(10)&amp;_xlfn.TEXTJOIN(CHAR(10),TRUE,$I$20:$I$22)</f>
        <v>J020101 - Deep brain stimulation (DBS) implantable neurostimulators
J020201 - Radiofrequency implantable spinal neurostimulators
J020202 - Fully implantable spinal neurostimulators
J020301 - Drug-resistant epilepsy non-surgical therapy implantable neurostimulators
J020401 - Bladder incontinence neurostimulators
J020402 - Intestinal incontinence neurostimulators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J0209 - Carotid sinus implantable neurostimulators and leads
J0210 - Peripheral nerve implantable neurostimulators and pain therapy leads
J0211 - Sleep apnea treatment implantable neurostimulators and leads</v>
      </c>
      <c r="L110" s="14" t="s">
        <v>153</v>
      </c>
      <c r="M110" s="17"/>
      <c r="N110" s="13"/>
    </row>
    <row r="111" spans="1:14" x14ac:dyDescent="0.2">
      <c r="A111" s="68" t="s">
        <v>230</v>
      </c>
      <c r="B111" s="69"/>
      <c r="C111" s="69"/>
      <c r="D111" s="70"/>
      <c r="L111" s="68" t="s">
        <v>230</v>
      </c>
      <c r="M111" s="69"/>
      <c r="N111" s="69"/>
    </row>
    <row r="112" spans="1:14" ht="112" customHeight="1" x14ac:dyDescent="0.2">
      <c r="A112" s="14" t="s">
        <v>231</v>
      </c>
      <c r="B112" s="17" t="s">
        <v>31</v>
      </c>
      <c r="C112" s="13" t="str">
        <f>$F$5&amp;CHAR(10)&amp;$F$14&amp;CHAR(10)&amp;$F$20&amp;CHAR(10)&amp;$F$21&amp;CHAR(10)&amp;$F$27</f>
        <v>ISO 14971
ISO/TS 10974
IEC 60601-1
IEC 60601-1-2
IEC 62311</v>
      </c>
      <c r="D112" s="13" t="str">
        <f>$I$4&amp;CHAR(10)&amp;$I$6&amp;CHAR(10)&amp;$I$7&amp;CHAR(10)&amp;$I$9&amp;CHAR(10)&amp;$I$11&amp;CHAR(10)&amp;$I$12&amp;CHAR(10)&amp;_xlfn.TEXTJOIN(CHAR(10),TRUE,$I$14:$I$18)&amp;CHAR(10)&amp;_xlfn.TEXTJOIN(CHAR(10),TRUE,$I$20:$I$22)</f>
        <v>J020101 - Deep brain stimulation (DBS) implantable neurostimulators
J020201 - Radiofrequency implantable spinal neurostimulators
J020202 - Fully implantable spinal neurostimulators
J020301 - Drug-resistant epilepsy non-surgical therapy implantable neurostimulators
J020401 - Bladder incontinence neurostimulators
J020402 - Intestinal incontinence neurostimulators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J0209 - Carotid sinus implantable neurostimulators and leads
J0210 - Peripheral nerve implantable neurostimulators and pain therapy leads
J0211 - Sleep apnea treatment implantable neurostimulators and leads</v>
      </c>
      <c r="L112" s="14" t="s">
        <v>231</v>
      </c>
      <c r="M112" s="17"/>
      <c r="N112" s="13"/>
    </row>
    <row r="113" spans="1:14" ht="34" customHeight="1" x14ac:dyDescent="0.2">
      <c r="A113" s="14" t="s">
        <v>232</v>
      </c>
      <c r="B113" s="17" t="s">
        <v>544</v>
      </c>
      <c r="C113" s="19" t="str">
        <f t="shared" ref="C113:D113" si="5">$G$1</f>
        <v>N/A</v>
      </c>
      <c r="D113" s="19" t="str">
        <f t="shared" si="5"/>
        <v>N/A</v>
      </c>
      <c r="L113" s="14" t="s">
        <v>232</v>
      </c>
      <c r="M113" s="17"/>
      <c r="N113" s="13"/>
    </row>
    <row r="114" spans="1:14" ht="69" customHeight="1" x14ac:dyDescent="0.2">
      <c r="A114" s="14" t="s">
        <v>154</v>
      </c>
      <c r="B114" s="17" t="s">
        <v>31</v>
      </c>
      <c r="C114" s="13" t="str">
        <f>$F$4&amp;CHAR(10)&amp;$F$5&amp;CHAR(10)&amp;$F$14&amp;CHAR(10)&amp;$F$20&amp;CHAR(10)&amp;$F$21&amp;CHAR(10)&amp;$F$27</f>
        <v>ISO 13485
ISO 14971
ISO/TS 10974
IEC 60601-1
IEC 60601-1-2
IEC 62311</v>
      </c>
      <c r="D114" s="13" t="str">
        <f>$I$4&amp;CHAR(10)&amp;$I$6&amp;CHAR(10)&amp;$I$7&amp;CHAR(10)&amp;$I$9&amp;CHAR(10)&amp;$I$11&amp;CHAR(10)&amp;$I$12&amp;CHAR(10)&amp;_xlfn.TEXTJOIN(CHAR(10),TRUE,$I$14:$I$18)&amp;CHAR(10)&amp;_xlfn.TEXTJOIN(CHAR(10),TRUE,$I$20:$I$22)</f>
        <v>J020101 - Deep brain stimulation (DBS) implantable neurostimulators
J020201 - Radiofrequency implantable spinal neurostimulators
J020202 - Fully implantable spinal neurostimulators
J020301 - Drug-resistant epilepsy non-surgical therapy implantable neurostimulators
J020401 - Bladder incontinence neurostimulators
J020402 - Intestinal incontinence neurostimulators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J0209 - Carotid sinus implantable neurostimulators and leads
J0210 - Peripheral nerve implantable neurostimulators and pain therapy leads
J0211 - Sleep apnea treatment implantable neurostimulators and leads</v>
      </c>
      <c r="L114" s="14" t="s">
        <v>154</v>
      </c>
      <c r="M114" s="17"/>
      <c r="N114" s="13"/>
    </row>
    <row r="115" spans="1:14" x14ac:dyDescent="0.2">
      <c r="A115" s="66" t="s">
        <v>155</v>
      </c>
      <c r="B115" s="66"/>
      <c r="C115" s="66"/>
      <c r="D115" s="66"/>
      <c r="L115" s="66" t="s">
        <v>155</v>
      </c>
      <c r="M115" s="66"/>
      <c r="N115" s="66"/>
    </row>
    <row r="116" spans="1:14" ht="92" customHeight="1" x14ac:dyDescent="0.2">
      <c r="A116" s="14" t="s">
        <v>156</v>
      </c>
      <c r="B116" s="17" t="s">
        <v>544</v>
      </c>
      <c r="C116" s="19" t="str">
        <f t="shared" ref="C116:D119" si="6">$G$1</f>
        <v>N/A</v>
      </c>
      <c r="D116" s="19" t="str">
        <f t="shared" si="6"/>
        <v>N/A</v>
      </c>
      <c r="L116" s="14" t="s">
        <v>156</v>
      </c>
      <c r="M116" s="17"/>
      <c r="N116" s="13"/>
    </row>
    <row r="117" spans="1:14" ht="51" customHeight="1" x14ac:dyDescent="0.2">
      <c r="A117" s="14" t="s">
        <v>157</v>
      </c>
      <c r="B117" s="17" t="s">
        <v>544</v>
      </c>
      <c r="C117" s="19" t="str">
        <f t="shared" si="6"/>
        <v>N/A</v>
      </c>
      <c r="D117" s="19" t="str">
        <f t="shared" si="6"/>
        <v>N/A</v>
      </c>
      <c r="L117" s="14" t="s">
        <v>157</v>
      </c>
      <c r="M117" s="17"/>
      <c r="N117" s="13"/>
    </row>
    <row r="118" spans="1:14" ht="51" x14ac:dyDescent="0.2">
      <c r="A118" s="14" t="s">
        <v>158</v>
      </c>
      <c r="B118" s="17" t="s">
        <v>544</v>
      </c>
      <c r="C118" s="19" t="str">
        <f t="shared" si="6"/>
        <v>N/A</v>
      </c>
      <c r="D118" s="19" t="str">
        <f t="shared" si="6"/>
        <v>N/A</v>
      </c>
      <c r="L118" s="14" t="s">
        <v>158</v>
      </c>
      <c r="M118" s="17"/>
      <c r="N118" s="13"/>
    </row>
    <row r="119" spans="1:14" ht="51" x14ac:dyDescent="0.2">
      <c r="A119" s="14" t="s">
        <v>159</v>
      </c>
      <c r="B119" s="17" t="s">
        <v>544</v>
      </c>
      <c r="C119" s="19" t="str">
        <f t="shared" si="6"/>
        <v>N/A</v>
      </c>
      <c r="D119" s="19" t="str">
        <f t="shared" si="6"/>
        <v>N/A</v>
      </c>
      <c r="L119" s="14" t="s">
        <v>159</v>
      </c>
      <c r="M119" s="17"/>
      <c r="N119" s="13"/>
    </row>
    <row r="120" spans="1:14" x14ac:dyDescent="0.2">
      <c r="A120" s="66" t="s">
        <v>160</v>
      </c>
      <c r="B120" s="66"/>
      <c r="C120" s="66"/>
      <c r="D120" s="66"/>
      <c r="L120" s="66" t="s">
        <v>160</v>
      </c>
      <c r="M120" s="66"/>
      <c r="N120" s="66"/>
    </row>
    <row r="121" spans="1:14" ht="120" customHeight="1" x14ac:dyDescent="0.2">
      <c r="A121" s="14" t="s">
        <v>161</v>
      </c>
      <c r="B121" s="17" t="s">
        <v>31</v>
      </c>
      <c r="C121" s="13" t="str">
        <f>$F$5&amp;CHAR(10)&amp;$F$28</f>
        <v>ISO 14971
IEC 62304</v>
      </c>
      <c r="D121" s="13" t="str">
        <f>$I$4&amp;CHAR(10)&amp;$I$6&amp;CHAR(10)&amp;$I$7&amp;CHAR(10)&amp;$I$9&amp;CHAR(10)&amp;$I$11&amp;CHAR(10)&amp;$I$12&amp;CHAR(10)&amp;_xlfn.TEXTJOIN(CHAR(10),TRUE,$I$14:$I$18)&amp;CHAR(10)&amp;_xlfn.TEXTJOIN(CHAR(10),TRUE,$I$20:$I$22)</f>
        <v>J020101 - Deep brain stimulation (DBS) implantable neurostimulators
J020201 - Radiofrequency implantable spinal neurostimulators
J020202 - Fully implantable spinal neurostimulators
J020301 - Drug-resistant epilepsy non-surgical therapy implantable neurostimulators
J020401 - Bladder incontinence neurostimulators
J020402 - Intestinal incontinence neurostimulators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J0209 - Carotid sinus implantable neurostimulators and leads
J0210 - Peripheral nerve implantable neurostimulators and pain therapy leads
J0211 - Sleep apnea treatment implantable neurostimulators and leads</v>
      </c>
      <c r="L121" s="14" t="s">
        <v>161</v>
      </c>
      <c r="M121" s="17"/>
      <c r="N121" s="13"/>
    </row>
    <row r="122" spans="1:14" ht="129" customHeight="1" x14ac:dyDescent="0.2">
      <c r="A122" s="14" t="s">
        <v>162</v>
      </c>
      <c r="B122" s="17" t="s">
        <v>31</v>
      </c>
      <c r="C122" s="13" t="str">
        <f>$F$5&amp;CHAR(10)&amp;$F$28</f>
        <v>ISO 14971
IEC 62304</v>
      </c>
      <c r="D122" s="13" t="str">
        <f>$I$4&amp;CHAR(10)&amp;$I$6&amp;CHAR(10)&amp;$I$7&amp;CHAR(10)&amp;$I$9&amp;CHAR(10)&amp;$I$11&amp;CHAR(10)&amp;$I$12&amp;CHAR(10)&amp;_xlfn.TEXTJOIN(CHAR(10),TRUE,$I$14:$I$18)&amp;CHAR(10)&amp;_xlfn.TEXTJOIN(CHAR(10),TRUE,$I$20:$I$22)</f>
        <v>J020101 - Deep brain stimulation (DBS) implantable neurostimulators
J020201 - Radiofrequency implantable spinal neurostimulators
J020202 - Fully implantable spinal neurostimulators
J020301 - Drug-resistant epilepsy non-surgical therapy implantable neurostimulators
J020401 - Bladder incontinence neurostimulators
J020402 - Intestinal incontinence neurostimulators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J0209 - Carotid sinus implantable neurostimulators and leads
J0210 - Peripheral nerve implantable neurostimulators and pain therapy leads
J0211 - Sleep apnea treatment implantable neurostimulators and leads</v>
      </c>
      <c r="L122" s="14" t="s">
        <v>162</v>
      </c>
      <c r="M122" s="17"/>
      <c r="N122" s="13"/>
    </row>
    <row r="123" spans="1:14" ht="51" customHeight="1" x14ac:dyDescent="0.2">
      <c r="A123" s="14" t="s">
        <v>163</v>
      </c>
      <c r="B123" s="17"/>
      <c r="C123" s="60" t="s">
        <v>633</v>
      </c>
      <c r="D123" s="61"/>
      <c r="L123" s="14" t="s">
        <v>163</v>
      </c>
      <c r="M123" s="17"/>
      <c r="N123" s="13"/>
    </row>
    <row r="124" spans="1:14" ht="113" customHeight="1" x14ac:dyDescent="0.2">
      <c r="A124" s="14" t="s">
        <v>164</v>
      </c>
      <c r="B124" s="17" t="s">
        <v>31</v>
      </c>
      <c r="C124" s="13" t="str">
        <f>$F$5&amp;CHAR(10)&amp;$F$28</f>
        <v>ISO 14971
IEC 62304</v>
      </c>
      <c r="D124" s="13" t="str">
        <f>$I$4&amp;CHAR(10)&amp;$I$6&amp;CHAR(10)&amp;$I$7&amp;CHAR(10)&amp;$I$9&amp;CHAR(10)&amp;$I$11&amp;CHAR(10)&amp;$I$12&amp;CHAR(10)&amp;_xlfn.TEXTJOIN(CHAR(10),TRUE,$I$14:$I$18)&amp;CHAR(10)&amp;_xlfn.TEXTJOIN(CHAR(10),TRUE,$I$20:$I$22)</f>
        <v>J020101 - Deep brain stimulation (DBS) implantable neurostimulators
J020201 - Radiofrequency implantable spinal neurostimulators
J020202 - Fully implantable spinal neurostimulators
J020301 - Drug-resistant epilepsy non-surgical therapy implantable neurostimulators
J020401 - Bladder incontinence neurostimulators
J020402 - Intestinal incontinence neurostimulators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J0209 - Carotid sinus implantable neurostimulators and leads
J0210 - Peripheral nerve implantable neurostimulators and pain therapy leads
J0211 - Sleep apnea treatment implantable neurostimulators and leads</v>
      </c>
      <c r="L124" s="14" t="s">
        <v>164</v>
      </c>
      <c r="M124" s="17"/>
      <c r="N124" s="13"/>
    </row>
    <row r="125" spans="1:14" x14ac:dyDescent="0.2">
      <c r="A125" s="66" t="s">
        <v>165</v>
      </c>
      <c r="B125" s="66"/>
      <c r="C125" s="66"/>
      <c r="D125" s="66"/>
      <c r="L125" s="66" t="s">
        <v>165</v>
      </c>
      <c r="M125" s="66"/>
      <c r="N125" s="66"/>
    </row>
    <row r="126" spans="1:14" ht="110" customHeight="1" x14ac:dyDescent="0.2">
      <c r="A126" s="14" t="s">
        <v>166</v>
      </c>
      <c r="B126" s="17" t="s">
        <v>31</v>
      </c>
      <c r="C126" s="13" t="str">
        <f>$F$5&amp;CHAR(10)&amp;$F$21</f>
        <v>ISO 14971
IEC 60601-1-2</v>
      </c>
      <c r="D126"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126" s="14" t="s">
        <v>166</v>
      </c>
      <c r="M126" s="17"/>
      <c r="N126" s="13"/>
    </row>
    <row r="127" spans="1:14" ht="137" customHeight="1" x14ac:dyDescent="0.2">
      <c r="A127" s="14" t="s">
        <v>167</v>
      </c>
      <c r="B127" s="17" t="s">
        <v>31</v>
      </c>
      <c r="C127" s="13" t="str">
        <f>$F$5&amp;CHAR(10)&amp;$F$28&amp;CHAR(10)&amp;_xlfn.TEXTJOIN(CHAR(10),TRUE,$F$35:$F$37)</f>
        <v>ISO 14971
IEC 62304
ISO 15223-1
ISO 20417
ISO 7000</v>
      </c>
      <c r="D127" s="13" t="str">
        <f>$I$4&amp;CHAR(10)&amp;$I$6&amp;CHAR(10)&amp;$I$7&amp;CHAR(10)&amp;$I$9&amp;CHAR(10)&amp;$I$11&amp;CHAR(10)&amp;$I$12&amp;CHAR(10)&amp;_xlfn.TEXTJOIN(CHAR(10),TRUE,$I$14:$I$18)&amp;CHAR(10)&amp;_xlfn.TEXTJOIN(CHAR(10),TRUE,$I$20:$I$22)</f>
        <v>J020101 - Deep brain stimulation (DBS) implantable neurostimulators
J020201 - Radiofrequency implantable spinal neurostimulators
J020202 - Fully implantable spinal neurostimulators
J020301 - Drug-resistant epilepsy non-surgical therapy implantable neurostimulators
J020401 - Bladder incontinence neurostimulators
J020402 - Intestinal incontinence neurostimulators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J0209 - Carotid sinus implantable neurostimulators and leads
J0210 - Peripheral nerve implantable neurostimulators and pain therapy leads
J0211 - Sleep apnea treatment implantable neurostimulators and leads</v>
      </c>
      <c r="L127" s="14" t="s">
        <v>167</v>
      </c>
      <c r="M127" s="17"/>
      <c r="N127" s="13"/>
    </row>
    <row r="128" spans="1:14" ht="34" x14ac:dyDescent="0.2">
      <c r="A128" s="14" t="s">
        <v>168</v>
      </c>
      <c r="B128" s="17" t="s">
        <v>544</v>
      </c>
      <c r="C128" s="19" t="str">
        <f t="shared" ref="C128:D129" si="7">$G$1</f>
        <v>N/A</v>
      </c>
      <c r="D128" s="19" t="str">
        <f t="shared" si="7"/>
        <v>N/A</v>
      </c>
      <c r="L128" s="14" t="s">
        <v>168</v>
      </c>
      <c r="M128" s="17"/>
      <c r="N128" s="13"/>
    </row>
    <row r="129" spans="1:14" ht="51" x14ac:dyDescent="0.2">
      <c r="A129" s="14" t="s">
        <v>169</v>
      </c>
      <c r="B129" s="17" t="s">
        <v>544</v>
      </c>
      <c r="C129" s="19" t="str">
        <f t="shared" si="7"/>
        <v>N/A</v>
      </c>
      <c r="D129" s="19" t="str">
        <f t="shared" si="7"/>
        <v>N/A</v>
      </c>
      <c r="L129" s="14" t="s">
        <v>169</v>
      </c>
      <c r="M129" s="17"/>
      <c r="N129" s="13"/>
    </row>
    <row r="130" spans="1:14" ht="108" customHeight="1" x14ac:dyDescent="0.2">
      <c r="A130" s="14" t="s">
        <v>170</v>
      </c>
      <c r="B130" s="17" t="s">
        <v>31</v>
      </c>
      <c r="C130" s="13" t="str">
        <f>$F$5&amp;CHAR(10)&amp;$F$21</f>
        <v>ISO 14971
IEC 60601-1-2</v>
      </c>
      <c r="D130"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130" s="14" t="s">
        <v>170</v>
      </c>
      <c r="M130" s="17"/>
      <c r="N130" s="13"/>
    </row>
    <row r="131" spans="1:14" ht="103" customHeight="1" x14ac:dyDescent="0.2">
      <c r="A131" s="14" t="s">
        <v>171</v>
      </c>
      <c r="B131" s="17" t="s">
        <v>31</v>
      </c>
      <c r="C131" s="13" t="str">
        <f>$F$5&amp;CHAR(10)&amp;$F$21</f>
        <v>ISO 14971
IEC 60601-1-2</v>
      </c>
      <c r="D131"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131" s="14" t="s">
        <v>171</v>
      </c>
      <c r="M131" s="17"/>
      <c r="N131" s="13"/>
    </row>
    <row r="132" spans="1:14" ht="90" customHeight="1" x14ac:dyDescent="0.2">
      <c r="A132" s="14" t="s">
        <v>172</v>
      </c>
      <c r="B132" s="17" t="s">
        <v>31</v>
      </c>
      <c r="C132" s="13" t="str">
        <f>$F$5&amp;CHAR(10)&amp;$F$20</f>
        <v>ISO 14971
IEC 60601-1</v>
      </c>
      <c r="D132"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132" s="14" t="s">
        <v>172</v>
      </c>
      <c r="M132" s="17"/>
      <c r="N132" s="13"/>
    </row>
    <row r="133" spans="1:14" ht="94" customHeight="1" x14ac:dyDescent="0.2">
      <c r="A133" s="14" t="s">
        <v>173</v>
      </c>
      <c r="B133" s="17" t="s">
        <v>31</v>
      </c>
      <c r="C133" s="13" t="str">
        <f>$F$4&amp;CHAR(10)&amp;$F$5&amp;CHAR(10)&amp;$F$28</f>
        <v>ISO 13485
ISO 14971
IEC 62304</v>
      </c>
      <c r="D133"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133" s="14" t="s">
        <v>173</v>
      </c>
      <c r="M133" s="17"/>
      <c r="N133" s="13"/>
    </row>
    <row r="134" spans="1:14" x14ac:dyDescent="0.2">
      <c r="A134" s="66" t="s">
        <v>174</v>
      </c>
      <c r="B134" s="66"/>
      <c r="C134" s="66"/>
      <c r="D134" s="66"/>
      <c r="L134" s="66" t="s">
        <v>174</v>
      </c>
      <c r="M134" s="66"/>
      <c r="N134" s="66"/>
    </row>
    <row r="135" spans="1:14" x14ac:dyDescent="0.2">
      <c r="A135" s="65" t="s">
        <v>175</v>
      </c>
      <c r="B135" s="65"/>
      <c r="C135" s="65"/>
      <c r="D135" s="65"/>
      <c r="L135" s="65" t="s">
        <v>175</v>
      </c>
      <c r="M135" s="65"/>
      <c r="N135" s="65"/>
    </row>
    <row r="136" spans="1:14" ht="122" customHeight="1" x14ac:dyDescent="0.2">
      <c r="A136" s="14" t="s">
        <v>176</v>
      </c>
      <c r="B136" s="17" t="s">
        <v>31</v>
      </c>
      <c r="C136" s="13" t="str">
        <f>$F$5&amp;CHAR(10)&amp;_xlfn.TEXTJOIN(CHAR(10),TRUE,$F$19:$F$27)</f>
        <v>ISO 14971
IEC 60529
IEC 60601-1
IEC 60601-1-2
IEC 60601-1-6
IEC 60601-1-11
IEC 60601-2-10
IEC 62133-1
IEC 62133-2
IEC 62311</v>
      </c>
      <c r="D136"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136" s="14" t="s">
        <v>176</v>
      </c>
      <c r="M136" s="17"/>
      <c r="N136" s="13"/>
    </row>
    <row r="137" spans="1:14" ht="38" customHeight="1" x14ac:dyDescent="0.2">
      <c r="A137" s="14" t="s">
        <v>177</v>
      </c>
      <c r="B137" s="17"/>
      <c r="C137" s="60" t="s">
        <v>633</v>
      </c>
      <c r="D137" s="61"/>
      <c r="L137" s="14" t="s">
        <v>177</v>
      </c>
      <c r="M137" s="17"/>
      <c r="N137" s="13"/>
    </row>
    <row r="138" spans="1:14" x14ac:dyDescent="0.2">
      <c r="A138" s="65" t="s">
        <v>178</v>
      </c>
      <c r="B138" s="65"/>
      <c r="C138" s="65"/>
      <c r="D138" s="65"/>
      <c r="L138" s="65" t="s">
        <v>178</v>
      </c>
      <c r="M138" s="65"/>
      <c r="N138" s="65"/>
    </row>
    <row r="139" spans="1:14" ht="129" customHeight="1" x14ac:dyDescent="0.2">
      <c r="A139" s="16" t="s">
        <v>491</v>
      </c>
      <c r="B139" s="17" t="s">
        <v>31</v>
      </c>
      <c r="C139" s="13" t="str">
        <f>$F$5&amp;CHAR(10)&amp;$F$27</f>
        <v>ISO 14971
IEC 62311</v>
      </c>
      <c r="D139"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139" s="16" t="s">
        <v>491</v>
      </c>
      <c r="M139" s="17"/>
      <c r="N139" s="13"/>
    </row>
    <row r="140" spans="1:14" ht="91" customHeight="1" x14ac:dyDescent="0.2">
      <c r="A140" s="16" t="s">
        <v>492</v>
      </c>
      <c r="B140" s="17" t="s">
        <v>31</v>
      </c>
      <c r="C140" s="13" t="str">
        <f>$F$5&amp;CHAR(10)&amp;$F$13&amp;CHAR(10)&amp;_xlfn.TEXTJOIN(CHAR(10),TRUE,$F$15:$F$19)</f>
        <v>ISO 14971
ISO 10555-1
ISO 11070
ISO 14708-1
ISO 14708-3
ISO 80369-6
IEC 60529</v>
      </c>
      <c r="D140"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140" s="16" t="s">
        <v>492</v>
      </c>
      <c r="M140" s="17"/>
      <c r="N140" s="13"/>
    </row>
    <row r="141" spans="1:14" ht="98" customHeight="1" x14ac:dyDescent="0.2">
      <c r="A141" s="16" t="s">
        <v>493</v>
      </c>
      <c r="B141" s="17" t="s">
        <v>31</v>
      </c>
      <c r="C141" s="13" t="str">
        <f>$F$5&amp;CHAR(10)&amp;$F$27</f>
        <v>ISO 14971
IEC 62311</v>
      </c>
      <c r="D141"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141" s="16" t="s">
        <v>493</v>
      </c>
      <c r="M141" s="17"/>
      <c r="N141" s="13"/>
    </row>
    <row r="142" spans="1:14" ht="139" customHeight="1" x14ac:dyDescent="0.2">
      <c r="A142" s="16" t="s">
        <v>494</v>
      </c>
      <c r="B142" s="17" t="s">
        <v>31</v>
      </c>
      <c r="C142" s="13" t="str">
        <f>$F$5&amp;CHAR(10)&amp;$F$28</f>
        <v>ISO 14971
IEC 62304</v>
      </c>
      <c r="D142"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142" s="16" t="s">
        <v>494</v>
      </c>
      <c r="M142" s="17"/>
      <c r="N142" s="13"/>
    </row>
    <row r="143" spans="1:14" x14ac:dyDescent="0.2">
      <c r="A143" s="65" t="s">
        <v>179</v>
      </c>
      <c r="B143" s="65"/>
      <c r="C143" s="65"/>
      <c r="D143" s="65"/>
      <c r="L143" s="65" t="s">
        <v>179</v>
      </c>
      <c r="M143" s="65"/>
      <c r="N143" s="65"/>
    </row>
    <row r="144" spans="1:14" ht="89" customHeight="1" x14ac:dyDescent="0.2">
      <c r="A144" s="16" t="s">
        <v>9</v>
      </c>
      <c r="B144" s="17" t="s">
        <v>31</v>
      </c>
      <c r="C144" s="13" t="str">
        <f>_xlfn.TEXTJOIN(CHAR(10),TRUE,$F$5:$F$12)&amp;CHAR(10)&amp;$F$14</f>
        <v>ISO 14971
ISO 10993-1
ISO 10993-5
ISO 10993-6
ISO 10993-10
ISO 10993-17
ISO 10993-18
ISO 10993-23
ISO/TS 10974</v>
      </c>
      <c r="D144"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144" s="16" t="s">
        <v>9</v>
      </c>
      <c r="M144" s="17"/>
      <c r="N144" s="13"/>
    </row>
    <row r="145" spans="1:14" ht="119" customHeight="1" x14ac:dyDescent="0.2">
      <c r="A145" s="16" t="s">
        <v>10</v>
      </c>
      <c r="B145" s="17" t="s">
        <v>31</v>
      </c>
      <c r="C145" s="13" t="str">
        <f>$F$5&amp;CHAR(10)&amp;$F$25&amp;CHAR(10)&amp;$F$26</f>
        <v>ISO 14971
IEC 62133-1
IEC 62133-2</v>
      </c>
      <c r="D145"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145" s="16" t="s">
        <v>10</v>
      </c>
      <c r="M145" s="17"/>
      <c r="N145" s="13"/>
    </row>
    <row r="146" spans="1:14" ht="124" customHeight="1" x14ac:dyDescent="0.2">
      <c r="A146" s="14" t="s">
        <v>180</v>
      </c>
      <c r="B146" s="17" t="s">
        <v>31</v>
      </c>
      <c r="C146" s="13" t="str">
        <f>$F$5</f>
        <v>ISO 14971</v>
      </c>
      <c r="D146"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146" s="14" t="s">
        <v>180</v>
      </c>
      <c r="M146" s="17"/>
      <c r="N146" s="13"/>
    </row>
    <row r="147" spans="1:14" ht="89" customHeight="1" x14ac:dyDescent="0.2">
      <c r="A147" s="14" t="s">
        <v>181</v>
      </c>
      <c r="B147" s="17" t="s">
        <v>31</v>
      </c>
      <c r="C147" s="13" t="str">
        <f>_xlfn.TEXTJOIN(CHAR(10),TRUE,$F$35:$F$37)</f>
        <v>ISO 15223-1
ISO 20417
ISO 7000</v>
      </c>
      <c r="D147"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147" s="14" t="s">
        <v>181</v>
      </c>
      <c r="M147" s="17"/>
      <c r="N147" s="13"/>
    </row>
    <row r="148" spans="1:14" x14ac:dyDescent="0.2">
      <c r="A148" s="66" t="s">
        <v>182</v>
      </c>
      <c r="B148" s="66"/>
      <c r="C148" s="66"/>
      <c r="D148" s="66"/>
      <c r="L148" s="66" t="s">
        <v>182</v>
      </c>
      <c r="M148" s="66"/>
      <c r="N148" s="66"/>
    </row>
    <row r="149" spans="1:14" ht="94" customHeight="1" x14ac:dyDescent="0.2">
      <c r="A149" s="14" t="s">
        <v>183</v>
      </c>
      <c r="B149" s="17" t="s">
        <v>31</v>
      </c>
      <c r="C149" s="13" t="str">
        <f>$F$4&amp;CHAR(10)&amp;$F$5&amp;CHAR(10)&amp;$F$29</f>
        <v>ISO 13485
ISO 14971
IEC 62366-1</v>
      </c>
      <c r="D149"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149" s="14" t="s">
        <v>183</v>
      </c>
      <c r="M149" s="17"/>
      <c r="N149" s="13"/>
    </row>
    <row r="150" spans="1:14" ht="51" customHeight="1" x14ac:dyDescent="0.2">
      <c r="A150" s="14" t="s">
        <v>184</v>
      </c>
      <c r="B150" s="17"/>
      <c r="C150" s="60" t="s">
        <v>633</v>
      </c>
      <c r="D150" s="61"/>
      <c r="L150" s="14" t="s">
        <v>184</v>
      </c>
      <c r="M150" s="17"/>
      <c r="N150" s="13"/>
    </row>
    <row r="151" spans="1:14" ht="51" x14ac:dyDescent="0.2">
      <c r="A151" s="14" t="s">
        <v>185</v>
      </c>
      <c r="B151" s="17" t="s">
        <v>544</v>
      </c>
      <c r="C151" s="19" t="str">
        <f t="shared" ref="C151:D154" si="8">$G$1</f>
        <v>N/A</v>
      </c>
      <c r="D151" s="19" t="str">
        <f t="shared" si="8"/>
        <v>N/A</v>
      </c>
      <c r="L151" s="14" t="s">
        <v>185</v>
      </c>
      <c r="M151" s="17"/>
      <c r="N151" s="13"/>
    </row>
    <row r="152" spans="1:14" ht="150" customHeight="1" x14ac:dyDescent="0.2">
      <c r="A152" s="14" t="s">
        <v>186</v>
      </c>
      <c r="B152" s="17" t="s">
        <v>31</v>
      </c>
      <c r="C152" s="13" t="str">
        <f>$F$5&amp;CHAR(10)&amp;_xlfn.TEXTJOIN(CHAR(10),TRUE,$F$20:$F$24)</f>
        <v>ISO 14971
IEC 60601-1
IEC 60601-1-2
IEC 60601-1-6
IEC 60601-1-11
IEC 60601-2-10</v>
      </c>
      <c r="D152"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152" s="14" t="s">
        <v>186</v>
      </c>
      <c r="M152" s="17"/>
      <c r="N152" s="13"/>
    </row>
    <row r="153" spans="1:14" ht="89" customHeight="1" x14ac:dyDescent="0.2">
      <c r="A153" s="14" t="s">
        <v>379</v>
      </c>
      <c r="B153" s="17" t="s">
        <v>31</v>
      </c>
      <c r="C153" s="13" t="str">
        <f>$F$5&amp;CHAR(10)&amp;$F$20&amp;CHAR(10)&amp;$F$29</f>
        <v>ISO 14971
IEC 60601-1
IEC 62366-1</v>
      </c>
      <c r="D153" s="13" t="str">
        <f>_xlfn.TEXTJOIN(CHAR(10),TRUE,$I$4:$I$10)&amp;CHAR(10)&amp;$I$13&amp;CHAR(10)&amp;$I$14&amp;CHAR(10)&amp;$I$16&amp;CHAR(10)&amp;$I$19&amp;CHAR(10)&amp;_xlfn.TEXTJOIN(CHAR(10),TRUE,$I$22:$I$35)</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J020403 - Sacral spine neurostimulation leads
J0206 - Frenic nerve implantable neurostimulators
J020801 - Inferior esophageal sphincter implantable neurostimulators
J020804 - Gastric neurostimulation leads
J0211 - Sleep apnea treatment implantable neurostimulators and leads</v>
      </c>
      <c r="L153" s="14" t="s">
        <v>379</v>
      </c>
      <c r="M153" s="17"/>
      <c r="N153" s="13"/>
    </row>
    <row r="154" spans="1:14" ht="34" x14ac:dyDescent="0.2">
      <c r="A154" s="14" t="s">
        <v>20</v>
      </c>
      <c r="B154" s="17" t="s">
        <v>544</v>
      </c>
      <c r="C154" s="19" t="str">
        <f t="shared" si="8"/>
        <v>N/A</v>
      </c>
      <c r="D154" s="19" t="str">
        <f t="shared" si="8"/>
        <v>N/A</v>
      </c>
      <c r="L154" s="14" t="s">
        <v>20</v>
      </c>
      <c r="M154" s="17"/>
      <c r="N154" s="13"/>
    </row>
    <row r="155" spans="1:14" ht="66" customHeight="1" x14ac:dyDescent="0.2">
      <c r="A155" s="14" t="s">
        <v>187</v>
      </c>
      <c r="B155" s="17" t="s">
        <v>31</v>
      </c>
      <c r="C155" s="13" t="str">
        <f>$F$5&amp;CHAR(10)&amp;$F$20&amp;CHAR(10)&amp;$F$21</f>
        <v>ISO 14971
IEC 60601-1
IEC 60601-1-2</v>
      </c>
      <c r="D155"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155" s="14" t="s">
        <v>187</v>
      </c>
      <c r="M155" s="17"/>
      <c r="N155" s="13"/>
    </row>
    <row r="156" spans="1:14" x14ac:dyDescent="0.2">
      <c r="A156" s="66" t="s">
        <v>188</v>
      </c>
      <c r="B156" s="66"/>
      <c r="C156" s="66"/>
      <c r="D156" s="66"/>
      <c r="L156" s="66" t="s">
        <v>188</v>
      </c>
      <c r="M156" s="66"/>
      <c r="N156" s="66"/>
    </row>
    <row r="157" spans="1:14" ht="93" customHeight="1" x14ac:dyDescent="0.2">
      <c r="A157" s="14" t="s">
        <v>189</v>
      </c>
      <c r="B157" s="17" t="s">
        <v>31</v>
      </c>
      <c r="C157" s="13" t="str">
        <f>$F$5&amp;CHAR(10)&amp;_xlfn.TEXTJOIN(CHAR(10),TRUE,$F$20:$F$24)</f>
        <v>ISO 14971
IEC 60601-1
IEC 60601-1-2
IEC 60601-1-6
IEC 60601-1-11
IEC 60601-2-10</v>
      </c>
      <c r="D157"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157" s="14" t="s">
        <v>189</v>
      </c>
      <c r="M157" s="17"/>
      <c r="N157" s="13"/>
    </row>
    <row r="158" spans="1:14" ht="98" customHeight="1" x14ac:dyDescent="0.2">
      <c r="A158" s="14" t="s">
        <v>190</v>
      </c>
      <c r="B158" s="17" t="s">
        <v>31</v>
      </c>
      <c r="C158" s="13" t="str">
        <f>$F$5&amp;CHAR(10)&amp;$F$27</f>
        <v>ISO 14971
IEC 62311</v>
      </c>
      <c r="D158"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158" s="14" t="s">
        <v>190</v>
      </c>
      <c r="M158" s="17"/>
      <c r="N158" s="13"/>
    </row>
    <row r="159" spans="1:14" ht="84" customHeight="1" x14ac:dyDescent="0.2">
      <c r="A159" s="14" t="s">
        <v>191</v>
      </c>
      <c r="B159" s="17" t="s">
        <v>31</v>
      </c>
      <c r="C159" s="13" t="str">
        <f>_xlfn.TEXTJOIN(CHAR(10),TRUE,$F$35:$F$37)</f>
        <v>ISO 15223-1
ISO 20417
ISO 7000</v>
      </c>
      <c r="D159"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159" s="14" t="s">
        <v>191</v>
      </c>
      <c r="M159" s="17"/>
      <c r="N159" s="13"/>
    </row>
    <row r="160" spans="1:14" x14ac:dyDescent="0.2">
      <c r="A160" s="68" t="s">
        <v>192</v>
      </c>
      <c r="B160" s="69"/>
      <c r="C160" s="69"/>
      <c r="D160" s="70"/>
      <c r="L160" s="68" t="s">
        <v>192</v>
      </c>
      <c r="M160" s="69"/>
      <c r="N160" s="69"/>
    </row>
    <row r="161" spans="1:14" ht="68" x14ac:dyDescent="0.2">
      <c r="A161" s="14" t="s">
        <v>193</v>
      </c>
      <c r="B161" s="17" t="s">
        <v>544</v>
      </c>
      <c r="C161" s="15" t="str">
        <f>$G$1</f>
        <v>N/A</v>
      </c>
      <c r="D161" s="15" t="str">
        <f>$G$1</f>
        <v>N/A</v>
      </c>
      <c r="L161" s="14" t="s">
        <v>193</v>
      </c>
      <c r="M161" s="17"/>
      <c r="N161" s="13"/>
    </row>
    <row r="162" spans="1:14" x14ac:dyDescent="0.2">
      <c r="A162" s="65" t="s">
        <v>194</v>
      </c>
      <c r="B162" s="65"/>
      <c r="C162" s="65"/>
      <c r="D162" s="65"/>
      <c r="L162" s="65" t="s">
        <v>194</v>
      </c>
      <c r="M162" s="65"/>
      <c r="N162" s="65"/>
    </row>
    <row r="163" spans="1:14" ht="34" x14ac:dyDescent="0.2">
      <c r="A163" s="14" t="s">
        <v>11</v>
      </c>
      <c r="B163" s="17" t="s">
        <v>544</v>
      </c>
      <c r="C163" s="15" t="str">
        <f t="shared" ref="C163:D165" si="9">$G$1</f>
        <v>N/A</v>
      </c>
      <c r="D163" s="15" t="str">
        <f t="shared" si="9"/>
        <v>N/A</v>
      </c>
      <c r="L163" s="14" t="s">
        <v>11</v>
      </c>
      <c r="M163" s="17"/>
      <c r="N163" s="13"/>
    </row>
    <row r="164" spans="1:14" ht="17" x14ac:dyDescent="0.2">
      <c r="A164" s="14" t="s">
        <v>12</v>
      </c>
      <c r="B164" s="17" t="s">
        <v>544</v>
      </c>
      <c r="C164" s="15" t="str">
        <f t="shared" si="9"/>
        <v>N/A</v>
      </c>
      <c r="D164" s="15" t="str">
        <f t="shared" si="9"/>
        <v>N/A</v>
      </c>
      <c r="L164" s="14" t="s">
        <v>12</v>
      </c>
      <c r="M164" s="17"/>
      <c r="N164" s="13"/>
    </row>
    <row r="165" spans="1:14" ht="34" x14ac:dyDescent="0.2">
      <c r="A165" s="14" t="s">
        <v>13</v>
      </c>
      <c r="B165" s="17" t="s">
        <v>544</v>
      </c>
      <c r="C165" s="15" t="str">
        <f t="shared" si="9"/>
        <v>N/A</v>
      </c>
      <c r="D165" s="15" t="str">
        <f t="shared" si="9"/>
        <v>N/A</v>
      </c>
      <c r="L165" s="14" t="s">
        <v>13</v>
      </c>
      <c r="M165" s="17"/>
      <c r="N165" s="13"/>
    </row>
    <row r="166" spans="1:14" x14ac:dyDescent="0.2">
      <c r="A166" s="65" t="s">
        <v>195</v>
      </c>
      <c r="B166" s="65"/>
      <c r="C166" s="65"/>
      <c r="D166" s="65"/>
      <c r="L166" s="65" t="s">
        <v>195</v>
      </c>
      <c r="M166" s="65"/>
      <c r="N166" s="65"/>
    </row>
    <row r="167" spans="1:14" x14ac:dyDescent="0.2">
      <c r="A167" s="16" t="s">
        <v>14</v>
      </c>
      <c r="B167" s="17" t="s">
        <v>544</v>
      </c>
      <c r="C167" s="15" t="str">
        <f>$G$1</f>
        <v>N/A</v>
      </c>
      <c r="D167" s="15" t="str">
        <f>$G$1</f>
        <v>N/A</v>
      </c>
      <c r="L167" s="16" t="s">
        <v>14</v>
      </c>
      <c r="M167" s="17"/>
      <c r="N167" s="13"/>
    </row>
    <row r="168" spans="1:14" x14ac:dyDescent="0.2">
      <c r="A168" s="16" t="s">
        <v>15</v>
      </c>
      <c r="B168" s="17" t="s">
        <v>544</v>
      </c>
      <c r="C168" s="15" t="str">
        <f>$G$1</f>
        <v>N/A</v>
      </c>
      <c r="D168" s="15" t="str">
        <f>$G$1</f>
        <v>N/A</v>
      </c>
      <c r="L168" s="16" t="s">
        <v>15</v>
      </c>
      <c r="M168" s="17"/>
      <c r="N168" s="13"/>
    </row>
    <row r="169" spans="1:14" ht="32" customHeight="1" x14ac:dyDescent="0.2">
      <c r="L169" s="22"/>
      <c r="M169" s="9"/>
      <c r="N169" s="8"/>
    </row>
    <row r="170" spans="1:14" ht="32" x14ac:dyDescent="0.2">
      <c r="A170" s="20" t="s">
        <v>196</v>
      </c>
      <c r="B170" s="10" t="s">
        <v>565</v>
      </c>
      <c r="C170" s="11" t="s">
        <v>564</v>
      </c>
      <c r="D170" s="11" t="s">
        <v>77</v>
      </c>
      <c r="L170" s="20" t="s">
        <v>196</v>
      </c>
      <c r="M170" s="10" t="s">
        <v>565</v>
      </c>
      <c r="N170" s="11" t="s">
        <v>564</v>
      </c>
    </row>
    <row r="171" spans="1:14" x14ac:dyDescent="0.2">
      <c r="A171" s="66" t="s">
        <v>197</v>
      </c>
      <c r="B171" s="66"/>
      <c r="C171" s="66"/>
      <c r="D171" s="66"/>
      <c r="L171" s="66" t="s">
        <v>197</v>
      </c>
      <c r="M171" s="66"/>
      <c r="N171" s="66"/>
    </row>
    <row r="172" spans="1:14" x14ac:dyDescent="0.2">
      <c r="A172" s="66" t="s">
        <v>198</v>
      </c>
      <c r="B172" s="66"/>
      <c r="C172" s="66"/>
      <c r="D172" s="66"/>
      <c r="L172" s="66" t="s">
        <v>198</v>
      </c>
      <c r="M172" s="66"/>
      <c r="N172" s="66"/>
    </row>
    <row r="173" spans="1:14" ht="68" customHeight="1" x14ac:dyDescent="0.2">
      <c r="A173" s="63" t="s">
        <v>21</v>
      </c>
      <c r="B173" s="63"/>
      <c r="C173" s="63"/>
      <c r="D173" s="63"/>
      <c r="L173" s="63" t="s">
        <v>21</v>
      </c>
      <c r="M173" s="63"/>
      <c r="N173" s="63"/>
    </row>
    <row r="174" spans="1:14" ht="92" customHeight="1" x14ac:dyDescent="0.2">
      <c r="A174" s="14" t="s">
        <v>199</v>
      </c>
      <c r="B174" s="17" t="s">
        <v>31</v>
      </c>
      <c r="C174" s="13" t="str">
        <f>$F$29&amp;CHAR(10)&amp;_xlfn.TEXTJOIN(CHAR(10),TRUE,$F$35:$F$37)</f>
        <v>IEC 62366-1
ISO 15223-1
ISO 20417
ISO 7000</v>
      </c>
      <c r="D174"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174" s="14" t="s">
        <v>199</v>
      </c>
      <c r="M174" s="17"/>
      <c r="N174" s="13"/>
    </row>
    <row r="175" spans="1:14" ht="56" customHeight="1" x14ac:dyDescent="0.2">
      <c r="A175" s="14" t="s">
        <v>200</v>
      </c>
      <c r="B175" s="17" t="s">
        <v>31</v>
      </c>
      <c r="C175" s="13" t="str">
        <f>_xlfn.TEXTJOIN(CHAR(10),TRUE,$F$35:$F$37)</f>
        <v>ISO 15223-1
ISO 20417
ISO 7000</v>
      </c>
      <c r="D175"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175" s="14" t="s">
        <v>200</v>
      </c>
      <c r="M175" s="17"/>
      <c r="N175" s="13"/>
    </row>
    <row r="176" spans="1:14" ht="72" customHeight="1" x14ac:dyDescent="0.2">
      <c r="A176" s="14" t="s">
        <v>201</v>
      </c>
      <c r="B176" s="17" t="s">
        <v>31</v>
      </c>
      <c r="C176" s="13" t="str">
        <f>_xlfn.TEXTJOIN(CHAR(10),TRUE,$F$35:$F$37)</f>
        <v>ISO 15223-1
ISO 20417
ISO 7000</v>
      </c>
      <c r="D176"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176" s="14" t="s">
        <v>201</v>
      </c>
      <c r="M176" s="17"/>
      <c r="N176" s="13"/>
    </row>
    <row r="177" spans="1:14" ht="69" customHeight="1" x14ac:dyDescent="0.2">
      <c r="A177" s="14" t="s">
        <v>202</v>
      </c>
      <c r="B177" s="17" t="s">
        <v>31</v>
      </c>
      <c r="C177" s="13" t="str">
        <f>_xlfn.TEXTJOIN(CHAR(10),TRUE,$F$35:$F$37)</f>
        <v>ISO 15223-1
ISO 20417
ISO 7000</v>
      </c>
      <c r="D177"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177" s="14" t="s">
        <v>202</v>
      </c>
      <c r="M177" s="17"/>
      <c r="N177" s="13"/>
    </row>
    <row r="178" spans="1:14" ht="51" customHeight="1" x14ac:dyDescent="0.2">
      <c r="A178" s="14" t="s">
        <v>204</v>
      </c>
      <c r="B178" s="17"/>
      <c r="C178" s="60" t="s">
        <v>633</v>
      </c>
      <c r="D178" s="61"/>
      <c r="L178" s="14" t="s">
        <v>204</v>
      </c>
      <c r="M178" s="17"/>
      <c r="N178" s="13"/>
    </row>
    <row r="179" spans="1:14" ht="34" customHeight="1" x14ac:dyDescent="0.2">
      <c r="A179" s="14" t="s">
        <v>205</v>
      </c>
      <c r="B179" s="17"/>
      <c r="C179" s="60" t="s">
        <v>633</v>
      </c>
      <c r="D179" s="61"/>
      <c r="L179" s="14" t="s">
        <v>205</v>
      </c>
      <c r="M179" s="17"/>
      <c r="N179" s="13"/>
    </row>
    <row r="180" spans="1:14" ht="86" customHeight="1" x14ac:dyDescent="0.2">
      <c r="A180" s="14" t="s">
        <v>206</v>
      </c>
      <c r="B180" s="17" t="s">
        <v>31</v>
      </c>
      <c r="C180" s="13" t="str">
        <f>$F$5&amp;CHAR(10)&amp;_xlfn.TEXTJOIN(CHAR(10),TRUE,$F$35:$F$37)</f>
        <v>ISO 14971
ISO 15223-1
ISO 20417
ISO 7000</v>
      </c>
      <c r="D180"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180" s="14" t="s">
        <v>206</v>
      </c>
      <c r="M180" s="17"/>
      <c r="N180" s="13"/>
    </row>
    <row r="181" spans="1:14" ht="113" customHeight="1" x14ac:dyDescent="0.2">
      <c r="A181" s="14" t="s">
        <v>207</v>
      </c>
      <c r="B181" s="17" t="s">
        <v>31</v>
      </c>
      <c r="C181" s="13" t="str">
        <f>_xlfn.TEXTJOIN(CHAR(10),TRUE,$F$35:$F$37)</f>
        <v>ISO 15223-1
ISO 20417
ISO 7000</v>
      </c>
      <c r="D181"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181" s="14" t="s">
        <v>207</v>
      </c>
      <c r="M181" s="17"/>
      <c r="N181" s="13"/>
    </row>
    <row r="182" spans="1:14" x14ac:dyDescent="0.2">
      <c r="A182" s="62" t="s">
        <v>208</v>
      </c>
      <c r="B182" s="62"/>
      <c r="C182" s="62"/>
      <c r="D182" s="62"/>
      <c r="L182" s="62" t="s">
        <v>208</v>
      </c>
      <c r="M182" s="62"/>
      <c r="N182" s="62"/>
    </row>
    <row r="183" spans="1:14" x14ac:dyDescent="0.2">
      <c r="A183" s="63" t="s">
        <v>22</v>
      </c>
      <c r="B183" s="63"/>
      <c r="C183" s="63"/>
      <c r="D183" s="63"/>
      <c r="L183" s="63" t="s">
        <v>22</v>
      </c>
      <c r="M183" s="63"/>
      <c r="N183" s="63"/>
    </row>
    <row r="184" spans="1:14" ht="52" customHeight="1" x14ac:dyDescent="0.2">
      <c r="A184" s="14" t="s">
        <v>209</v>
      </c>
      <c r="B184" s="17" t="s">
        <v>31</v>
      </c>
      <c r="C184" s="13" t="str">
        <f>_xlfn.TEXTJOIN(CHAR(10),TRUE,$F$35:$F$37)</f>
        <v>ISO 15223-1
ISO 20417
ISO 7000</v>
      </c>
      <c r="D184"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184" s="14" t="s">
        <v>209</v>
      </c>
      <c r="M184" s="17"/>
      <c r="N184" s="13"/>
    </row>
    <row r="185" spans="1:14" ht="56" customHeight="1" x14ac:dyDescent="0.2">
      <c r="A185" s="14" t="s">
        <v>210</v>
      </c>
      <c r="B185" s="17" t="s">
        <v>31</v>
      </c>
      <c r="C185" s="13" t="str">
        <f>_xlfn.TEXTJOIN(CHAR(10),TRUE,$F$35:$F$37)</f>
        <v>ISO 15223-1
ISO 20417
ISO 7000</v>
      </c>
      <c r="D185"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185" s="14" t="s">
        <v>210</v>
      </c>
      <c r="M185" s="17"/>
      <c r="N185" s="13"/>
    </row>
    <row r="186" spans="1:14" ht="61" customHeight="1" x14ac:dyDescent="0.2">
      <c r="A186" s="14" t="s">
        <v>211</v>
      </c>
      <c r="B186" s="17" t="s">
        <v>31</v>
      </c>
      <c r="C186" s="13" t="str">
        <f>_xlfn.TEXTJOIN(CHAR(10),TRUE,$F$35:$F$37)</f>
        <v>ISO 15223-1
ISO 20417
ISO 7000</v>
      </c>
      <c r="D186"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186" s="14" t="s">
        <v>211</v>
      </c>
      <c r="M186" s="17"/>
      <c r="N186" s="13"/>
    </row>
    <row r="187" spans="1:14" ht="63" customHeight="1" x14ac:dyDescent="0.2">
      <c r="A187" s="14" t="s">
        <v>212</v>
      </c>
      <c r="B187" s="17" t="s">
        <v>31</v>
      </c>
      <c r="C187" s="13" t="str">
        <f>_xlfn.TEXTJOIN(CHAR(10),TRUE,$F$35:$F$37)</f>
        <v>ISO 15223-1
ISO 20417
ISO 7000</v>
      </c>
      <c r="D187"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187" s="14" t="s">
        <v>212</v>
      </c>
      <c r="M187" s="17"/>
      <c r="N187" s="13"/>
    </row>
    <row r="188" spans="1:14" x14ac:dyDescent="0.2">
      <c r="A188" s="63" t="s">
        <v>203</v>
      </c>
      <c r="B188" s="63"/>
      <c r="C188" s="63"/>
      <c r="D188" s="63"/>
      <c r="L188" s="63" t="s">
        <v>203</v>
      </c>
      <c r="M188" s="63"/>
      <c r="N188" s="63"/>
    </row>
    <row r="189" spans="1:14" ht="17" x14ac:dyDescent="0.2">
      <c r="A189" s="18" t="s">
        <v>213</v>
      </c>
      <c r="B189" s="17" t="s">
        <v>544</v>
      </c>
      <c r="C189" s="19" t="str">
        <f t="shared" ref="C189:D190" si="10">$G$1</f>
        <v>N/A</v>
      </c>
      <c r="D189" s="19" t="str">
        <f t="shared" si="10"/>
        <v>N/A</v>
      </c>
      <c r="L189" s="18" t="s">
        <v>213</v>
      </c>
      <c r="M189" s="17"/>
      <c r="N189" s="13"/>
    </row>
    <row r="190" spans="1:14" ht="17" x14ac:dyDescent="0.2">
      <c r="A190" s="18" t="s">
        <v>214</v>
      </c>
      <c r="B190" s="17" t="s">
        <v>544</v>
      </c>
      <c r="C190" s="19" t="str">
        <f t="shared" si="10"/>
        <v>N/A</v>
      </c>
      <c r="D190" s="19" t="str">
        <f t="shared" si="10"/>
        <v>N/A</v>
      </c>
      <c r="L190" s="18" t="s">
        <v>214</v>
      </c>
      <c r="M190" s="17"/>
      <c r="N190" s="13"/>
    </row>
    <row r="191" spans="1:14" ht="17" x14ac:dyDescent="0.2">
      <c r="A191" s="18" t="s">
        <v>25</v>
      </c>
      <c r="B191" s="17" t="s">
        <v>544</v>
      </c>
      <c r="C191" s="19" t="str">
        <f>$G$1</f>
        <v>N/A</v>
      </c>
      <c r="D191" s="19" t="str">
        <f>$G$1</f>
        <v>N/A</v>
      </c>
      <c r="L191" s="18" t="s">
        <v>25</v>
      </c>
      <c r="M191" s="17"/>
      <c r="N191" s="13"/>
    </row>
    <row r="192" spans="1:14" ht="58" customHeight="1" x14ac:dyDescent="0.2">
      <c r="A192" s="14" t="s">
        <v>215</v>
      </c>
      <c r="B192" s="17" t="s">
        <v>31</v>
      </c>
      <c r="C192" s="13" t="str">
        <f t="shared" ref="C192:C197" si="11">_xlfn.TEXTJOIN(CHAR(10),TRUE,$F$35:$F$37)</f>
        <v>ISO 15223-1
ISO 20417
ISO 7000</v>
      </c>
      <c r="D192" s="13" t="str">
        <f t="shared" ref="D192:D200" si="12">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192" s="14" t="s">
        <v>215</v>
      </c>
      <c r="M192" s="17"/>
      <c r="N192" s="13"/>
    </row>
    <row r="193" spans="1:14" ht="100" customHeight="1" x14ac:dyDescent="0.2">
      <c r="A193" s="14" t="s">
        <v>216</v>
      </c>
      <c r="B193" s="17" t="s">
        <v>31</v>
      </c>
      <c r="C193" s="13" t="str">
        <f t="shared" si="11"/>
        <v>ISO 15223-1
ISO 20417
ISO 7000</v>
      </c>
      <c r="D193" s="13" t="str">
        <f t="shared" si="12"/>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193" s="14" t="s">
        <v>216</v>
      </c>
      <c r="M193" s="17"/>
      <c r="N193" s="13"/>
    </row>
    <row r="194" spans="1:14" ht="79" customHeight="1" x14ac:dyDescent="0.2">
      <c r="A194" s="14" t="s">
        <v>217</v>
      </c>
      <c r="B194" s="17" t="s">
        <v>31</v>
      </c>
      <c r="C194" s="13" t="str">
        <f t="shared" si="11"/>
        <v>ISO 15223-1
ISO 20417
ISO 7000</v>
      </c>
      <c r="D194" s="13" t="str">
        <f t="shared" si="12"/>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194" s="14" t="s">
        <v>217</v>
      </c>
      <c r="M194" s="17"/>
      <c r="N194" s="13"/>
    </row>
    <row r="195" spans="1:14" ht="78" customHeight="1" x14ac:dyDescent="0.2">
      <c r="A195" s="14" t="s">
        <v>218</v>
      </c>
      <c r="B195" s="17" t="s">
        <v>31</v>
      </c>
      <c r="C195" s="13" t="str">
        <f t="shared" si="11"/>
        <v>ISO 15223-1
ISO 20417
ISO 7000</v>
      </c>
      <c r="D195" s="13" t="str">
        <f t="shared" si="12"/>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195" s="14" t="s">
        <v>218</v>
      </c>
      <c r="M195" s="17"/>
      <c r="N195" s="13"/>
    </row>
    <row r="196" spans="1:14" ht="81" customHeight="1" x14ac:dyDescent="0.2">
      <c r="A196" s="14" t="s">
        <v>219</v>
      </c>
      <c r="B196" s="17" t="s">
        <v>31</v>
      </c>
      <c r="C196" s="13" t="str">
        <f t="shared" si="11"/>
        <v>ISO 15223-1
ISO 20417
ISO 7000</v>
      </c>
      <c r="D196" s="13" t="str">
        <f t="shared" si="12"/>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196" s="14" t="s">
        <v>219</v>
      </c>
      <c r="M196" s="17"/>
      <c r="N196" s="13"/>
    </row>
    <row r="197" spans="1:14" ht="70" customHeight="1" x14ac:dyDescent="0.2">
      <c r="A197" s="14" t="s">
        <v>220</v>
      </c>
      <c r="B197" s="17" t="s">
        <v>31</v>
      </c>
      <c r="C197" s="13" t="str">
        <f t="shared" si="11"/>
        <v>ISO 15223-1
ISO 20417
ISO 7000</v>
      </c>
      <c r="D197" s="13" t="str">
        <f t="shared" si="12"/>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197" s="14" t="s">
        <v>220</v>
      </c>
      <c r="M197" s="17"/>
      <c r="N197" s="13"/>
    </row>
    <row r="198" spans="1:14" ht="110" customHeight="1" x14ac:dyDescent="0.2">
      <c r="A198" s="14" t="s">
        <v>221</v>
      </c>
      <c r="B198" s="17" t="s">
        <v>31</v>
      </c>
      <c r="C198" s="13" t="str">
        <f>_xlfn.TEXTJOIN(CHAR(10),TRUE,$F$30:$F$37)</f>
        <v>ISO 11135
ISO 11137-1
ISO 11137-2
ISO 11607-1
ISO 11607-2
ISO 15223-1
ISO 20417
ISO 7000</v>
      </c>
      <c r="D198" s="13" t="str">
        <f t="shared" si="12"/>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198" s="14" t="s">
        <v>221</v>
      </c>
      <c r="M198" s="17"/>
      <c r="N198" s="13"/>
    </row>
    <row r="199" spans="1:14" ht="32" customHeight="1" x14ac:dyDescent="0.2">
      <c r="A199" s="14" t="s">
        <v>222</v>
      </c>
      <c r="B199" s="17" t="s">
        <v>31</v>
      </c>
      <c r="C199" s="13" t="str">
        <f>_xlfn.TEXTJOIN(CHAR(10),TRUE,$F$35:$F$37)</f>
        <v>ISO 15223-1
ISO 20417
ISO 7000</v>
      </c>
      <c r="D199"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199" s="14" t="s">
        <v>222</v>
      </c>
      <c r="M199" s="17"/>
      <c r="N199" s="13"/>
    </row>
    <row r="200" spans="1:14" ht="62" customHeight="1" x14ac:dyDescent="0.2">
      <c r="A200" s="14" t="s">
        <v>223</v>
      </c>
      <c r="B200" s="17" t="s">
        <v>31</v>
      </c>
      <c r="C200" s="13" t="str">
        <f>_xlfn.TEXTJOIN(CHAR(10),TRUE,$F$33:$F$37)</f>
        <v>ISO 11607-1
ISO 11607-2
ISO 15223-1
ISO 20417
ISO 7000</v>
      </c>
      <c r="D200" s="13" t="str">
        <f t="shared" si="12"/>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200" s="14" t="s">
        <v>223</v>
      </c>
      <c r="M200" s="17"/>
      <c r="N200" s="13"/>
    </row>
    <row r="201" spans="1:14" ht="34" x14ac:dyDescent="0.2">
      <c r="A201" s="14" t="s">
        <v>224</v>
      </c>
      <c r="B201" s="17" t="s">
        <v>544</v>
      </c>
      <c r="C201" s="19" t="str">
        <f>$G$1</f>
        <v>N/A</v>
      </c>
      <c r="D201" s="19" t="str">
        <f>$G$1</f>
        <v>N/A</v>
      </c>
      <c r="L201" s="14" t="s">
        <v>224</v>
      </c>
      <c r="M201" s="17"/>
      <c r="N201" s="13"/>
    </row>
    <row r="202" spans="1:14" ht="78" customHeight="1" x14ac:dyDescent="0.2">
      <c r="A202" s="14" t="s">
        <v>225</v>
      </c>
      <c r="B202" s="17" t="s">
        <v>31</v>
      </c>
      <c r="C202" s="13" t="str">
        <f>_xlfn.TEXTJOIN(CHAR(10),TRUE,$F$35:$F$37)</f>
        <v>ISO 15223-1
ISO 20417
ISO 7000</v>
      </c>
      <c r="D202"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202" s="14" t="s">
        <v>225</v>
      </c>
      <c r="M202" s="17"/>
      <c r="N202" s="13"/>
    </row>
    <row r="203" spans="1:14" ht="47" customHeight="1" x14ac:dyDescent="0.2">
      <c r="A203" s="14" t="s">
        <v>226</v>
      </c>
      <c r="B203" s="17" t="s">
        <v>31</v>
      </c>
      <c r="C203" s="13" t="str">
        <f>_xlfn.TEXTJOIN(CHAR(10),TRUE,$F$35:$F$37)</f>
        <v>ISO 15223-1
ISO 20417
ISO 7000</v>
      </c>
      <c r="D203"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203" s="14" t="s">
        <v>226</v>
      </c>
      <c r="M203" s="17"/>
      <c r="N203" s="13"/>
    </row>
    <row r="204" spans="1:14" ht="91" customHeight="1" x14ac:dyDescent="0.2">
      <c r="A204" s="14" t="s">
        <v>227</v>
      </c>
      <c r="B204" s="17" t="s">
        <v>544</v>
      </c>
      <c r="C204" s="19" t="str">
        <f>$G$1</f>
        <v>N/A</v>
      </c>
      <c r="D204" s="19" t="str">
        <f>$G$1</f>
        <v>N/A</v>
      </c>
      <c r="L204" s="14" t="s">
        <v>227</v>
      </c>
      <c r="M204" s="17"/>
      <c r="N204" s="13"/>
    </row>
    <row r="205" spans="1:14" ht="107" customHeight="1" x14ac:dyDescent="0.2">
      <c r="A205" s="14" t="s">
        <v>228</v>
      </c>
      <c r="B205" s="17" t="s">
        <v>31</v>
      </c>
      <c r="C205" s="13" t="str">
        <f>_xlfn.TEXTJOIN(CHAR(10),TRUE,$F$35:$F$37)</f>
        <v>ISO 15223-1
ISO 20417
ISO 7000</v>
      </c>
      <c r="D205"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205" s="14" t="s">
        <v>228</v>
      </c>
      <c r="M205" s="17"/>
      <c r="N205" s="13"/>
    </row>
    <row r="206" spans="1:14" x14ac:dyDescent="0.2">
      <c r="A206" s="62" t="s">
        <v>229</v>
      </c>
      <c r="B206" s="62"/>
      <c r="C206" s="62"/>
      <c r="D206" s="62"/>
      <c r="L206" s="62" t="s">
        <v>229</v>
      </c>
      <c r="M206" s="62"/>
      <c r="N206" s="62"/>
    </row>
    <row r="207" spans="1:14" x14ac:dyDescent="0.2">
      <c r="A207" s="71" t="s">
        <v>23</v>
      </c>
      <c r="B207" s="72"/>
      <c r="C207" s="72"/>
      <c r="D207" s="73"/>
      <c r="L207" s="71" t="s">
        <v>23</v>
      </c>
      <c r="M207" s="72"/>
      <c r="N207" s="72"/>
    </row>
    <row r="208" spans="1:14" ht="71" customHeight="1" x14ac:dyDescent="0.2">
      <c r="A208" s="14" t="s">
        <v>233</v>
      </c>
      <c r="B208" s="17" t="s">
        <v>31</v>
      </c>
      <c r="C208" s="13" t="str">
        <f>_xlfn.TEXTJOIN(CHAR(10),TRUE,$F$33:$F$37)</f>
        <v>ISO 11607-1
ISO 11607-2
ISO 15223-1
ISO 20417
ISO 7000</v>
      </c>
      <c r="D208" s="13" t="str">
        <f t="shared" ref="D208:D217" si="13">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208" s="14" t="s">
        <v>233</v>
      </c>
      <c r="M208" s="17"/>
      <c r="N208" s="13"/>
    </row>
    <row r="209" spans="1:14" ht="76" customHeight="1" x14ac:dyDescent="0.2">
      <c r="A209" s="14" t="s">
        <v>234</v>
      </c>
      <c r="B209" s="17" t="s">
        <v>31</v>
      </c>
      <c r="C209" s="13" t="str">
        <f>_xlfn.TEXTJOIN(CHAR(10),TRUE,$F$33:$F$37)</f>
        <v>ISO 11607-1
ISO 11607-2
ISO 15223-1
ISO 20417
ISO 7000</v>
      </c>
      <c r="D209" s="13" t="str">
        <f t="shared" si="13"/>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209" s="14" t="s">
        <v>234</v>
      </c>
      <c r="M209" s="17"/>
      <c r="N209" s="13"/>
    </row>
    <row r="210" spans="1:14" ht="79" customHeight="1" x14ac:dyDescent="0.2">
      <c r="A210" s="14" t="s">
        <v>235</v>
      </c>
      <c r="B210" s="17" t="s">
        <v>31</v>
      </c>
      <c r="C210" s="13" t="str">
        <f>_xlfn.TEXTJOIN(CHAR(10),TRUE,$F$30:$F$37)</f>
        <v>ISO 11135
ISO 11137-1
ISO 11137-2
ISO 11607-1
ISO 11607-2
ISO 15223-1
ISO 20417
ISO 7000</v>
      </c>
      <c r="D210" s="13" t="str">
        <f t="shared" si="13"/>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210" s="14" t="s">
        <v>235</v>
      </c>
      <c r="M210" s="17"/>
      <c r="N210" s="13"/>
    </row>
    <row r="211" spans="1:14" ht="45" customHeight="1" x14ac:dyDescent="0.2">
      <c r="A211" s="14" t="s">
        <v>236</v>
      </c>
      <c r="B211" s="17" t="s">
        <v>31</v>
      </c>
      <c r="C211" s="13" t="str">
        <f t="shared" ref="C211:C216" si="14">_xlfn.TEXTJOIN(CHAR(10),TRUE,$F$35:$F$37)</f>
        <v>ISO 15223-1
ISO 20417
ISO 7000</v>
      </c>
      <c r="D211" s="13" t="str">
        <f t="shared" si="13"/>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211" s="14" t="s">
        <v>236</v>
      </c>
      <c r="M211" s="17"/>
      <c r="N211" s="13"/>
    </row>
    <row r="212" spans="1:14" ht="41" customHeight="1" x14ac:dyDescent="0.2">
      <c r="A212" s="14" t="s">
        <v>237</v>
      </c>
      <c r="B212" s="17" t="s">
        <v>31</v>
      </c>
      <c r="C212" s="13" t="str">
        <f t="shared" si="14"/>
        <v>ISO 15223-1
ISO 20417
ISO 7000</v>
      </c>
      <c r="D212" s="13" t="str">
        <f t="shared" si="13"/>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212" s="14" t="s">
        <v>237</v>
      </c>
      <c r="M212" s="17"/>
      <c r="N212" s="13"/>
    </row>
    <row r="213" spans="1:14" ht="62" customHeight="1" x14ac:dyDescent="0.2">
      <c r="A213" s="14" t="s">
        <v>238</v>
      </c>
      <c r="B213" s="17" t="s">
        <v>31</v>
      </c>
      <c r="C213" s="13" t="str">
        <f t="shared" si="14"/>
        <v>ISO 15223-1
ISO 20417
ISO 7000</v>
      </c>
      <c r="D213" s="13" t="str">
        <f t="shared" si="13"/>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213" s="14" t="s">
        <v>238</v>
      </c>
      <c r="M213" s="17"/>
      <c r="N213" s="13"/>
    </row>
    <row r="214" spans="1:14" ht="54" customHeight="1" x14ac:dyDescent="0.2">
      <c r="A214" s="14" t="s">
        <v>239</v>
      </c>
      <c r="B214" s="17" t="s">
        <v>31</v>
      </c>
      <c r="C214" s="13" t="str">
        <f t="shared" si="14"/>
        <v>ISO 15223-1
ISO 20417
ISO 7000</v>
      </c>
      <c r="D214" s="13" t="str">
        <f t="shared" si="13"/>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214" s="14" t="s">
        <v>239</v>
      </c>
      <c r="M214" s="17"/>
      <c r="N214" s="13"/>
    </row>
    <row r="215" spans="1:14" ht="72" customHeight="1" x14ac:dyDescent="0.2">
      <c r="A215" s="14" t="s">
        <v>240</v>
      </c>
      <c r="B215" s="17" t="s">
        <v>31</v>
      </c>
      <c r="C215" s="13" t="str">
        <f t="shared" si="14"/>
        <v>ISO 15223-1
ISO 20417
ISO 7000</v>
      </c>
      <c r="D215" s="13" t="str">
        <f t="shared" si="13"/>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215" s="14" t="s">
        <v>240</v>
      </c>
      <c r="M215" s="17"/>
      <c r="N215" s="13"/>
    </row>
    <row r="216" spans="1:14" ht="72" customHeight="1" x14ac:dyDescent="0.2">
      <c r="A216" s="14" t="s">
        <v>241</v>
      </c>
      <c r="B216" s="17" t="s">
        <v>31</v>
      </c>
      <c r="C216" s="13" t="str">
        <f t="shared" si="14"/>
        <v>ISO 15223-1
ISO 20417
ISO 7000</v>
      </c>
      <c r="D216" s="13" t="str">
        <f t="shared" si="13"/>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216" s="14" t="s">
        <v>241</v>
      </c>
      <c r="M216" s="17"/>
      <c r="N216" s="13"/>
    </row>
    <row r="217" spans="1:14" ht="53" customHeight="1" x14ac:dyDescent="0.2">
      <c r="A217" s="14" t="s">
        <v>242</v>
      </c>
      <c r="B217" s="17" t="s">
        <v>31</v>
      </c>
      <c r="C217" s="13" t="str">
        <f t="shared" ref="C217" si="15">_xlfn.TEXTJOIN(CHAR(10),TRUE,$F$33:$F$37)</f>
        <v>ISO 11607-1
ISO 11607-2
ISO 15223-1
ISO 20417
ISO 7000</v>
      </c>
      <c r="D217" s="13" t="str">
        <f t="shared" si="13"/>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217" s="14" t="s">
        <v>242</v>
      </c>
      <c r="M217" s="17"/>
      <c r="N217" s="13"/>
    </row>
    <row r="218" spans="1:14" x14ac:dyDescent="0.2">
      <c r="A218" s="68" t="s">
        <v>243</v>
      </c>
      <c r="B218" s="69"/>
      <c r="C218" s="69"/>
      <c r="D218" s="70"/>
      <c r="L218" s="68" t="s">
        <v>243</v>
      </c>
      <c r="M218" s="69"/>
      <c r="N218" s="69"/>
    </row>
    <row r="219" spans="1:14" x14ac:dyDescent="0.2">
      <c r="A219" s="71" t="s">
        <v>24</v>
      </c>
      <c r="B219" s="72"/>
      <c r="C219" s="72"/>
      <c r="D219" s="73"/>
      <c r="L219" s="71" t="s">
        <v>24</v>
      </c>
      <c r="M219" s="72"/>
      <c r="N219" s="72"/>
    </row>
    <row r="220" spans="1:14" ht="67" customHeight="1" x14ac:dyDescent="0.2">
      <c r="A220" s="14" t="s">
        <v>244</v>
      </c>
      <c r="B220" s="17" t="s">
        <v>31</v>
      </c>
      <c r="C220" s="13" t="str">
        <f t="shared" ref="C220:C227" si="16">_xlfn.TEXTJOIN(CHAR(10),TRUE,$F$35:$F$37)</f>
        <v>ISO 15223-1
ISO 20417
ISO 7000</v>
      </c>
      <c r="D220" s="13" t="str">
        <f t="shared" ref="D220:D229" si="17">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220" s="14" t="s">
        <v>244</v>
      </c>
      <c r="M220" s="17"/>
      <c r="N220" s="13"/>
    </row>
    <row r="221" spans="1:14" ht="63" customHeight="1" x14ac:dyDescent="0.2">
      <c r="A221" s="14" t="s">
        <v>245</v>
      </c>
      <c r="B221" s="17" t="s">
        <v>31</v>
      </c>
      <c r="C221" s="13" t="str">
        <f t="shared" si="16"/>
        <v>ISO 15223-1
ISO 20417
ISO 7000</v>
      </c>
      <c r="D221" s="13" t="str">
        <f t="shared" si="17"/>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221" s="14" t="s">
        <v>245</v>
      </c>
      <c r="M221" s="17"/>
      <c r="N221" s="13"/>
    </row>
    <row r="222" spans="1:14" ht="63" customHeight="1" x14ac:dyDescent="0.2">
      <c r="A222" s="14" t="s">
        <v>246</v>
      </c>
      <c r="B222" s="17" t="s">
        <v>31</v>
      </c>
      <c r="C222" s="13" t="str">
        <f t="shared" si="16"/>
        <v>ISO 15223-1
ISO 20417
ISO 7000</v>
      </c>
      <c r="D222" s="13" t="str">
        <f t="shared" si="17"/>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222" s="14" t="s">
        <v>246</v>
      </c>
      <c r="M222" s="17"/>
      <c r="N222" s="13"/>
    </row>
    <row r="223" spans="1:14" ht="59" customHeight="1" x14ac:dyDescent="0.2">
      <c r="A223" s="14" t="s">
        <v>247</v>
      </c>
      <c r="B223" s="17" t="s">
        <v>31</v>
      </c>
      <c r="C223" s="13" t="str">
        <f t="shared" si="16"/>
        <v>ISO 15223-1
ISO 20417
ISO 7000</v>
      </c>
      <c r="D223" s="13" t="str">
        <f t="shared" si="17"/>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223" s="14" t="s">
        <v>247</v>
      </c>
      <c r="M223" s="17"/>
      <c r="N223" s="13"/>
    </row>
    <row r="224" spans="1:14" ht="45" customHeight="1" x14ac:dyDescent="0.2">
      <c r="A224" s="14" t="s">
        <v>248</v>
      </c>
      <c r="B224" s="17" t="s">
        <v>31</v>
      </c>
      <c r="C224" s="13" t="str">
        <f t="shared" si="16"/>
        <v>ISO 15223-1
ISO 20417
ISO 7000</v>
      </c>
      <c r="D224" s="13" t="str">
        <f t="shared" si="17"/>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224" s="14" t="s">
        <v>248</v>
      </c>
      <c r="M224" s="17"/>
      <c r="N224" s="13"/>
    </row>
    <row r="225" spans="1:14" ht="93" customHeight="1" x14ac:dyDescent="0.2">
      <c r="A225" s="14" t="s">
        <v>249</v>
      </c>
      <c r="B225" s="17" t="s">
        <v>31</v>
      </c>
      <c r="C225" s="13" t="str">
        <f>$F$28&amp;CHAR(10)&amp;_xlfn.TEXTJOIN(CHAR(10),TRUE,$F$35:$F$37)</f>
        <v>IEC 62304
ISO 15223-1
ISO 20417
ISO 7000</v>
      </c>
      <c r="D225" s="13" t="str">
        <f t="shared" si="17"/>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225" s="14" t="s">
        <v>249</v>
      </c>
      <c r="M225" s="17"/>
      <c r="N225" s="13"/>
    </row>
    <row r="226" spans="1:14" ht="75" customHeight="1" x14ac:dyDescent="0.2">
      <c r="A226" s="14" t="s">
        <v>250</v>
      </c>
      <c r="B226" s="17" t="s">
        <v>31</v>
      </c>
      <c r="C226" s="13" t="str">
        <f>$F$5&amp;CHAR(10)&amp;_xlfn.TEXTJOIN(CHAR(10),TRUE,$F$35:$F$37)</f>
        <v>ISO 14971
ISO 15223-1
ISO 20417
ISO 7000</v>
      </c>
      <c r="D226" s="13" t="str">
        <f t="shared" si="17"/>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226" s="14" t="s">
        <v>250</v>
      </c>
      <c r="M226" s="17"/>
      <c r="N226" s="13"/>
    </row>
    <row r="227" spans="1:14" ht="59" customHeight="1" x14ac:dyDescent="0.2">
      <c r="A227" s="14" t="s">
        <v>251</v>
      </c>
      <c r="B227" s="17" t="s">
        <v>31</v>
      </c>
      <c r="C227" s="13" t="str">
        <f t="shared" si="16"/>
        <v>ISO 15223-1
ISO 20417
ISO 7000</v>
      </c>
      <c r="D227" s="13" t="str">
        <f t="shared" si="17"/>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227" s="14" t="s">
        <v>251</v>
      </c>
      <c r="M227" s="17"/>
      <c r="N227" s="13"/>
    </row>
    <row r="228" spans="1:14" ht="62" customHeight="1" x14ac:dyDescent="0.2">
      <c r="A228" s="14" t="s">
        <v>252</v>
      </c>
      <c r="B228" s="17" t="s">
        <v>31</v>
      </c>
      <c r="C228" s="13" t="str">
        <f>_xlfn.TEXTJOIN(CHAR(10),TRUE,$F$35:$F$37)</f>
        <v>ISO 15223-1
ISO 20417
ISO 7000</v>
      </c>
      <c r="D228" s="13" t="str">
        <f t="shared" si="17"/>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228" s="14" t="s">
        <v>252</v>
      </c>
      <c r="M228" s="17"/>
      <c r="N228" s="13"/>
    </row>
    <row r="229" spans="1:14" ht="54" customHeight="1" x14ac:dyDescent="0.2">
      <c r="A229" s="14" t="s">
        <v>253</v>
      </c>
      <c r="B229" s="17" t="s">
        <v>31</v>
      </c>
      <c r="C229" s="13" t="str">
        <f>_xlfn.TEXTJOIN(CHAR(10),TRUE,$F$35:$F$37)</f>
        <v>ISO 15223-1
ISO 20417
ISO 7000</v>
      </c>
      <c r="D229" s="13" t="str">
        <f t="shared" si="17"/>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229" s="14" t="s">
        <v>253</v>
      </c>
      <c r="M229" s="17"/>
      <c r="N229" s="13"/>
    </row>
    <row r="230" spans="1:14" ht="16" customHeight="1" x14ac:dyDescent="0.2">
      <c r="A230" s="63" t="s">
        <v>254</v>
      </c>
      <c r="B230" s="63"/>
      <c r="C230" s="63"/>
      <c r="D230" s="63"/>
      <c r="L230" s="63" t="s">
        <v>254</v>
      </c>
      <c r="M230" s="63"/>
      <c r="N230" s="63"/>
    </row>
    <row r="231" spans="1:14" ht="16" customHeight="1" x14ac:dyDescent="0.2">
      <c r="A231" s="14" t="s">
        <v>495</v>
      </c>
      <c r="B231" s="17" t="s">
        <v>544</v>
      </c>
      <c r="C231" s="19" t="str">
        <f t="shared" ref="C231:D234" si="18">$G$1</f>
        <v>N/A</v>
      </c>
      <c r="D231" s="19" t="str">
        <f t="shared" si="18"/>
        <v>N/A</v>
      </c>
      <c r="L231" s="14" t="s">
        <v>495</v>
      </c>
      <c r="M231" s="17"/>
      <c r="N231" s="13"/>
    </row>
    <row r="232" spans="1:14" ht="16" customHeight="1" x14ac:dyDescent="0.2">
      <c r="A232" s="14" t="s">
        <v>496</v>
      </c>
      <c r="B232" s="17" t="s">
        <v>544</v>
      </c>
      <c r="C232" s="19" t="str">
        <f t="shared" si="18"/>
        <v>N/A</v>
      </c>
      <c r="D232" s="19" t="str">
        <f t="shared" si="18"/>
        <v>N/A</v>
      </c>
      <c r="L232" s="14" t="s">
        <v>496</v>
      </c>
      <c r="M232" s="17"/>
      <c r="N232" s="13"/>
    </row>
    <row r="233" spans="1:14" ht="16" customHeight="1" x14ac:dyDescent="0.2">
      <c r="A233" s="14" t="s">
        <v>497</v>
      </c>
      <c r="B233" s="17" t="s">
        <v>544</v>
      </c>
      <c r="C233" s="19" t="str">
        <f t="shared" si="18"/>
        <v>N/A</v>
      </c>
      <c r="D233" s="19" t="str">
        <f t="shared" si="18"/>
        <v>N/A</v>
      </c>
      <c r="L233" s="14" t="s">
        <v>497</v>
      </c>
      <c r="M233" s="17"/>
      <c r="N233" s="13"/>
    </row>
    <row r="234" spans="1:14" ht="16" customHeight="1" x14ac:dyDescent="0.2">
      <c r="A234" s="14" t="s">
        <v>498</v>
      </c>
      <c r="B234" s="17" t="s">
        <v>544</v>
      </c>
      <c r="C234" s="19" t="str">
        <f t="shared" si="18"/>
        <v>N/A</v>
      </c>
      <c r="D234" s="19" t="str">
        <f t="shared" si="18"/>
        <v>N/A</v>
      </c>
      <c r="L234" s="14" t="s">
        <v>498</v>
      </c>
      <c r="M234" s="17"/>
      <c r="N234" s="13"/>
    </row>
    <row r="235" spans="1:14" ht="86" customHeight="1" x14ac:dyDescent="0.2">
      <c r="A235" s="14" t="s">
        <v>255</v>
      </c>
      <c r="B235" s="17" t="s">
        <v>31</v>
      </c>
      <c r="C235" s="13" t="str">
        <f>_xlfn.TEXTJOIN(CHAR(10),TRUE,$F$33:$F$37)</f>
        <v>ISO 11607-1
ISO 11607-2
ISO 15223-1
ISO 20417
ISO 7000</v>
      </c>
      <c r="D235" s="13" t="str">
        <f t="shared" ref="D235" si="19">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235" s="14" t="s">
        <v>255</v>
      </c>
      <c r="M235" s="17"/>
      <c r="N235" s="13"/>
    </row>
    <row r="236" spans="1:14" ht="34" x14ac:dyDescent="0.2">
      <c r="A236" s="14" t="s">
        <v>256</v>
      </c>
      <c r="B236" s="17" t="s">
        <v>544</v>
      </c>
      <c r="C236" s="19" t="str">
        <f t="shared" ref="C236:D238" si="20">$G$1</f>
        <v>N/A</v>
      </c>
      <c r="D236" s="19" t="str">
        <f t="shared" si="20"/>
        <v>N/A</v>
      </c>
      <c r="L236" s="14" t="s">
        <v>256</v>
      </c>
      <c r="M236" s="17"/>
      <c r="N236" s="13"/>
    </row>
    <row r="237" spans="1:14" ht="85" x14ac:dyDescent="0.2">
      <c r="A237" s="14" t="s">
        <v>257</v>
      </c>
      <c r="B237" s="17" t="s">
        <v>544</v>
      </c>
      <c r="C237" s="19" t="str">
        <f t="shared" si="20"/>
        <v>N/A</v>
      </c>
      <c r="D237" s="19" t="str">
        <f t="shared" si="20"/>
        <v>N/A</v>
      </c>
      <c r="L237" s="14" t="s">
        <v>257</v>
      </c>
      <c r="M237" s="17"/>
      <c r="N237" s="13"/>
    </row>
    <row r="238" spans="1:14" ht="34" x14ac:dyDescent="0.2">
      <c r="A238" s="14" t="s">
        <v>258</v>
      </c>
      <c r="B238" s="17" t="s">
        <v>544</v>
      </c>
      <c r="C238" s="19" t="str">
        <f t="shared" si="20"/>
        <v>N/A</v>
      </c>
      <c r="D238" s="19" t="str">
        <f t="shared" si="20"/>
        <v>N/A</v>
      </c>
      <c r="L238" s="14" t="s">
        <v>258</v>
      </c>
      <c r="M238" s="17"/>
      <c r="N238" s="13"/>
    </row>
    <row r="239" spans="1:14" ht="81" customHeight="1" x14ac:dyDescent="0.2">
      <c r="A239" s="14" t="s">
        <v>259</v>
      </c>
      <c r="B239" s="17" t="s">
        <v>31</v>
      </c>
      <c r="C239" s="13" t="str">
        <f>$F$5&amp;CHAR(10)&amp;_xlfn.TEXTJOIN(CHAR(10),TRUE,$F$33:$F$37)</f>
        <v>ISO 14971
ISO 11607-1
ISO 11607-2
ISO 15223-1
ISO 20417
ISO 7000</v>
      </c>
      <c r="D239"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239" s="14" t="s">
        <v>259</v>
      </c>
      <c r="M239" s="17"/>
      <c r="N239" s="13"/>
    </row>
    <row r="240" spans="1:14" x14ac:dyDescent="0.2">
      <c r="A240" s="63" t="s">
        <v>260</v>
      </c>
      <c r="B240" s="63"/>
      <c r="C240" s="63"/>
      <c r="D240" s="63"/>
      <c r="L240" s="63" t="s">
        <v>260</v>
      </c>
      <c r="M240" s="63"/>
      <c r="N240" s="63"/>
    </row>
    <row r="241" spans="1:14" ht="16" customHeight="1" x14ac:dyDescent="0.2">
      <c r="A241" s="16" t="s">
        <v>499</v>
      </c>
      <c r="B241" s="17"/>
      <c r="C241" s="60" t="s">
        <v>633</v>
      </c>
      <c r="D241" s="61"/>
      <c r="L241" s="16" t="s">
        <v>499</v>
      </c>
      <c r="M241" s="17"/>
      <c r="N241" s="13"/>
    </row>
    <row r="242" spans="1:14" x14ac:dyDescent="0.2">
      <c r="A242" s="16" t="s">
        <v>500</v>
      </c>
      <c r="B242" s="17"/>
      <c r="C242" s="60" t="s">
        <v>633</v>
      </c>
      <c r="D242" s="61"/>
      <c r="L242" s="16" t="s">
        <v>500</v>
      </c>
      <c r="M242" s="17"/>
      <c r="N242" s="13"/>
    </row>
    <row r="243" spans="1:14" x14ac:dyDescent="0.2">
      <c r="A243" s="65" t="s">
        <v>261</v>
      </c>
      <c r="B243" s="65"/>
      <c r="C243" s="65"/>
      <c r="D243" s="65"/>
      <c r="L243" s="65" t="s">
        <v>261</v>
      </c>
      <c r="M243" s="65"/>
      <c r="N243" s="65"/>
    </row>
    <row r="244" spans="1:14" ht="98" customHeight="1" x14ac:dyDescent="0.2">
      <c r="A244" s="16" t="s">
        <v>501</v>
      </c>
      <c r="B244" s="17" t="s">
        <v>31</v>
      </c>
      <c r="C244" s="13" t="str">
        <f>$F$14&amp;CHAR(10)&amp;$F$20&amp;CHAR(10)&amp;$F$21&amp;CHAR(10)&amp;$F$27&amp;CHAR(10)&amp;_xlfn.TEXTJOIN(CHAR(10),TRUE,$F$33:$F$37)</f>
        <v>ISO/TS 10974
IEC 60601-1
IEC 60601-1-2
IEC 62311
ISO 11607-1
ISO 11607-2
ISO 15223-1
ISO 20417
ISO 7000</v>
      </c>
      <c r="D244" s="13" t="str">
        <f t="shared" ref="D244:D245" si="21">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244" s="16" t="s">
        <v>501</v>
      </c>
      <c r="M244" s="17"/>
      <c r="N244" s="13"/>
    </row>
    <row r="245" spans="1:14" ht="94" customHeight="1" x14ac:dyDescent="0.2">
      <c r="A245" s="16" t="s">
        <v>502</v>
      </c>
      <c r="B245" s="17" t="s">
        <v>31</v>
      </c>
      <c r="C245" s="13" t="str">
        <f>$F$14&amp;CHAR(10)&amp;$F$20&amp;CHAR(10)&amp;$F$21&amp;CHAR(10)&amp;$F$27&amp;CHAR(10)&amp;_xlfn.TEXTJOIN(CHAR(10),TRUE,$F$33:$F$37)</f>
        <v>ISO/TS 10974
IEC 60601-1
IEC 60601-1-2
IEC 62311
ISO 11607-1
ISO 11607-2
ISO 15223-1
ISO 20417
ISO 7000</v>
      </c>
      <c r="D245" s="13" t="str">
        <f t="shared" si="21"/>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245" s="16" t="s">
        <v>502</v>
      </c>
      <c r="M245" s="17"/>
      <c r="N245" s="13"/>
    </row>
    <row r="246" spans="1:14" x14ac:dyDescent="0.2">
      <c r="A246" s="63" t="s">
        <v>262</v>
      </c>
      <c r="B246" s="63"/>
      <c r="C246" s="63"/>
      <c r="D246" s="63"/>
      <c r="L246" s="63" t="s">
        <v>262</v>
      </c>
      <c r="M246" s="63"/>
      <c r="N246" s="63"/>
    </row>
    <row r="247" spans="1:14" ht="84" customHeight="1" x14ac:dyDescent="0.2">
      <c r="A247" s="14" t="s">
        <v>503</v>
      </c>
      <c r="B247" s="17" t="s">
        <v>31</v>
      </c>
      <c r="C247" s="13" t="str">
        <f>$F$5&amp;CHAR(10)&amp;_xlfn.TEXTJOIN(CHAR(10),TRUE,$F$35:$F$37)</f>
        <v>ISO 14971
ISO 15223-1
ISO 20417
ISO 7000</v>
      </c>
      <c r="D247" s="13" t="str">
        <f t="shared" ref="D247:D249" si="22">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247" s="14" t="s">
        <v>503</v>
      </c>
      <c r="M247" s="17"/>
      <c r="N247" s="13"/>
    </row>
    <row r="248" spans="1:14" ht="102" customHeight="1" x14ac:dyDescent="0.2">
      <c r="A248" s="14" t="s">
        <v>504</v>
      </c>
      <c r="B248" s="17" t="s">
        <v>31</v>
      </c>
      <c r="C248" s="13" t="str">
        <f>$F$5&amp;CHAR(10)&amp;$F$27&amp;CHAR(10)&amp;_xlfn.TEXTJOIN(CHAR(10),TRUE,$F$35:$F$37)</f>
        <v>ISO 14971
IEC 62311
ISO 15223-1
ISO 20417
ISO 7000</v>
      </c>
      <c r="D248" s="13" t="str">
        <f t="shared" si="22"/>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248" s="14" t="s">
        <v>504</v>
      </c>
      <c r="M248" s="17"/>
      <c r="N248" s="13"/>
    </row>
    <row r="249" spans="1:14" ht="123" customHeight="1" x14ac:dyDescent="0.2">
      <c r="A249" s="14" t="s">
        <v>505</v>
      </c>
      <c r="B249" s="17" t="s">
        <v>31</v>
      </c>
      <c r="C249" s="13" t="str">
        <f>$F$5&amp;CHAR(10)&amp;$F$27&amp;CHAR(10)&amp;_xlfn.TEXTJOIN(CHAR(10),TRUE,$F$35:$F$37)</f>
        <v>ISO 14971
IEC 62311
ISO 15223-1
ISO 20417
ISO 7000</v>
      </c>
      <c r="D249" s="13" t="str">
        <f t="shared" si="22"/>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249" s="14" t="s">
        <v>505</v>
      </c>
      <c r="M249" s="17"/>
      <c r="N249" s="13"/>
    </row>
    <row r="250" spans="1:14" ht="34" x14ac:dyDescent="0.2">
      <c r="A250" s="14" t="s">
        <v>506</v>
      </c>
      <c r="B250" s="17" t="s">
        <v>544</v>
      </c>
      <c r="C250" s="19" t="str">
        <f>$G$1</f>
        <v>N/A</v>
      </c>
      <c r="D250" s="19" t="str">
        <f>$G$1</f>
        <v>N/A</v>
      </c>
      <c r="L250" s="14" t="s">
        <v>506</v>
      </c>
      <c r="M250" s="17"/>
      <c r="N250" s="13"/>
    </row>
    <row r="251" spans="1:14" ht="34" x14ac:dyDescent="0.2">
      <c r="A251" s="14" t="s">
        <v>507</v>
      </c>
      <c r="B251" s="17" t="s">
        <v>544</v>
      </c>
      <c r="C251" s="19" t="str">
        <f>$G$1</f>
        <v>N/A</v>
      </c>
      <c r="D251" s="19" t="str">
        <f>$G$1</f>
        <v>N/A</v>
      </c>
      <c r="L251" s="14" t="s">
        <v>507</v>
      </c>
      <c r="M251" s="17"/>
      <c r="N251" s="13"/>
    </row>
    <row r="252" spans="1:14" ht="52" customHeight="1" x14ac:dyDescent="0.2">
      <c r="A252" s="14" t="s">
        <v>508</v>
      </c>
      <c r="B252" s="17"/>
      <c r="C252" s="60" t="s">
        <v>1092</v>
      </c>
      <c r="D252" s="61"/>
      <c r="L252" s="14" t="s">
        <v>508</v>
      </c>
      <c r="M252" s="17"/>
      <c r="N252" s="13"/>
    </row>
    <row r="253" spans="1:14" ht="91" customHeight="1" x14ac:dyDescent="0.2">
      <c r="A253" s="14" t="s">
        <v>263</v>
      </c>
      <c r="B253" s="17" t="s">
        <v>544</v>
      </c>
      <c r="C253" s="19" t="str">
        <f>$G$1</f>
        <v>N/A</v>
      </c>
      <c r="D253" s="19" t="str">
        <f>$G$1</f>
        <v>N/A</v>
      </c>
      <c r="L253" s="14" t="s">
        <v>263</v>
      </c>
      <c r="M253" s="17"/>
      <c r="N253" s="13"/>
    </row>
    <row r="254" spans="1:14" ht="155" customHeight="1" x14ac:dyDescent="0.2">
      <c r="A254" s="14" t="s">
        <v>264</v>
      </c>
      <c r="B254" s="17" t="s">
        <v>31</v>
      </c>
      <c r="C254" s="13" t="str">
        <f>_xlfn.TEXTJOIN(CHAR(10),TRUE,$F$35:$F$37)</f>
        <v>ISO 15223-1
ISO 20417
ISO 7000</v>
      </c>
      <c r="D254" s="13" t="str">
        <f t="shared" ref="D254" si="23">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254" s="14" t="s">
        <v>264</v>
      </c>
      <c r="M254" s="17"/>
      <c r="N254" s="13"/>
    </row>
    <row r="255" spans="1:14" x14ac:dyDescent="0.2">
      <c r="A255" s="71" t="s">
        <v>265</v>
      </c>
      <c r="B255" s="72"/>
      <c r="C255" s="72"/>
      <c r="D255" s="73"/>
      <c r="L255" s="71" t="s">
        <v>265</v>
      </c>
      <c r="M255" s="72"/>
      <c r="N255" s="72"/>
    </row>
    <row r="256" spans="1:14" ht="65" customHeight="1" x14ac:dyDescent="0.2">
      <c r="A256" s="14" t="s">
        <v>509</v>
      </c>
      <c r="B256" s="17" t="s">
        <v>31</v>
      </c>
      <c r="C256" s="13" t="str">
        <f>$F$5&amp;CHAR(10)&amp;_xlfn.TEXTJOIN(CHAR(10),TRUE,$F$35:$F$37)</f>
        <v>ISO 14971
ISO 15223-1
ISO 20417
ISO 7000</v>
      </c>
      <c r="D256"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256" s="14" t="s">
        <v>509</v>
      </c>
      <c r="M256" s="17"/>
      <c r="N256" s="13"/>
    </row>
    <row r="257" spans="1:14" ht="65" customHeight="1" x14ac:dyDescent="0.2">
      <c r="A257" s="14" t="s">
        <v>510</v>
      </c>
      <c r="B257" s="17" t="s">
        <v>31</v>
      </c>
      <c r="C257" s="13" t="str">
        <f>$F$5&amp;CHAR(10)&amp;_xlfn.TEXTJOIN(CHAR(10),TRUE,$F$35:$F$37)</f>
        <v>ISO 14971
ISO 15223-1
ISO 20417
ISO 7000</v>
      </c>
      <c r="D257"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257" s="14" t="s">
        <v>510</v>
      </c>
      <c r="M257" s="17"/>
      <c r="N257" s="13"/>
    </row>
    <row r="258" spans="1:14" ht="34" x14ac:dyDescent="0.2">
      <c r="A258" s="18" t="s">
        <v>266</v>
      </c>
      <c r="B258" s="17" t="s">
        <v>544</v>
      </c>
      <c r="C258" s="19" t="str">
        <f t="shared" ref="C258:D260" si="24">$G$1</f>
        <v>N/A</v>
      </c>
      <c r="D258" s="19" t="str">
        <f t="shared" si="24"/>
        <v>N/A</v>
      </c>
      <c r="L258" s="18" t="s">
        <v>266</v>
      </c>
      <c r="M258" s="17"/>
      <c r="N258" s="13"/>
    </row>
    <row r="259" spans="1:14" ht="34" x14ac:dyDescent="0.2">
      <c r="A259" s="14" t="s">
        <v>267</v>
      </c>
      <c r="B259" s="17" t="s">
        <v>544</v>
      </c>
      <c r="C259" s="19" t="str">
        <f t="shared" si="24"/>
        <v>N/A</v>
      </c>
      <c r="D259" s="19" t="str">
        <f t="shared" si="24"/>
        <v>N/A</v>
      </c>
      <c r="L259" s="14" t="s">
        <v>267</v>
      </c>
      <c r="M259" s="17"/>
      <c r="N259" s="13"/>
    </row>
    <row r="260" spans="1:14" ht="34" x14ac:dyDescent="0.2">
      <c r="A260" s="14" t="s">
        <v>268</v>
      </c>
      <c r="B260" s="17" t="s">
        <v>544</v>
      </c>
      <c r="C260" s="19" t="str">
        <f t="shared" si="24"/>
        <v>N/A</v>
      </c>
      <c r="D260" s="19" t="str">
        <f t="shared" si="24"/>
        <v>N/A</v>
      </c>
      <c r="L260" s="14" t="s">
        <v>268</v>
      </c>
      <c r="M260" s="17"/>
      <c r="N260" s="13"/>
    </row>
    <row r="261" spans="1:14" ht="51" customHeight="1" x14ac:dyDescent="0.2">
      <c r="A261" s="14" t="s">
        <v>269</v>
      </c>
      <c r="B261" s="17" t="s">
        <v>31</v>
      </c>
      <c r="C261" s="13" t="str">
        <f>_xlfn.TEXTJOIN(CHAR(10),TRUE,$F$35:$F$37)</f>
        <v>ISO 15223-1
ISO 20417
ISO 7000</v>
      </c>
      <c r="D261"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261" s="14" t="s">
        <v>269</v>
      </c>
      <c r="M261" s="17"/>
      <c r="N261" s="13"/>
    </row>
    <row r="262" spans="1:14" ht="48" customHeight="1" x14ac:dyDescent="0.2">
      <c r="A262" s="14" t="s">
        <v>270</v>
      </c>
      <c r="B262" s="17" t="s">
        <v>31</v>
      </c>
      <c r="C262" s="13" t="str">
        <f>$F$5&amp;CHAR(10)&amp;_xlfn.TEXTJOIN(CHAR(10),TRUE,$F$35:$F$37)</f>
        <v>ISO 14971
ISO 15223-1
ISO 20417
ISO 7000</v>
      </c>
      <c r="D262"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262" s="14" t="s">
        <v>270</v>
      </c>
      <c r="M262" s="17"/>
      <c r="N262" s="13"/>
    </row>
    <row r="263" spans="1:14" ht="87" customHeight="1" x14ac:dyDescent="0.2">
      <c r="A263" s="14" t="s">
        <v>271</v>
      </c>
      <c r="B263" s="17" t="s">
        <v>31</v>
      </c>
      <c r="C263" s="13" t="str">
        <f>_xlfn.TEXTJOIN(CHAR(10),TRUE,$F$35:$F$37)</f>
        <v>ISO 15223-1
ISO 20417
ISO 7000</v>
      </c>
      <c r="D263"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263" s="14" t="s">
        <v>271</v>
      </c>
      <c r="M263" s="17"/>
      <c r="N263" s="13"/>
    </row>
    <row r="264" spans="1:14" ht="95" customHeight="1" x14ac:dyDescent="0.2">
      <c r="A264" s="14" t="s">
        <v>272</v>
      </c>
      <c r="B264" s="17" t="s">
        <v>31</v>
      </c>
      <c r="C264" s="13" t="str">
        <f>$F$28&amp;CHAR(10)&amp;_xlfn.TEXTJOIN(CHAR(10),TRUE,$F$35:$F$37)</f>
        <v>IEC 62304
ISO 15223-1
ISO 20417
ISO 7000</v>
      </c>
      <c r="D264"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264" s="14" t="s">
        <v>272</v>
      </c>
      <c r="M264" s="17"/>
      <c r="N264" s="13"/>
    </row>
    <row r="265" spans="1:14" ht="61" customHeight="1" x14ac:dyDescent="0.2">
      <c r="A265" s="51"/>
      <c r="B265" s="27"/>
      <c r="C265" s="29"/>
      <c r="D265" s="29"/>
    </row>
    <row r="266" spans="1:14" ht="31" customHeight="1" x14ac:dyDescent="0.2">
      <c r="A266" s="51"/>
      <c r="B266" s="27"/>
      <c r="C266" s="77"/>
      <c r="D266" s="77"/>
    </row>
    <row r="267" spans="1:14" ht="32" customHeight="1" x14ac:dyDescent="0.2">
      <c r="A267" s="51"/>
      <c r="B267" s="27"/>
      <c r="C267" s="77"/>
      <c r="D267" s="77"/>
    </row>
    <row r="268" spans="1:14" ht="68" customHeight="1" x14ac:dyDescent="0.2">
      <c r="A268" s="51"/>
      <c r="B268" s="27"/>
      <c r="C268" s="29"/>
      <c r="D268" s="29"/>
    </row>
    <row r="269" spans="1:14" ht="99" customHeight="1" x14ac:dyDescent="0.2">
      <c r="A269" s="51"/>
      <c r="B269" s="27"/>
      <c r="C269" s="29"/>
      <c r="D269" s="29"/>
    </row>
    <row r="270" spans="1:14" ht="90" customHeight="1" x14ac:dyDescent="0.2">
      <c r="A270" s="51"/>
      <c r="B270" s="27"/>
      <c r="C270" s="29"/>
      <c r="D270" s="29"/>
    </row>
    <row r="271" spans="1:14" ht="118" customHeight="1" x14ac:dyDescent="0.2">
      <c r="A271" s="51"/>
      <c r="B271" s="27"/>
      <c r="C271" s="29"/>
      <c r="D271" s="29"/>
    </row>
    <row r="272" spans="1:14" ht="98" customHeight="1" x14ac:dyDescent="0.2">
      <c r="A272" s="51"/>
      <c r="B272" s="27"/>
      <c r="C272" s="29"/>
      <c r="D272" s="29"/>
    </row>
    <row r="273" spans="1:4" ht="109" customHeight="1" x14ac:dyDescent="0.2">
      <c r="A273" s="51"/>
      <c r="B273" s="27"/>
      <c r="C273" s="29"/>
      <c r="D273" s="29"/>
    </row>
    <row r="274" spans="1:4" ht="111" customHeight="1" x14ac:dyDescent="0.2">
      <c r="A274" s="51"/>
      <c r="B274" s="27"/>
      <c r="C274" s="29"/>
      <c r="D274" s="29"/>
    </row>
    <row r="275" spans="1:4" ht="83" customHeight="1" x14ac:dyDescent="0.2">
      <c r="A275" s="51"/>
      <c r="B275" s="27"/>
      <c r="C275" s="29"/>
      <c r="D275" s="29"/>
    </row>
    <row r="276" spans="1:4" ht="111" customHeight="1" x14ac:dyDescent="0.2">
      <c r="A276" s="51"/>
      <c r="B276" s="27"/>
      <c r="C276" s="29"/>
      <c r="D276" s="29"/>
    </row>
    <row r="277" spans="1:4" ht="32" customHeight="1" x14ac:dyDescent="0.2">
      <c r="A277" s="76"/>
      <c r="B277" s="76"/>
      <c r="C277" s="76"/>
      <c r="D277" s="76"/>
    </row>
    <row r="278" spans="1:4" ht="79" customHeight="1" x14ac:dyDescent="0.2">
      <c r="A278" s="51"/>
      <c r="B278" s="27"/>
      <c r="C278" s="29"/>
      <c r="D278" s="29"/>
    </row>
    <row r="279" spans="1:4" ht="74" customHeight="1" x14ac:dyDescent="0.2">
      <c r="A279" s="51"/>
      <c r="B279" s="27"/>
      <c r="C279" s="29"/>
      <c r="D279" s="29"/>
    </row>
    <row r="280" spans="1:4" ht="61" customHeight="1" x14ac:dyDescent="0.2">
      <c r="A280" s="51"/>
      <c r="B280" s="27"/>
      <c r="C280" s="29"/>
      <c r="D280" s="29"/>
    </row>
    <row r="281" spans="1:4" ht="93" customHeight="1" x14ac:dyDescent="0.2">
      <c r="A281" s="51"/>
      <c r="B281" s="27"/>
      <c r="C281" s="29"/>
      <c r="D281" s="29"/>
    </row>
    <row r="282" spans="1:4" ht="89" customHeight="1" x14ac:dyDescent="0.2">
      <c r="A282" s="51"/>
      <c r="B282" s="27"/>
      <c r="C282" s="29"/>
      <c r="D282" s="29"/>
    </row>
    <row r="283" spans="1:4" ht="84" customHeight="1" x14ac:dyDescent="0.2">
      <c r="A283" s="51"/>
      <c r="B283" s="27"/>
      <c r="C283" s="29"/>
      <c r="D283" s="29"/>
    </row>
    <row r="284" spans="1:4" ht="58" customHeight="1" x14ac:dyDescent="0.2">
      <c r="A284" s="51"/>
      <c r="B284" s="27"/>
      <c r="C284" s="29"/>
      <c r="D284" s="29"/>
    </row>
    <row r="285" spans="1:4" ht="96" customHeight="1" x14ac:dyDescent="0.2">
      <c r="A285" s="51"/>
      <c r="B285" s="27"/>
      <c r="C285" s="29"/>
      <c r="D285" s="29"/>
    </row>
    <row r="286" spans="1:4" x14ac:dyDescent="0.2">
      <c r="A286" s="76"/>
      <c r="B286" s="76"/>
      <c r="C286" s="76"/>
      <c r="D286" s="76"/>
    </row>
    <row r="287" spans="1:4" ht="133" customHeight="1" x14ac:dyDescent="0.2">
      <c r="A287" s="51"/>
      <c r="B287" s="27"/>
      <c r="C287" s="29"/>
      <c r="D287" s="29"/>
    </row>
    <row r="288" spans="1:4" ht="32" customHeight="1" x14ac:dyDescent="0.2">
      <c r="A288" s="51"/>
      <c r="B288" s="27"/>
      <c r="C288" s="77"/>
      <c r="D288" s="77"/>
    </row>
    <row r="289" spans="1:4" ht="90" customHeight="1" x14ac:dyDescent="0.2">
      <c r="A289" s="51"/>
      <c r="B289" s="27"/>
      <c r="C289" s="29"/>
      <c r="D289" s="29"/>
    </row>
    <row r="290" spans="1:4" ht="76" customHeight="1" x14ac:dyDescent="0.2">
      <c r="A290" s="51"/>
      <c r="B290" s="27"/>
      <c r="C290" s="29"/>
      <c r="D290" s="29"/>
    </row>
    <row r="291" spans="1:4" ht="86" customHeight="1" x14ac:dyDescent="0.2">
      <c r="A291" s="51"/>
      <c r="B291" s="27"/>
      <c r="C291" s="29"/>
      <c r="D291" s="29"/>
    </row>
    <row r="292" spans="1:4" ht="77" customHeight="1" x14ac:dyDescent="0.2">
      <c r="A292" s="51"/>
      <c r="B292" s="27"/>
      <c r="C292" s="29"/>
      <c r="D292" s="29"/>
    </row>
    <row r="293" spans="1:4" ht="76" customHeight="1" x14ac:dyDescent="0.2">
      <c r="A293" s="51"/>
      <c r="B293" s="27"/>
      <c r="C293" s="29"/>
      <c r="D293" s="29"/>
    </row>
    <row r="294" spans="1:4" x14ac:dyDescent="0.2">
      <c r="A294" s="2"/>
      <c r="B294" s="52"/>
      <c r="C294" s="51"/>
      <c r="D294" s="2"/>
    </row>
  </sheetData>
  <mergeCells count="134">
    <mergeCell ref="L240:N240"/>
    <mergeCell ref="L243:N243"/>
    <mergeCell ref="L246:N246"/>
    <mergeCell ref="L255:N255"/>
    <mergeCell ref="L206:N206"/>
    <mergeCell ref="L207:N207"/>
    <mergeCell ref="L218:N218"/>
    <mergeCell ref="L219:N219"/>
    <mergeCell ref="L230:N230"/>
    <mergeCell ref="L172:N172"/>
    <mergeCell ref="L173:N173"/>
    <mergeCell ref="L182:N182"/>
    <mergeCell ref="L183:N183"/>
    <mergeCell ref="L188:N188"/>
    <mergeCell ref="L156:N156"/>
    <mergeCell ref="L160:N160"/>
    <mergeCell ref="L162:N162"/>
    <mergeCell ref="L166:N166"/>
    <mergeCell ref="L171:N171"/>
    <mergeCell ref="L134:N134"/>
    <mergeCell ref="L135:N135"/>
    <mergeCell ref="L138:N138"/>
    <mergeCell ref="L143:N143"/>
    <mergeCell ref="L148:N148"/>
    <mergeCell ref="L108:N108"/>
    <mergeCell ref="L111:N111"/>
    <mergeCell ref="L115:N115"/>
    <mergeCell ref="L120:N120"/>
    <mergeCell ref="L125:N125"/>
    <mergeCell ref="L84:N84"/>
    <mergeCell ref="L89:N89"/>
    <mergeCell ref="L91:N91"/>
    <mergeCell ref="L104:N104"/>
    <mergeCell ref="L107:N107"/>
    <mergeCell ref="L63:N63"/>
    <mergeCell ref="L64:N64"/>
    <mergeCell ref="L76:N76"/>
    <mergeCell ref="L79:N79"/>
    <mergeCell ref="L80:N80"/>
    <mergeCell ref="L49:N49"/>
    <mergeCell ref="L50:N50"/>
    <mergeCell ref="L55:N55"/>
    <mergeCell ref="L57:N57"/>
    <mergeCell ref="L59:N59"/>
    <mergeCell ref="L29:N29"/>
    <mergeCell ref="L40:N40"/>
    <mergeCell ref="L41:N41"/>
    <mergeCell ref="L42:N42"/>
    <mergeCell ref="L46:N46"/>
    <mergeCell ref="L6:N6"/>
    <mergeCell ref="L7:N7"/>
    <mergeCell ref="L14:N14"/>
    <mergeCell ref="L19:N19"/>
    <mergeCell ref="L28:N28"/>
    <mergeCell ref="A29:D29"/>
    <mergeCell ref="C34:D34"/>
    <mergeCell ref="C37:D37"/>
    <mergeCell ref="A76:D76"/>
    <mergeCell ref="A80:D80"/>
    <mergeCell ref="A84:D84"/>
    <mergeCell ref="A55:D55"/>
    <mergeCell ref="A63:D63"/>
    <mergeCell ref="A64:D64"/>
    <mergeCell ref="A79:D79"/>
    <mergeCell ref="A6:D6"/>
    <mergeCell ref="A7:D7"/>
    <mergeCell ref="A14:D14"/>
    <mergeCell ref="A19:D19"/>
    <mergeCell ref="A28:D28"/>
    <mergeCell ref="C25:D25"/>
    <mergeCell ref="F54:H54"/>
    <mergeCell ref="I54:J54"/>
    <mergeCell ref="F43:H43"/>
    <mergeCell ref="I43:J43"/>
    <mergeCell ref="F44:H44"/>
    <mergeCell ref="I44:J44"/>
    <mergeCell ref="F57:H57"/>
    <mergeCell ref="I57:J57"/>
    <mergeCell ref="F59:H59"/>
    <mergeCell ref="I59:J59"/>
    <mergeCell ref="A59:D59"/>
    <mergeCell ref="A57:D57"/>
    <mergeCell ref="A173:D173"/>
    <mergeCell ref="A134:D134"/>
    <mergeCell ref="A135:D135"/>
    <mergeCell ref="A138:D138"/>
    <mergeCell ref="A143:D143"/>
    <mergeCell ref="C137:D137"/>
    <mergeCell ref="A166:D166"/>
    <mergeCell ref="A148:D148"/>
    <mergeCell ref="C150:D150"/>
    <mergeCell ref="A156:D156"/>
    <mergeCell ref="A160:D160"/>
    <mergeCell ref="A162:D162"/>
    <mergeCell ref="A286:D286"/>
    <mergeCell ref="C288:D288"/>
    <mergeCell ref="A40:D40"/>
    <mergeCell ref="A41:D41"/>
    <mergeCell ref="A42:D42"/>
    <mergeCell ref="A46:D46"/>
    <mergeCell ref="A49:D49"/>
    <mergeCell ref="A50:D50"/>
    <mergeCell ref="C266:D266"/>
    <mergeCell ref="C267:D267"/>
    <mergeCell ref="A277:D277"/>
    <mergeCell ref="A246:D246"/>
    <mergeCell ref="A240:D240"/>
    <mergeCell ref="A243:D243"/>
    <mergeCell ref="A171:D171"/>
    <mergeCell ref="A172:D172"/>
    <mergeCell ref="A89:D89"/>
    <mergeCell ref="A108:D108"/>
    <mergeCell ref="A111:D111"/>
    <mergeCell ref="A115:D115"/>
    <mergeCell ref="A120:D120"/>
    <mergeCell ref="A125:D125"/>
    <mergeCell ref="A104:D104"/>
    <mergeCell ref="A107:D107"/>
    <mergeCell ref="A91:D91"/>
    <mergeCell ref="C123:D123"/>
    <mergeCell ref="A255:D255"/>
    <mergeCell ref="A182:D182"/>
    <mergeCell ref="A183:D183"/>
    <mergeCell ref="A188:D188"/>
    <mergeCell ref="A207:D207"/>
    <mergeCell ref="A218:D218"/>
    <mergeCell ref="A230:D230"/>
    <mergeCell ref="A206:D206"/>
    <mergeCell ref="A219:D219"/>
    <mergeCell ref="C178:D178"/>
    <mergeCell ref="C179:D179"/>
    <mergeCell ref="C241:D241"/>
    <mergeCell ref="C242:D242"/>
    <mergeCell ref="C252:D252"/>
  </mergeCells>
  <phoneticPr fontId="12" type="noConversion"/>
  <dataValidations count="2">
    <dataValidation type="list" allowBlank="1" showInputMessage="1" showErrorMessage="1" sqref="B105:B106 B139:B142 B278:B285 B287:B293 B15:B18 B20:B25 B144:B147 B149:B155 B157:B159 B161 B163:B165 B167:B168 B90 B81:B83 B4:B5 B8:B13 B30:B39 B43:B45 B247:B254 B56 B58 B47:B48 B65:B75 B77:B78 B51:B54 B241:B242 B60:B62 B92:B103 B109:B110 B85:B88 B112:B114 B121:B124 B126:B133 B256:B276 B136:B137 B184:B187 B189:B205 B208:B217 B220:B229 B231:B239 B174:B181 B244:B245 B116:B119 M92:M103 M126:M133 M15:M18 M20:M25 M136:M137 M139:M142 M144:M147 M157:M159 M161 M163:M165 M85:M88 M77:M78 M4:M5 M8:M13 M244:M245 M30:M39 M58 M56 M51:M54 M247:M254 M43:M45 M65:M75 M47:M48 M220:M229 M60:M62 M90 M105:M106 M81:M83 M109:M110 M112:M114 M116:M119 M231:M239 M121:M124 M174:M181 M149:M155 M184:M187 M208:M217 M189:M205 M167:M168 M241:M242 M256:M264" xr:uid="{C26180C9-9855-2D46-BCBF-608133627645}">
      <formula1>"Y,N"</formula1>
    </dataValidation>
    <dataValidation type="list" allowBlank="1" showInputMessage="1" showErrorMessage="1" sqref="N4:N5 N8:N13 N15:N18 N20:N25 N30:N39 N43:N45 N47:N48 N51:N54 N56 N58 N77:N78 N60:N62 N65:N75 N81:N83 N85:N88 N90 N92:N103 N105:N106 N109:N110 N112:N114 N116:N119 N121:N124 N126:N133 N136:N137 N139:N142 N144:N147 N149:N155 N157:N159 N161 N163:N165 N167:N168 N174:N181 N184:N187 N189:N205 N208:N217 N220:N229 N231:N239 N241:N242 N244:N245 N247:N254 N256:N264" xr:uid="{3CC9B05E-9FFE-AC48-8F57-627C169B7A42}">
      <formula1>Standards</formula1>
    </dataValidation>
  </dataValidation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2BF95-0EB2-5746-B161-7DA9502BFE13}">
  <dimension ref="A1:N264"/>
  <sheetViews>
    <sheetView zoomScale="70" zoomScaleNormal="70" workbookViewId="0">
      <selection activeCell="L1" sqref="L1:N1048576"/>
    </sheetView>
  </sheetViews>
  <sheetFormatPr baseColWidth="10" defaultRowHeight="16" x14ac:dyDescent="0.2"/>
  <cols>
    <col min="1" max="1" width="100.83203125" style="22" customWidth="1"/>
    <col min="2" max="2" width="9.83203125" style="9" customWidth="1"/>
    <col min="3" max="3" width="19.33203125" style="8" customWidth="1"/>
    <col min="4" max="4" width="69.6640625" style="1" customWidth="1"/>
    <col min="5" max="5" width="6.6640625" style="1" customWidth="1"/>
    <col min="6" max="6" width="16.5" style="33" customWidth="1"/>
    <col min="7" max="7" width="49.1640625" style="1" customWidth="1"/>
    <col min="8" max="8" width="6.33203125" style="1" customWidth="1"/>
    <col min="9" max="9" width="31.5" style="2" customWidth="1"/>
    <col min="10" max="11" width="10.83203125" style="1"/>
    <col min="12" max="12" width="98.6640625" style="1" customWidth="1"/>
    <col min="13" max="13" width="13.1640625" style="1" customWidth="1"/>
    <col min="14" max="14" width="21.5" style="1" customWidth="1"/>
    <col min="15" max="16384" width="10.83203125" style="1"/>
  </cols>
  <sheetData>
    <row r="1" spans="1:14" ht="23" x14ac:dyDescent="0.2">
      <c r="A1" s="21" t="s">
        <v>80</v>
      </c>
      <c r="F1" s="32" t="s">
        <v>53</v>
      </c>
      <c r="G1" s="1" t="s">
        <v>514</v>
      </c>
      <c r="I1" s="26" t="s">
        <v>276</v>
      </c>
      <c r="L1" s="21" t="s">
        <v>80</v>
      </c>
      <c r="M1" s="9"/>
      <c r="N1" s="8"/>
    </row>
    <row r="2" spans="1:14" x14ac:dyDescent="0.2">
      <c r="L2" s="22"/>
      <c r="M2" s="9"/>
      <c r="N2" s="8"/>
    </row>
    <row r="3" spans="1:14" ht="32" x14ac:dyDescent="0.2">
      <c r="A3" s="20" t="s">
        <v>78</v>
      </c>
      <c r="B3" s="10" t="s">
        <v>565</v>
      </c>
      <c r="C3" s="11" t="s">
        <v>564</v>
      </c>
      <c r="D3" s="11" t="s">
        <v>77</v>
      </c>
      <c r="E3" s="5"/>
      <c r="F3" s="11" t="s">
        <v>958</v>
      </c>
      <c r="G3" s="11" t="s">
        <v>54</v>
      </c>
      <c r="I3" s="11" t="s">
        <v>575</v>
      </c>
      <c r="L3" s="20" t="s">
        <v>78</v>
      </c>
      <c r="M3" s="10" t="s">
        <v>565</v>
      </c>
      <c r="N3" s="11" t="s">
        <v>564</v>
      </c>
    </row>
    <row r="4" spans="1:14" ht="121" customHeight="1" x14ac:dyDescent="0.2">
      <c r="A4" s="18" t="s">
        <v>32</v>
      </c>
      <c r="B4" s="17" t="s">
        <v>31</v>
      </c>
      <c r="C4" s="13" t="str">
        <f>_xlfn.TEXTJOIN(CHAR(10),TRUE,$F$4:$F$23)</f>
        <v>ISO 13485
ISO 14971
ISO 10993-1
ISO 10993-3
ISO 10993-5
ISO 10993-6
ISO 10993-10
ISO 10993-11
ISO 10993-12
ISO 10993-18
ISO 17664-1
ISO 21535
ISO 5832-1
ISO 5832-2
ISO 5832-3
ISO 5832-9
ISO 6475
ISO 7206-4
ISO 7206-6
IEC 62366-1</v>
      </c>
      <c r="D4"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E4" s="2"/>
      <c r="F4" s="31" t="s">
        <v>73</v>
      </c>
      <c r="G4" s="18" t="s">
        <v>56</v>
      </c>
      <c r="I4" s="18" t="s">
        <v>809</v>
      </c>
      <c r="L4" s="18" t="s">
        <v>32</v>
      </c>
      <c r="M4" s="17"/>
      <c r="N4" s="13"/>
    </row>
    <row r="5" spans="1:14" ht="133" customHeight="1" x14ac:dyDescent="0.2">
      <c r="A5" s="18" t="s">
        <v>33</v>
      </c>
      <c r="B5" s="17" t="s">
        <v>31</v>
      </c>
      <c r="C5" s="13" t="str">
        <f>$F$5</f>
        <v>ISO 14971</v>
      </c>
      <c r="D5"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E5" s="2"/>
      <c r="F5" s="31" t="s">
        <v>74</v>
      </c>
      <c r="G5" s="18" t="s">
        <v>55</v>
      </c>
      <c r="I5" s="18" t="s">
        <v>810</v>
      </c>
      <c r="L5" s="18" t="s">
        <v>33</v>
      </c>
      <c r="M5" s="17"/>
      <c r="N5" s="13"/>
    </row>
    <row r="6" spans="1:14" ht="51" x14ac:dyDescent="0.2">
      <c r="A6" s="64" t="s">
        <v>34</v>
      </c>
      <c r="B6" s="64"/>
      <c r="C6" s="64"/>
      <c r="D6" s="64"/>
      <c r="E6" s="2"/>
      <c r="F6" s="31" t="s">
        <v>57</v>
      </c>
      <c r="G6" s="18" t="s">
        <v>58</v>
      </c>
      <c r="I6" s="18" t="s">
        <v>811</v>
      </c>
      <c r="L6" s="64" t="s">
        <v>34</v>
      </c>
      <c r="M6" s="64"/>
      <c r="N6" s="64"/>
    </row>
    <row r="7" spans="1:14" ht="51" x14ac:dyDescent="0.2">
      <c r="A7" s="64" t="s">
        <v>0</v>
      </c>
      <c r="B7" s="64"/>
      <c r="C7" s="64"/>
      <c r="D7" s="64"/>
      <c r="E7" s="2"/>
      <c r="F7" s="31" t="s">
        <v>626</v>
      </c>
      <c r="G7" s="18" t="s">
        <v>627</v>
      </c>
      <c r="I7" s="18" t="s">
        <v>812</v>
      </c>
      <c r="L7" s="64" t="s">
        <v>0</v>
      </c>
      <c r="M7" s="64"/>
      <c r="N7" s="64"/>
    </row>
    <row r="8" spans="1:14" ht="116" customHeight="1" x14ac:dyDescent="0.2">
      <c r="A8" s="18" t="s">
        <v>35</v>
      </c>
      <c r="B8" s="17" t="s">
        <v>31</v>
      </c>
      <c r="C8" s="13" t="str">
        <f t="shared" ref="C8:C13" si="0">$F$5</f>
        <v>ISO 14971</v>
      </c>
      <c r="D8" s="13" t="str">
        <f t="shared" ref="D8:D13" si="1">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E8" s="2"/>
      <c r="F8" s="31" t="s">
        <v>61</v>
      </c>
      <c r="G8" s="18" t="s">
        <v>62</v>
      </c>
      <c r="I8" s="18" t="s">
        <v>813</v>
      </c>
      <c r="L8" s="18" t="s">
        <v>35</v>
      </c>
      <c r="M8" s="17"/>
      <c r="N8" s="13"/>
    </row>
    <row r="9" spans="1:14" ht="113" customHeight="1" x14ac:dyDescent="0.2">
      <c r="A9" s="18" t="s">
        <v>36</v>
      </c>
      <c r="B9" s="17" t="s">
        <v>31</v>
      </c>
      <c r="C9" s="13" t="str">
        <f t="shared" si="0"/>
        <v>ISO 14971</v>
      </c>
      <c r="D9" s="13" t="str">
        <f t="shared" si="1"/>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E9" s="2"/>
      <c r="F9" s="31" t="s">
        <v>802</v>
      </c>
      <c r="G9" s="18" t="s">
        <v>803</v>
      </c>
      <c r="I9" s="18" t="s">
        <v>814</v>
      </c>
      <c r="L9" s="18" t="s">
        <v>36</v>
      </c>
      <c r="M9" s="17"/>
      <c r="N9" s="13"/>
    </row>
    <row r="10" spans="1:14" ht="125" customHeight="1" x14ac:dyDescent="0.2">
      <c r="A10" s="18" t="s">
        <v>37</v>
      </c>
      <c r="B10" s="17" t="s">
        <v>31</v>
      </c>
      <c r="C10" s="13" t="str">
        <f t="shared" si="0"/>
        <v>ISO 14971</v>
      </c>
      <c r="D10" s="13" t="str">
        <f t="shared" si="1"/>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E10" s="2"/>
      <c r="F10" s="31" t="s">
        <v>59</v>
      </c>
      <c r="G10" s="18" t="s">
        <v>60</v>
      </c>
      <c r="I10" s="18" t="s">
        <v>815</v>
      </c>
      <c r="L10" s="18" t="s">
        <v>37</v>
      </c>
      <c r="M10" s="17"/>
      <c r="N10" s="13"/>
    </row>
    <row r="11" spans="1:14" ht="128" customHeight="1" x14ac:dyDescent="0.2">
      <c r="A11" s="18" t="s">
        <v>38</v>
      </c>
      <c r="B11" s="17" t="s">
        <v>31</v>
      </c>
      <c r="C11" s="13" t="str">
        <f t="shared" si="0"/>
        <v>ISO 14971</v>
      </c>
      <c r="D11" s="13" t="str">
        <f t="shared" si="1"/>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E11" s="2"/>
      <c r="F11" s="31" t="s">
        <v>531</v>
      </c>
      <c r="G11" s="18" t="s">
        <v>532</v>
      </c>
      <c r="I11" s="18" t="s">
        <v>816</v>
      </c>
      <c r="L11" s="18" t="s">
        <v>38</v>
      </c>
      <c r="M11" s="17"/>
      <c r="N11" s="13"/>
    </row>
    <row r="12" spans="1:14" ht="144" customHeight="1" x14ac:dyDescent="0.2">
      <c r="A12" s="18" t="s">
        <v>52</v>
      </c>
      <c r="B12" s="17" t="s">
        <v>31</v>
      </c>
      <c r="C12" s="13" t="str">
        <f t="shared" si="0"/>
        <v>ISO 14971</v>
      </c>
      <c r="D12" s="13" t="str">
        <f t="shared" si="1"/>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E12" s="2"/>
      <c r="F12" s="31" t="s">
        <v>67</v>
      </c>
      <c r="G12" s="18" t="s">
        <v>68</v>
      </c>
      <c r="I12" s="18" t="s">
        <v>817</v>
      </c>
      <c r="L12" s="18" t="s">
        <v>52</v>
      </c>
      <c r="M12" s="17"/>
      <c r="N12" s="13"/>
    </row>
    <row r="13" spans="1:14" ht="128" customHeight="1" x14ac:dyDescent="0.2">
      <c r="A13" s="18" t="s">
        <v>39</v>
      </c>
      <c r="B13" s="17" t="s">
        <v>31</v>
      </c>
      <c r="C13" s="13" t="str">
        <f t="shared" si="0"/>
        <v>ISO 14971</v>
      </c>
      <c r="D13" s="13" t="str">
        <f t="shared" si="1"/>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E13" s="2"/>
      <c r="F13" s="31" t="s">
        <v>629</v>
      </c>
      <c r="G13" s="18" t="s">
        <v>630</v>
      </c>
      <c r="I13" s="18" t="s">
        <v>818</v>
      </c>
      <c r="L13" s="18" t="s">
        <v>39</v>
      </c>
      <c r="M13" s="17"/>
      <c r="N13" s="13"/>
    </row>
    <row r="14" spans="1:14" ht="64" customHeight="1" x14ac:dyDescent="0.2">
      <c r="A14" s="64" t="s">
        <v>40</v>
      </c>
      <c r="B14" s="64"/>
      <c r="C14" s="64"/>
      <c r="D14" s="64"/>
      <c r="F14" s="31" t="s">
        <v>855</v>
      </c>
      <c r="G14" s="18" t="s">
        <v>856</v>
      </c>
      <c r="I14" s="18" t="s">
        <v>819</v>
      </c>
      <c r="L14" s="64" t="s">
        <v>40</v>
      </c>
      <c r="M14" s="64"/>
      <c r="N14" s="64"/>
    </row>
    <row r="15" spans="1:14" ht="107" customHeight="1" x14ac:dyDescent="0.2">
      <c r="A15" s="18" t="s">
        <v>41</v>
      </c>
      <c r="B15" s="17" t="s">
        <v>31</v>
      </c>
      <c r="C15" s="13" t="str">
        <f>$F$5</f>
        <v>ISO 14971</v>
      </c>
      <c r="D15"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F15" s="31" t="s">
        <v>875</v>
      </c>
      <c r="G15" s="18" t="s">
        <v>876</v>
      </c>
      <c r="I15" s="18" t="s">
        <v>820</v>
      </c>
      <c r="L15" s="18" t="s">
        <v>41</v>
      </c>
      <c r="M15" s="17"/>
      <c r="N15" s="13"/>
    </row>
    <row r="16" spans="1:14" ht="145" customHeight="1" x14ac:dyDescent="0.2">
      <c r="A16" s="18" t="s">
        <v>42</v>
      </c>
      <c r="B16" s="17" t="s">
        <v>31</v>
      </c>
      <c r="C16" s="13" t="str">
        <f>$F$5</f>
        <v>ISO 14971</v>
      </c>
      <c r="D16"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F16" s="31" t="s">
        <v>849</v>
      </c>
      <c r="G16" s="18" t="s">
        <v>850</v>
      </c>
      <c r="I16" s="18" t="s">
        <v>821</v>
      </c>
      <c r="L16" s="18" t="s">
        <v>42</v>
      </c>
      <c r="M16" s="17"/>
      <c r="N16" s="13"/>
    </row>
    <row r="17" spans="1:14" ht="116" customHeight="1" x14ac:dyDescent="0.2">
      <c r="A17" s="18" t="s">
        <v>43</v>
      </c>
      <c r="B17" s="17" t="s">
        <v>31</v>
      </c>
      <c r="C17" s="13" t="str">
        <f>$F$5</f>
        <v>ISO 14971</v>
      </c>
      <c r="D17"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F17" s="31" t="s">
        <v>851</v>
      </c>
      <c r="G17" s="18" t="s">
        <v>852</v>
      </c>
      <c r="I17" s="18" t="s">
        <v>822</v>
      </c>
      <c r="L17" s="18" t="s">
        <v>43</v>
      </c>
      <c r="M17" s="17"/>
      <c r="N17" s="13"/>
    </row>
    <row r="18" spans="1:14" ht="121" customHeight="1" x14ac:dyDescent="0.2">
      <c r="A18" s="18" t="s">
        <v>1</v>
      </c>
      <c r="B18" s="17" t="s">
        <v>31</v>
      </c>
      <c r="C18" s="13" t="str">
        <f>$F$5</f>
        <v>ISO 14971</v>
      </c>
      <c r="D18"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F18" s="31" t="s">
        <v>867</v>
      </c>
      <c r="G18" s="18" t="s">
        <v>868</v>
      </c>
      <c r="I18" s="18" t="s">
        <v>823</v>
      </c>
      <c r="L18" s="18" t="s">
        <v>1</v>
      </c>
      <c r="M18" s="17"/>
      <c r="N18" s="13"/>
    </row>
    <row r="19" spans="1:14" ht="34" x14ac:dyDescent="0.2">
      <c r="A19" s="67" t="s">
        <v>44</v>
      </c>
      <c r="B19" s="67"/>
      <c r="C19" s="67"/>
      <c r="D19" s="67"/>
      <c r="F19" s="31" t="s">
        <v>869</v>
      </c>
      <c r="G19" s="18" t="s">
        <v>870</v>
      </c>
      <c r="I19" s="18" t="s">
        <v>824</v>
      </c>
      <c r="L19" s="67" t="s">
        <v>44</v>
      </c>
      <c r="M19" s="67"/>
      <c r="N19" s="67"/>
    </row>
    <row r="20" spans="1:14" ht="62" customHeight="1" x14ac:dyDescent="0.2">
      <c r="A20" s="18" t="s">
        <v>45</v>
      </c>
      <c r="B20" s="17" t="s">
        <v>31</v>
      </c>
      <c r="C20" s="13" t="str">
        <f>$F$5&amp;CHAR(10)&amp;$F$23</f>
        <v>ISO 14971
IEC 62366-1</v>
      </c>
      <c r="D20"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F20" s="31" t="s">
        <v>859</v>
      </c>
      <c r="G20" s="18" t="s">
        <v>860</v>
      </c>
      <c r="I20" s="18" t="s">
        <v>825</v>
      </c>
      <c r="L20" s="18" t="s">
        <v>45</v>
      </c>
      <c r="M20" s="17"/>
      <c r="N20" s="13"/>
    </row>
    <row r="21" spans="1:14" ht="87" customHeight="1" x14ac:dyDescent="0.2">
      <c r="A21" s="18" t="s">
        <v>46</v>
      </c>
      <c r="B21" s="17" t="s">
        <v>31</v>
      </c>
      <c r="C21" s="13" t="str">
        <f>$F$5&amp;CHAR(10)&amp;$F$23</f>
        <v>ISO 14971
IEC 62366-1</v>
      </c>
      <c r="D21"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F21" s="31" t="s">
        <v>873</v>
      </c>
      <c r="G21" s="18" t="s">
        <v>874</v>
      </c>
      <c r="I21" s="18" t="s">
        <v>826</v>
      </c>
      <c r="L21" s="18" t="s">
        <v>46</v>
      </c>
      <c r="M21" s="17"/>
      <c r="N21" s="13"/>
    </row>
    <row r="22" spans="1:14" ht="86" customHeight="1" x14ac:dyDescent="0.2">
      <c r="A22" s="18" t="s">
        <v>47</v>
      </c>
      <c r="B22" s="17" t="s">
        <v>31</v>
      </c>
      <c r="C22" s="13" t="str">
        <f>$F$5&amp;CHAR(10)&amp;_xlfn.TEXTJOIN(CHAR(10),TRUE,$F$14:$F$23)</f>
        <v>ISO 14971
ISO 17664-1
ISO 21535
ISO 5832-1
ISO 5832-2
ISO 5832-3
ISO 5832-9
ISO 6475
ISO 7206-4
ISO 7206-6
IEC 62366-1</v>
      </c>
      <c r="D22"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F22" s="31" t="s">
        <v>871</v>
      </c>
      <c r="G22" s="18" t="s">
        <v>872</v>
      </c>
      <c r="I22" s="18" t="s">
        <v>827</v>
      </c>
      <c r="L22" s="18" t="s">
        <v>47</v>
      </c>
      <c r="M22" s="17"/>
      <c r="N22" s="13"/>
    </row>
    <row r="23" spans="1:14" ht="92" customHeight="1" x14ac:dyDescent="0.2">
      <c r="A23" s="18" t="s">
        <v>48</v>
      </c>
      <c r="B23" s="17" t="s">
        <v>31</v>
      </c>
      <c r="C23" s="13" t="str">
        <f>$F$4&amp;CHAR(10)&amp;$F$5&amp;CHAR(10)&amp;_xlfn.TEXTJOIN(CHAR(10),TRUE,$F$14:$F$22)&amp;CHAR(10)&amp;$F$30&amp;CHAR(10)&amp;$F$31&amp;CHAR(10)&amp;$F$32</f>
        <v>ISO 13485
ISO 14971
ISO 17664-1
ISO 21535
ISO 5832-1
ISO 5832-2
ISO 5832-3
ISO 5832-9
ISO 6475
ISO 7206-4
ISO 7206-6
ISO 11607-1
ISO 11607-2
ISO 20417</v>
      </c>
      <c r="D23"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F23" s="31" t="s">
        <v>539</v>
      </c>
      <c r="G23" s="18" t="s">
        <v>540</v>
      </c>
      <c r="I23" s="18" t="s">
        <v>828</v>
      </c>
      <c r="L23" s="18" t="s">
        <v>48</v>
      </c>
      <c r="M23" s="17"/>
      <c r="N23" s="13"/>
    </row>
    <row r="24" spans="1:14" ht="102" customHeight="1" x14ac:dyDescent="0.2">
      <c r="A24" s="18" t="s">
        <v>49</v>
      </c>
      <c r="B24" s="17" t="s">
        <v>31</v>
      </c>
      <c r="C24" s="13" t="str">
        <f>$F$5</f>
        <v>ISO 14971</v>
      </c>
      <c r="D24"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F24" s="31" t="s">
        <v>861</v>
      </c>
      <c r="G24" s="18" t="s">
        <v>862</v>
      </c>
      <c r="I24" s="18" t="s">
        <v>829</v>
      </c>
      <c r="L24" s="18" t="s">
        <v>49</v>
      </c>
      <c r="M24" s="17"/>
      <c r="N24" s="13"/>
    </row>
    <row r="25" spans="1:14" ht="68" customHeight="1" x14ac:dyDescent="0.2">
      <c r="A25" s="18" t="s">
        <v>50</v>
      </c>
      <c r="B25" s="17"/>
      <c r="C25" s="60" t="s">
        <v>633</v>
      </c>
      <c r="D25" s="61"/>
      <c r="F25" s="31" t="s">
        <v>853</v>
      </c>
      <c r="G25" s="18" t="s">
        <v>854</v>
      </c>
      <c r="I25" s="18" t="s">
        <v>830</v>
      </c>
      <c r="L25" s="18" t="s">
        <v>50</v>
      </c>
      <c r="M25" s="17"/>
      <c r="N25" s="13"/>
    </row>
    <row r="26" spans="1:14" ht="32" customHeight="1" x14ac:dyDescent="0.2">
      <c r="F26" s="31" t="s">
        <v>863</v>
      </c>
      <c r="G26" s="18" t="s">
        <v>864</v>
      </c>
      <c r="I26" s="18" t="s">
        <v>831</v>
      </c>
      <c r="L26" s="22"/>
      <c r="M26" s="9"/>
      <c r="N26" s="8"/>
    </row>
    <row r="27" spans="1:14" ht="68" x14ac:dyDescent="0.2">
      <c r="A27" s="20" t="s">
        <v>79</v>
      </c>
      <c r="B27" s="10" t="s">
        <v>565</v>
      </c>
      <c r="C27" s="11" t="s">
        <v>564</v>
      </c>
      <c r="D27" s="11" t="s">
        <v>77</v>
      </c>
      <c r="F27" s="31" t="s">
        <v>590</v>
      </c>
      <c r="G27" s="18" t="s">
        <v>591</v>
      </c>
      <c r="I27" s="18" t="s">
        <v>832</v>
      </c>
      <c r="L27" s="20" t="s">
        <v>79</v>
      </c>
      <c r="M27" s="10" t="s">
        <v>565</v>
      </c>
      <c r="N27" s="11" t="s">
        <v>564</v>
      </c>
    </row>
    <row r="28" spans="1:14" ht="58" customHeight="1" x14ac:dyDescent="0.2">
      <c r="A28" s="62" t="s">
        <v>81</v>
      </c>
      <c r="B28" s="62"/>
      <c r="C28" s="62"/>
      <c r="D28" s="62"/>
      <c r="F28" s="31" t="s">
        <v>865</v>
      </c>
      <c r="G28" s="18" t="s">
        <v>866</v>
      </c>
      <c r="I28" s="18" t="s">
        <v>833</v>
      </c>
      <c r="L28" s="62" t="s">
        <v>81</v>
      </c>
      <c r="M28" s="62"/>
      <c r="N28" s="62"/>
    </row>
    <row r="29" spans="1:14" ht="63" customHeight="1" x14ac:dyDescent="0.2">
      <c r="A29" s="64" t="s">
        <v>273</v>
      </c>
      <c r="B29" s="64"/>
      <c r="C29" s="64"/>
      <c r="D29" s="64"/>
      <c r="F29" s="31" t="s">
        <v>857</v>
      </c>
      <c r="G29" s="18" t="s">
        <v>858</v>
      </c>
      <c r="I29" s="18" t="s">
        <v>834</v>
      </c>
      <c r="L29" s="64" t="s">
        <v>273</v>
      </c>
      <c r="M29" s="64"/>
      <c r="N29" s="64"/>
    </row>
    <row r="30" spans="1:14" ht="81" customHeight="1" x14ac:dyDescent="0.2">
      <c r="A30" s="18" t="s">
        <v>82</v>
      </c>
      <c r="B30" s="17" t="s">
        <v>31</v>
      </c>
      <c r="C30" s="13" t="str">
        <f>_xlfn.TEXTJOIN(CHAR(10),TRUE,$F$5:$F$23)</f>
        <v>ISO 14971
ISO 10993-1
ISO 10993-3
ISO 10993-5
ISO 10993-6
ISO 10993-10
ISO 10993-11
ISO 10993-12
ISO 10993-18
ISO 17664-1
ISO 21535
ISO 5832-1
ISO 5832-2
ISO 5832-3
ISO 5832-9
ISO 6475
ISO 7206-4
ISO 7206-6
IEC 62366-1</v>
      </c>
      <c r="D30"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F30" s="31" t="s">
        <v>517</v>
      </c>
      <c r="G30" s="18" t="s">
        <v>518</v>
      </c>
      <c r="I30" s="18" t="s">
        <v>835</v>
      </c>
      <c r="L30" s="18" t="s">
        <v>82</v>
      </c>
      <c r="M30" s="17"/>
      <c r="N30" s="13"/>
    </row>
    <row r="31" spans="1:14" ht="98" customHeight="1" x14ac:dyDescent="0.2">
      <c r="A31" s="18" t="s">
        <v>83</v>
      </c>
      <c r="B31" s="17" t="s">
        <v>31</v>
      </c>
      <c r="C31" s="13" t="str">
        <f>_xlfn.TEXTJOIN(CHAR(10),TRUE,$F$6:$F$13)</f>
        <v>ISO 10993-1
ISO 10993-3
ISO 10993-5
ISO 10993-6
ISO 10993-10
ISO 10993-11
ISO 10993-12
ISO 10993-18</v>
      </c>
      <c r="D31"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F31" s="31" t="s">
        <v>535</v>
      </c>
      <c r="G31" s="18" t="s">
        <v>536</v>
      </c>
      <c r="I31" s="18" t="s">
        <v>836</v>
      </c>
      <c r="L31" s="18" t="s">
        <v>83</v>
      </c>
      <c r="M31" s="17"/>
      <c r="N31" s="13"/>
    </row>
    <row r="32" spans="1:14" ht="90" customHeight="1" x14ac:dyDescent="0.2">
      <c r="A32" s="18" t="s">
        <v>84</v>
      </c>
      <c r="B32" s="17" t="s">
        <v>31</v>
      </c>
      <c r="C32" s="13" t="str">
        <f>_xlfn.TEXTJOIN(CHAR(10),TRUE,$F$6:$F$13)</f>
        <v>ISO 10993-1
ISO 10993-3
ISO 10993-5
ISO 10993-6
ISO 10993-10
ISO 10993-11
ISO 10993-12
ISO 10993-18</v>
      </c>
      <c r="D32"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F32" s="31" t="s">
        <v>512</v>
      </c>
      <c r="G32" s="18" t="s">
        <v>513</v>
      </c>
      <c r="I32" s="18" t="s">
        <v>837</v>
      </c>
      <c r="L32" s="18" t="s">
        <v>84</v>
      </c>
      <c r="M32" s="17"/>
      <c r="N32" s="13"/>
    </row>
    <row r="33" spans="1:14" ht="99" customHeight="1" x14ac:dyDescent="0.2">
      <c r="A33" s="18" t="s">
        <v>85</v>
      </c>
      <c r="B33" s="17" t="s">
        <v>31</v>
      </c>
      <c r="C33" s="13" t="str">
        <f>$F$4&amp;CHAR(10)&amp;_xlfn.TEXTJOIN(CHAR(10),TRUE,$F$14:$F$23)</f>
        <v>ISO 13485
ISO 17664-1
ISO 21535
ISO 5832-1
ISO 5832-2
ISO 5832-3
ISO 5832-9
ISO 6475
ISO 7206-4
ISO 7206-6
IEC 62366-1</v>
      </c>
      <c r="D33"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F33" s="36"/>
      <c r="G33" s="22"/>
      <c r="I33" s="18" t="s">
        <v>838</v>
      </c>
      <c r="L33" s="18" t="s">
        <v>85</v>
      </c>
      <c r="M33" s="17"/>
      <c r="N33" s="13"/>
    </row>
    <row r="34" spans="1:14" ht="34" customHeight="1" x14ac:dyDescent="0.2">
      <c r="A34" s="18" t="s">
        <v>86</v>
      </c>
      <c r="B34" s="17"/>
      <c r="C34" s="60" t="s">
        <v>633</v>
      </c>
      <c r="D34" s="61"/>
      <c r="F34" s="36"/>
      <c r="G34" s="22"/>
      <c r="I34" s="18" t="s">
        <v>839</v>
      </c>
      <c r="L34" s="18" t="s">
        <v>86</v>
      </c>
      <c r="M34" s="17"/>
      <c r="N34" s="13"/>
    </row>
    <row r="35" spans="1:14" ht="112" customHeight="1" x14ac:dyDescent="0.2">
      <c r="A35" s="18" t="s">
        <v>87</v>
      </c>
      <c r="B35" s="17" t="s">
        <v>31</v>
      </c>
      <c r="C35" s="13" t="str">
        <f>_xlfn.TEXTJOIN(CHAR(10),TRUE,$F$14:$F$23)</f>
        <v>ISO 17664-1
ISO 21535
ISO 5832-1
ISO 5832-2
ISO 5832-3
ISO 5832-9
ISO 6475
ISO 7206-4
ISO 7206-6
IEC 62366-1</v>
      </c>
      <c r="D35"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F35" s="36"/>
      <c r="G35" s="22"/>
      <c r="I35" s="18" t="s">
        <v>840</v>
      </c>
      <c r="L35" s="18" t="s">
        <v>87</v>
      </c>
      <c r="M35" s="17"/>
      <c r="N35" s="13"/>
    </row>
    <row r="36" spans="1:14" ht="56" customHeight="1" x14ac:dyDescent="0.2">
      <c r="A36" s="18" t="s">
        <v>88</v>
      </c>
      <c r="B36" s="17" t="s">
        <v>31</v>
      </c>
      <c r="C36" s="13" t="str">
        <f>_xlfn.TEXTJOIN(CHAR(10),TRUE,$F$17:$F$22)</f>
        <v>ISO 5832-2
ISO 5832-3
ISO 5832-9
ISO 6475
ISO 7206-4
ISO 7206-6</v>
      </c>
      <c r="D36"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F36" s="36"/>
      <c r="G36" s="22"/>
      <c r="I36" s="18" t="s">
        <v>841</v>
      </c>
      <c r="L36" s="18" t="s">
        <v>88</v>
      </c>
      <c r="M36" s="17"/>
      <c r="N36" s="13"/>
    </row>
    <row r="37" spans="1:14" ht="67" customHeight="1" x14ac:dyDescent="0.2">
      <c r="A37" s="18" t="s">
        <v>89</v>
      </c>
      <c r="B37" s="17"/>
      <c r="C37" s="60" t="s">
        <v>633</v>
      </c>
      <c r="D37" s="61"/>
      <c r="F37" s="36"/>
      <c r="G37" s="22"/>
      <c r="I37" s="18" t="s">
        <v>842</v>
      </c>
      <c r="L37" s="18" t="s">
        <v>89</v>
      </c>
      <c r="M37" s="17"/>
      <c r="N37" s="13"/>
    </row>
    <row r="38" spans="1:14" ht="124" customHeight="1" x14ac:dyDescent="0.2">
      <c r="A38" s="18" t="s">
        <v>90</v>
      </c>
      <c r="B38" s="17" t="s">
        <v>31</v>
      </c>
      <c r="C38" s="13" t="str">
        <f>_xlfn.TEXTJOIN(CHAR(10),TRUE,$F$5:$F$13)</f>
        <v>ISO 14971
ISO 10993-1
ISO 10993-3
ISO 10993-5
ISO 10993-6
ISO 10993-10
ISO 10993-11
ISO 10993-12
ISO 10993-18</v>
      </c>
      <c r="D38"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F38" s="36"/>
      <c r="G38" s="22"/>
      <c r="I38" s="18" t="s">
        <v>843</v>
      </c>
      <c r="L38" s="18" t="s">
        <v>90</v>
      </c>
      <c r="M38" s="17"/>
      <c r="N38" s="13"/>
    </row>
    <row r="39" spans="1:14" ht="121" customHeight="1" x14ac:dyDescent="0.2">
      <c r="A39" s="18" t="s">
        <v>92</v>
      </c>
      <c r="B39" s="17" t="s">
        <v>31</v>
      </c>
      <c r="C39" s="13" t="str">
        <f>F4&amp;CHAR(10)&amp;F5</f>
        <v>ISO 13485
ISO 14971</v>
      </c>
      <c r="D39"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F39" s="36"/>
      <c r="G39" s="22"/>
      <c r="I39" s="18" t="s">
        <v>844</v>
      </c>
      <c r="L39" s="18" t="s">
        <v>92</v>
      </c>
      <c r="M39" s="17"/>
      <c r="N39" s="13"/>
    </row>
    <row r="40" spans="1:14" ht="34" x14ac:dyDescent="0.2">
      <c r="A40" s="62" t="s">
        <v>91</v>
      </c>
      <c r="B40" s="62"/>
      <c r="C40" s="62"/>
      <c r="D40" s="62"/>
      <c r="F40" s="36"/>
      <c r="G40" s="22"/>
      <c r="I40" s="18" t="s">
        <v>845</v>
      </c>
      <c r="L40" s="62" t="s">
        <v>91</v>
      </c>
      <c r="M40" s="62"/>
      <c r="N40" s="62"/>
    </row>
    <row r="41" spans="1:14" ht="34" x14ac:dyDescent="0.2">
      <c r="A41" s="62" t="s">
        <v>93</v>
      </c>
      <c r="B41" s="62"/>
      <c r="C41" s="62"/>
      <c r="D41" s="62"/>
      <c r="F41" s="36"/>
      <c r="G41" s="22"/>
      <c r="I41" s="18" t="s">
        <v>846</v>
      </c>
      <c r="L41" s="62" t="s">
        <v>93</v>
      </c>
      <c r="M41" s="62"/>
      <c r="N41" s="62"/>
    </row>
    <row r="42" spans="1:14" ht="50" customHeight="1" x14ac:dyDescent="0.2">
      <c r="A42" s="64" t="s">
        <v>94</v>
      </c>
      <c r="B42" s="64"/>
      <c r="C42" s="64"/>
      <c r="D42" s="64"/>
      <c r="F42" s="36"/>
      <c r="G42" s="22"/>
      <c r="I42" s="18" t="s">
        <v>847</v>
      </c>
      <c r="L42" s="64" t="s">
        <v>94</v>
      </c>
      <c r="M42" s="64"/>
      <c r="N42" s="64"/>
    </row>
    <row r="43" spans="1:14" ht="102" customHeight="1" x14ac:dyDescent="0.2">
      <c r="A43" s="18" t="s">
        <v>2</v>
      </c>
      <c r="B43" s="17" t="s">
        <v>31</v>
      </c>
      <c r="C43" s="13" t="str">
        <f>$F$5&amp;CHAR(10)&amp;_xlfn.TEXTJOIN(CHAR(10),TRUE,$F$14:$F$22)</f>
        <v>ISO 14971
ISO 17664-1
ISO 21535
ISO 5832-1
ISO 5832-2
ISO 5832-3
ISO 5832-9
ISO 6475
ISO 7206-4
ISO 7206-6</v>
      </c>
      <c r="D43"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F43" s="36"/>
      <c r="G43" s="22"/>
      <c r="I43" s="18" t="s">
        <v>848</v>
      </c>
      <c r="L43" s="18" t="s">
        <v>2</v>
      </c>
      <c r="M43" s="17"/>
      <c r="N43" s="13"/>
    </row>
    <row r="44" spans="1:14" ht="17" x14ac:dyDescent="0.2">
      <c r="A44" s="18" t="s">
        <v>3</v>
      </c>
      <c r="B44" s="17" t="s">
        <v>544</v>
      </c>
      <c r="C44" s="19" t="str">
        <f>$G$1</f>
        <v>N/A</v>
      </c>
      <c r="D44" s="19" t="str">
        <f>$G$1</f>
        <v>N/A</v>
      </c>
      <c r="F44" s="36"/>
      <c r="G44" s="22"/>
      <c r="L44" s="18" t="s">
        <v>3</v>
      </c>
      <c r="M44" s="17"/>
      <c r="N44" s="13"/>
    </row>
    <row r="45" spans="1:14" ht="17" x14ac:dyDescent="0.2">
      <c r="A45" s="18" t="s">
        <v>4</v>
      </c>
      <c r="B45" s="17" t="s">
        <v>544</v>
      </c>
      <c r="C45" s="19" t="str">
        <f>$G$1</f>
        <v>N/A</v>
      </c>
      <c r="D45" s="19" t="str">
        <f>$G$1</f>
        <v>N/A</v>
      </c>
      <c r="F45" s="36"/>
      <c r="G45" s="22"/>
      <c r="L45" s="18" t="s">
        <v>4</v>
      </c>
      <c r="M45" s="17"/>
      <c r="N45" s="13"/>
    </row>
    <row r="46" spans="1:14" x14ac:dyDescent="0.2">
      <c r="A46" s="64" t="s">
        <v>5</v>
      </c>
      <c r="B46" s="64"/>
      <c r="C46" s="64"/>
      <c r="D46" s="64"/>
      <c r="F46" s="36"/>
      <c r="G46" s="22"/>
      <c r="L46" s="64" t="s">
        <v>5</v>
      </c>
      <c r="M46" s="64"/>
      <c r="N46" s="64"/>
    </row>
    <row r="47" spans="1:14" ht="34" x14ac:dyDescent="0.2">
      <c r="A47" s="18" t="s">
        <v>275</v>
      </c>
      <c r="B47" s="17" t="s">
        <v>544</v>
      </c>
      <c r="C47" s="19" t="str">
        <f>$G$1</f>
        <v>N/A</v>
      </c>
      <c r="D47" s="19" t="str">
        <f>$G$1</f>
        <v>N/A</v>
      </c>
      <c r="F47" s="36"/>
      <c r="G47" s="22"/>
      <c r="L47" s="18" t="s">
        <v>275</v>
      </c>
      <c r="M47" s="17"/>
      <c r="N47" s="13"/>
    </row>
    <row r="48" spans="1:14" ht="85" customHeight="1" x14ac:dyDescent="0.2">
      <c r="A48" s="18" t="s">
        <v>274</v>
      </c>
      <c r="B48" s="17" t="s">
        <v>544</v>
      </c>
      <c r="C48" s="19" t="str">
        <f>$G$1</f>
        <v>N/A</v>
      </c>
      <c r="D48" s="19" t="str">
        <f>$G$1</f>
        <v>N/A</v>
      </c>
      <c r="F48" s="36"/>
      <c r="G48" s="22"/>
      <c r="L48" s="18" t="s">
        <v>274</v>
      </c>
      <c r="M48" s="17"/>
      <c r="N48" s="13"/>
    </row>
    <row r="49" spans="1:14" x14ac:dyDescent="0.2">
      <c r="A49" s="62" t="s">
        <v>95</v>
      </c>
      <c r="B49" s="62"/>
      <c r="C49" s="62"/>
      <c r="D49" s="62"/>
      <c r="F49" s="36"/>
      <c r="G49" s="22"/>
      <c r="L49" s="62" t="s">
        <v>95</v>
      </c>
      <c r="M49" s="62"/>
      <c r="N49" s="62"/>
    </row>
    <row r="50" spans="1:14" x14ac:dyDescent="0.2">
      <c r="A50" s="64" t="s">
        <v>6</v>
      </c>
      <c r="B50" s="64"/>
      <c r="C50" s="64"/>
      <c r="D50" s="64"/>
      <c r="F50" s="36"/>
      <c r="G50" s="22"/>
      <c r="L50" s="64" t="s">
        <v>6</v>
      </c>
      <c r="M50" s="64"/>
      <c r="N50" s="64"/>
    </row>
    <row r="51" spans="1:14" ht="17" x14ac:dyDescent="0.2">
      <c r="A51" s="18" t="s">
        <v>96</v>
      </c>
      <c r="B51" s="17" t="s">
        <v>544</v>
      </c>
      <c r="C51" s="19" t="str">
        <f t="shared" ref="C51:D54" si="2">$G$1</f>
        <v>N/A</v>
      </c>
      <c r="D51" s="19" t="str">
        <f t="shared" si="2"/>
        <v>N/A</v>
      </c>
      <c r="F51" s="36"/>
      <c r="G51" s="22"/>
      <c r="L51" s="18" t="s">
        <v>96</v>
      </c>
      <c r="M51" s="17"/>
      <c r="N51" s="13"/>
    </row>
    <row r="52" spans="1:14" ht="51" x14ac:dyDescent="0.2">
      <c r="A52" s="18" t="s">
        <v>97</v>
      </c>
      <c r="B52" s="17" t="s">
        <v>544</v>
      </c>
      <c r="C52" s="19" t="str">
        <f t="shared" si="2"/>
        <v>N/A</v>
      </c>
      <c r="D52" s="19" t="str">
        <f t="shared" si="2"/>
        <v>N/A</v>
      </c>
      <c r="F52" s="36"/>
      <c r="G52" s="22"/>
      <c r="L52" s="18" t="s">
        <v>97</v>
      </c>
      <c r="M52" s="17"/>
      <c r="N52" s="13"/>
    </row>
    <row r="53" spans="1:14" ht="85" x14ac:dyDescent="0.2">
      <c r="A53" s="18" t="s">
        <v>98</v>
      </c>
      <c r="B53" s="17" t="s">
        <v>544</v>
      </c>
      <c r="C53" s="19" t="str">
        <f t="shared" si="2"/>
        <v>N/A</v>
      </c>
      <c r="D53" s="19" t="str">
        <f t="shared" si="2"/>
        <v>N/A</v>
      </c>
      <c r="F53" s="36"/>
      <c r="G53" s="22"/>
      <c r="L53" s="18" t="s">
        <v>98</v>
      </c>
      <c r="M53" s="17"/>
      <c r="N53" s="13"/>
    </row>
    <row r="54" spans="1:14" ht="34" x14ac:dyDescent="0.2">
      <c r="A54" s="18" t="s">
        <v>99</v>
      </c>
      <c r="B54" s="17" t="s">
        <v>544</v>
      </c>
      <c r="C54" s="19" t="str">
        <f t="shared" si="2"/>
        <v>N/A</v>
      </c>
      <c r="D54" s="19" t="str">
        <f t="shared" si="2"/>
        <v>N/A</v>
      </c>
      <c r="F54" s="36"/>
      <c r="G54" s="22"/>
      <c r="L54" s="18" t="s">
        <v>99</v>
      </c>
      <c r="M54" s="17"/>
      <c r="N54" s="13"/>
    </row>
    <row r="55" spans="1:14" ht="17" customHeight="1" x14ac:dyDescent="0.2">
      <c r="A55" s="62" t="s">
        <v>100</v>
      </c>
      <c r="B55" s="62"/>
      <c r="C55" s="62"/>
      <c r="D55" s="62"/>
      <c r="L55" s="62" t="s">
        <v>100</v>
      </c>
      <c r="M55" s="62"/>
      <c r="N55" s="62"/>
    </row>
    <row r="56" spans="1:14" ht="119" x14ac:dyDescent="0.2">
      <c r="A56" s="18" t="s">
        <v>7</v>
      </c>
      <c r="B56" s="17" t="s">
        <v>544</v>
      </c>
      <c r="C56" s="19" t="str">
        <f>$G$1</f>
        <v>N/A</v>
      </c>
      <c r="D56" s="19" t="str">
        <f>$G$1</f>
        <v>N/A</v>
      </c>
      <c r="L56" s="18" t="s">
        <v>7</v>
      </c>
      <c r="M56" s="17"/>
      <c r="N56" s="13"/>
    </row>
    <row r="57" spans="1:14" ht="17" customHeight="1" x14ac:dyDescent="0.2">
      <c r="A57" s="62" t="s">
        <v>101</v>
      </c>
      <c r="B57" s="62"/>
      <c r="C57" s="62"/>
      <c r="D57" s="62"/>
      <c r="L57" s="62" t="s">
        <v>101</v>
      </c>
      <c r="M57" s="62"/>
      <c r="N57" s="62"/>
    </row>
    <row r="58" spans="1:14" ht="34" customHeight="1" x14ac:dyDescent="0.2">
      <c r="A58" s="18" t="s">
        <v>102</v>
      </c>
      <c r="B58" s="17" t="s">
        <v>544</v>
      </c>
      <c r="C58" s="19" t="str">
        <f>$G$1</f>
        <v>N/A</v>
      </c>
      <c r="D58" s="19" t="str">
        <f>$G$1</f>
        <v>N/A</v>
      </c>
      <c r="L58" s="18" t="s">
        <v>102</v>
      </c>
      <c r="M58" s="17"/>
      <c r="N58" s="13"/>
    </row>
    <row r="59" spans="1:14" ht="17" customHeight="1" x14ac:dyDescent="0.2">
      <c r="A59" s="62" t="s">
        <v>103</v>
      </c>
      <c r="B59" s="62"/>
      <c r="C59" s="62"/>
      <c r="D59" s="62"/>
      <c r="L59" s="62" t="s">
        <v>103</v>
      </c>
      <c r="M59" s="62"/>
      <c r="N59" s="62"/>
    </row>
    <row r="60" spans="1:14" ht="119" customHeight="1" x14ac:dyDescent="0.2">
      <c r="A60" s="18" t="s">
        <v>8</v>
      </c>
      <c r="B60" s="17" t="s">
        <v>31</v>
      </c>
      <c r="C60" s="13" t="str">
        <f>$F$5&amp;CHAR(10)&amp;$F$32</f>
        <v>ISO 14971
ISO 20417</v>
      </c>
      <c r="D60"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60" s="18" t="s">
        <v>8</v>
      </c>
      <c r="M60" s="17"/>
      <c r="N60" s="13"/>
    </row>
    <row r="61" spans="1:14" ht="140" customHeight="1" x14ac:dyDescent="0.2">
      <c r="A61" s="23" t="s">
        <v>104</v>
      </c>
      <c r="B61" s="17" t="s">
        <v>31</v>
      </c>
      <c r="C61" s="13" t="str">
        <f>$F$4&amp;CHAR(10)&amp;$F$5&amp;CHAR(10)&amp;_xlfn.TEXTJOIN(CHAR(10),TRUE,$F$15:$F$22)</f>
        <v>ISO 13485
ISO 14971
ISO 21535
ISO 5832-1
ISO 5832-2
ISO 5832-3
ISO 5832-9
ISO 6475
ISO 7206-4
ISO 7206-6</v>
      </c>
      <c r="D61"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61" s="23" t="s">
        <v>104</v>
      </c>
      <c r="M61" s="17"/>
      <c r="N61" s="13"/>
    </row>
    <row r="62" spans="1:14" ht="51" x14ac:dyDescent="0.2">
      <c r="A62" s="23" t="s">
        <v>105</v>
      </c>
      <c r="B62" s="17" t="s">
        <v>544</v>
      </c>
      <c r="C62" s="19" t="str">
        <f>$G$1</f>
        <v>N/A</v>
      </c>
      <c r="D62" s="19" t="str">
        <f>$G$1</f>
        <v>N/A</v>
      </c>
      <c r="L62" s="23" t="s">
        <v>105</v>
      </c>
      <c r="M62" s="17"/>
      <c r="N62" s="13"/>
    </row>
    <row r="63" spans="1:14" ht="17" customHeight="1" x14ac:dyDescent="0.2">
      <c r="A63" s="62" t="s">
        <v>106</v>
      </c>
      <c r="B63" s="62"/>
      <c r="C63" s="62"/>
      <c r="D63" s="62"/>
      <c r="L63" s="62" t="s">
        <v>106</v>
      </c>
      <c r="M63" s="62"/>
      <c r="N63" s="62"/>
    </row>
    <row r="64" spans="1:14" ht="34" customHeight="1" x14ac:dyDescent="0.2">
      <c r="A64" s="64" t="s">
        <v>107</v>
      </c>
      <c r="B64" s="64"/>
      <c r="C64" s="64"/>
      <c r="D64" s="64"/>
      <c r="L64" s="64" t="s">
        <v>107</v>
      </c>
      <c r="M64" s="64"/>
      <c r="N64" s="64"/>
    </row>
    <row r="65" spans="1:14" ht="91" customHeight="1" x14ac:dyDescent="0.2">
      <c r="A65" s="24" t="s">
        <v>108</v>
      </c>
      <c r="B65" s="17" t="s">
        <v>31</v>
      </c>
      <c r="C65" s="13" t="str">
        <f>$F$5</f>
        <v>ISO 14971</v>
      </c>
      <c r="D65"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65" s="24" t="s">
        <v>108</v>
      </c>
      <c r="M65" s="17"/>
      <c r="N65" s="13"/>
    </row>
    <row r="66" spans="1:14" ht="100" customHeight="1" x14ac:dyDescent="0.2">
      <c r="A66" s="24" t="s">
        <v>109</v>
      </c>
      <c r="B66" s="17" t="s">
        <v>31</v>
      </c>
      <c r="C66" s="13" t="str">
        <f>$F$5&amp;CHAR(10)&amp;$F$23</f>
        <v>ISO 14971
IEC 62366-1</v>
      </c>
      <c r="D66"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66" s="24" t="s">
        <v>109</v>
      </c>
      <c r="M66" s="17"/>
      <c r="N66" s="13"/>
    </row>
    <row r="67" spans="1:14" ht="134" customHeight="1" x14ac:dyDescent="0.2">
      <c r="A67" s="24" t="s">
        <v>110</v>
      </c>
      <c r="B67" s="17" t="s">
        <v>31</v>
      </c>
      <c r="C67" s="13" t="str">
        <f>_xlfn.TEXTJOIN(CHAR(10),TRUE,$F$6:$F$13)&amp;CHAR(10)&amp;_xlfn.TEXTJOIN(CHAR(10),TRUE,$F$27:$F$28)</f>
        <v>ISO 10993-1
ISO 10993-3
ISO 10993-5
ISO 10993-6
ISO 10993-10
ISO 10993-11
ISO 10993-12
ISO 10993-18
ISO 11737-1
ISO 11737-2</v>
      </c>
      <c r="D67"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67" s="24" t="s">
        <v>110</v>
      </c>
      <c r="M67" s="17"/>
      <c r="N67" s="13"/>
    </row>
    <row r="68" spans="1:14" ht="91" customHeight="1" x14ac:dyDescent="0.2">
      <c r="A68" s="24" t="s">
        <v>111</v>
      </c>
      <c r="B68" s="17" t="s">
        <v>31</v>
      </c>
      <c r="C68" s="13" t="str">
        <f>_xlfn.TEXTJOIN(CHAR(10),TRUE,$F$6:$F$13)&amp;CHAR(10)&amp;_xlfn.TEXTJOIN(CHAR(10),TRUE,$F$27:$F$28)</f>
        <v>ISO 10993-1
ISO 10993-3
ISO 10993-5
ISO 10993-6
ISO 10993-10
ISO 10993-11
ISO 10993-12
ISO 10993-18
ISO 11737-1
ISO 11737-2</v>
      </c>
      <c r="D68"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68" s="24" t="s">
        <v>111</v>
      </c>
      <c r="M68" s="17"/>
      <c r="N68" s="13"/>
    </row>
    <row r="69" spans="1:14" ht="103" customHeight="1" x14ac:dyDescent="0.2">
      <c r="A69" s="23" t="s">
        <v>112</v>
      </c>
      <c r="B69" s="17" t="s">
        <v>31</v>
      </c>
      <c r="C69" s="13" t="str">
        <f>_xlfn.TEXTJOIN(CHAR(10),TRUE,$F$24:$F$26)&amp;CHAR(10)&amp;$F$29</f>
        <v>ISO 11137-1
ISO 11137-2
ISO 11137-3
ISO 17665</v>
      </c>
      <c r="D69"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69" s="23" t="s">
        <v>112</v>
      </c>
      <c r="M69" s="17"/>
      <c r="N69" s="13"/>
    </row>
    <row r="70" spans="1:14" ht="51" x14ac:dyDescent="0.2">
      <c r="A70" s="23" t="s">
        <v>113</v>
      </c>
      <c r="B70" s="17" t="s">
        <v>544</v>
      </c>
      <c r="C70" s="19" t="str">
        <f>$G$1</f>
        <v>N/A</v>
      </c>
      <c r="D70" s="19" t="str">
        <f>$G$1</f>
        <v>N/A</v>
      </c>
      <c r="L70" s="23" t="s">
        <v>113</v>
      </c>
      <c r="M70" s="17"/>
      <c r="N70" s="13"/>
    </row>
    <row r="71" spans="1:14" ht="77" customHeight="1" x14ac:dyDescent="0.2">
      <c r="A71" s="23" t="s">
        <v>114</v>
      </c>
      <c r="B71" s="17" t="s">
        <v>31</v>
      </c>
      <c r="C71" s="13" t="str">
        <f>$F$4&amp;CHAR(10)&amp;$F$5&amp;CHAR(10)&amp;_xlfn.TEXTJOIN(CHAR(10),TRUE,$F$30:$F$32)</f>
        <v>ISO 13485
ISO 14971
ISO 11607-1
ISO 11607-2
ISO 20417</v>
      </c>
      <c r="D71"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71" s="23" t="s">
        <v>114</v>
      </c>
      <c r="M71" s="17"/>
      <c r="N71" s="13"/>
    </row>
    <row r="72" spans="1:14" ht="63" customHeight="1" x14ac:dyDescent="0.2">
      <c r="A72" s="23" t="s">
        <v>115</v>
      </c>
      <c r="B72" s="17" t="s">
        <v>31</v>
      </c>
      <c r="C72" s="13" t="str">
        <f>$F$4&amp;CHAR(10)&amp;$F$5&amp;CHAR(10)&amp;_xlfn.TEXTJOIN(CHAR(10),TRUE,$F$24:$F$31)</f>
        <v>ISO 13485
ISO 14971
ISO 11137-1
ISO 11137-2
ISO 11137-3
ISO 11737-1
ISO 11737-2
ISO 17665
ISO 11607-1
ISO 11607-2</v>
      </c>
      <c r="D72"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72" s="23" t="s">
        <v>115</v>
      </c>
      <c r="M72" s="17"/>
      <c r="N72" s="13"/>
    </row>
    <row r="73" spans="1:14" ht="104" customHeight="1" x14ac:dyDescent="0.2">
      <c r="A73" s="23" t="s">
        <v>116</v>
      </c>
      <c r="B73" s="17" t="s">
        <v>31</v>
      </c>
      <c r="C73" s="13" t="str">
        <f>$F$4&amp;CHAR(10)&amp;$F$5&amp;CHAR(10)&amp;_xlfn.TEXTJOIN(CHAR(10),TRUE,$F$24:$F$29)</f>
        <v>ISO 13485
ISO 14971
ISO 11137-1
ISO 11137-2
ISO 11137-3
ISO 11737-1
ISO 11737-2
ISO 17665</v>
      </c>
      <c r="D73"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73" s="23" t="s">
        <v>116</v>
      </c>
      <c r="M73" s="17"/>
      <c r="N73" s="13"/>
    </row>
    <row r="74" spans="1:14" ht="61" customHeight="1" x14ac:dyDescent="0.2">
      <c r="A74" s="23" t="s">
        <v>117</v>
      </c>
      <c r="B74" s="17" t="s">
        <v>31</v>
      </c>
      <c r="C74" s="13" t="str">
        <f>$F$4&amp;CHAR(10)&amp;$F$5&amp;CHAR(10)&amp;$F$32</f>
        <v>ISO 13485
ISO 14971
ISO 20417</v>
      </c>
      <c r="D74"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74" s="23" t="s">
        <v>117</v>
      </c>
      <c r="M74" s="17"/>
      <c r="N74" s="13"/>
    </row>
    <row r="75" spans="1:14" ht="119" customHeight="1" x14ac:dyDescent="0.2">
      <c r="A75" s="23" t="s">
        <v>118</v>
      </c>
      <c r="B75" s="17" t="s">
        <v>31</v>
      </c>
      <c r="C75" s="13" t="str">
        <f>_xlfn.TEXTJOIN(CHAR(10),TRUE,$F$30:$F$32)</f>
        <v>ISO 11607-1
ISO 11607-2
ISO 20417</v>
      </c>
      <c r="D75"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75" s="23" t="s">
        <v>118</v>
      </c>
      <c r="M75" s="17"/>
      <c r="N75" s="13"/>
    </row>
    <row r="76" spans="1:14" x14ac:dyDescent="0.2">
      <c r="A76" s="63" t="s">
        <v>119</v>
      </c>
      <c r="B76" s="63"/>
      <c r="C76" s="63"/>
      <c r="D76" s="63"/>
      <c r="L76" s="63" t="s">
        <v>119</v>
      </c>
      <c r="M76" s="63"/>
      <c r="N76" s="63"/>
    </row>
    <row r="77" spans="1:14" ht="68" x14ac:dyDescent="0.2">
      <c r="A77" s="23" t="s">
        <v>120</v>
      </c>
      <c r="B77" s="17" t="s">
        <v>544</v>
      </c>
      <c r="C77" s="15" t="str">
        <f>$G$1</f>
        <v>N/A</v>
      </c>
      <c r="D77" s="15" t="str">
        <f>$G$1</f>
        <v>N/A</v>
      </c>
      <c r="L77" s="23" t="s">
        <v>120</v>
      </c>
      <c r="M77" s="17"/>
      <c r="N77" s="13"/>
    </row>
    <row r="78" spans="1:14" ht="102" x14ac:dyDescent="0.2">
      <c r="A78" s="23" t="s">
        <v>121</v>
      </c>
      <c r="B78" s="17" t="s">
        <v>544</v>
      </c>
      <c r="C78" s="15" t="str">
        <f>$G$1</f>
        <v>N/A</v>
      </c>
      <c r="D78" s="15" t="str">
        <f>$G$1</f>
        <v>N/A</v>
      </c>
      <c r="L78" s="23" t="s">
        <v>121</v>
      </c>
      <c r="M78" s="17"/>
      <c r="N78" s="13"/>
    </row>
    <row r="79" spans="1:14" x14ac:dyDescent="0.2">
      <c r="A79" s="62" t="s">
        <v>122</v>
      </c>
      <c r="B79" s="62"/>
      <c r="C79" s="62"/>
      <c r="D79" s="62"/>
      <c r="L79" s="62" t="s">
        <v>122</v>
      </c>
      <c r="M79" s="62"/>
      <c r="N79" s="62"/>
    </row>
    <row r="80" spans="1:14" x14ac:dyDescent="0.2">
      <c r="A80" s="63" t="s">
        <v>126</v>
      </c>
      <c r="B80" s="63"/>
      <c r="C80" s="63"/>
      <c r="D80" s="63"/>
      <c r="L80" s="63" t="s">
        <v>126</v>
      </c>
      <c r="M80" s="63"/>
      <c r="N80" s="63"/>
    </row>
    <row r="81" spans="1:14" ht="17" x14ac:dyDescent="0.2">
      <c r="A81" s="23" t="s">
        <v>123</v>
      </c>
      <c r="B81" s="17" t="s">
        <v>544</v>
      </c>
      <c r="C81" s="15" t="str">
        <f t="shared" ref="C81:D83" si="3">$G$1</f>
        <v>N/A</v>
      </c>
      <c r="D81" s="15" t="str">
        <f t="shared" si="3"/>
        <v>N/A</v>
      </c>
      <c r="L81" s="23" t="s">
        <v>123</v>
      </c>
      <c r="M81" s="17"/>
      <c r="N81" s="13"/>
    </row>
    <row r="82" spans="1:14" ht="68" x14ac:dyDescent="0.2">
      <c r="A82" s="23" t="s">
        <v>124</v>
      </c>
      <c r="B82" s="17" t="s">
        <v>544</v>
      </c>
      <c r="C82" s="15" t="str">
        <f t="shared" si="3"/>
        <v>N/A</v>
      </c>
      <c r="D82" s="15" t="str">
        <f t="shared" si="3"/>
        <v>N/A</v>
      </c>
      <c r="L82" s="23" t="s">
        <v>124</v>
      </c>
      <c r="M82" s="17"/>
      <c r="N82" s="13"/>
    </row>
    <row r="83" spans="1:14" ht="34" x14ac:dyDescent="0.2">
      <c r="A83" s="23" t="s">
        <v>125</v>
      </c>
      <c r="B83" s="17" t="s">
        <v>544</v>
      </c>
      <c r="C83" s="15" t="str">
        <f t="shared" si="3"/>
        <v>N/A</v>
      </c>
      <c r="D83" s="15" t="str">
        <f t="shared" si="3"/>
        <v>N/A</v>
      </c>
      <c r="L83" s="23" t="s">
        <v>125</v>
      </c>
      <c r="M83" s="17"/>
      <c r="N83" s="13"/>
    </row>
    <row r="84" spans="1:14" x14ac:dyDescent="0.2">
      <c r="A84" s="65" t="s">
        <v>127</v>
      </c>
      <c r="B84" s="65"/>
      <c r="C84" s="65"/>
      <c r="D84" s="65"/>
      <c r="L84" s="65" t="s">
        <v>127</v>
      </c>
      <c r="M84" s="65"/>
      <c r="N84" s="65"/>
    </row>
    <row r="85" spans="1:14" ht="51" x14ac:dyDescent="0.2">
      <c r="A85" s="14" t="s">
        <v>128</v>
      </c>
      <c r="B85" s="17" t="s">
        <v>544</v>
      </c>
      <c r="C85" s="15" t="str">
        <f t="shared" ref="C85:D90" si="4">$G$1</f>
        <v>N/A</v>
      </c>
      <c r="D85" s="15" t="str">
        <f t="shared" si="4"/>
        <v>N/A</v>
      </c>
      <c r="L85" s="14" t="s">
        <v>128</v>
      </c>
      <c r="M85" s="17"/>
      <c r="N85" s="13"/>
    </row>
    <row r="86" spans="1:14" ht="85" x14ac:dyDescent="0.2">
      <c r="A86" s="14" t="s">
        <v>129</v>
      </c>
      <c r="B86" s="17" t="s">
        <v>544</v>
      </c>
      <c r="C86" s="15" t="str">
        <f t="shared" si="4"/>
        <v>N/A</v>
      </c>
      <c r="D86" s="15" t="str">
        <f t="shared" si="4"/>
        <v>N/A</v>
      </c>
      <c r="L86" s="14" t="s">
        <v>129</v>
      </c>
      <c r="M86" s="17"/>
      <c r="N86" s="13"/>
    </row>
    <row r="87" spans="1:14" ht="34" x14ac:dyDescent="0.2">
      <c r="A87" s="14" t="s">
        <v>130</v>
      </c>
      <c r="B87" s="17" t="s">
        <v>544</v>
      </c>
      <c r="C87" s="15" t="str">
        <f t="shared" si="4"/>
        <v>N/A</v>
      </c>
      <c r="D87" s="15" t="str">
        <f t="shared" si="4"/>
        <v>N/A</v>
      </c>
      <c r="L87" s="14" t="s">
        <v>130</v>
      </c>
      <c r="M87" s="17"/>
      <c r="N87" s="13"/>
    </row>
    <row r="88" spans="1:14" ht="85" x14ac:dyDescent="0.2">
      <c r="A88" s="14" t="s">
        <v>131</v>
      </c>
      <c r="B88" s="17" t="s">
        <v>544</v>
      </c>
      <c r="C88" s="15" t="str">
        <f t="shared" si="4"/>
        <v>N/A</v>
      </c>
      <c r="D88" s="15" t="str">
        <f t="shared" si="4"/>
        <v>N/A</v>
      </c>
      <c r="L88" s="14" t="s">
        <v>131</v>
      </c>
      <c r="M88" s="17"/>
      <c r="N88" s="13"/>
    </row>
    <row r="89" spans="1:14" x14ac:dyDescent="0.2">
      <c r="A89" s="66" t="s">
        <v>132</v>
      </c>
      <c r="B89" s="66"/>
      <c r="C89" s="66"/>
      <c r="D89" s="66"/>
      <c r="L89" s="66" t="s">
        <v>132</v>
      </c>
      <c r="M89" s="66"/>
      <c r="N89" s="66"/>
    </row>
    <row r="90" spans="1:14" ht="129" customHeight="1" x14ac:dyDescent="0.2">
      <c r="A90" s="18" t="s">
        <v>133</v>
      </c>
      <c r="B90" s="17" t="s">
        <v>544</v>
      </c>
      <c r="C90" s="15" t="str">
        <f t="shared" si="4"/>
        <v>N/A</v>
      </c>
      <c r="D90" s="15" t="str">
        <f t="shared" si="4"/>
        <v>N/A</v>
      </c>
      <c r="L90" s="18" t="s">
        <v>133</v>
      </c>
      <c r="M90" s="17"/>
      <c r="N90" s="13"/>
    </row>
    <row r="91" spans="1:14" x14ac:dyDescent="0.2">
      <c r="A91" s="65" t="s">
        <v>134</v>
      </c>
      <c r="B91" s="65"/>
      <c r="C91" s="65"/>
      <c r="D91" s="65"/>
      <c r="L91" s="65" t="s">
        <v>134</v>
      </c>
      <c r="M91" s="65"/>
      <c r="N91" s="65"/>
    </row>
    <row r="92" spans="1:14" ht="149" customHeight="1" x14ac:dyDescent="0.2">
      <c r="A92" s="14" t="s">
        <v>135</v>
      </c>
      <c r="B92" s="17" t="s">
        <v>31</v>
      </c>
      <c r="C92" s="13" t="str">
        <f>$F$5&amp;CHAR(10)&amp;_xlfn.TEXTJOIN(CHAR(10),TRUE,$F$14:$F$23)</f>
        <v>ISO 14971
ISO 17664-1
ISO 21535
ISO 5832-1
ISO 5832-2
ISO 5832-3
ISO 5832-9
ISO 6475
ISO 7206-4
ISO 7206-6
IEC 62366-1</v>
      </c>
      <c r="D92"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92" s="14" t="s">
        <v>135</v>
      </c>
      <c r="M92" s="17"/>
      <c r="N92" s="13"/>
    </row>
    <row r="93" spans="1:14" ht="68" customHeight="1" x14ac:dyDescent="0.2">
      <c r="A93" s="14" t="s">
        <v>136</v>
      </c>
      <c r="B93" s="17" t="s">
        <v>31</v>
      </c>
      <c r="C93" s="13" t="str">
        <f>$F$5</f>
        <v>ISO 14971</v>
      </c>
      <c r="D93"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93" s="14" t="s">
        <v>136</v>
      </c>
      <c r="M93" s="17"/>
      <c r="N93" s="13"/>
    </row>
    <row r="94" spans="1:14" ht="120" customHeight="1" x14ac:dyDescent="0.2">
      <c r="A94" s="14" t="s">
        <v>137</v>
      </c>
      <c r="B94" s="17" t="s">
        <v>31</v>
      </c>
      <c r="C94" s="13" t="str">
        <f>_xlfn.TEXTJOIN(CHAR(10),TRUE,$F$5:$F$6)</f>
        <v>ISO 14971
ISO 10993-1</v>
      </c>
      <c r="D94" s="13" t="str">
        <f t="shared" ref="D94:D99" si="5">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94" s="14" t="s">
        <v>137</v>
      </c>
      <c r="M94" s="17"/>
      <c r="N94" s="13"/>
    </row>
    <row r="95" spans="1:14" ht="34" customHeight="1" x14ac:dyDescent="0.2">
      <c r="A95" s="14" t="s">
        <v>138</v>
      </c>
      <c r="B95" s="17" t="s">
        <v>544</v>
      </c>
      <c r="C95" s="19" t="str">
        <f>$G$1</f>
        <v>N/A</v>
      </c>
      <c r="D95" s="19" t="str">
        <f>$G$1</f>
        <v>N/A</v>
      </c>
      <c r="L95" s="14" t="s">
        <v>138</v>
      </c>
      <c r="M95" s="17"/>
      <c r="N95" s="13"/>
    </row>
    <row r="96" spans="1:14" ht="157" customHeight="1" x14ac:dyDescent="0.2">
      <c r="A96" s="14" t="s">
        <v>139</v>
      </c>
      <c r="B96" s="17" t="s">
        <v>31</v>
      </c>
      <c r="C96" s="13" t="str">
        <f>$F$5&amp;CHAR(10)&amp;$F$6</f>
        <v>ISO 14971
ISO 10993-1</v>
      </c>
      <c r="D96" s="13" t="str">
        <f t="shared" si="5"/>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96" s="14" t="s">
        <v>139</v>
      </c>
      <c r="M96" s="17"/>
      <c r="N96" s="13"/>
    </row>
    <row r="97" spans="1:14" ht="36" customHeight="1" x14ac:dyDescent="0.2">
      <c r="A97" s="14" t="s">
        <v>140</v>
      </c>
      <c r="B97" s="17"/>
      <c r="C97" s="60" t="s">
        <v>633</v>
      </c>
      <c r="D97" s="61"/>
      <c r="L97" s="14" t="s">
        <v>140</v>
      </c>
      <c r="M97" s="17"/>
      <c r="N97" s="13"/>
    </row>
    <row r="98" spans="1:14" ht="83" customHeight="1" x14ac:dyDescent="0.2">
      <c r="A98" s="14" t="s">
        <v>141</v>
      </c>
      <c r="B98" s="17" t="s">
        <v>31</v>
      </c>
      <c r="C98" s="13" t="str">
        <f>$F$5&amp;CHAR(10)&amp;$F$23</f>
        <v>ISO 14971
IEC 62366-1</v>
      </c>
      <c r="D98" s="13" t="str">
        <f t="shared" si="5"/>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98" s="14" t="s">
        <v>141</v>
      </c>
      <c r="M98" s="17"/>
      <c r="N98" s="13"/>
    </row>
    <row r="99" spans="1:14" ht="136" customHeight="1" x14ac:dyDescent="0.2">
      <c r="A99" s="14" t="s">
        <v>142</v>
      </c>
      <c r="B99" s="17" t="s">
        <v>31</v>
      </c>
      <c r="C99" s="13" t="str">
        <f>F4&amp;CHAR(10)&amp;$F$5</f>
        <v>ISO 13485
ISO 14971</v>
      </c>
      <c r="D99" s="13" t="str">
        <f t="shared" si="5"/>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99" s="14" t="s">
        <v>142</v>
      </c>
      <c r="M99" s="17"/>
      <c r="N99" s="13"/>
    </row>
    <row r="100" spans="1:14" ht="34" x14ac:dyDescent="0.2">
      <c r="A100" s="14" t="s">
        <v>143</v>
      </c>
      <c r="B100" s="17" t="s">
        <v>544</v>
      </c>
      <c r="C100" s="19" t="str">
        <f>$G$1</f>
        <v>N/A</v>
      </c>
      <c r="D100" s="19" t="str">
        <f>$G$1</f>
        <v>N/A</v>
      </c>
      <c r="L100" s="14" t="s">
        <v>634</v>
      </c>
      <c r="M100" s="17"/>
      <c r="N100" s="13"/>
    </row>
    <row r="101" spans="1:14" ht="34" customHeight="1" x14ac:dyDescent="0.2">
      <c r="A101" s="14" t="s">
        <v>144</v>
      </c>
      <c r="B101" s="17"/>
      <c r="C101" s="60" t="s">
        <v>633</v>
      </c>
      <c r="D101" s="61"/>
      <c r="L101" s="14" t="s">
        <v>144</v>
      </c>
      <c r="M101" s="17"/>
      <c r="N101" s="13"/>
    </row>
    <row r="102" spans="1:14" ht="156" customHeight="1" x14ac:dyDescent="0.2">
      <c r="A102" s="14" t="s">
        <v>145</v>
      </c>
      <c r="B102" s="17" t="s">
        <v>31</v>
      </c>
      <c r="C102" s="13" t="str">
        <f>$F$4&amp;CHAR(10)&amp;$F$5&amp;CHAR(10)&amp;$F$23</f>
        <v>ISO 13485
ISO 14971
IEC 62366-1</v>
      </c>
      <c r="D102"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102" s="14" t="s">
        <v>145</v>
      </c>
      <c r="M102" s="17"/>
      <c r="N102" s="13"/>
    </row>
    <row r="103" spans="1:14" ht="131" customHeight="1" x14ac:dyDescent="0.2">
      <c r="A103" s="14" t="s">
        <v>146</v>
      </c>
      <c r="B103" s="17" t="s">
        <v>31</v>
      </c>
      <c r="C103" s="13" t="str">
        <f>$F$4&amp;CHAR(10)&amp;$F$5&amp;CHAR(10)&amp;$F$32</f>
        <v>ISO 13485
ISO 14971
ISO 20417</v>
      </c>
      <c r="D103"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103" s="14" t="s">
        <v>146</v>
      </c>
      <c r="M103" s="17"/>
      <c r="N103" s="13"/>
    </row>
    <row r="104" spans="1:14" x14ac:dyDescent="0.2">
      <c r="A104" s="66" t="s">
        <v>147</v>
      </c>
      <c r="B104" s="66"/>
      <c r="C104" s="66"/>
      <c r="D104" s="66"/>
      <c r="L104" s="66" t="s">
        <v>147</v>
      </c>
      <c r="M104" s="66"/>
      <c r="N104" s="66"/>
    </row>
    <row r="105" spans="1:14" ht="51" x14ac:dyDescent="0.2">
      <c r="A105" s="14" t="s">
        <v>148</v>
      </c>
      <c r="B105" s="17"/>
      <c r="C105" s="60" t="s">
        <v>633</v>
      </c>
      <c r="D105" s="61"/>
      <c r="L105" s="14" t="s">
        <v>148</v>
      </c>
      <c r="M105" s="17"/>
      <c r="N105" s="13"/>
    </row>
    <row r="106" spans="1:14" ht="34" x14ac:dyDescent="0.2">
      <c r="A106" s="14" t="s">
        <v>149</v>
      </c>
      <c r="B106" s="17"/>
      <c r="C106" s="60" t="s">
        <v>633</v>
      </c>
      <c r="D106" s="61"/>
      <c r="L106" s="14" t="s">
        <v>149</v>
      </c>
      <c r="M106" s="17"/>
      <c r="N106" s="13"/>
    </row>
    <row r="107" spans="1:14" x14ac:dyDescent="0.2">
      <c r="A107" s="66" t="s">
        <v>150</v>
      </c>
      <c r="B107" s="66"/>
      <c r="C107" s="66"/>
      <c r="D107" s="66"/>
      <c r="L107" s="66" t="s">
        <v>150</v>
      </c>
      <c r="M107" s="66"/>
      <c r="N107" s="66"/>
    </row>
    <row r="108" spans="1:14" x14ac:dyDescent="0.2">
      <c r="A108" s="66" t="s">
        <v>151</v>
      </c>
      <c r="B108" s="66"/>
      <c r="C108" s="66"/>
      <c r="D108" s="66"/>
      <c r="L108" s="66" t="s">
        <v>151</v>
      </c>
      <c r="M108" s="66"/>
      <c r="N108" s="66"/>
    </row>
    <row r="109" spans="1:14" ht="51" x14ac:dyDescent="0.2">
      <c r="A109" s="14" t="s">
        <v>152</v>
      </c>
      <c r="B109" s="17" t="s">
        <v>544</v>
      </c>
      <c r="C109" s="19" t="str">
        <f>$G$1</f>
        <v>N/A</v>
      </c>
      <c r="D109" s="19" t="str">
        <f>$G$1</f>
        <v>N/A</v>
      </c>
      <c r="L109" s="14" t="s">
        <v>152</v>
      </c>
      <c r="M109" s="17"/>
      <c r="N109" s="13"/>
    </row>
    <row r="110" spans="1:14" ht="85" x14ac:dyDescent="0.2">
      <c r="A110" s="14" t="s">
        <v>153</v>
      </c>
      <c r="B110" s="17" t="s">
        <v>544</v>
      </c>
      <c r="C110" s="19" t="str">
        <f>$G$1</f>
        <v>N/A</v>
      </c>
      <c r="D110" s="19" t="str">
        <f>$G$1</f>
        <v>N/A</v>
      </c>
      <c r="L110" s="14" t="s">
        <v>153</v>
      </c>
      <c r="M110" s="17"/>
      <c r="N110" s="13"/>
    </row>
    <row r="111" spans="1:14" x14ac:dyDescent="0.2">
      <c r="A111" s="68" t="s">
        <v>230</v>
      </c>
      <c r="B111" s="69"/>
      <c r="C111" s="69"/>
      <c r="D111" s="70"/>
      <c r="L111" s="68" t="s">
        <v>230</v>
      </c>
      <c r="M111" s="69"/>
      <c r="N111" s="69"/>
    </row>
    <row r="112" spans="1:14" ht="68" x14ac:dyDescent="0.2">
      <c r="A112" s="14" t="s">
        <v>231</v>
      </c>
      <c r="B112" s="17" t="s">
        <v>544</v>
      </c>
      <c r="C112" s="15" t="str">
        <f t="shared" ref="C112:D114" si="6">$G$1</f>
        <v>N/A</v>
      </c>
      <c r="D112" s="15" t="str">
        <f t="shared" si="6"/>
        <v>N/A</v>
      </c>
      <c r="L112" s="14" t="s">
        <v>231</v>
      </c>
      <c r="M112" s="17"/>
      <c r="N112" s="13"/>
    </row>
    <row r="113" spans="1:14" ht="34" x14ac:dyDescent="0.2">
      <c r="A113" s="14" t="s">
        <v>232</v>
      </c>
      <c r="B113" s="17" t="s">
        <v>544</v>
      </c>
      <c r="C113" s="15" t="str">
        <f t="shared" si="6"/>
        <v>N/A</v>
      </c>
      <c r="D113" s="15" t="str">
        <f t="shared" si="6"/>
        <v>N/A</v>
      </c>
      <c r="L113" s="14" t="s">
        <v>232</v>
      </c>
      <c r="M113" s="17"/>
      <c r="N113" s="13"/>
    </row>
    <row r="114" spans="1:14" ht="68" x14ac:dyDescent="0.2">
      <c r="A114" s="14" t="s">
        <v>154</v>
      </c>
      <c r="B114" s="17" t="s">
        <v>544</v>
      </c>
      <c r="C114" s="15" t="str">
        <f t="shared" si="6"/>
        <v>N/A</v>
      </c>
      <c r="D114" s="15" t="str">
        <f t="shared" si="6"/>
        <v>N/A</v>
      </c>
      <c r="L114" s="14" t="s">
        <v>154</v>
      </c>
      <c r="M114" s="17"/>
      <c r="N114" s="13"/>
    </row>
    <row r="115" spans="1:14" x14ac:dyDescent="0.2">
      <c r="A115" s="66" t="s">
        <v>155</v>
      </c>
      <c r="B115" s="66"/>
      <c r="C115" s="66"/>
      <c r="D115" s="66"/>
      <c r="L115" s="66" t="s">
        <v>155</v>
      </c>
      <c r="M115" s="66"/>
      <c r="N115" s="66"/>
    </row>
    <row r="116" spans="1:14" ht="51" x14ac:dyDescent="0.2">
      <c r="A116" s="14" t="s">
        <v>156</v>
      </c>
      <c r="B116" s="17" t="s">
        <v>544</v>
      </c>
      <c r="C116" s="15" t="str">
        <f t="shared" ref="C116:D119" si="7">$G$1</f>
        <v>N/A</v>
      </c>
      <c r="D116" s="15" t="str">
        <f t="shared" si="7"/>
        <v>N/A</v>
      </c>
      <c r="L116" s="14" t="s">
        <v>156</v>
      </c>
      <c r="M116" s="17"/>
      <c r="N116" s="13"/>
    </row>
    <row r="117" spans="1:14" ht="51" x14ac:dyDescent="0.2">
      <c r="A117" s="14" t="s">
        <v>157</v>
      </c>
      <c r="B117" s="17" t="s">
        <v>544</v>
      </c>
      <c r="C117" s="15" t="str">
        <f t="shared" si="7"/>
        <v>N/A</v>
      </c>
      <c r="D117" s="15" t="str">
        <f t="shared" si="7"/>
        <v>N/A</v>
      </c>
      <c r="L117" s="14" t="s">
        <v>157</v>
      </c>
      <c r="M117" s="17"/>
      <c r="N117" s="13"/>
    </row>
    <row r="118" spans="1:14" ht="51" x14ac:dyDescent="0.2">
      <c r="A118" s="14" t="s">
        <v>158</v>
      </c>
      <c r="B118" s="17" t="s">
        <v>544</v>
      </c>
      <c r="C118" s="15" t="str">
        <f t="shared" si="7"/>
        <v>N/A</v>
      </c>
      <c r="D118" s="15" t="str">
        <f t="shared" si="7"/>
        <v>N/A</v>
      </c>
      <c r="L118" s="14" t="s">
        <v>158</v>
      </c>
      <c r="M118" s="17"/>
      <c r="N118" s="13"/>
    </row>
    <row r="119" spans="1:14" ht="51" x14ac:dyDescent="0.2">
      <c r="A119" s="14" t="s">
        <v>159</v>
      </c>
      <c r="B119" s="17" t="s">
        <v>544</v>
      </c>
      <c r="C119" s="15" t="str">
        <f t="shared" si="7"/>
        <v>N/A</v>
      </c>
      <c r="D119" s="15" t="str">
        <f t="shared" si="7"/>
        <v>N/A</v>
      </c>
      <c r="L119" s="14" t="s">
        <v>159</v>
      </c>
      <c r="M119" s="17"/>
      <c r="N119" s="13"/>
    </row>
    <row r="120" spans="1:14" x14ac:dyDescent="0.2">
      <c r="A120" s="66" t="s">
        <v>160</v>
      </c>
      <c r="B120" s="66"/>
      <c r="C120" s="66"/>
      <c r="D120" s="66"/>
      <c r="L120" s="66" t="s">
        <v>160</v>
      </c>
      <c r="M120" s="66"/>
      <c r="N120" s="66"/>
    </row>
    <row r="121" spans="1:14" ht="68" x14ac:dyDescent="0.2">
      <c r="A121" s="14" t="s">
        <v>161</v>
      </c>
      <c r="B121" s="17" t="s">
        <v>544</v>
      </c>
      <c r="C121" s="15" t="str">
        <f t="shared" ref="C121:D124" si="8">$G$1</f>
        <v>N/A</v>
      </c>
      <c r="D121" s="15" t="str">
        <f t="shared" si="8"/>
        <v>N/A</v>
      </c>
      <c r="L121" s="14" t="s">
        <v>161</v>
      </c>
      <c r="M121" s="17"/>
      <c r="N121" s="13"/>
    </row>
    <row r="122" spans="1:14" ht="51" x14ac:dyDescent="0.2">
      <c r="A122" s="14" t="s">
        <v>162</v>
      </c>
      <c r="B122" s="17" t="s">
        <v>544</v>
      </c>
      <c r="C122" s="15" t="str">
        <f t="shared" si="8"/>
        <v>N/A</v>
      </c>
      <c r="D122" s="15" t="str">
        <f t="shared" si="8"/>
        <v>N/A</v>
      </c>
      <c r="L122" s="14" t="s">
        <v>162</v>
      </c>
      <c r="M122" s="17"/>
      <c r="N122" s="13"/>
    </row>
    <row r="123" spans="1:14" ht="68" x14ac:dyDescent="0.2">
      <c r="A123" s="14" t="s">
        <v>163</v>
      </c>
      <c r="B123" s="17" t="s">
        <v>544</v>
      </c>
      <c r="C123" s="15" t="str">
        <f t="shared" si="8"/>
        <v>N/A</v>
      </c>
      <c r="D123" s="15" t="str">
        <f t="shared" si="8"/>
        <v>N/A</v>
      </c>
      <c r="L123" s="14" t="s">
        <v>163</v>
      </c>
      <c r="M123" s="17"/>
      <c r="N123" s="13"/>
    </row>
    <row r="124" spans="1:14" ht="34" x14ac:dyDescent="0.2">
      <c r="A124" s="14" t="s">
        <v>164</v>
      </c>
      <c r="B124" s="17" t="s">
        <v>544</v>
      </c>
      <c r="C124" s="15" t="str">
        <f t="shared" si="8"/>
        <v>N/A</v>
      </c>
      <c r="D124" s="15" t="str">
        <f t="shared" si="8"/>
        <v>N/A</v>
      </c>
      <c r="L124" s="14" t="s">
        <v>164</v>
      </c>
      <c r="M124" s="17"/>
      <c r="N124" s="13"/>
    </row>
    <row r="125" spans="1:14" x14ac:dyDescent="0.2">
      <c r="A125" s="66" t="s">
        <v>165</v>
      </c>
      <c r="B125" s="66"/>
      <c r="C125" s="66"/>
      <c r="D125" s="66"/>
      <c r="L125" s="66" t="s">
        <v>165</v>
      </c>
      <c r="M125" s="66"/>
      <c r="N125" s="66"/>
    </row>
    <row r="126" spans="1:14" ht="34" x14ac:dyDescent="0.2">
      <c r="A126" s="14" t="s">
        <v>166</v>
      </c>
      <c r="B126" s="17" t="s">
        <v>544</v>
      </c>
      <c r="C126" s="15" t="str">
        <f t="shared" ref="C126:D133" si="9">$G$1</f>
        <v>N/A</v>
      </c>
      <c r="D126" s="15" t="str">
        <f t="shared" si="9"/>
        <v>N/A</v>
      </c>
      <c r="L126" s="14" t="s">
        <v>166</v>
      </c>
      <c r="M126" s="17"/>
      <c r="N126" s="13"/>
    </row>
    <row r="127" spans="1:14" ht="68" x14ac:dyDescent="0.2">
      <c r="A127" s="14" t="s">
        <v>167</v>
      </c>
      <c r="B127" s="17" t="s">
        <v>544</v>
      </c>
      <c r="C127" s="15" t="str">
        <f t="shared" si="9"/>
        <v>N/A</v>
      </c>
      <c r="D127" s="15" t="str">
        <f t="shared" si="9"/>
        <v>N/A</v>
      </c>
      <c r="L127" s="14" t="s">
        <v>167</v>
      </c>
      <c r="M127" s="17"/>
      <c r="N127" s="13"/>
    </row>
    <row r="128" spans="1:14" ht="34" x14ac:dyDescent="0.2">
      <c r="A128" s="14" t="s">
        <v>168</v>
      </c>
      <c r="B128" s="17" t="s">
        <v>544</v>
      </c>
      <c r="C128" s="15" t="str">
        <f t="shared" si="9"/>
        <v>N/A</v>
      </c>
      <c r="D128" s="15" t="str">
        <f t="shared" si="9"/>
        <v>N/A</v>
      </c>
      <c r="L128" s="14" t="s">
        <v>168</v>
      </c>
      <c r="M128" s="17"/>
      <c r="N128" s="13"/>
    </row>
    <row r="129" spans="1:14" ht="51" x14ac:dyDescent="0.2">
      <c r="A129" s="14" t="s">
        <v>169</v>
      </c>
      <c r="B129" s="17" t="s">
        <v>544</v>
      </c>
      <c r="C129" s="15" t="str">
        <f t="shared" si="9"/>
        <v>N/A</v>
      </c>
      <c r="D129" s="15" t="str">
        <f t="shared" si="9"/>
        <v>N/A</v>
      </c>
      <c r="L129" s="14" t="s">
        <v>169</v>
      </c>
      <c r="M129" s="17"/>
      <c r="N129" s="13"/>
    </row>
    <row r="130" spans="1:14" ht="51" x14ac:dyDescent="0.2">
      <c r="A130" s="14" t="s">
        <v>170</v>
      </c>
      <c r="B130" s="17" t="s">
        <v>544</v>
      </c>
      <c r="C130" s="15" t="str">
        <f t="shared" si="9"/>
        <v>N/A</v>
      </c>
      <c r="D130" s="15" t="str">
        <f t="shared" si="9"/>
        <v>N/A</v>
      </c>
      <c r="L130" s="14" t="s">
        <v>170</v>
      </c>
      <c r="M130" s="17"/>
      <c r="N130" s="13"/>
    </row>
    <row r="131" spans="1:14" ht="34" x14ac:dyDescent="0.2">
      <c r="A131" s="14" t="s">
        <v>171</v>
      </c>
      <c r="B131" s="17" t="s">
        <v>544</v>
      </c>
      <c r="C131" s="15" t="str">
        <f t="shared" si="9"/>
        <v>N/A</v>
      </c>
      <c r="D131" s="15" t="str">
        <f t="shared" si="9"/>
        <v>N/A</v>
      </c>
      <c r="L131" s="14" t="s">
        <v>171</v>
      </c>
      <c r="M131" s="17"/>
      <c r="N131" s="13"/>
    </row>
    <row r="132" spans="1:14" ht="51" x14ac:dyDescent="0.2">
      <c r="A132" s="14" t="s">
        <v>172</v>
      </c>
      <c r="B132" s="17" t="s">
        <v>544</v>
      </c>
      <c r="C132" s="15" t="str">
        <f t="shared" si="9"/>
        <v>N/A</v>
      </c>
      <c r="D132" s="15" t="str">
        <f t="shared" si="9"/>
        <v>N/A</v>
      </c>
      <c r="L132" s="14" t="s">
        <v>172</v>
      </c>
      <c r="M132" s="17"/>
      <c r="N132" s="13"/>
    </row>
    <row r="133" spans="1:14" ht="34" x14ac:dyDescent="0.2">
      <c r="A133" s="14" t="s">
        <v>173</v>
      </c>
      <c r="B133" s="17" t="s">
        <v>544</v>
      </c>
      <c r="C133" s="15" t="str">
        <f t="shared" si="9"/>
        <v>N/A</v>
      </c>
      <c r="D133" s="15" t="str">
        <f t="shared" si="9"/>
        <v>N/A</v>
      </c>
      <c r="L133" s="14" t="s">
        <v>173</v>
      </c>
      <c r="M133" s="17"/>
      <c r="N133" s="13"/>
    </row>
    <row r="134" spans="1:14" x14ac:dyDescent="0.2">
      <c r="A134" s="66" t="s">
        <v>174</v>
      </c>
      <c r="B134" s="66"/>
      <c r="C134" s="66"/>
      <c r="D134" s="66"/>
      <c r="L134" s="66" t="s">
        <v>174</v>
      </c>
      <c r="M134" s="66"/>
      <c r="N134" s="66"/>
    </row>
    <row r="135" spans="1:14" x14ac:dyDescent="0.2">
      <c r="A135" s="65" t="s">
        <v>175</v>
      </c>
      <c r="B135" s="65"/>
      <c r="C135" s="65"/>
      <c r="D135" s="65"/>
      <c r="L135" s="65" t="s">
        <v>175</v>
      </c>
      <c r="M135" s="65"/>
      <c r="N135" s="65"/>
    </row>
    <row r="136" spans="1:14" ht="34" x14ac:dyDescent="0.2">
      <c r="A136" s="14" t="s">
        <v>176</v>
      </c>
      <c r="B136" s="17"/>
      <c r="C136" s="60" t="s">
        <v>633</v>
      </c>
      <c r="D136" s="61"/>
      <c r="L136" s="14" t="s">
        <v>176</v>
      </c>
      <c r="M136" s="17"/>
      <c r="N136" s="13"/>
    </row>
    <row r="137" spans="1:14" ht="34" x14ac:dyDescent="0.2">
      <c r="A137" s="14" t="s">
        <v>177</v>
      </c>
      <c r="B137" s="17"/>
      <c r="C137" s="60" t="s">
        <v>633</v>
      </c>
      <c r="D137" s="61"/>
      <c r="L137" s="14" t="s">
        <v>177</v>
      </c>
      <c r="M137" s="17"/>
      <c r="N137" s="13"/>
    </row>
    <row r="138" spans="1:14" x14ac:dyDescent="0.2">
      <c r="A138" s="65" t="s">
        <v>178</v>
      </c>
      <c r="B138" s="65"/>
      <c r="C138" s="65"/>
      <c r="D138" s="65"/>
      <c r="L138" s="65" t="s">
        <v>178</v>
      </c>
      <c r="M138" s="65"/>
      <c r="N138" s="65"/>
    </row>
    <row r="139" spans="1:14" x14ac:dyDescent="0.2">
      <c r="A139" s="16" t="s">
        <v>491</v>
      </c>
      <c r="B139" s="17"/>
      <c r="C139" s="60" t="s">
        <v>633</v>
      </c>
      <c r="D139" s="61"/>
      <c r="L139" s="16" t="s">
        <v>491</v>
      </c>
      <c r="M139" s="17"/>
      <c r="N139" s="13"/>
    </row>
    <row r="140" spans="1:14" x14ac:dyDescent="0.2">
      <c r="A140" s="16" t="s">
        <v>492</v>
      </c>
      <c r="B140" s="17"/>
      <c r="C140" s="60" t="s">
        <v>633</v>
      </c>
      <c r="D140" s="61"/>
      <c r="L140" s="16" t="s">
        <v>492</v>
      </c>
      <c r="M140" s="17"/>
      <c r="N140" s="13"/>
    </row>
    <row r="141" spans="1:14" x14ac:dyDescent="0.2">
      <c r="A141" s="16" t="s">
        <v>493</v>
      </c>
      <c r="B141" s="17"/>
      <c r="C141" s="60" t="s">
        <v>633</v>
      </c>
      <c r="D141" s="61"/>
      <c r="L141" s="16" t="s">
        <v>493</v>
      </c>
      <c r="M141" s="17"/>
      <c r="N141" s="13"/>
    </row>
    <row r="142" spans="1:14" x14ac:dyDescent="0.2">
      <c r="A142" s="16" t="s">
        <v>494</v>
      </c>
      <c r="B142" s="17"/>
      <c r="C142" s="60" t="s">
        <v>633</v>
      </c>
      <c r="D142" s="61"/>
      <c r="L142" s="16" t="s">
        <v>494</v>
      </c>
      <c r="M142" s="17"/>
      <c r="N142" s="13"/>
    </row>
    <row r="143" spans="1:14" x14ac:dyDescent="0.2">
      <c r="A143" s="65" t="s">
        <v>179</v>
      </c>
      <c r="B143" s="65"/>
      <c r="C143" s="65"/>
      <c r="D143" s="65"/>
      <c r="L143" s="65" t="s">
        <v>179</v>
      </c>
      <c r="M143" s="65"/>
      <c r="N143" s="65"/>
    </row>
    <row r="144" spans="1:14" ht="67" customHeight="1" x14ac:dyDescent="0.2">
      <c r="A144" s="16" t="s">
        <v>9</v>
      </c>
      <c r="B144" s="17" t="s">
        <v>31</v>
      </c>
      <c r="C144" s="13" t="str">
        <f>_xlfn.TEXTJOIN(CHAR(10),TRUE,$F$6:$F$13)&amp;CHAR(10)&amp;$F$23</f>
        <v>ISO 10993-1
ISO 10993-3
ISO 10993-5
ISO 10993-6
ISO 10993-10
ISO 10993-11
ISO 10993-12
ISO 10993-18
IEC 62366-1</v>
      </c>
      <c r="D144"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144" s="16" t="s">
        <v>9</v>
      </c>
      <c r="M144" s="17"/>
      <c r="N144" s="13"/>
    </row>
    <row r="145" spans="1:14" ht="16" customHeight="1" x14ac:dyDescent="0.2">
      <c r="A145" s="16" t="s">
        <v>10</v>
      </c>
      <c r="B145" s="17"/>
      <c r="C145" s="60" t="s">
        <v>633</v>
      </c>
      <c r="D145" s="61"/>
      <c r="L145" s="16" t="s">
        <v>10</v>
      </c>
      <c r="M145" s="17"/>
      <c r="N145" s="13"/>
    </row>
    <row r="146" spans="1:14" ht="68" customHeight="1" x14ac:dyDescent="0.2">
      <c r="A146" s="14" t="s">
        <v>180</v>
      </c>
      <c r="B146" s="17" t="s">
        <v>31</v>
      </c>
      <c r="C146" s="13" t="str">
        <f>$F$5&amp;CHAR(10)&amp;$F$6&amp;CHAR(10)&amp;$F$23</f>
        <v>ISO 14971
ISO 10993-1
IEC 62366-1</v>
      </c>
      <c r="D146"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146" s="14" t="s">
        <v>180</v>
      </c>
      <c r="M146" s="17"/>
      <c r="N146" s="13"/>
    </row>
    <row r="147" spans="1:14" ht="51" customHeight="1" x14ac:dyDescent="0.2">
      <c r="A147" s="14" t="s">
        <v>181</v>
      </c>
      <c r="B147" s="17" t="s">
        <v>31</v>
      </c>
      <c r="C147" s="13" t="str">
        <f>$F$4&amp;CHAR(10)&amp;$F$32</f>
        <v>ISO 13485
ISO 20417</v>
      </c>
      <c r="D147"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147" s="14" t="s">
        <v>181</v>
      </c>
      <c r="M147" s="17"/>
      <c r="N147" s="13"/>
    </row>
    <row r="148" spans="1:14" x14ac:dyDescent="0.2">
      <c r="A148" s="66" t="s">
        <v>182</v>
      </c>
      <c r="B148" s="66"/>
      <c r="C148" s="66"/>
      <c r="D148" s="66"/>
      <c r="L148" s="66" t="s">
        <v>182</v>
      </c>
      <c r="M148" s="66"/>
      <c r="N148" s="66"/>
    </row>
    <row r="149" spans="1:14" ht="127" customHeight="1" x14ac:dyDescent="0.2">
      <c r="A149" s="14" t="s">
        <v>183</v>
      </c>
      <c r="B149" s="17" t="s">
        <v>31</v>
      </c>
      <c r="C149" s="13" t="str">
        <f>$F$4&amp;CHAR(10)&amp;$F$5&amp;CHAR(10)&amp;$F$23</f>
        <v>ISO 13485
ISO 14971
IEC 62366-1</v>
      </c>
      <c r="D149"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149" s="14" t="s">
        <v>183</v>
      </c>
      <c r="M149" s="17"/>
      <c r="N149" s="13"/>
    </row>
    <row r="150" spans="1:14" ht="69" customHeight="1" x14ac:dyDescent="0.2">
      <c r="A150" s="14" t="s">
        <v>184</v>
      </c>
      <c r="B150" s="17"/>
      <c r="C150" s="60" t="s">
        <v>633</v>
      </c>
      <c r="D150" s="61"/>
      <c r="L150" s="14" t="s">
        <v>184</v>
      </c>
      <c r="M150" s="17"/>
      <c r="N150" s="13"/>
    </row>
    <row r="151" spans="1:14" ht="51" x14ac:dyDescent="0.2">
      <c r="A151" s="14" t="s">
        <v>185</v>
      </c>
      <c r="B151" s="17" t="s">
        <v>544</v>
      </c>
      <c r="C151" s="19" t="str">
        <f>$G$1</f>
        <v>N/A</v>
      </c>
      <c r="D151" s="19" t="str">
        <f>$G$1</f>
        <v>N/A</v>
      </c>
      <c r="L151" s="14" t="s">
        <v>185</v>
      </c>
      <c r="M151" s="17"/>
      <c r="N151" s="13"/>
    </row>
    <row r="152" spans="1:14" ht="145" customHeight="1" x14ac:dyDescent="0.2">
      <c r="A152" s="14" t="s">
        <v>186</v>
      </c>
      <c r="B152" s="17" t="s">
        <v>31</v>
      </c>
      <c r="C152" s="13" t="str">
        <f>$F$5&amp;CHAR(10)&amp;$F$23</f>
        <v>ISO 14971
IEC 62366-1</v>
      </c>
      <c r="D152"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152" s="14" t="s">
        <v>186</v>
      </c>
      <c r="M152" s="17"/>
      <c r="N152" s="13"/>
    </row>
    <row r="153" spans="1:14" ht="105" customHeight="1" x14ac:dyDescent="0.2">
      <c r="A153" s="14" t="s">
        <v>379</v>
      </c>
      <c r="B153" s="17" t="s">
        <v>31</v>
      </c>
      <c r="C153" s="13" t="str">
        <f>$F$5&amp;CHAR(10)&amp;_xlfn.TEXTJOIN(CHAR(10),TRUE,$F$14:$F$23)</f>
        <v>ISO 14971
ISO 17664-1
ISO 21535
ISO 5832-1
ISO 5832-2
ISO 5832-3
ISO 5832-9
ISO 6475
ISO 7206-4
ISO 7206-6
IEC 62366-1</v>
      </c>
      <c r="D153"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153" s="14" t="s">
        <v>379</v>
      </c>
      <c r="M153" s="17"/>
      <c r="N153" s="13"/>
    </row>
    <row r="154" spans="1:14" ht="34" x14ac:dyDescent="0.2">
      <c r="A154" s="14" t="s">
        <v>20</v>
      </c>
      <c r="B154" s="17"/>
      <c r="C154" s="60" t="s">
        <v>633</v>
      </c>
      <c r="D154" s="61"/>
      <c r="L154" s="14" t="s">
        <v>20</v>
      </c>
      <c r="M154" s="17"/>
      <c r="N154" s="13"/>
    </row>
    <row r="155" spans="1:14" ht="135" customHeight="1" x14ac:dyDescent="0.2">
      <c r="A155" s="14" t="s">
        <v>187</v>
      </c>
      <c r="B155" s="17" t="s">
        <v>31</v>
      </c>
      <c r="C155" s="13" t="str">
        <f>$F$5</f>
        <v>ISO 14971</v>
      </c>
      <c r="D155"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155" s="14" t="s">
        <v>187</v>
      </c>
      <c r="M155" s="17"/>
      <c r="N155" s="13"/>
    </row>
    <row r="156" spans="1:14" x14ac:dyDescent="0.2">
      <c r="A156" s="66" t="s">
        <v>188</v>
      </c>
      <c r="B156" s="66"/>
      <c r="C156" s="66"/>
      <c r="D156" s="66"/>
      <c r="L156" s="66" t="s">
        <v>188</v>
      </c>
      <c r="M156" s="66"/>
      <c r="N156" s="66"/>
    </row>
    <row r="157" spans="1:14" ht="51" x14ac:dyDescent="0.2">
      <c r="A157" s="14" t="s">
        <v>189</v>
      </c>
      <c r="B157" s="17" t="s">
        <v>544</v>
      </c>
      <c r="C157" s="19" t="str">
        <f t="shared" ref="C157:D168" si="10">$G$1</f>
        <v>N/A</v>
      </c>
      <c r="D157" s="19" t="str">
        <f t="shared" si="10"/>
        <v>N/A</v>
      </c>
      <c r="L157" s="14" t="s">
        <v>189</v>
      </c>
      <c r="M157" s="17"/>
      <c r="N157" s="13"/>
    </row>
    <row r="158" spans="1:14" ht="68" x14ac:dyDescent="0.2">
      <c r="A158" s="14" t="s">
        <v>190</v>
      </c>
      <c r="B158" s="17" t="s">
        <v>544</v>
      </c>
      <c r="C158" s="19" t="str">
        <f t="shared" si="10"/>
        <v>N/A</v>
      </c>
      <c r="D158" s="19" t="str">
        <f t="shared" si="10"/>
        <v>N/A</v>
      </c>
      <c r="L158" s="14" t="s">
        <v>190</v>
      </c>
      <c r="M158" s="17"/>
      <c r="N158" s="13"/>
    </row>
    <row r="159" spans="1:14" ht="60" customHeight="1" x14ac:dyDescent="0.2">
      <c r="A159" s="14" t="s">
        <v>191</v>
      </c>
      <c r="B159" s="17" t="s">
        <v>544</v>
      </c>
      <c r="C159" s="19" t="str">
        <f t="shared" si="10"/>
        <v>N/A</v>
      </c>
      <c r="D159" s="19" t="str">
        <f t="shared" si="10"/>
        <v>N/A</v>
      </c>
      <c r="L159" s="14" t="s">
        <v>191</v>
      </c>
      <c r="M159" s="17"/>
      <c r="N159" s="13"/>
    </row>
    <row r="160" spans="1:14" x14ac:dyDescent="0.2">
      <c r="A160" s="68" t="s">
        <v>192</v>
      </c>
      <c r="B160" s="69"/>
      <c r="C160" s="69"/>
      <c r="D160" s="70"/>
      <c r="L160" s="68" t="s">
        <v>192</v>
      </c>
      <c r="M160" s="69"/>
      <c r="N160" s="69"/>
    </row>
    <row r="161" spans="1:14" ht="68" x14ac:dyDescent="0.2">
      <c r="A161" s="14" t="s">
        <v>193</v>
      </c>
      <c r="B161" s="17" t="s">
        <v>544</v>
      </c>
      <c r="C161" s="19" t="str">
        <f t="shared" si="10"/>
        <v>N/A</v>
      </c>
      <c r="D161" s="19" t="str">
        <f t="shared" si="10"/>
        <v>N/A</v>
      </c>
      <c r="L161" s="14" t="s">
        <v>193</v>
      </c>
      <c r="M161" s="17"/>
      <c r="N161" s="13"/>
    </row>
    <row r="162" spans="1:14" x14ac:dyDescent="0.2">
      <c r="A162" s="65" t="s">
        <v>194</v>
      </c>
      <c r="B162" s="65"/>
      <c r="C162" s="65"/>
      <c r="D162" s="65"/>
      <c r="L162" s="65" t="s">
        <v>194</v>
      </c>
      <c r="M162" s="65"/>
      <c r="N162" s="65"/>
    </row>
    <row r="163" spans="1:14" ht="34" x14ac:dyDescent="0.2">
      <c r="A163" s="14" t="s">
        <v>11</v>
      </c>
      <c r="B163" s="17" t="s">
        <v>544</v>
      </c>
      <c r="C163" s="19" t="str">
        <f t="shared" si="10"/>
        <v>N/A</v>
      </c>
      <c r="D163" s="19" t="str">
        <f t="shared" si="10"/>
        <v>N/A</v>
      </c>
      <c r="L163" s="14" t="s">
        <v>11</v>
      </c>
      <c r="M163" s="17"/>
      <c r="N163" s="13"/>
    </row>
    <row r="164" spans="1:14" ht="17" x14ac:dyDescent="0.2">
      <c r="A164" s="14" t="s">
        <v>12</v>
      </c>
      <c r="B164" s="17" t="s">
        <v>544</v>
      </c>
      <c r="C164" s="19" t="str">
        <f t="shared" si="10"/>
        <v>N/A</v>
      </c>
      <c r="D164" s="19" t="str">
        <f t="shared" si="10"/>
        <v>N/A</v>
      </c>
      <c r="L164" s="14" t="s">
        <v>12</v>
      </c>
      <c r="M164" s="17"/>
      <c r="N164" s="13"/>
    </row>
    <row r="165" spans="1:14" ht="34" x14ac:dyDescent="0.2">
      <c r="A165" s="14" t="s">
        <v>13</v>
      </c>
      <c r="B165" s="17" t="s">
        <v>544</v>
      </c>
      <c r="C165" s="19" t="str">
        <f t="shared" si="10"/>
        <v>N/A</v>
      </c>
      <c r="D165" s="19" t="str">
        <f t="shared" si="10"/>
        <v>N/A</v>
      </c>
      <c r="L165" s="14" t="s">
        <v>13</v>
      </c>
      <c r="M165" s="17"/>
      <c r="N165" s="13"/>
    </row>
    <row r="166" spans="1:14" x14ac:dyDescent="0.2">
      <c r="A166" s="65" t="s">
        <v>195</v>
      </c>
      <c r="B166" s="65"/>
      <c r="C166" s="65"/>
      <c r="D166" s="65"/>
      <c r="L166" s="65" t="s">
        <v>195</v>
      </c>
      <c r="M166" s="65"/>
      <c r="N166" s="65"/>
    </row>
    <row r="167" spans="1:14" x14ac:dyDescent="0.2">
      <c r="A167" s="16" t="s">
        <v>14</v>
      </c>
      <c r="B167" s="17" t="s">
        <v>544</v>
      </c>
      <c r="C167" s="19" t="str">
        <f t="shared" si="10"/>
        <v>N/A</v>
      </c>
      <c r="D167" s="19" t="str">
        <f t="shared" si="10"/>
        <v>N/A</v>
      </c>
      <c r="L167" s="16" t="s">
        <v>14</v>
      </c>
      <c r="M167" s="17"/>
      <c r="N167" s="13"/>
    </row>
    <row r="168" spans="1:14" x14ac:dyDescent="0.2">
      <c r="A168" s="16" t="s">
        <v>15</v>
      </c>
      <c r="B168" s="17" t="s">
        <v>544</v>
      </c>
      <c r="C168" s="19" t="str">
        <f t="shared" si="10"/>
        <v>N/A</v>
      </c>
      <c r="D168" s="19" t="str">
        <f t="shared" si="10"/>
        <v>N/A</v>
      </c>
      <c r="L168" s="16" t="s">
        <v>15</v>
      </c>
      <c r="M168" s="17"/>
      <c r="N168" s="13"/>
    </row>
    <row r="169" spans="1:14" ht="32" customHeight="1" x14ac:dyDescent="0.2">
      <c r="L169" s="22"/>
      <c r="M169" s="9"/>
      <c r="N169" s="8"/>
    </row>
    <row r="170" spans="1:14" ht="32" x14ac:dyDescent="0.2">
      <c r="A170" s="20" t="s">
        <v>196</v>
      </c>
      <c r="B170" s="10" t="s">
        <v>565</v>
      </c>
      <c r="C170" s="11" t="s">
        <v>564</v>
      </c>
      <c r="D170" s="11" t="s">
        <v>77</v>
      </c>
      <c r="L170" s="20" t="s">
        <v>196</v>
      </c>
      <c r="M170" s="10" t="s">
        <v>565</v>
      </c>
      <c r="N170" s="11" t="s">
        <v>564</v>
      </c>
    </row>
    <row r="171" spans="1:14" x14ac:dyDescent="0.2">
      <c r="A171" s="66" t="s">
        <v>197</v>
      </c>
      <c r="B171" s="66"/>
      <c r="C171" s="66"/>
      <c r="D171" s="66"/>
      <c r="L171" s="66" t="s">
        <v>197</v>
      </c>
      <c r="M171" s="66"/>
      <c r="N171" s="66"/>
    </row>
    <row r="172" spans="1:14" x14ac:dyDescent="0.2">
      <c r="A172" s="66" t="s">
        <v>198</v>
      </c>
      <c r="B172" s="66"/>
      <c r="C172" s="66"/>
      <c r="D172" s="66"/>
      <c r="L172" s="66" t="s">
        <v>198</v>
      </c>
      <c r="M172" s="66"/>
      <c r="N172" s="66"/>
    </row>
    <row r="173" spans="1:14" ht="68" customHeight="1" x14ac:dyDescent="0.2">
      <c r="A173" s="63" t="s">
        <v>21</v>
      </c>
      <c r="B173" s="63"/>
      <c r="C173" s="63"/>
      <c r="D173" s="63"/>
      <c r="L173" s="63" t="s">
        <v>21</v>
      </c>
      <c r="M173" s="63"/>
      <c r="N173" s="63"/>
    </row>
    <row r="174" spans="1:14" ht="120" customHeight="1" x14ac:dyDescent="0.2">
      <c r="A174" s="14" t="s">
        <v>199</v>
      </c>
      <c r="B174" s="17" t="s">
        <v>31</v>
      </c>
      <c r="C174" s="13" t="str">
        <f>$F$23&amp;CHAR(10)&amp;$F$32</f>
        <v>IEC 62366-1
ISO 20417</v>
      </c>
      <c r="D174"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174" s="14" t="s">
        <v>199</v>
      </c>
      <c r="M174" s="17"/>
      <c r="N174" s="13"/>
    </row>
    <row r="175" spans="1:14" ht="132" customHeight="1" x14ac:dyDescent="0.2">
      <c r="A175" s="14" t="s">
        <v>200</v>
      </c>
      <c r="B175" s="17" t="s">
        <v>31</v>
      </c>
      <c r="C175" s="13" t="str">
        <f>$F$32</f>
        <v>ISO 20417</v>
      </c>
      <c r="D175"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175" s="14" t="s">
        <v>200</v>
      </c>
      <c r="M175" s="17"/>
      <c r="N175" s="13"/>
    </row>
    <row r="176" spans="1:14" ht="152" customHeight="1" x14ac:dyDescent="0.2">
      <c r="A176" s="14" t="s">
        <v>201</v>
      </c>
      <c r="B176" s="17" t="s">
        <v>31</v>
      </c>
      <c r="C176" s="13" t="str">
        <f>$F$32</f>
        <v>ISO 20417</v>
      </c>
      <c r="D176"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176" s="14" t="s">
        <v>201</v>
      </c>
      <c r="M176" s="17"/>
      <c r="N176" s="13"/>
    </row>
    <row r="177" spans="1:14" ht="51" customHeight="1" x14ac:dyDescent="0.2">
      <c r="A177" s="14" t="s">
        <v>202</v>
      </c>
      <c r="B177" s="17"/>
      <c r="C177" s="60" t="s">
        <v>633</v>
      </c>
      <c r="D177" s="61"/>
      <c r="L177" s="14" t="s">
        <v>202</v>
      </c>
      <c r="M177" s="17"/>
      <c r="N177" s="13"/>
    </row>
    <row r="178" spans="1:14" ht="34" customHeight="1" x14ac:dyDescent="0.2">
      <c r="A178" s="14" t="s">
        <v>204</v>
      </c>
      <c r="B178" s="17"/>
      <c r="C178" s="60" t="s">
        <v>633</v>
      </c>
      <c r="D178" s="61"/>
      <c r="L178" s="14" t="s">
        <v>204</v>
      </c>
      <c r="M178" s="17"/>
      <c r="N178" s="13"/>
    </row>
    <row r="179" spans="1:14" ht="51" customHeight="1" x14ac:dyDescent="0.2">
      <c r="A179" s="14" t="s">
        <v>205</v>
      </c>
      <c r="B179" s="40"/>
      <c r="C179" s="60" t="s">
        <v>633</v>
      </c>
      <c r="D179" s="61"/>
      <c r="L179" s="14" t="s">
        <v>205</v>
      </c>
      <c r="M179" s="17"/>
      <c r="N179" s="13"/>
    </row>
    <row r="180" spans="1:14" ht="130" customHeight="1" x14ac:dyDescent="0.2">
      <c r="A180" s="14" t="s">
        <v>206</v>
      </c>
      <c r="B180" s="17" t="s">
        <v>31</v>
      </c>
      <c r="C180" s="13" t="str">
        <f>$F$5&amp;CHAR(10)&amp;$F$32</f>
        <v>ISO 14971
ISO 20417</v>
      </c>
      <c r="D180"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180" s="14" t="s">
        <v>206</v>
      </c>
      <c r="M180" s="17"/>
      <c r="N180" s="13"/>
    </row>
    <row r="181" spans="1:14" ht="119" customHeight="1" x14ac:dyDescent="0.2">
      <c r="A181" s="14" t="s">
        <v>207</v>
      </c>
      <c r="B181" s="17" t="s">
        <v>31</v>
      </c>
      <c r="C181" s="13" t="str">
        <f>$F$32</f>
        <v>ISO 20417</v>
      </c>
      <c r="D181"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181" s="14" t="s">
        <v>207</v>
      </c>
      <c r="M181" s="17"/>
      <c r="N181" s="13"/>
    </row>
    <row r="182" spans="1:14" x14ac:dyDescent="0.2">
      <c r="A182" s="62" t="s">
        <v>208</v>
      </c>
      <c r="B182" s="62"/>
      <c r="C182" s="62"/>
      <c r="D182" s="62"/>
      <c r="L182" s="62" t="s">
        <v>208</v>
      </c>
      <c r="M182" s="62"/>
      <c r="N182" s="62"/>
    </row>
    <row r="183" spans="1:14" x14ac:dyDescent="0.2">
      <c r="A183" s="63" t="s">
        <v>22</v>
      </c>
      <c r="B183" s="63"/>
      <c r="C183" s="63"/>
      <c r="D183" s="63"/>
      <c r="L183" s="63" t="s">
        <v>22</v>
      </c>
      <c r="M183" s="63"/>
      <c r="N183" s="63"/>
    </row>
    <row r="184" spans="1:14" ht="116" customHeight="1" x14ac:dyDescent="0.2">
      <c r="A184" s="14" t="s">
        <v>209</v>
      </c>
      <c r="B184" s="17" t="s">
        <v>31</v>
      </c>
      <c r="C184" s="13" t="str">
        <f>$F$32</f>
        <v>ISO 20417</v>
      </c>
      <c r="D184"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184" s="14" t="s">
        <v>209</v>
      </c>
      <c r="M184" s="17"/>
      <c r="N184" s="13"/>
    </row>
    <row r="185" spans="1:14" ht="106" customHeight="1" x14ac:dyDescent="0.2">
      <c r="A185" s="14" t="s">
        <v>210</v>
      </c>
      <c r="B185" s="17" t="s">
        <v>31</v>
      </c>
      <c r="C185" s="13" t="str">
        <f>$F$32</f>
        <v>ISO 20417</v>
      </c>
      <c r="D185"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185" s="14" t="s">
        <v>210</v>
      </c>
      <c r="M185" s="17"/>
      <c r="N185" s="13"/>
    </row>
    <row r="186" spans="1:14" ht="125" customHeight="1" x14ac:dyDescent="0.2">
      <c r="A186" s="14" t="s">
        <v>211</v>
      </c>
      <c r="B186" s="17" t="s">
        <v>31</v>
      </c>
      <c r="C186" s="13" t="str">
        <f>$F$32</f>
        <v>ISO 20417</v>
      </c>
      <c r="D186"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186" s="14" t="s">
        <v>211</v>
      </c>
      <c r="M186" s="17"/>
      <c r="N186" s="13"/>
    </row>
    <row r="187" spans="1:14" ht="146" customHeight="1" x14ac:dyDescent="0.2">
      <c r="A187" s="14" t="s">
        <v>212</v>
      </c>
      <c r="B187" s="17" t="s">
        <v>31</v>
      </c>
      <c r="C187" s="13" t="str">
        <f>$F$32</f>
        <v>ISO 20417</v>
      </c>
      <c r="D187"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187" s="14" t="s">
        <v>212</v>
      </c>
      <c r="M187" s="17"/>
      <c r="N187" s="13"/>
    </row>
    <row r="188" spans="1:14" ht="17" customHeight="1" x14ac:dyDescent="0.2">
      <c r="A188" s="63" t="s">
        <v>203</v>
      </c>
      <c r="B188" s="63"/>
      <c r="C188" s="63"/>
      <c r="D188" s="63"/>
      <c r="L188" s="63" t="s">
        <v>203</v>
      </c>
      <c r="M188" s="63"/>
      <c r="N188" s="63"/>
    </row>
    <row r="189" spans="1:14" ht="17" x14ac:dyDescent="0.2">
      <c r="A189" s="18" t="s">
        <v>213</v>
      </c>
      <c r="B189" s="17" t="s">
        <v>544</v>
      </c>
      <c r="C189" s="19" t="str">
        <f t="shared" ref="C189:D191" si="11">$G$1</f>
        <v>N/A</v>
      </c>
      <c r="D189" s="19" t="str">
        <f t="shared" si="11"/>
        <v>N/A</v>
      </c>
      <c r="L189" s="18" t="s">
        <v>213</v>
      </c>
      <c r="M189" s="17"/>
      <c r="N189" s="13"/>
    </row>
    <row r="190" spans="1:14" ht="17" x14ac:dyDescent="0.2">
      <c r="A190" s="18" t="s">
        <v>214</v>
      </c>
      <c r="B190" s="17" t="s">
        <v>544</v>
      </c>
      <c r="C190" s="19" t="str">
        <f t="shared" si="11"/>
        <v>N/A</v>
      </c>
      <c r="D190" s="19" t="str">
        <f t="shared" si="11"/>
        <v>N/A</v>
      </c>
      <c r="L190" s="18" t="s">
        <v>214</v>
      </c>
      <c r="M190" s="17"/>
      <c r="N190" s="13"/>
    </row>
    <row r="191" spans="1:14" ht="17" x14ac:dyDescent="0.2">
      <c r="A191" s="18" t="s">
        <v>25</v>
      </c>
      <c r="B191" s="17" t="s">
        <v>544</v>
      </c>
      <c r="C191" s="19" t="str">
        <f t="shared" si="11"/>
        <v>N/A</v>
      </c>
      <c r="D191" s="19" t="str">
        <f t="shared" si="11"/>
        <v>N/A</v>
      </c>
      <c r="L191" s="18" t="s">
        <v>25</v>
      </c>
      <c r="M191" s="17"/>
      <c r="N191" s="13"/>
    </row>
    <row r="192" spans="1:14" ht="97" customHeight="1" x14ac:dyDescent="0.2">
      <c r="A192" s="14" t="s">
        <v>215</v>
      </c>
      <c r="B192" s="17" t="s">
        <v>31</v>
      </c>
      <c r="C192" s="13" t="str">
        <f t="shared" ref="C192:C197" si="12">$F$32</f>
        <v>ISO 20417</v>
      </c>
      <c r="D192" s="13" t="str">
        <f t="shared" ref="D192:D203" si="13">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192" s="14" t="s">
        <v>215</v>
      </c>
      <c r="M192" s="17"/>
      <c r="N192" s="13"/>
    </row>
    <row r="193" spans="1:14" ht="123" customHeight="1" x14ac:dyDescent="0.2">
      <c r="A193" s="14" t="s">
        <v>216</v>
      </c>
      <c r="B193" s="17" t="s">
        <v>31</v>
      </c>
      <c r="C193" s="13" t="str">
        <f t="shared" si="12"/>
        <v>ISO 20417</v>
      </c>
      <c r="D193" s="13" t="str">
        <f t="shared" si="13"/>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193" s="14" t="s">
        <v>216</v>
      </c>
      <c r="M193" s="17"/>
      <c r="N193" s="13"/>
    </row>
    <row r="194" spans="1:14" ht="110" customHeight="1" x14ac:dyDescent="0.2">
      <c r="A194" s="14" t="s">
        <v>217</v>
      </c>
      <c r="B194" s="17" t="s">
        <v>31</v>
      </c>
      <c r="C194" s="13" t="str">
        <f t="shared" si="12"/>
        <v>ISO 20417</v>
      </c>
      <c r="D194" s="13" t="str">
        <f t="shared" si="13"/>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194" s="14" t="s">
        <v>217</v>
      </c>
      <c r="M194" s="17"/>
      <c r="N194" s="13"/>
    </row>
    <row r="195" spans="1:14" ht="124" customHeight="1" x14ac:dyDescent="0.2">
      <c r="A195" s="14" t="s">
        <v>218</v>
      </c>
      <c r="B195" s="17" t="s">
        <v>31</v>
      </c>
      <c r="C195" s="13" t="str">
        <f t="shared" si="12"/>
        <v>ISO 20417</v>
      </c>
      <c r="D195" s="13" t="str">
        <f t="shared" si="13"/>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195" s="14" t="s">
        <v>218</v>
      </c>
      <c r="M195" s="17"/>
      <c r="N195" s="13"/>
    </row>
    <row r="196" spans="1:14" ht="93" customHeight="1" x14ac:dyDescent="0.2">
      <c r="A196" s="14" t="s">
        <v>219</v>
      </c>
      <c r="B196" s="17" t="s">
        <v>31</v>
      </c>
      <c r="C196" s="13" t="str">
        <f t="shared" si="12"/>
        <v>ISO 20417</v>
      </c>
      <c r="D196" s="13" t="str">
        <f t="shared" si="13"/>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196" s="14" t="s">
        <v>219</v>
      </c>
      <c r="M196" s="17"/>
      <c r="N196" s="13"/>
    </row>
    <row r="197" spans="1:14" ht="70" customHeight="1" x14ac:dyDescent="0.2">
      <c r="A197" s="14" t="s">
        <v>220</v>
      </c>
      <c r="B197" s="17" t="s">
        <v>31</v>
      </c>
      <c r="C197" s="13" t="str">
        <f t="shared" si="12"/>
        <v>ISO 20417</v>
      </c>
      <c r="D197" s="13" t="str">
        <f t="shared" si="13"/>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197" s="14" t="s">
        <v>220</v>
      </c>
      <c r="M197" s="17"/>
      <c r="N197" s="13"/>
    </row>
    <row r="198" spans="1:14" ht="88" customHeight="1" x14ac:dyDescent="0.2">
      <c r="A198" s="14" t="s">
        <v>221</v>
      </c>
      <c r="B198" s="17" t="s">
        <v>31</v>
      </c>
      <c r="C198" s="13" t="str">
        <f>_xlfn.TEXTJOIN(CHAR(10),TRUE,$F$24:$F$26)&amp;CHAR(10)&amp;_xlfn.TEXTJOIN(CHAR(10),TRUE,$F$29:$F$32)</f>
        <v>ISO 11137-1
ISO 11137-2
ISO 11137-3
ISO 17665
ISO 11607-1
ISO 11607-2
ISO 20417</v>
      </c>
      <c r="D198" s="13" t="str">
        <f t="shared" si="13"/>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198" s="14" t="s">
        <v>221</v>
      </c>
      <c r="M198" s="17"/>
      <c r="N198" s="13"/>
    </row>
    <row r="199" spans="1:14" ht="115" customHeight="1" x14ac:dyDescent="0.2">
      <c r="A199" s="14" t="s">
        <v>222</v>
      </c>
      <c r="B199" s="17" t="s">
        <v>31</v>
      </c>
      <c r="C199" s="13" t="str">
        <f>$F$32</f>
        <v>ISO 20417</v>
      </c>
      <c r="D199" s="13" t="str">
        <f t="shared" si="13"/>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199" s="14" t="s">
        <v>222</v>
      </c>
      <c r="M199" s="17"/>
      <c r="N199" s="13"/>
    </row>
    <row r="200" spans="1:14" ht="112" customHeight="1" x14ac:dyDescent="0.2">
      <c r="A200" s="14" t="s">
        <v>223</v>
      </c>
      <c r="B200" s="17" t="s">
        <v>31</v>
      </c>
      <c r="C200" s="13" t="str">
        <f>_xlfn.TEXTJOIN(CHAR(10),TRUE,$F$30:$F$32)</f>
        <v>ISO 11607-1
ISO 11607-2
ISO 20417</v>
      </c>
      <c r="D200" s="13" t="str">
        <f t="shared" si="13"/>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200" s="14" t="s">
        <v>223</v>
      </c>
      <c r="M200" s="17"/>
      <c r="N200" s="13"/>
    </row>
    <row r="201" spans="1:14" ht="34" x14ac:dyDescent="0.2">
      <c r="A201" s="14" t="s">
        <v>224</v>
      </c>
      <c r="B201" s="17" t="s">
        <v>544</v>
      </c>
      <c r="C201" s="19" t="str">
        <f>$G$1</f>
        <v>N/A</v>
      </c>
      <c r="D201" s="19" t="str">
        <f>$G$1</f>
        <v>N/A</v>
      </c>
      <c r="L201" s="14" t="s">
        <v>224</v>
      </c>
      <c r="M201" s="17"/>
      <c r="N201" s="13"/>
    </row>
    <row r="202" spans="1:14" ht="130" customHeight="1" x14ac:dyDescent="0.2">
      <c r="A202" s="14" t="s">
        <v>225</v>
      </c>
      <c r="B202" s="17" t="s">
        <v>31</v>
      </c>
      <c r="C202" s="13" t="str">
        <f>$F$32</f>
        <v>ISO 20417</v>
      </c>
      <c r="D202" s="13" t="str">
        <f t="shared" si="13"/>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202" s="14" t="s">
        <v>225</v>
      </c>
      <c r="M202" s="17"/>
      <c r="N202" s="13"/>
    </row>
    <row r="203" spans="1:14" ht="92" customHeight="1" x14ac:dyDescent="0.2">
      <c r="A203" s="14" t="s">
        <v>226</v>
      </c>
      <c r="B203" s="17" t="s">
        <v>31</v>
      </c>
      <c r="C203" s="13" t="str">
        <f>$F$32</f>
        <v>ISO 20417</v>
      </c>
      <c r="D203" s="13" t="str">
        <f t="shared" si="13"/>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203" s="14" t="s">
        <v>226</v>
      </c>
      <c r="M203" s="17"/>
      <c r="N203" s="13"/>
    </row>
    <row r="204" spans="1:14" ht="110" customHeight="1" x14ac:dyDescent="0.2">
      <c r="A204" s="14" t="s">
        <v>227</v>
      </c>
      <c r="B204" s="17" t="s">
        <v>544</v>
      </c>
      <c r="C204" s="19" t="str">
        <f>$G$1</f>
        <v>N/A</v>
      </c>
      <c r="D204" s="19" t="str">
        <f>$G$1</f>
        <v>N/A</v>
      </c>
      <c r="L204" s="14" t="s">
        <v>227</v>
      </c>
      <c r="M204" s="17"/>
      <c r="N204" s="13"/>
    </row>
    <row r="205" spans="1:14" ht="34" x14ac:dyDescent="0.2">
      <c r="A205" s="14" t="s">
        <v>228</v>
      </c>
      <c r="B205" s="17" t="s">
        <v>544</v>
      </c>
      <c r="C205" s="19" t="str">
        <f>$G$1</f>
        <v>N/A</v>
      </c>
      <c r="D205" s="19" t="str">
        <f>$G$1</f>
        <v>N/A</v>
      </c>
      <c r="L205" s="14" t="s">
        <v>228</v>
      </c>
      <c r="M205" s="17"/>
      <c r="N205" s="13"/>
    </row>
    <row r="206" spans="1:14" x14ac:dyDescent="0.2">
      <c r="A206" s="62" t="s">
        <v>229</v>
      </c>
      <c r="B206" s="62"/>
      <c r="C206" s="62"/>
      <c r="D206" s="62"/>
      <c r="L206" s="62" t="s">
        <v>229</v>
      </c>
      <c r="M206" s="62"/>
      <c r="N206" s="62"/>
    </row>
    <row r="207" spans="1:14" ht="17" customHeight="1" x14ac:dyDescent="0.2">
      <c r="A207" s="71" t="s">
        <v>23</v>
      </c>
      <c r="B207" s="72"/>
      <c r="C207" s="72"/>
      <c r="D207" s="73"/>
      <c r="L207" s="71" t="s">
        <v>23</v>
      </c>
      <c r="M207" s="72"/>
      <c r="N207" s="72"/>
    </row>
    <row r="208" spans="1:14" ht="78" customHeight="1" x14ac:dyDescent="0.2">
      <c r="A208" s="14" t="s">
        <v>233</v>
      </c>
      <c r="B208" s="17" t="s">
        <v>31</v>
      </c>
      <c r="C208" s="13" t="str">
        <f>_xlfn.TEXTJOIN(CHAR(10),TRUE,$F$30:$F$32)</f>
        <v>ISO 11607-1
ISO 11607-2
ISO 20417</v>
      </c>
      <c r="D208" s="13" t="str">
        <f t="shared" ref="D208:D217" si="14">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208" s="14" t="s">
        <v>233</v>
      </c>
      <c r="M208" s="17"/>
      <c r="N208" s="13"/>
    </row>
    <row r="209" spans="1:14" ht="70" customHeight="1" x14ac:dyDescent="0.2">
      <c r="A209" s="14" t="s">
        <v>234</v>
      </c>
      <c r="B209" s="17" t="s">
        <v>31</v>
      </c>
      <c r="C209" s="13" t="str">
        <f>_xlfn.TEXTJOIN(CHAR(10),TRUE,$F$30:$F$32)</f>
        <v>ISO 11607-1
ISO 11607-2
ISO 20417</v>
      </c>
      <c r="D209" s="13" t="str">
        <f t="shared" si="14"/>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209" s="14" t="s">
        <v>234</v>
      </c>
      <c r="M209" s="17"/>
      <c r="N209" s="13"/>
    </row>
    <row r="210" spans="1:14" ht="57" customHeight="1" x14ac:dyDescent="0.2">
      <c r="A210" s="14" t="s">
        <v>235</v>
      </c>
      <c r="B210" s="17" t="s">
        <v>31</v>
      </c>
      <c r="C210" s="13" t="str">
        <f>_xlfn.TEXTJOIN(CHAR(10),TRUE,$F$24:$F$26)&amp;CHAR(10)&amp;_xlfn.TEXTJOIN(CHAR(10),TRUE,$F$29:$F$32)</f>
        <v>ISO 11137-1
ISO 11137-2
ISO 11137-3
ISO 17665
ISO 11607-1
ISO 11607-2
ISO 20417</v>
      </c>
      <c r="D210" s="13" t="str">
        <f t="shared" si="14"/>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210" s="14" t="s">
        <v>235</v>
      </c>
      <c r="M210" s="17"/>
      <c r="N210" s="13"/>
    </row>
    <row r="211" spans="1:14" ht="105" customHeight="1" x14ac:dyDescent="0.2">
      <c r="A211" s="14" t="s">
        <v>236</v>
      </c>
      <c r="B211" s="17" t="s">
        <v>31</v>
      </c>
      <c r="C211" s="13" t="str">
        <f t="shared" ref="C211:C216" si="15">$F$32</f>
        <v>ISO 20417</v>
      </c>
      <c r="D211" s="13" t="str">
        <f t="shared" si="14"/>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211" s="14" t="s">
        <v>236</v>
      </c>
      <c r="M211" s="17"/>
      <c r="N211" s="13"/>
    </row>
    <row r="212" spans="1:14" ht="83" customHeight="1" x14ac:dyDescent="0.2">
      <c r="A212" s="14" t="s">
        <v>237</v>
      </c>
      <c r="B212" s="17" t="s">
        <v>31</v>
      </c>
      <c r="C212" s="13" t="str">
        <f t="shared" si="15"/>
        <v>ISO 20417</v>
      </c>
      <c r="D212" s="13" t="str">
        <f t="shared" si="14"/>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212" s="14" t="s">
        <v>237</v>
      </c>
      <c r="M212" s="17"/>
      <c r="N212" s="13"/>
    </row>
    <row r="213" spans="1:14" ht="118" customHeight="1" x14ac:dyDescent="0.2">
      <c r="A213" s="14" t="s">
        <v>238</v>
      </c>
      <c r="B213" s="17" t="s">
        <v>31</v>
      </c>
      <c r="C213" s="13" t="str">
        <f t="shared" si="15"/>
        <v>ISO 20417</v>
      </c>
      <c r="D213" s="13" t="str">
        <f t="shared" si="14"/>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213" s="14" t="s">
        <v>238</v>
      </c>
      <c r="M213" s="17"/>
      <c r="N213" s="13"/>
    </row>
    <row r="214" spans="1:14" ht="93" customHeight="1" x14ac:dyDescent="0.2">
      <c r="A214" s="14" t="s">
        <v>239</v>
      </c>
      <c r="B214" s="17" t="s">
        <v>31</v>
      </c>
      <c r="C214" s="13" t="str">
        <f t="shared" si="15"/>
        <v>ISO 20417</v>
      </c>
      <c r="D214" s="13" t="str">
        <f t="shared" si="14"/>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214" s="14" t="s">
        <v>239</v>
      </c>
      <c r="M214" s="17"/>
      <c r="N214" s="13"/>
    </row>
    <row r="215" spans="1:14" ht="108" customHeight="1" x14ac:dyDescent="0.2">
      <c r="A215" s="14" t="s">
        <v>240</v>
      </c>
      <c r="B215" s="17" t="s">
        <v>31</v>
      </c>
      <c r="C215" s="13" t="str">
        <f t="shared" si="15"/>
        <v>ISO 20417</v>
      </c>
      <c r="D215" s="13" t="str">
        <f t="shared" si="14"/>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215" s="14" t="s">
        <v>240</v>
      </c>
      <c r="M215" s="17"/>
      <c r="N215" s="13"/>
    </row>
    <row r="216" spans="1:14" ht="102" customHeight="1" x14ac:dyDescent="0.2">
      <c r="A216" s="14" t="s">
        <v>241</v>
      </c>
      <c r="B216" s="17" t="s">
        <v>31</v>
      </c>
      <c r="C216" s="13" t="str">
        <f t="shared" si="15"/>
        <v>ISO 20417</v>
      </c>
      <c r="D216" s="13" t="str">
        <f t="shared" si="14"/>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216" s="14" t="s">
        <v>241</v>
      </c>
      <c r="M216" s="17"/>
      <c r="N216" s="13"/>
    </row>
    <row r="217" spans="1:14" ht="95" customHeight="1" x14ac:dyDescent="0.2">
      <c r="A217" s="14" t="s">
        <v>242</v>
      </c>
      <c r="B217" s="17" t="s">
        <v>31</v>
      </c>
      <c r="C217" s="13" t="str">
        <f>_xlfn.TEXTJOIN(CHAR(10),TRUE,$F$30:$F$32)</f>
        <v>ISO 11607-1
ISO 11607-2
ISO 20417</v>
      </c>
      <c r="D217" s="13" t="str">
        <f t="shared" si="14"/>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217" s="14" t="s">
        <v>242</v>
      </c>
      <c r="M217" s="17"/>
      <c r="N217" s="13"/>
    </row>
    <row r="218" spans="1:14" x14ac:dyDescent="0.2">
      <c r="A218" s="68" t="s">
        <v>243</v>
      </c>
      <c r="B218" s="69"/>
      <c r="C218" s="69"/>
      <c r="D218" s="70"/>
      <c r="L218" s="68" t="s">
        <v>243</v>
      </c>
      <c r="M218" s="69"/>
      <c r="N218" s="69"/>
    </row>
    <row r="219" spans="1:14" ht="17" customHeight="1" x14ac:dyDescent="0.2">
      <c r="A219" s="71" t="s">
        <v>24</v>
      </c>
      <c r="B219" s="72"/>
      <c r="C219" s="72"/>
      <c r="D219" s="73"/>
      <c r="L219" s="71" t="s">
        <v>24</v>
      </c>
      <c r="M219" s="72"/>
      <c r="N219" s="72"/>
    </row>
    <row r="220" spans="1:14" ht="99" customHeight="1" x14ac:dyDescent="0.2">
      <c r="A220" s="14" t="s">
        <v>244</v>
      </c>
      <c r="B220" s="17" t="s">
        <v>31</v>
      </c>
      <c r="C220" s="13" t="str">
        <f>$F$32</f>
        <v>ISO 20417</v>
      </c>
      <c r="D220" s="13" t="str">
        <f t="shared" ref="D220:D229" si="16">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220" s="14" t="s">
        <v>244</v>
      </c>
      <c r="M220" s="17"/>
      <c r="N220" s="13"/>
    </row>
    <row r="221" spans="1:14" ht="98" customHeight="1" x14ac:dyDescent="0.2">
      <c r="A221" s="14" t="s">
        <v>245</v>
      </c>
      <c r="B221" s="17" t="s">
        <v>31</v>
      </c>
      <c r="C221" s="13" t="str">
        <f>$F$32</f>
        <v>ISO 20417</v>
      </c>
      <c r="D221" s="13" t="str">
        <f t="shared" si="16"/>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221" s="14" t="s">
        <v>245</v>
      </c>
      <c r="M221" s="17"/>
      <c r="N221" s="13"/>
    </row>
    <row r="222" spans="1:14" ht="128" customHeight="1" x14ac:dyDescent="0.2">
      <c r="A222" s="14" t="s">
        <v>246</v>
      </c>
      <c r="B222" s="17" t="s">
        <v>31</v>
      </c>
      <c r="C222" s="13" t="str">
        <f>$F$32</f>
        <v>ISO 20417</v>
      </c>
      <c r="D222" s="13" t="str">
        <f t="shared" si="16"/>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222" s="14" t="s">
        <v>246</v>
      </c>
      <c r="M222" s="17"/>
      <c r="N222" s="13"/>
    </row>
    <row r="223" spans="1:14" ht="130" customHeight="1" x14ac:dyDescent="0.2">
      <c r="A223" s="14" t="s">
        <v>247</v>
      </c>
      <c r="B223" s="17" t="s">
        <v>31</v>
      </c>
      <c r="C223" s="13" t="str">
        <f>$F$32</f>
        <v>ISO 20417</v>
      </c>
      <c r="D223" s="13" t="str">
        <f t="shared" si="16"/>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223" s="14" t="s">
        <v>247</v>
      </c>
      <c r="M223" s="17"/>
      <c r="N223" s="13"/>
    </row>
    <row r="224" spans="1:14" ht="145" customHeight="1" x14ac:dyDescent="0.2">
      <c r="A224" s="14" t="s">
        <v>248</v>
      </c>
      <c r="B224" s="17" t="s">
        <v>31</v>
      </c>
      <c r="C224" s="13" t="str">
        <f>$F$32</f>
        <v>ISO 20417</v>
      </c>
      <c r="D224" s="13" t="str">
        <f t="shared" si="16"/>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224" s="14" t="s">
        <v>248</v>
      </c>
      <c r="M224" s="17"/>
      <c r="N224" s="13"/>
    </row>
    <row r="225" spans="1:14" ht="34" customHeight="1" x14ac:dyDescent="0.2">
      <c r="A225" s="14" t="s">
        <v>249</v>
      </c>
      <c r="B225" s="40"/>
      <c r="C225" s="60" t="s">
        <v>633</v>
      </c>
      <c r="D225" s="61"/>
      <c r="L225" s="14" t="s">
        <v>249</v>
      </c>
      <c r="M225" s="17"/>
      <c r="N225" s="13"/>
    </row>
    <row r="226" spans="1:14" ht="95" customHeight="1" x14ac:dyDescent="0.2">
      <c r="A226" s="14" t="s">
        <v>250</v>
      </c>
      <c r="B226" s="17" t="s">
        <v>31</v>
      </c>
      <c r="C226" s="13" t="str">
        <f>$F$5&amp;CHAR(10)&amp;$F$32</f>
        <v>ISO 14971
ISO 20417</v>
      </c>
      <c r="D226" s="13" t="str">
        <f t="shared" si="16"/>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226" s="14" t="s">
        <v>250</v>
      </c>
      <c r="M226" s="17"/>
      <c r="N226" s="13"/>
    </row>
    <row r="227" spans="1:14" ht="51" customHeight="1" x14ac:dyDescent="0.2">
      <c r="A227" s="14" t="s">
        <v>251</v>
      </c>
      <c r="B227" s="17" t="s">
        <v>544</v>
      </c>
      <c r="C227" s="19" t="str">
        <f t="shared" ref="C227:D227" si="17">$G$1</f>
        <v>N/A</v>
      </c>
      <c r="D227" s="19" t="str">
        <f t="shared" si="17"/>
        <v>N/A</v>
      </c>
      <c r="L227" s="14" t="s">
        <v>251</v>
      </c>
      <c r="M227" s="17"/>
      <c r="N227" s="13"/>
    </row>
    <row r="228" spans="1:14" ht="108" customHeight="1" x14ac:dyDescent="0.2">
      <c r="A228" s="14" t="s">
        <v>252</v>
      </c>
      <c r="B228" s="17" t="s">
        <v>31</v>
      </c>
      <c r="C228" s="13" t="str">
        <f>$F$32</f>
        <v>ISO 20417</v>
      </c>
      <c r="D228" s="13" t="str">
        <f t="shared" si="16"/>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228" s="14" t="s">
        <v>252</v>
      </c>
      <c r="M228" s="17"/>
      <c r="N228" s="13"/>
    </row>
    <row r="229" spans="1:14" ht="95" customHeight="1" x14ac:dyDescent="0.2">
      <c r="A229" s="14" t="s">
        <v>253</v>
      </c>
      <c r="B229" s="17" t="s">
        <v>31</v>
      </c>
      <c r="C229" s="13" t="str">
        <f>$F$32</f>
        <v>ISO 20417</v>
      </c>
      <c r="D229" s="13" t="str">
        <f t="shared" si="16"/>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229" s="14" t="s">
        <v>253</v>
      </c>
      <c r="M229" s="17"/>
      <c r="N229" s="13"/>
    </row>
    <row r="230" spans="1:14" x14ac:dyDescent="0.2">
      <c r="A230" s="63" t="s">
        <v>254</v>
      </c>
      <c r="B230" s="63"/>
      <c r="C230" s="63"/>
      <c r="D230" s="63"/>
      <c r="L230" s="63" t="s">
        <v>254</v>
      </c>
      <c r="M230" s="63"/>
      <c r="N230" s="63"/>
    </row>
    <row r="231" spans="1:14" ht="34" x14ac:dyDescent="0.2">
      <c r="A231" s="14" t="s">
        <v>495</v>
      </c>
      <c r="B231" s="17" t="s">
        <v>544</v>
      </c>
      <c r="C231" s="19" t="str">
        <f t="shared" ref="C231:D234" si="18">$G$1</f>
        <v>N/A</v>
      </c>
      <c r="D231" s="19" t="str">
        <f t="shared" si="18"/>
        <v>N/A</v>
      </c>
      <c r="F231" s="30" t="s">
        <v>1003</v>
      </c>
      <c r="L231" s="14" t="s">
        <v>495</v>
      </c>
      <c r="M231" s="17"/>
      <c r="N231" s="13"/>
    </row>
    <row r="232" spans="1:14" ht="17" x14ac:dyDescent="0.2">
      <c r="A232" s="14" t="s">
        <v>496</v>
      </c>
      <c r="B232" s="17" t="s">
        <v>544</v>
      </c>
      <c r="C232" s="19" t="str">
        <f t="shared" si="18"/>
        <v>N/A</v>
      </c>
      <c r="D232" s="19" t="str">
        <f t="shared" si="18"/>
        <v>N/A</v>
      </c>
      <c r="L232" s="14" t="s">
        <v>496</v>
      </c>
      <c r="M232" s="17"/>
      <c r="N232" s="13"/>
    </row>
    <row r="233" spans="1:14" ht="34" x14ac:dyDescent="0.2">
      <c r="A233" s="14" t="s">
        <v>497</v>
      </c>
      <c r="B233" s="17" t="s">
        <v>544</v>
      </c>
      <c r="C233" s="19" t="str">
        <f t="shared" si="18"/>
        <v>N/A</v>
      </c>
      <c r="D233" s="19" t="str">
        <f t="shared" si="18"/>
        <v>N/A</v>
      </c>
      <c r="L233" s="14" t="s">
        <v>497</v>
      </c>
      <c r="M233" s="17"/>
      <c r="N233" s="13"/>
    </row>
    <row r="234" spans="1:14" ht="17" x14ac:dyDescent="0.2">
      <c r="A234" s="14" t="s">
        <v>498</v>
      </c>
      <c r="B234" s="17" t="s">
        <v>544</v>
      </c>
      <c r="C234" s="19" t="str">
        <f t="shared" si="18"/>
        <v>N/A</v>
      </c>
      <c r="D234" s="19" t="str">
        <f t="shared" si="18"/>
        <v>N/A</v>
      </c>
      <c r="L234" s="14" t="s">
        <v>498</v>
      </c>
      <c r="M234" s="17"/>
      <c r="N234" s="13"/>
    </row>
    <row r="235" spans="1:14" ht="98" customHeight="1" x14ac:dyDescent="0.2">
      <c r="A235" s="14" t="s">
        <v>255</v>
      </c>
      <c r="B235" s="17" t="s">
        <v>31</v>
      </c>
      <c r="C235" s="13" t="str">
        <f>_xlfn.TEXTJOIN(CHAR(10),TRUE,$F$30:$F$32)</f>
        <v>ISO 11607-1
ISO 11607-2
ISO 20417</v>
      </c>
      <c r="D235" s="13" t="str">
        <f t="shared" ref="D235" si="19">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235" s="14" t="s">
        <v>255</v>
      </c>
      <c r="M235" s="17"/>
      <c r="N235" s="13"/>
    </row>
    <row r="236" spans="1:14" ht="34" x14ac:dyDescent="0.2">
      <c r="A236" s="14" t="s">
        <v>256</v>
      </c>
      <c r="B236" s="17" t="s">
        <v>544</v>
      </c>
      <c r="C236" s="19" t="str">
        <f t="shared" ref="C236:D238" si="20">$G$1</f>
        <v>N/A</v>
      </c>
      <c r="D236" s="19" t="str">
        <f t="shared" si="20"/>
        <v>N/A</v>
      </c>
      <c r="L236" s="14" t="s">
        <v>256</v>
      </c>
      <c r="M236" s="17"/>
      <c r="N236" s="13"/>
    </row>
    <row r="237" spans="1:14" ht="85" x14ac:dyDescent="0.2">
      <c r="A237" s="14" t="s">
        <v>257</v>
      </c>
      <c r="B237" s="17" t="s">
        <v>544</v>
      </c>
      <c r="C237" s="19" t="str">
        <f t="shared" si="20"/>
        <v>N/A</v>
      </c>
      <c r="D237" s="19" t="str">
        <f t="shared" si="20"/>
        <v>N/A</v>
      </c>
      <c r="L237" s="14" t="s">
        <v>257</v>
      </c>
      <c r="M237" s="17"/>
      <c r="N237" s="13"/>
    </row>
    <row r="238" spans="1:14" ht="34" x14ac:dyDescent="0.2">
      <c r="A238" s="14" t="s">
        <v>258</v>
      </c>
      <c r="B238" s="17" t="s">
        <v>544</v>
      </c>
      <c r="C238" s="19" t="str">
        <f t="shared" si="20"/>
        <v>N/A</v>
      </c>
      <c r="D238" s="19" t="str">
        <f t="shared" si="20"/>
        <v>N/A</v>
      </c>
      <c r="L238" s="14" t="s">
        <v>258</v>
      </c>
      <c r="M238" s="17"/>
      <c r="N238" s="13"/>
    </row>
    <row r="239" spans="1:14" ht="89" customHeight="1" x14ac:dyDescent="0.2">
      <c r="A239" s="14" t="s">
        <v>259</v>
      </c>
      <c r="B239" s="17" t="s">
        <v>31</v>
      </c>
      <c r="C239" s="13" t="str">
        <f>$F$5&amp;CHAR(10)&amp;_xlfn.TEXTJOIN(CHAR(10),TRUE,$F$30:$F$32)</f>
        <v>ISO 14971
ISO 11607-1
ISO 11607-2
ISO 20417</v>
      </c>
      <c r="D239"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239" s="14" t="s">
        <v>259</v>
      </c>
      <c r="M239" s="17"/>
      <c r="N239" s="13"/>
    </row>
    <row r="240" spans="1:14" ht="17" customHeight="1" x14ac:dyDescent="0.2">
      <c r="A240" s="63" t="s">
        <v>260</v>
      </c>
      <c r="B240" s="63"/>
      <c r="C240" s="63"/>
      <c r="D240" s="63"/>
      <c r="L240" s="63" t="s">
        <v>260</v>
      </c>
      <c r="M240" s="63"/>
      <c r="N240" s="63"/>
    </row>
    <row r="241" spans="1:14" ht="16" customHeight="1" x14ac:dyDescent="0.2">
      <c r="A241" s="16" t="s">
        <v>499</v>
      </c>
      <c r="B241" s="17"/>
      <c r="C241" s="60" t="s">
        <v>633</v>
      </c>
      <c r="D241" s="61"/>
      <c r="L241" s="16" t="s">
        <v>499</v>
      </c>
      <c r="M241" s="17"/>
      <c r="N241" s="13"/>
    </row>
    <row r="242" spans="1:14" ht="16" customHeight="1" x14ac:dyDescent="0.2">
      <c r="A242" s="16" t="s">
        <v>500</v>
      </c>
      <c r="B242" s="17"/>
      <c r="C242" s="60" t="s">
        <v>633</v>
      </c>
      <c r="D242" s="61"/>
      <c r="L242" s="16" t="s">
        <v>500</v>
      </c>
      <c r="M242" s="17"/>
      <c r="N242" s="13"/>
    </row>
    <row r="243" spans="1:14" x14ac:dyDescent="0.2">
      <c r="A243" s="65" t="s">
        <v>261</v>
      </c>
      <c r="B243" s="65"/>
      <c r="C243" s="65"/>
      <c r="D243" s="65"/>
      <c r="L243" s="65" t="s">
        <v>261</v>
      </c>
      <c r="M243" s="65"/>
      <c r="N243" s="65"/>
    </row>
    <row r="244" spans="1:14" x14ac:dyDescent="0.2">
      <c r="A244" s="16" t="s">
        <v>501</v>
      </c>
      <c r="B244" s="17" t="s">
        <v>544</v>
      </c>
      <c r="C244" s="19" t="str">
        <f>$G$1</f>
        <v>N/A</v>
      </c>
      <c r="D244" s="19" t="str">
        <f>$G$1</f>
        <v>N/A</v>
      </c>
      <c r="L244" s="16" t="s">
        <v>501</v>
      </c>
      <c r="M244" s="17"/>
      <c r="N244" s="13"/>
    </row>
    <row r="245" spans="1:14" x14ac:dyDescent="0.2">
      <c r="A245" s="16" t="s">
        <v>502</v>
      </c>
      <c r="B245" s="17" t="s">
        <v>544</v>
      </c>
      <c r="C245" s="19" t="str">
        <f>$G$1</f>
        <v>N/A</v>
      </c>
      <c r="D245" s="19" t="str">
        <f>$G$1</f>
        <v>N/A</v>
      </c>
      <c r="L245" s="16" t="s">
        <v>502</v>
      </c>
      <c r="M245" s="17"/>
      <c r="N245" s="13"/>
    </row>
    <row r="246" spans="1:14" ht="46" customHeight="1" x14ac:dyDescent="0.2">
      <c r="A246" s="63" t="s">
        <v>262</v>
      </c>
      <c r="B246" s="63"/>
      <c r="C246" s="63"/>
      <c r="D246" s="63"/>
      <c r="L246" s="63" t="s">
        <v>262</v>
      </c>
      <c r="M246" s="63"/>
      <c r="N246" s="63"/>
    </row>
    <row r="247" spans="1:14" ht="89" customHeight="1" x14ac:dyDescent="0.2">
      <c r="A247" s="14" t="s">
        <v>503</v>
      </c>
      <c r="B247" s="17" t="s">
        <v>31</v>
      </c>
      <c r="C247" s="13" t="str">
        <f>$F$5&amp;CHAR(10)&amp;$F$32</f>
        <v>ISO 14971
ISO 20417</v>
      </c>
      <c r="D247" s="13" t="str">
        <f t="shared" ref="D247" si="21">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247" s="14" t="s">
        <v>503</v>
      </c>
      <c r="M247" s="17"/>
      <c r="N247" s="13"/>
    </row>
    <row r="248" spans="1:14" ht="68" x14ac:dyDescent="0.2">
      <c r="A248" s="14" t="s">
        <v>504</v>
      </c>
      <c r="B248" s="17"/>
      <c r="C248" s="60" t="s">
        <v>633</v>
      </c>
      <c r="D248" s="61"/>
      <c r="L248" s="14" t="s">
        <v>504</v>
      </c>
      <c r="M248" s="17"/>
      <c r="N248" s="13"/>
    </row>
    <row r="249" spans="1:14" ht="58" customHeight="1" x14ac:dyDescent="0.2">
      <c r="A249" s="14" t="s">
        <v>505</v>
      </c>
      <c r="B249" s="17"/>
      <c r="C249" s="60" t="s">
        <v>633</v>
      </c>
      <c r="D249" s="61"/>
      <c r="L249" s="14" t="s">
        <v>505</v>
      </c>
      <c r="M249" s="17"/>
      <c r="N249" s="13"/>
    </row>
    <row r="250" spans="1:14" ht="34" x14ac:dyDescent="0.2">
      <c r="A250" s="14" t="s">
        <v>506</v>
      </c>
      <c r="B250" s="17" t="s">
        <v>544</v>
      </c>
      <c r="C250" s="19" t="str">
        <f>$G$1</f>
        <v>N/A</v>
      </c>
      <c r="D250" s="19" t="str">
        <f>$G$1</f>
        <v>N/A</v>
      </c>
      <c r="L250" s="14" t="s">
        <v>506</v>
      </c>
      <c r="M250" s="17"/>
      <c r="N250" s="13"/>
    </row>
    <row r="251" spans="1:14" ht="34" x14ac:dyDescent="0.2">
      <c r="A251" s="14" t="s">
        <v>507</v>
      </c>
      <c r="B251" s="17" t="s">
        <v>544</v>
      </c>
      <c r="C251" s="19" t="str">
        <f>$G$1</f>
        <v>N/A</v>
      </c>
      <c r="D251" s="19" t="str">
        <f>$G$1</f>
        <v>N/A</v>
      </c>
      <c r="L251" s="14" t="s">
        <v>507</v>
      </c>
      <c r="M251" s="17"/>
      <c r="N251" s="13"/>
    </row>
    <row r="252" spans="1:14" ht="34" x14ac:dyDescent="0.2">
      <c r="A252" s="14" t="s">
        <v>508</v>
      </c>
      <c r="B252" s="17"/>
      <c r="C252" s="60" t="s">
        <v>1092</v>
      </c>
      <c r="D252" s="61"/>
      <c r="L252" s="14" t="s">
        <v>508</v>
      </c>
      <c r="M252" s="17"/>
      <c r="N252" s="13"/>
    </row>
    <row r="253" spans="1:14" ht="97" customHeight="1" x14ac:dyDescent="0.2">
      <c r="A253" s="14" t="s">
        <v>263</v>
      </c>
      <c r="B253" s="17" t="s">
        <v>544</v>
      </c>
      <c r="C253" s="19" t="str">
        <f>$G$1</f>
        <v>N/A</v>
      </c>
      <c r="D253" s="19" t="str">
        <f>$G$1</f>
        <v>N/A</v>
      </c>
      <c r="L253" s="14" t="s">
        <v>263</v>
      </c>
      <c r="M253" s="17"/>
      <c r="N253" s="13"/>
    </row>
    <row r="254" spans="1:14" ht="34" customHeight="1" x14ac:dyDescent="0.2">
      <c r="A254" s="14" t="s">
        <v>264</v>
      </c>
      <c r="B254" s="17"/>
      <c r="C254" s="60" t="s">
        <v>633</v>
      </c>
      <c r="D254" s="61"/>
      <c r="L254" s="14" t="s">
        <v>264</v>
      </c>
      <c r="M254" s="17"/>
      <c r="N254" s="13"/>
    </row>
    <row r="255" spans="1:14" ht="34" customHeight="1" x14ac:dyDescent="0.2">
      <c r="A255" s="71" t="s">
        <v>265</v>
      </c>
      <c r="B255" s="72"/>
      <c r="C255" s="72"/>
      <c r="D255" s="73"/>
      <c r="L255" s="71" t="s">
        <v>265</v>
      </c>
      <c r="M255" s="72"/>
      <c r="N255" s="72"/>
    </row>
    <row r="256" spans="1:14" ht="95" customHeight="1" x14ac:dyDescent="0.2">
      <c r="A256" s="14" t="s">
        <v>509</v>
      </c>
      <c r="B256" s="17" t="s">
        <v>31</v>
      </c>
      <c r="C256" s="13" t="str">
        <f>$F$5&amp;CHAR(10)&amp;$F$32</f>
        <v>ISO 14971
ISO 20417</v>
      </c>
      <c r="D256"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256" s="14" t="s">
        <v>509</v>
      </c>
      <c r="M256" s="17"/>
      <c r="N256" s="13"/>
    </row>
    <row r="257" spans="1:14" ht="59" customHeight="1" x14ac:dyDescent="0.2">
      <c r="A257" s="14" t="s">
        <v>510</v>
      </c>
      <c r="B257" s="17" t="s">
        <v>31</v>
      </c>
      <c r="C257" s="13" t="str">
        <f>$F$5&amp;CHAR(10)&amp;$F$32</f>
        <v>ISO 14971
ISO 20417</v>
      </c>
      <c r="D257"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257" s="14" t="s">
        <v>510</v>
      </c>
      <c r="M257" s="17"/>
      <c r="N257" s="13"/>
    </row>
    <row r="258" spans="1:14" ht="34" x14ac:dyDescent="0.2">
      <c r="A258" s="18" t="s">
        <v>266</v>
      </c>
      <c r="B258" s="17" t="s">
        <v>544</v>
      </c>
      <c r="C258" s="19" t="str">
        <f t="shared" ref="C258:D260" si="22">$G$1</f>
        <v>N/A</v>
      </c>
      <c r="D258" s="19" t="str">
        <f t="shared" si="22"/>
        <v>N/A</v>
      </c>
      <c r="L258" s="18" t="s">
        <v>266</v>
      </c>
      <c r="M258" s="17"/>
      <c r="N258" s="13"/>
    </row>
    <row r="259" spans="1:14" ht="65" customHeight="1" x14ac:dyDescent="0.2">
      <c r="A259" s="14" t="s">
        <v>267</v>
      </c>
      <c r="B259" s="17" t="s">
        <v>544</v>
      </c>
      <c r="C259" s="19" t="str">
        <f t="shared" si="22"/>
        <v>N/A</v>
      </c>
      <c r="D259" s="19" t="str">
        <f t="shared" si="22"/>
        <v>N/A</v>
      </c>
      <c r="L259" s="14" t="s">
        <v>267</v>
      </c>
      <c r="M259" s="17"/>
      <c r="N259" s="13"/>
    </row>
    <row r="260" spans="1:14" ht="34" x14ac:dyDescent="0.2">
      <c r="A260" s="14" t="s">
        <v>268</v>
      </c>
      <c r="B260" s="17" t="s">
        <v>544</v>
      </c>
      <c r="C260" s="19" t="str">
        <f t="shared" si="22"/>
        <v>N/A</v>
      </c>
      <c r="D260" s="19" t="str">
        <f t="shared" si="22"/>
        <v>N/A</v>
      </c>
      <c r="L260" s="14" t="s">
        <v>268</v>
      </c>
      <c r="M260" s="17"/>
      <c r="N260" s="13"/>
    </row>
    <row r="261" spans="1:14" ht="59" customHeight="1" x14ac:dyDescent="0.2">
      <c r="A261" s="14" t="s">
        <v>269</v>
      </c>
      <c r="B261" s="17" t="s">
        <v>31</v>
      </c>
      <c r="C261" s="13" t="str">
        <f>$F$32</f>
        <v>ISO 20417</v>
      </c>
      <c r="D261"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261" s="14" t="s">
        <v>269</v>
      </c>
      <c r="M261" s="17"/>
      <c r="N261" s="13"/>
    </row>
    <row r="262" spans="1:14" ht="66" customHeight="1" x14ac:dyDescent="0.2">
      <c r="A262" s="14" t="s">
        <v>270</v>
      </c>
      <c r="B262" s="17" t="s">
        <v>31</v>
      </c>
      <c r="C262" s="13" t="str">
        <f>$F$5&amp;CHAR(10)&amp;$F$32</f>
        <v>ISO 14971
ISO 20417</v>
      </c>
      <c r="D262"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262" s="14" t="s">
        <v>270</v>
      </c>
      <c r="M262" s="17"/>
      <c r="N262" s="13"/>
    </row>
    <row r="263" spans="1:14" ht="125" customHeight="1" x14ac:dyDescent="0.2">
      <c r="A263" s="14" t="s">
        <v>271</v>
      </c>
      <c r="B263" s="17" t="s">
        <v>31</v>
      </c>
      <c r="C263" s="13" t="str">
        <f>$F$32</f>
        <v>ISO 20417</v>
      </c>
      <c r="D263"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263" s="14" t="s">
        <v>271</v>
      </c>
      <c r="M263" s="17"/>
      <c r="N263" s="13"/>
    </row>
    <row r="264" spans="1:14" ht="82" customHeight="1" x14ac:dyDescent="0.2">
      <c r="A264" s="14" t="s">
        <v>272</v>
      </c>
      <c r="B264" s="17"/>
      <c r="C264" s="60" t="s">
        <v>633</v>
      </c>
      <c r="D264" s="61"/>
      <c r="L264" s="14" t="s">
        <v>272</v>
      </c>
      <c r="M264" s="17"/>
      <c r="N264" s="13"/>
    </row>
  </sheetData>
  <mergeCells count="135">
    <mergeCell ref="L240:N240"/>
    <mergeCell ref="L243:N243"/>
    <mergeCell ref="L246:N246"/>
    <mergeCell ref="L255:N255"/>
    <mergeCell ref="L206:N206"/>
    <mergeCell ref="L207:N207"/>
    <mergeCell ref="L218:N218"/>
    <mergeCell ref="L219:N219"/>
    <mergeCell ref="L230:N230"/>
    <mergeCell ref="L172:N172"/>
    <mergeCell ref="L173:N173"/>
    <mergeCell ref="L182:N182"/>
    <mergeCell ref="L183:N183"/>
    <mergeCell ref="L188:N188"/>
    <mergeCell ref="L156:N156"/>
    <mergeCell ref="L160:N160"/>
    <mergeCell ref="L162:N162"/>
    <mergeCell ref="L166:N166"/>
    <mergeCell ref="L171:N171"/>
    <mergeCell ref="L134:N134"/>
    <mergeCell ref="L135:N135"/>
    <mergeCell ref="L138:N138"/>
    <mergeCell ref="L143:N143"/>
    <mergeCell ref="L148:N148"/>
    <mergeCell ref="L108:N108"/>
    <mergeCell ref="L111:N111"/>
    <mergeCell ref="L115:N115"/>
    <mergeCell ref="L120:N120"/>
    <mergeCell ref="L125:N125"/>
    <mergeCell ref="L84:N84"/>
    <mergeCell ref="L89:N89"/>
    <mergeCell ref="L91:N91"/>
    <mergeCell ref="L104:N104"/>
    <mergeCell ref="L107:N107"/>
    <mergeCell ref="L63:N63"/>
    <mergeCell ref="L64:N64"/>
    <mergeCell ref="L76:N76"/>
    <mergeCell ref="L79:N79"/>
    <mergeCell ref="L80:N80"/>
    <mergeCell ref="L49:N49"/>
    <mergeCell ref="L50:N50"/>
    <mergeCell ref="L55:N55"/>
    <mergeCell ref="L57:N57"/>
    <mergeCell ref="L59:N59"/>
    <mergeCell ref="L29:N29"/>
    <mergeCell ref="L40:N40"/>
    <mergeCell ref="L41:N41"/>
    <mergeCell ref="L42:N42"/>
    <mergeCell ref="L46:N46"/>
    <mergeCell ref="L6:N6"/>
    <mergeCell ref="L7:N7"/>
    <mergeCell ref="L14:N14"/>
    <mergeCell ref="L19:N19"/>
    <mergeCell ref="L28:N28"/>
    <mergeCell ref="C264:D264"/>
    <mergeCell ref="C34:D34"/>
    <mergeCell ref="C37:D37"/>
    <mergeCell ref="C225:D225"/>
    <mergeCell ref="C241:D241"/>
    <mergeCell ref="A57:D57"/>
    <mergeCell ref="A40:D40"/>
    <mergeCell ref="A41:D41"/>
    <mergeCell ref="A42:D42"/>
    <mergeCell ref="A46:D46"/>
    <mergeCell ref="A49:D49"/>
    <mergeCell ref="A50:D50"/>
    <mergeCell ref="C101:D101"/>
    <mergeCell ref="C105:D105"/>
    <mergeCell ref="C106:D106"/>
    <mergeCell ref="A55:D55"/>
    <mergeCell ref="A29:D29"/>
    <mergeCell ref="A6:D6"/>
    <mergeCell ref="A7:D7"/>
    <mergeCell ref="A14:D14"/>
    <mergeCell ref="A19:D19"/>
    <mergeCell ref="A28:D28"/>
    <mergeCell ref="C25:D25"/>
    <mergeCell ref="A107:D107"/>
    <mergeCell ref="A59:D59"/>
    <mergeCell ref="A63:D63"/>
    <mergeCell ref="A64:D64"/>
    <mergeCell ref="A76:D76"/>
    <mergeCell ref="A79:D79"/>
    <mergeCell ref="A80:D80"/>
    <mergeCell ref="A84:D84"/>
    <mergeCell ref="A89:D89"/>
    <mergeCell ref="A91:D91"/>
    <mergeCell ref="A104:D104"/>
    <mergeCell ref="C97:D97"/>
    <mergeCell ref="A134:D134"/>
    <mergeCell ref="A135:D135"/>
    <mergeCell ref="A108:D108"/>
    <mergeCell ref="A111:D111"/>
    <mergeCell ref="A115:D115"/>
    <mergeCell ref="A120:D120"/>
    <mergeCell ref="A125:D125"/>
    <mergeCell ref="A138:D138"/>
    <mergeCell ref="A143:D143"/>
    <mergeCell ref="A148:D148"/>
    <mergeCell ref="C136:D136"/>
    <mergeCell ref="C137:D137"/>
    <mergeCell ref="C139:D139"/>
    <mergeCell ref="C140:D140"/>
    <mergeCell ref="A219:D219"/>
    <mergeCell ref="A162:D162"/>
    <mergeCell ref="A166:D166"/>
    <mergeCell ref="A171:D171"/>
    <mergeCell ref="A172:D172"/>
    <mergeCell ref="A173:D173"/>
    <mergeCell ref="A182:D182"/>
    <mergeCell ref="A183:D183"/>
    <mergeCell ref="A188:D188"/>
    <mergeCell ref="A206:D206"/>
    <mergeCell ref="A207:D207"/>
    <mergeCell ref="A218:D218"/>
    <mergeCell ref="C178:D178"/>
    <mergeCell ref="C179:D179"/>
    <mergeCell ref="A230:D230"/>
    <mergeCell ref="A240:D240"/>
    <mergeCell ref="A243:D243"/>
    <mergeCell ref="A246:D246"/>
    <mergeCell ref="A255:D255"/>
    <mergeCell ref="C248:D248"/>
    <mergeCell ref="C249:D249"/>
    <mergeCell ref="C252:D252"/>
    <mergeCell ref="C254:D254"/>
    <mergeCell ref="C242:D242"/>
    <mergeCell ref="C150:D150"/>
    <mergeCell ref="C154:D154"/>
    <mergeCell ref="C177:D177"/>
    <mergeCell ref="C141:D141"/>
    <mergeCell ref="C142:D142"/>
    <mergeCell ref="C145:D145"/>
    <mergeCell ref="A160:D160"/>
    <mergeCell ref="A156:D156"/>
  </mergeCells>
  <phoneticPr fontId="12" type="noConversion"/>
  <dataValidations count="3">
    <dataValidation type="list" allowBlank="1" showInputMessage="1" showErrorMessage="1" sqref="B4:B5 B8:B13 B15:B18 B20:B25 B220:B224 B43:B45 B56 B180:B181 B51:B54 B47:B48 B58 B65:B75 B77:B78 B81:B83 B85:B88 B256:B264 B90 B105:B106 B109:B110 B112:B114 B116:B119 B121:B124 B126:B133 B30:B39 B136:B137 B139:B142 B144:B147 B60:B62 B157:B159 B161 B163:B165 B244:B245 B184:B187 B149:B155 B208:B217 B167:B168 B189:B205 B231:B239 B226:B229 B92:B103 B174:B178 B247:B254 M92:M103 M126:M133 M15:M18 M20:M25 M136:M137 M139:M142 M144:M147 M157:M159 M161 M163:M165 M85:M88 M77:M78 M4:M5 M8:M13 M244:M245 M30:M39 M58 M56 M51:M54 M247:M254 M43:M45 M65:M75 M47:M48 M220:M229 M60:M62 M90 M105:M106 M81:M83 M109:M110 M112:M114 M116:M119 M231:M239 M121:M124 M174:M181 M149:M155 M184:M187 M208:M217 M189:M205 M167:M168 M241:M242 M256:M264" xr:uid="{B5AF36EA-D954-D842-BC65-F4584A7BDB18}">
      <formula1>"Y,N"</formula1>
    </dataValidation>
    <dataValidation type="list" allowBlank="1" showInputMessage="1" showErrorMessage="1" sqref="B241:B242" xr:uid="{D579DBD2-9F10-9543-A893-F34F9155742B}">
      <formula1>"是,否"</formula1>
    </dataValidation>
    <dataValidation type="list" allowBlank="1" showInputMessage="1" showErrorMessage="1" sqref="N4:N5 N8:N13 N15:N18 N20:N25 N30:N39 N43:N45 N47:N48 N51:N54 N56 N58 N77:N78 N60:N62 N65:N75 N81:N83 N85:N88 N90 N92:N103 N105:N106 N109:N110 N112:N114 N116:N119 N121:N124 N126:N133 N136:N137 N139:N142 N144:N147 N149:N155 N157:N159 N161 N163:N165 N167:N168 N174:N181 N184:N187 N189:N205 N208:N217 N220:N229 N231:N239 N241:N242 N244:N245 N247:N254 N256:N264" xr:uid="{A9AC2837-A580-724B-9D02-77EFD5791AC6}">
      <formula1>Standards</formula1>
    </dataValidation>
  </dataValidations>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294"/>
  <sheetViews>
    <sheetView topLeftCell="G1" zoomScale="80" zoomScaleNormal="80" workbookViewId="0">
      <selection activeCell="L4" sqref="L4"/>
    </sheetView>
  </sheetViews>
  <sheetFormatPr baseColWidth="10" defaultRowHeight="16" x14ac:dyDescent="0.2"/>
  <cols>
    <col min="1" max="1" width="122.1640625" style="22" customWidth="1"/>
    <col min="2" max="2" width="6.83203125" style="9" customWidth="1"/>
    <col min="3" max="3" width="19.33203125" style="8" customWidth="1"/>
    <col min="4" max="4" width="63.6640625" style="1" customWidth="1"/>
    <col min="5" max="5" width="6.6640625" style="1" customWidth="1"/>
    <col min="6" max="6" width="16.5" style="33" customWidth="1"/>
    <col min="7" max="7" width="57.6640625" style="1" customWidth="1"/>
    <col min="8" max="8" width="7" style="1" customWidth="1"/>
    <col min="9" max="9" width="43.83203125" style="2" customWidth="1"/>
    <col min="10" max="11" width="10.83203125" style="1"/>
    <col min="12" max="12" width="99.83203125" style="1" customWidth="1"/>
    <col min="13" max="13" width="12.83203125" style="1" customWidth="1"/>
    <col min="14" max="14" width="23.83203125" style="1" customWidth="1"/>
    <col min="15" max="16384" width="10.83203125" style="1"/>
  </cols>
  <sheetData>
    <row r="1" spans="1:14" ht="42" customHeight="1" x14ac:dyDescent="0.2">
      <c r="A1" s="21" t="s">
        <v>80</v>
      </c>
      <c r="F1" s="32" t="s">
        <v>53</v>
      </c>
      <c r="G1" s="1" t="s">
        <v>514</v>
      </c>
      <c r="I1" s="26" t="s">
        <v>276</v>
      </c>
      <c r="L1" s="21" t="s">
        <v>80</v>
      </c>
      <c r="M1" s="9"/>
      <c r="N1" s="8"/>
    </row>
    <row r="2" spans="1:14" x14ac:dyDescent="0.2">
      <c r="L2" s="22"/>
      <c r="M2" s="9"/>
      <c r="N2" s="8"/>
    </row>
    <row r="3" spans="1:14" ht="32" x14ac:dyDescent="0.2">
      <c r="A3" s="20" t="s">
        <v>78</v>
      </c>
      <c r="B3" s="10" t="s">
        <v>51</v>
      </c>
      <c r="C3" s="11" t="s">
        <v>76</v>
      </c>
      <c r="D3" s="11" t="s">
        <v>77</v>
      </c>
      <c r="E3" s="5"/>
      <c r="F3" s="11" t="s">
        <v>958</v>
      </c>
      <c r="G3" s="4" t="s">
        <v>54</v>
      </c>
      <c r="I3" s="11" t="s">
        <v>575</v>
      </c>
      <c r="L3" s="20" t="s">
        <v>78</v>
      </c>
      <c r="M3" s="10" t="s">
        <v>51</v>
      </c>
      <c r="N3" s="11" t="s">
        <v>76</v>
      </c>
    </row>
    <row r="4" spans="1:14" ht="171" customHeight="1" x14ac:dyDescent="0.2">
      <c r="A4" s="18" t="s">
        <v>32</v>
      </c>
      <c r="B4" s="17" t="s">
        <v>31</v>
      </c>
      <c r="C4" s="13" t="str">
        <f>_xlfn.TEXTJOIN(CHAR(10),TRUE,$F$4:$F$19)&amp;CHAR(10)&amp;$F$21&amp;CHAR(10)&amp;$F$22</f>
        <v>ISO 13485
ISO 14971
ISO 10993-1
EN 13532
EN 13612
ISO 20916
IEC 60601-1
IEC 60601-1-2
IEC 61000-4-2
IEC 61000-4-3
IEC 61000-4-6
IEC 61000-4-8
IEC 61010-1
IEC 61010-2-101
IEC 61326-1
IEC 61326-2-6
IEC 62366-1
IEC 62479</v>
      </c>
      <c r="D4" s="13"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E4" s="2"/>
      <c r="F4" s="31" t="s">
        <v>73</v>
      </c>
      <c r="G4" s="18" t="s">
        <v>56</v>
      </c>
      <c r="I4" s="18" t="s">
        <v>877</v>
      </c>
      <c r="L4" s="18" t="s">
        <v>32</v>
      </c>
      <c r="M4" s="17"/>
      <c r="N4" s="13"/>
    </row>
    <row r="5" spans="1:14" ht="62" customHeight="1" x14ac:dyDescent="0.2">
      <c r="A5" s="18" t="s">
        <v>33</v>
      </c>
      <c r="B5" s="17" t="s">
        <v>31</v>
      </c>
      <c r="C5" s="13" t="str">
        <f>$F$5</f>
        <v>ISO 14971</v>
      </c>
      <c r="D5" s="13"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E5" s="2"/>
      <c r="F5" s="31" t="s">
        <v>74</v>
      </c>
      <c r="G5" s="18" t="s">
        <v>55</v>
      </c>
      <c r="I5" s="18" t="s">
        <v>878</v>
      </c>
      <c r="L5" s="18" t="s">
        <v>33</v>
      </c>
      <c r="M5" s="17"/>
      <c r="N5" s="13"/>
    </row>
    <row r="6" spans="1:14" ht="34" x14ac:dyDescent="0.2">
      <c r="A6" s="60" t="s">
        <v>34</v>
      </c>
      <c r="B6" s="94"/>
      <c r="C6" s="94"/>
      <c r="D6" s="61"/>
      <c r="E6" s="2"/>
      <c r="F6" s="31" t="s">
        <v>57</v>
      </c>
      <c r="G6" s="18" t="s">
        <v>58</v>
      </c>
      <c r="I6" s="18" t="s">
        <v>898</v>
      </c>
      <c r="L6" s="60" t="s">
        <v>34</v>
      </c>
      <c r="M6" s="94"/>
      <c r="N6" s="94"/>
    </row>
    <row r="7" spans="1:14" ht="34" x14ac:dyDescent="0.2">
      <c r="A7" s="60" t="s">
        <v>0</v>
      </c>
      <c r="B7" s="94"/>
      <c r="C7" s="94"/>
      <c r="D7" s="61"/>
      <c r="E7" s="2"/>
      <c r="F7" s="31" t="s">
        <v>919</v>
      </c>
      <c r="G7" s="18" t="s">
        <v>920</v>
      </c>
      <c r="I7" s="18" t="s">
        <v>899</v>
      </c>
      <c r="L7" s="60" t="s">
        <v>0</v>
      </c>
      <c r="M7" s="94"/>
      <c r="N7" s="94"/>
    </row>
    <row r="8" spans="1:14" ht="116" customHeight="1" x14ac:dyDescent="0.2">
      <c r="A8" s="18" t="s">
        <v>35</v>
      </c>
      <c r="B8" s="17" t="s">
        <v>31</v>
      </c>
      <c r="C8" s="13" t="str">
        <f t="shared" ref="C8:C13" si="0">$F$5</f>
        <v>ISO 14971</v>
      </c>
      <c r="D8" s="13" t="str">
        <f t="shared" ref="D8:D13" si="1">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E8" s="2"/>
      <c r="F8" s="31" t="s">
        <v>933</v>
      </c>
      <c r="G8" s="18" t="s">
        <v>934</v>
      </c>
      <c r="I8" s="18" t="s">
        <v>900</v>
      </c>
      <c r="L8" s="18" t="s">
        <v>35</v>
      </c>
      <c r="M8" s="17"/>
      <c r="N8" s="13"/>
    </row>
    <row r="9" spans="1:14" ht="113" customHeight="1" x14ac:dyDescent="0.2">
      <c r="A9" s="18" t="s">
        <v>36</v>
      </c>
      <c r="B9" s="17" t="s">
        <v>31</v>
      </c>
      <c r="C9" s="13" t="str">
        <f t="shared" si="0"/>
        <v>ISO 14971</v>
      </c>
      <c r="D9" s="13" t="str">
        <f t="shared" si="1"/>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E9" s="2"/>
      <c r="F9" s="31" t="s">
        <v>931</v>
      </c>
      <c r="G9" s="18" t="s">
        <v>932</v>
      </c>
      <c r="I9" s="18" t="s">
        <v>905</v>
      </c>
      <c r="L9" s="18" t="s">
        <v>36</v>
      </c>
      <c r="M9" s="17"/>
      <c r="N9" s="13"/>
    </row>
    <row r="10" spans="1:14" ht="95" customHeight="1" x14ac:dyDescent="0.2">
      <c r="A10" s="18" t="s">
        <v>37</v>
      </c>
      <c r="B10" s="17" t="s">
        <v>31</v>
      </c>
      <c r="C10" s="13" t="str">
        <f t="shared" si="0"/>
        <v>ISO 14971</v>
      </c>
      <c r="D10" s="13" t="str">
        <f t="shared" si="1"/>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E10" s="2"/>
      <c r="F10" s="31" t="s">
        <v>523</v>
      </c>
      <c r="G10" s="18" t="s">
        <v>906</v>
      </c>
      <c r="I10" s="18" t="s">
        <v>879</v>
      </c>
      <c r="L10" s="18" t="s">
        <v>37</v>
      </c>
      <c r="M10" s="17"/>
      <c r="N10" s="13"/>
    </row>
    <row r="11" spans="1:14" ht="93" customHeight="1" x14ac:dyDescent="0.2">
      <c r="A11" s="18" t="s">
        <v>38</v>
      </c>
      <c r="B11" s="17" t="s">
        <v>31</v>
      </c>
      <c r="C11" s="13" t="str">
        <f t="shared" si="0"/>
        <v>ISO 14971</v>
      </c>
      <c r="D11" s="13" t="str">
        <f t="shared" si="1"/>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E11" s="2"/>
      <c r="F11" s="31" t="s">
        <v>526</v>
      </c>
      <c r="G11" s="18" t="s">
        <v>525</v>
      </c>
      <c r="I11" s="18" t="s">
        <v>880</v>
      </c>
      <c r="L11" s="18" t="s">
        <v>38</v>
      </c>
      <c r="M11" s="17"/>
      <c r="N11" s="13"/>
    </row>
    <row r="12" spans="1:14" ht="78" customHeight="1" x14ac:dyDescent="0.2">
      <c r="A12" s="18" t="s">
        <v>52</v>
      </c>
      <c r="B12" s="17" t="s">
        <v>31</v>
      </c>
      <c r="C12" s="13" t="str">
        <f t="shared" si="0"/>
        <v>ISO 14971</v>
      </c>
      <c r="D12" s="13" t="str">
        <f t="shared" si="1"/>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E12" s="2"/>
      <c r="F12" s="31" t="s">
        <v>911</v>
      </c>
      <c r="G12" s="18" t="s">
        <v>912</v>
      </c>
      <c r="I12" s="18" t="s">
        <v>881</v>
      </c>
      <c r="L12" s="18" t="s">
        <v>52</v>
      </c>
      <c r="M12" s="17"/>
      <c r="N12" s="13"/>
    </row>
    <row r="13" spans="1:14" ht="94" customHeight="1" x14ac:dyDescent="0.2">
      <c r="A13" s="18" t="s">
        <v>39</v>
      </c>
      <c r="B13" s="17" t="s">
        <v>31</v>
      </c>
      <c r="C13" s="13" t="str">
        <f t="shared" si="0"/>
        <v>ISO 14971</v>
      </c>
      <c r="D13" s="13" t="str">
        <f t="shared" si="1"/>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E13" s="2"/>
      <c r="F13" s="31" t="s">
        <v>914</v>
      </c>
      <c r="G13" s="18" t="s">
        <v>913</v>
      </c>
      <c r="I13" s="18" t="s">
        <v>882</v>
      </c>
      <c r="L13" s="18" t="s">
        <v>39</v>
      </c>
      <c r="M13" s="17"/>
      <c r="N13" s="13"/>
    </row>
    <row r="14" spans="1:14" ht="64" customHeight="1" x14ac:dyDescent="0.2">
      <c r="A14" s="60" t="s">
        <v>40</v>
      </c>
      <c r="B14" s="94"/>
      <c r="C14" s="94"/>
      <c r="D14" s="61"/>
      <c r="F14" s="31" t="s">
        <v>915</v>
      </c>
      <c r="G14" s="18" t="s">
        <v>916</v>
      </c>
      <c r="I14" s="18" t="s">
        <v>883</v>
      </c>
      <c r="L14" s="60" t="s">
        <v>40</v>
      </c>
      <c r="M14" s="94"/>
      <c r="N14" s="94"/>
    </row>
    <row r="15" spans="1:14" ht="149" customHeight="1" x14ac:dyDescent="0.2">
      <c r="A15" s="18" t="s">
        <v>41</v>
      </c>
      <c r="B15" s="17" t="s">
        <v>31</v>
      </c>
      <c r="C15" s="13" t="str">
        <f>$F$5</f>
        <v>ISO 14971</v>
      </c>
      <c r="D15" s="13"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15" s="31" t="s">
        <v>917</v>
      </c>
      <c r="G15" s="18" t="s">
        <v>918</v>
      </c>
      <c r="I15" s="18" t="s">
        <v>901</v>
      </c>
      <c r="L15" s="18" t="s">
        <v>41</v>
      </c>
      <c r="M15" s="17"/>
      <c r="N15" s="13"/>
    </row>
    <row r="16" spans="1:14" ht="91" customHeight="1" x14ac:dyDescent="0.2">
      <c r="A16" s="18" t="s">
        <v>42</v>
      </c>
      <c r="B16" s="17" t="s">
        <v>31</v>
      </c>
      <c r="C16" s="13" t="str">
        <f>$F$5</f>
        <v>ISO 14971</v>
      </c>
      <c r="D16" s="13"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16" s="31" t="s">
        <v>909</v>
      </c>
      <c r="G16" s="18" t="s">
        <v>910</v>
      </c>
      <c r="I16" s="18" t="s">
        <v>902</v>
      </c>
      <c r="L16" s="18" t="s">
        <v>42</v>
      </c>
      <c r="M16" s="17"/>
      <c r="N16" s="13"/>
    </row>
    <row r="17" spans="1:14" ht="140" customHeight="1" x14ac:dyDescent="0.2">
      <c r="A17" s="18" t="s">
        <v>43</v>
      </c>
      <c r="B17" s="17" t="s">
        <v>31</v>
      </c>
      <c r="C17" s="13" t="str">
        <f>$F$5</f>
        <v>ISO 14971</v>
      </c>
      <c r="D17" s="13"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17" s="31" t="s">
        <v>923</v>
      </c>
      <c r="G17" s="18" t="s">
        <v>924</v>
      </c>
      <c r="I17" s="18" t="s">
        <v>903</v>
      </c>
      <c r="L17" s="18" t="s">
        <v>43</v>
      </c>
      <c r="M17" s="17"/>
      <c r="N17" s="13"/>
    </row>
    <row r="18" spans="1:14" ht="84" customHeight="1" x14ac:dyDescent="0.2">
      <c r="A18" s="18" t="s">
        <v>1</v>
      </c>
      <c r="B18" s="17" t="s">
        <v>31</v>
      </c>
      <c r="C18" s="13" t="str">
        <f>$F$5</f>
        <v>ISO 14971</v>
      </c>
      <c r="D18" s="13"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18" s="31" t="s">
        <v>925</v>
      </c>
      <c r="G18" s="18" t="s">
        <v>926</v>
      </c>
      <c r="I18" s="18" t="s">
        <v>884</v>
      </c>
      <c r="L18" s="18" t="s">
        <v>1</v>
      </c>
      <c r="M18" s="17"/>
      <c r="N18" s="13"/>
    </row>
    <row r="19" spans="1:14" ht="51" x14ac:dyDescent="0.2">
      <c r="A19" s="98" t="s">
        <v>44</v>
      </c>
      <c r="B19" s="99"/>
      <c r="C19" s="99"/>
      <c r="D19" s="100"/>
      <c r="F19" s="31" t="s">
        <v>927</v>
      </c>
      <c r="G19" s="18" t="s">
        <v>928</v>
      </c>
      <c r="I19" s="18" t="s">
        <v>885</v>
      </c>
      <c r="L19" s="98" t="s">
        <v>44</v>
      </c>
      <c r="M19" s="99"/>
      <c r="N19" s="99"/>
    </row>
    <row r="20" spans="1:14" ht="153" customHeight="1" x14ac:dyDescent="0.2">
      <c r="A20" s="18" t="s">
        <v>45</v>
      </c>
      <c r="B20" s="17" t="s">
        <v>31</v>
      </c>
      <c r="C20" s="13" t="str">
        <f>$F$5&amp;CHAR(10)&amp;$F$21</f>
        <v>ISO 14971
IEC 62366-1</v>
      </c>
      <c r="D20" s="13"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20" s="31" t="s">
        <v>805</v>
      </c>
      <c r="G20" s="18" t="s">
        <v>804</v>
      </c>
      <c r="I20" s="18" t="s">
        <v>886</v>
      </c>
      <c r="L20" s="18" t="s">
        <v>45</v>
      </c>
      <c r="M20" s="17"/>
      <c r="N20" s="13"/>
    </row>
    <row r="21" spans="1:14" ht="136" customHeight="1" x14ac:dyDescent="0.2">
      <c r="A21" s="18" t="s">
        <v>46</v>
      </c>
      <c r="B21" s="17" t="s">
        <v>31</v>
      </c>
      <c r="C21" s="13" t="str">
        <f>$F$5&amp;CHAR(10)&amp;$F$21</f>
        <v>ISO 14971
IEC 62366-1</v>
      </c>
      <c r="D21" s="13"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21" s="31" t="s">
        <v>539</v>
      </c>
      <c r="G21" s="18" t="s">
        <v>540</v>
      </c>
      <c r="I21" s="18" t="s">
        <v>887</v>
      </c>
      <c r="L21" s="18" t="s">
        <v>46</v>
      </c>
      <c r="M21" s="17"/>
      <c r="N21" s="13"/>
    </row>
    <row r="22" spans="1:14" ht="135" customHeight="1" x14ac:dyDescent="0.2">
      <c r="A22" s="18" t="s">
        <v>47</v>
      </c>
      <c r="B22" s="17" t="s">
        <v>31</v>
      </c>
      <c r="C22" s="13" t="str">
        <f>$F$5&amp;CHAR(10)&amp;_xlfn.TEXTJOIN(CHAR(10),TRUE,$F$7:$F$8)&amp;CHAR(10)&amp;_xlfn.TEXTJOIN(CHAR(10),TRUE,$F$10:$F$19)&amp;CHAR(10)&amp;$F$21&amp;CHAR(10)</f>
        <v xml:space="preserve">ISO 14971
EN 13532
EN 13612
IEC 60601-1
IEC 60601-1-2
IEC 61000-4-2
IEC 61000-4-3
IEC 61000-4-6
IEC 61000-4-8
IEC 61010-1
IEC 61010-2-101
IEC 61326-1
IEC 61326-2-6
IEC 62366-1
</v>
      </c>
      <c r="D22" s="13"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22" s="31" t="s">
        <v>929</v>
      </c>
      <c r="G22" s="18" t="s">
        <v>930</v>
      </c>
      <c r="I22" s="18" t="s">
        <v>888</v>
      </c>
      <c r="L22" s="18" t="s">
        <v>47</v>
      </c>
      <c r="M22" s="17"/>
      <c r="N22" s="13"/>
    </row>
    <row r="23" spans="1:14" ht="154" customHeight="1" x14ac:dyDescent="0.2">
      <c r="A23" s="18" t="s">
        <v>48</v>
      </c>
      <c r="B23" s="17" t="s">
        <v>31</v>
      </c>
      <c r="C23" s="13" t="str">
        <f>$F$4&amp;CHAR(10)&amp;$F$5&amp;CHAR(10)&amp;$F$7&amp;CHAR(10)&amp;_xlfn.TEXTJOIN(CHAR(10),TRUE,$F$16:$F$17)&amp;CHAR(10)&amp;_xlfn.TEXTJOIN(CHAR(10),TRUE,$F$27:$F$30)</f>
        <v>ISO 13485
ISO 14971
EN 13532
IEC 61010-1
IEC 61010-2-101
ISO 11607-1
ISO 11607-2
ISO 18113-1
ISO 20417</v>
      </c>
      <c r="D23" s="13"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23" s="31" t="s">
        <v>541</v>
      </c>
      <c r="G23" s="18" t="s">
        <v>542</v>
      </c>
      <c r="I23" s="18" t="s">
        <v>889</v>
      </c>
      <c r="L23" s="18" t="s">
        <v>48</v>
      </c>
      <c r="M23" s="17"/>
      <c r="N23" s="13"/>
    </row>
    <row r="24" spans="1:14" ht="120" customHeight="1" x14ac:dyDescent="0.2">
      <c r="A24" s="18" t="s">
        <v>49</v>
      </c>
      <c r="B24" s="17" t="s">
        <v>31</v>
      </c>
      <c r="C24" s="13" t="str">
        <f>$F$5</f>
        <v>ISO 14971</v>
      </c>
      <c r="D24" s="13"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24" s="31" t="s">
        <v>907</v>
      </c>
      <c r="G24" s="18" t="s">
        <v>908</v>
      </c>
      <c r="I24" s="18" t="s">
        <v>890</v>
      </c>
      <c r="L24" s="18" t="s">
        <v>49</v>
      </c>
      <c r="M24" s="17"/>
      <c r="N24" s="13"/>
    </row>
    <row r="25" spans="1:14" ht="51" x14ac:dyDescent="0.2">
      <c r="B25" s="27"/>
      <c r="C25" s="28"/>
      <c r="D25" s="28"/>
      <c r="F25" s="31" t="s">
        <v>590</v>
      </c>
      <c r="G25" s="18" t="s">
        <v>591</v>
      </c>
      <c r="I25" s="18" t="s">
        <v>891</v>
      </c>
      <c r="L25" s="22"/>
      <c r="M25" s="27"/>
      <c r="N25" s="28"/>
    </row>
    <row r="26" spans="1:14" ht="32" customHeight="1" x14ac:dyDescent="0.2">
      <c r="F26" s="31" t="s">
        <v>515</v>
      </c>
      <c r="G26" s="18" t="s">
        <v>516</v>
      </c>
      <c r="I26" s="18" t="s">
        <v>892</v>
      </c>
      <c r="L26" s="22"/>
      <c r="M26" s="9"/>
      <c r="N26" s="8"/>
    </row>
    <row r="27" spans="1:14" ht="170" x14ac:dyDescent="0.2">
      <c r="A27" s="20" t="s">
        <v>322</v>
      </c>
      <c r="B27" s="10" t="s">
        <v>51</v>
      </c>
      <c r="C27" s="11" t="s">
        <v>76</v>
      </c>
      <c r="D27" s="11" t="s">
        <v>77</v>
      </c>
      <c r="F27" s="31" t="s">
        <v>517</v>
      </c>
      <c r="G27" s="18" t="s">
        <v>518</v>
      </c>
      <c r="I27" s="18" t="s">
        <v>893</v>
      </c>
      <c r="L27" s="20" t="s">
        <v>322</v>
      </c>
      <c r="M27" s="10" t="s">
        <v>51</v>
      </c>
      <c r="N27" s="11" t="s">
        <v>76</v>
      </c>
    </row>
    <row r="28" spans="1:14" s="28" customFormat="1" ht="51" x14ac:dyDescent="0.2">
      <c r="A28" s="91" t="s">
        <v>323</v>
      </c>
      <c r="B28" s="92"/>
      <c r="C28" s="92"/>
      <c r="D28" s="93"/>
      <c r="F28" s="31" t="s">
        <v>535</v>
      </c>
      <c r="G28" s="18" t="s">
        <v>536</v>
      </c>
      <c r="I28" s="18" t="s">
        <v>894</v>
      </c>
      <c r="L28" s="91" t="s">
        <v>323</v>
      </c>
      <c r="M28" s="92"/>
      <c r="N28" s="92"/>
    </row>
    <row r="29" spans="1:14" s="28" customFormat="1" ht="50" customHeight="1" x14ac:dyDescent="0.2">
      <c r="A29" s="60" t="s">
        <v>348</v>
      </c>
      <c r="B29" s="94"/>
      <c r="C29" s="94"/>
      <c r="D29" s="61"/>
      <c r="F29" s="31" t="s">
        <v>921</v>
      </c>
      <c r="G29" s="18" t="s">
        <v>922</v>
      </c>
      <c r="I29" s="18" t="s">
        <v>895</v>
      </c>
      <c r="L29" s="60" t="s">
        <v>348</v>
      </c>
      <c r="M29" s="94"/>
      <c r="N29" s="94"/>
    </row>
    <row r="30" spans="1:14" s="28" customFormat="1" ht="121" customHeight="1" x14ac:dyDescent="0.2">
      <c r="A30" s="18" t="s">
        <v>349</v>
      </c>
      <c r="B30" s="17" t="s">
        <v>31</v>
      </c>
      <c r="C30" s="13" t="str">
        <f>$F$7</f>
        <v>EN 13532</v>
      </c>
      <c r="D30" s="13"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30" s="31" t="s">
        <v>512</v>
      </c>
      <c r="G30" s="18" t="s">
        <v>513</v>
      </c>
      <c r="I30" s="18" t="s">
        <v>904</v>
      </c>
      <c r="L30" s="18" t="s">
        <v>349</v>
      </c>
      <c r="M30" s="17"/>
      <c r="N30" s="13"/>
    </row>
    <row r="31" spans="1:14" s="28" customFormat="1" ht="115" customHeight="1" x14ac:dyDescent="0.2">
      <c r="A31" s="18" t="s">
        <v>350</v>
      </c>
      <c r="B31" s="17" t="s">
        <v>31</v>
      </c>
      <c r="C31" s="13" t="str">
        <f>_xlfn.TEXTJOIN(CHAR(10),TRUE,$F$7:$F$9)</f>
        <v>EN 13532
EN 13612
ISO 20916</v>
      </c>
      <c r="D31" s="13"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31" s="36"/>
      <c r="G31" s="22"/>
      <c r="I31" s="18" t="s">
        <v>896</v>
      </c>
      <c r="L31" s="18" t="s">
        <v>350</v>
      </c>
      <c r="M31" s="17"/>
      <c r="N31" s="13"/>
    </row>
    <row r="32" spans="1:14" s="28" customFormat="1" ht="89" customHeight="1" x14ac:dyDescent="0.2">
      <c r="A32" s="18" t="s">
        <v>351</v>
      </c>
      <c r="B32" s="17" t="s">
        <v>31</v>
      </c>
      <c r="C32" s="13" t="str">
        <f>$F$7</f>
        <v>EN 13532</v>
      </c>
      <c r="D32" s="13"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32" s="27"/>
      <c r="I32" s="18" t="s">
        <v>897</v>
      </c>
      <c r="L32" s="18" t="s">
        <v>351</v>
      </c>
      <c r="M32" s="17"/>
      <c r="N32" s="13"/>
    </row>
    <row r="33" spans="1:14" s="28" customFormat="1" ht="131" customHeight="1" x14ac:dyDescent="0.2">
      <c r="A33" s="18" t="s">
        <v>352</v>
      </c>
      <c r="B33" s="17" t="s">
        <v>31</v>
      </c>
      <c r="C33" s="13" t="str">
        <f>$F$8</f>
        <v>EN 13612</v>
      </c>
      <c r="D33" s="13"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33" s="27"/>
      <c r="I33" s="29"/>
      <c r="L33" s="18" t="s">
        <v>352</v>
      </c>
      <c r="M33" s="17"/>
      <c r="N33" s="13"/>
    </row>
    <row r="34" spans="1:14" s="28" customFormat="1" ht="16" customHeight="1" x14ac:dyDescent="0.2">
      <c r="A34" s="60" t="s">
        <v>353</v>
      </c>
      <c r="B34" s="94"/>
      <c r="C34" s="94"/>
      <c r="D34" s="61"/>
      <c r="F34" s="27"/>
      <c r="I34" s="29"/>
      <c r="L34" s="60" t="s">
        <v>353</v>
      </c>
      <c r="M34" s="94"/>
      <c r="N34" s="94"/>
    </row>
    <row r="35" spans="1:14" s="28" customFormat="1" ht="113" customHeight="1" x14ac:dyDescent="0.2">
      <c r="A35" s="18" t="s">
        <v>354</v>
      </c>
      <c r="B35" s="17" t="s">
        <v>31</v>
      </c>
      <c r="C35" s="13" t="str">
        <f>_xlfn.TEXTJOIN(CHAR(10),TRUE,$F$7:$F$9)&amp;CHAR(10)&amp;$F$21</f>
        <v>EN 13532
EN 13612
ISO 20916
IEC 62366-1</v>
      </c>
      <c r="D35" s="13"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35" s="27"/>
      <c r="I35" s="29"/>
      <c r="L35" s="18" t="s">
        <v>354</v>
      </c>
      <c r="M35" s="17"/>
      <c r="N35" s="13"/>
    </row>
    <row r="36" spans="1:14" s="28" customFormat="1" ht="101" customHeight="1" x14ac:dyDescent="0.2">
      <c r="A36" s="18" t="s">
        <v>355</v>
      </c>
      <c r="B36" s="17" t="s">
        <v>31</v>
      </c>
      <c r="C36" s="13" t="str">
        <f>_xlfn.TEXTJOIN(CHAR(10),TRUE,$F$7:$F$9)&amp;CHAR(10)&amp;$F$21</f>
        <v>EN 13532
EN 13612
ISO 20916
IEC 62366-1</v>
      </c>
      <c r="D36" s="13"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36" s="27"/>
      <c r="I36" s="29"/>
      <c r="L36" s="18" t="s">
        <v>355</v>
      </c>
      <c r="M36" s="17"/>
      <c r="N36" s="13"/>
    </row>
    <row r="37" spans="1:14" ht="17" customHeight="1" x14ac:dyDescent="0.2">
      <c r="A37" s="91" t="s">
        <v>81</v>
      </c>
      <c r="B37" s="92"/>
      <c r="C37" s="92"/>
      <c r="D37" s="93"/>
      <c r="L37" s="91" t="s">
        <v>81</v>
      </c>
      <c r="M37" s="92"/>
      <c r="N37" s="92"/>
    </row>
    <row r="38" spans="1:14" ht="75" customHeight="1" x14ac:dyDescent="0.2">
      <c r="A38" s="18" t="s">
        <v>380</v>
      </c>
      <c r="B38" s="17" t="s">
        <v>31</v>
      </c>
      <c r="C38" s="13" t="str">
        <f>_xlfn.TEXTJOIN(CHAR(10),TRUE,$F$7:$F$8)&amp;CHAR(10)&amp;_xlfn.TEXTJOIN(CHAR(10),TRUE,$F$10:$F$19)&amp;CHAR(10)&amp;$F$21&amp;CHAR(10)&amp;_xlfn.TEXTJOIN(CHAR(10),TRUE,$F$26:$F$29)</f>
        <v>EN 13532
EN 13612
IEC 60601-1
IEC 60601-1-2
IEC 61000-4-2
IEC 61000-4-3
IEC 61000-4-6
IEC 61000-4-8
IEC 61010-1
IEC 61010-2-101
IEC 61326-1
IEC 61326-2-6
IEC 62366-1
ISO 11135
ISO 11607-1
ISO 11607-2
ISO 18113-1</v>
      </c>
      <c r="D38" s="13"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38" s="18" t="s">
        <v>380</v>
      </c>
      <c r="M38" s="17"/>
      <c r="N38" s="13"/>
    </row>
    <row r="39" spans="1:14" ht="140" customHeight="1" x14ac:dyDescent="0.2">
      <c r="A39" s="18" t="s">
        <v>16</v>
      </c>
      <c r="B39" s="17" t="s">
        <v>31</v>
      </c>
      <c r="C39" s="13" t="str">
        <f>_xlfn.TEXTJOIN(CHAR(10),TRUE,$F$5:$F$7)</f>
        <v>ISO 14971
ISO 10993-1
EN 13532</v>
      </c>
      <c r="D39" s="13"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39" s="18" t="s">
        <v>16</v>
      </c>
      <c r="M39" s="17"/>
      <c r="N39" s="13"/>
    </row>
    <row r="40" spans="1:14" ht="93" customHeight="1" x14ac:dyDescent="0.2">
      <c r="A40" s="18" t="s">
        <v>90</v>
      </c>
      <c r="B40" s="17" t="s">
        <v>31</v>
      </c>
      <c r="C40" s="13" t="str">
        <f>_xlfn.TEXTJOIN(CHAR(10),TRUE,$F$5:$F$7)</f>
        <v>ISO 14971
ISO 10993-1
EN 13532</v>
      </c>
      <c r="D40" s="13"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40" s="18" t="s">
        <v>90</v>
      </c>
      <c r="M40" s="17"/>
      <c r="N40" s="13"/>
    </row>
    <row r="41" spans="1:14" ht="143" customHeight="1" x14ac:dyDescent="0.2">
      <c r="A41" s="18" t="s">
        <v>324</v>
      </c>
      <c r="B41" s="17" t="s">
        <v>31</v>
      </c>
      <c r="C41" s="13" t="str">
        <f>_xlfn.TEXTJOIN(CHAR(10),TRUE,$F$5:$F$7)&amp;CHAR(10)&amp;$F$23</f>
        <v>ISO 14971
ISO 10993-1
EN 13532
IEC 63000</v>
      </c>
      <c r="D41" s="13"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41" s="18" t="s">
        <v>324</v>
      </c>
      <c r="M41" s="17"/>
      <c r="N41" s="13"/>
    </row>
    <row r="42" spans="1:14" ht="93" customHeight="1" x14ac:dyDescent="0.2">
      <c r="A42" s="13" t="s">
        <v>325</v>
      </c>
      <c r="B42" s="17" t="s">
        <v>31</v>
      </c>
      <c r="C42" s="13" t="str">
        <f>$F$4&amp;CHAR(10)&amp;$F$5&amp;CHAR(10)&amp;$F$7&amp;CHAR(10)&amp;_xlfn.TEXTJOIN(CHAR(10),TRUE,$F$16:$F$17)</f>
        <v>ISO 13485
ISO 14971
EN 13532
IEC 61010-1
IEC 61010-2-101</v>
      </c>
      <c r="D42" s="13"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42" s="13" t="s">
        <v>325</v>
      </c>
      <c r="M42" s="17"/>
      <c r="N42" s="13"/>
    </row>
    <row r="43" spans="1:14" ht="17" customHeight="1" x14ac:dyDescent="0.2">
      <c r="A43" s="91" t="s">
        <v>511</v>
      </c>
      <c r="B43" s="92"/>
      <c r="C43" s="92"/>
      <c r="D43" s="93"/>
      <c r="F43" s="82"/>
      <c r="G43" s="82"/>
      <c r="H43" s="82"/>
      <c r="I43" s="83"/>
      <c r="J43" s="83"/>
      <c r="L43" s="91" t="s">
        <v>511</v>
      </c>
      <c r="M43" s="92"/>
      <c r="N43" s="92"/>
    </row>
    <row r="44" spans="1:14" ht="34" customHeight="1" x14ac:dyDescent="0.2">
      <c r="A44" s="60" t="s">
        <v>107</v>
      </c>
      <c r="B44" s="94"/>
      <c r="C44" s="94"/>
      <c r="D44" s="61"/>
      <c r="F44" s="84"/>
      <c r="G44" s="84"/>
      <c r="H44" s="84"/>
      <c r="I44" s="81"/>
      <c r="J44" s="81"/>
      <c r="L44" s="60" t="s">
        <v>107</v>
      </c>
      <c r="M44" s="94"/>
      <c r="N44" s="94"/>
    </row>
    <row r="45" spans="1:14" ht="95" customHeight="1" x14ac:dyDescent="0.2">
      <c r="A45" s="24" t="s">
        <v>326</v>
      </c>
      <c r="B45" s="17" t="s">
        <v>31</v>
      </c>
      <c r="C45" s="13" t="str">
        <f>_xlfn.TEXTJOIN(CHAR(10),TRUE,$F$5:$F$8)&amp;CHAR(10)&amp;$F$21</f>
        <v>ISO 14971
ISO 10993-1
EN 13532
EN 13612
IEC 62366-1</v>
      </c>
      <c r="D45" s="13" t="str">
        <f t="shared" ref="D45:D52" si="2">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G45" s="9"/>
      <c r="H45" s="8"/>
      <c r="I45" s="27"/>
      <c r="L45" s="24" t="s">
        <v>326</v>
      </c>
      <c r="M45" s="17"/>
      <c r="N45" s="13"/>
    </row>
    <row r="46" spans="1:14" ht="138" customHeight="1" x14ac:dyDescent="0.2">
      <c r="A46" s="24" t="s">
        <v>327</v>
      </c>
      <c r="B46" s="17" t="s">
        <v>31</v>
      </c>
      <c r="C46" s="13" t="str">
        <f>_xlfn.TEXTJOIN(CHAR(10),TRUE,$F$5:$F$7)&amp;CHAR(10)&amp;$F$21</f>
        <v>ISO 14971
ISO 10993-1
EN 13532
IEC 62366-1</v>
      </c>
      <c r="D46" s="13" t="str">
        <f t="shared" si="2"/>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G46" s="9"/>
      <c r="H46" s="8"/>
      <c r="I46" s="27"/>
      <c r="L46" s="24" t="s">
        <v>327</v>
      </c>
      <c r="M46" s="17"/>
      <c r="N46" s="13"/>
    </row>
    <row r="47" spans="1:14" ht="140" customHeight="1" x14ac:dyDescent="0.2">
      <c r="A47" s="23" t="s">
        <v>328</v>
      </c>
      <c r="B47" s="17" t="s">
        <v>31</v>
      </c>
      <c r="C47" s="13" t="str">
        <f>_xlfn.TEXTJOIN(CHAR(10),TRUE,$F$5:$F$7)&amp;CHAR(10)&amp;$F$21</f>
        <v>ISO 14971
ISO 10993-1
EN 13532
IEC 62366-1</v>
      </c>
      <c r="D47" s="13" t="str">
        <f t="shared" si="2"/>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G47" s="9"/>
      <c r="H47" s="8"/>
      <c r="I47" s="27"/>
      <c r="L47" s="23" t="s">
        <v>328</v>
      </c>
      <c r="M47" s="17"/>
      <c r="N47" s="13"/>
    </row>
    <row r="48" spans="1:14" ht="105" customHeight="1" x14ac:dyDescent="0.2">
      <c r="A48" s="23" t="s">
        <v>329</v>
      </c>
      <c r="B48" s="17" t="s">
        <v>31</v>
      </c>
      <c r="C48" s="13" t="str">
        <f>_xlfn.TEXTJOIN(CHAR(10),TRUE,$F$27:$F$30)</f>
        <v>ISO 11607-1
ISO 11607-2
ISO 18113-1
ISO 20417</v>
      </c>
      <c r="D48" s="13" t="str">
        <f>$I$12&amp;CHAR(10)&amp;$I$15&amp;CHAR(10)&amp;_xlfn.TEXTJOIN(CHAR(10),TRUE,$I$17:$I$18)&amp;CHAR(10)&amp;$I$20</f>
        <v>W020202 - Hemostasis
W020205 - Histology / Cytology
W020301 - Microbiology susceptibility / Identification
W020302 - Blood cultures and mycobacteria
W020304 - Microbiology gram stainer</v>
      </c>
      <c r="G48" s="9"/>
      <c r="H48" s="8"/>
      <c r="I48" s="27"/>
      <c r="L48" s="23" t="s">
        <v>329</v>
      </c>
      <c r="M48" s="17"/>
      <c r="N48" s="13"/>
    </row>
    <row r="49" spans="1:14" ht="101" customHeight="1" x14ac:dyDescent="0.2">
      <c r="A49" s="23" t="s">
        <v>330</v>
      </c>
      <c r="B49" s="17" t="s">
        <v>31</v>
      </c>
      <c r="C49" s="13" t="str">
        <f>_xlfn.TEXTJOIN(CHAR(10),TRUE,$F$4:$F$5)&amp;CHAR(10)&amp;_xlfn.TEXTJOIN(CHAR(10),TRUE,$F$25:$F$28)</f>
        <v>ISO 13485
ISO 14971
ISO 11737-1
ISO 11135
ISO 11607-1
ISO 11607-2</v>
      </c>
      <c r="D49" s="13" t="str">
        <f>$I$12&amp;CHAR(10)&amp;$I$15&amp;CHAR(10)&amp;_xlfn.TEXTJOIN(CHAR(10),TRUE,$I$17:$I$18)</f>
        <v>W020202 - Hemostasis
W020205 - Histology / Cytology
W020301 - Microbiology susceptibility / Identification
W020302 - Blood cultures and mycobacteria</v>
      </c>
      <c r="F49" s="34"/>
      <c r="G49" s="9"/>
      <c r="H49" s="8"/>
      <c r="I49" s="27"/>
      <c r="L49" s="23" t="s">
        <v>330</v>
      </c>
      <c r="M49" s="17"/>
      <c r="N49" s="13"/>
    </row>
    <row r="50" spans="1:14" ht="69" customHeight="1" x14ac:dyDescent="0.2">
      <c r="A50" s="23" t="s">
        <v>331</v>
      </c>
      <c r="B50" s="17" t="s">
        <v>31</v>
      </c>
      <c r="C50" s="13" t="str">
        <f>_xlfn.TEXTJOIN(CHAR(10),TRUE,$F$4:$F$5)&amp;CHAR(10)&amp;_xlfn.TEXTJOIN(CHAR(10),TRUE,$F$25:$F$26)</f>
        <v>ISO 13485
ISO 14971
ISO 11737-1
ISO 11135</v>
      </c>
      <c r="D50" s="13" t="str">
        <f t="shared" si="2"/>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50" s="34"/>
      <c r="G50" s="9"/>
      <c r="H50" s="8"/>
      <c r="I50" s="27"/>
      <c r="L50" s="23" t="s">
        <v>331</v>
      </c>
      <c r="M50" s="17"/>
      <c r="N50" s="13"/>
    </row>
    <row r="51" spans="1:14" ht="64" customHeight="1" x14ac:dyDescent="0.2">
      <c r="A51" s="23" t="s">
        <v>332</v>
      </c>
      <c r="B51" s="17" t="s">
        <v>31</v>
      </c>
      <c r="C51" s="13" t="str">
        <f>_xlfn.TEXTJOIN(CHAR(10),TRUE,$F$4:$F$5)&amp;CHAR(10)&amp;$F$30</f>
        <v>ISO 13485
ISO 14971
ISO 20417</v>
      </c>
      <c r="D51" s="13" t="str">
        <f t="shared" si="2"/>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51" s="34"/>
      <c r="G51" s="9"/>
      <c r="H51" s="8"/>
      <c r="I51" s="27"/>
      <c r="L51" s="23" t="s">
        <v>332</v>
      </c>
      <c r="M51" s="17"/>
      <c r="N51" s="13"/>
    </row>
    <row r="52" spans="1:14" ht="41" customHeight="1" x14ac:dyDescent="0.2">
      <c r="A52" s="23" t="s">
        <v>333</v>
      </c>
      <c r="B52" s="17" t="s">
        <v>31</v>
      </c>
      <c r="C52" s="13" t="str">
        <f>_xlfn.TEXTJOIN(CHAR(10),TRUE,$F$27:$F$30)</f>
        <v>ISO 11607-1
ISO 11607-2
ISO 18113-1
ISO 20417</v>
      </c>
      <c r="D52" s="13" t="str">
        <f t="shared" si="2"/>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52" s="34"/>
      <c r="G52" s="9"/>
      <c r="H52" s="8"/>
      <c r="I52" s="27"/>
      <c r="L52" s="23" t="s">
        <v>333</v>
      </c>
      <c r="M52" s="17"/>
      <c r="N52" s="13"/>
    </row>
    <row r="53" spans="1:14" x14ac:dyDescent="0.2">
      <c r="A53" s="91" t="s">
        <v>334</v>
      </c>
      <c r="B53" s="92"/>
      <c r="C53" s="92"/>
      <c r="D53" s="93"/>
      <c r="F53" s="34"/>
      <c r="G53" s="9"/>
      <c r="H53" s="8"/>
      <c r="I53" s="27"/>
      <c r="L53" s="91" t="s">
        <v>334</v>
      </c>
      <c r="M53" s="92"/>
      <c r="N53" s="92"/>
    </row>
    <row r="54" spans="1:14" ht="409.6" x14ac:dyDescent="0.2">
      <c r="A54" s="14" t="s">
        <v>17</v>
      </c>
      <c r="B54" s="40"/>
      <c r="C54" s="74" t="s">
        <v>633</v>
      </c>
      <c r="D54" s="75"/>
      <c r="F54" s="82"/>
      <c r="G54" s="82"/>
      <c r="H54" s="82"/>
      <c r="I54" s="79"/>
      <c r="J54" s="79"/>
      <c r="L54" s="14" t="s">
        <v>17</v>
      </c>
      <c r="M54" s="17"/>
      <c r="N54" s="13"/>
    </row>
    <row r="55" spans="1:14" ht="409.6" x14ac:dyDescent="0.2">
      <c r="A55" s="23" t="s">
        <v>18</v>
      </c>
      <c r="B55" s="40"/>
      <c r="C55" s="74" t="s">
        <v>633</v>
      </c>
      <c r="D55" s="75"/>
      <c r="F55" s="34"/>
      <c r="G55" s="2"/>
      <c r="H55" s="2"/>
      <c r="I55" s="27"/>
      <c r="L55" s="23" t="s">
        <v>18</v>
      </c>
      <c r="M55" s="17"/>
      <c r="N55" s="13"/>
    </row>
    <row r="56" spans="1:14" x14ac:dyDescent="0.2">
      <c r="A56" s="68" t="s">
        <v>335</v>
      </c>
      <c r="B56" s="69"/>
      <c r="C56" s="69"/>
      <c r="D56" s="70"/>
      <c r="F56" s="34"/>
      <c r="G56" s="9"/>
      <c r="H56" s="8"/>
      <c r="I56" s="27"/>
      <c r="L56" s="68" t="s">
        <v>335</v>
      </c>
      <c r="M56" s="69"/>
      <c r="N56" s="69"/>
    </row>
    <row r="57" spans="1:14" ht="131" customHeight="1" x14ac:dyDescent="0.2">
      <c r="A57" s="18" t="s">
        <v>336</v>
      </c>
      <c r="B57" s="17" t="s">
        <v>31</v>
      </c>
      <c r="C57" s="13" t="str">
        <f>$F$5&amp;CHAR(10)&amp;$F$22&amp;CHAR(10)&amp;$F$23</f>
        <v>ISO 14971
IEC 62479
IEC 63000</v>
      </c>
      <c r="D57" s="13" t="str">
        <f>_xlfn.TEXTJOIN(CHAR(10),TRUE,$I$4:$I$10)&amp;CHAR(10)&amp;$I$13&amp;CHAR(10)&amp;$I$14&amp;CHAR(10)&amp;$I$16&amp;CHAR(10)&amp;$I$19&amp;CHAR(10)&amp;_xlfn.TEXTJOIN(CHAR(10),TRUE,$I$22:$I$28)</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v>
      </c>
      <c r="F57" s="78"/>
      <c r="G57" s="78"/>
      <c r="H57" s="78"/>
      <c r="I57" s="79"/>
      <c r="J57" s="79"/>
      <c r="L57" s="18" t="s">
        <v>336</v>
      </c>
      <c r="M57" s="17"/>
      <c r="N57" s="13"/>
    </row>
    <row r="58" spans="1:14" x14ac:dyDescent="0.2">
      <c r="A58" s="95" t="s">
        <v>337</v>
      </c>
      <c r="B58" s="96"/>
      <c r="C58" s="96"/>
      <c r="D58" s="97"/>
      <c r="F58" s="36"/>
      <c r="G58" s="9"/>
      <c r="H58" s="8"/>
      <c r="I58" s="27"/>
      <c r="L58" s="95" t="s">
        <v>337</v>
      </c>
      <c r="M58" s="96"/>
      <c r="N58" s="96"/>
    </row>
    <row r="59" spans="1:14" ht="140" customHeight="1" x14ac:dyDescent="0.2">
      <c r="A59" s="14" t="s">
        <v>135</v>
      </c>
      <c r="B59" s="17" t="s">
        <v>31</v>
      </c>
      <c r="C59" s="13" t="str">
        <f>$F$5&amp;CHAR(10)&amp;_xlfn.TEXTJOIN(CHAR(10),TRUE,$F$10:$F$19)&amp;CHAR(10)&amp;$F$21</f>
        <v>ISO 14971
IEC 60601-1
IEC 60601-1-2
IEC 61000-4-2
IEC 61000-4-3
IEC 61000-4-6
IEC 61000-4-8
IEC 61010-1
IEC 61010-2-101
IEC 61326-1
IEC 61326-2-6
IEC 62366-1</v>
      </c>
      <c r="D59" s="13" t="str">
        <f t="shared" ref="D59:D70" si="3">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59" s="80"/>
      <c r="G59" s="80"/>
      <c r="H59" s="80"/>
      <c r="I59" s="81"/>
      <c r="J59" s="81"/>
      <c r="L59" s="14" t="s">
        <v>135</v>
      </c>
      <c r="M59" s="17"/>
      <c r="N59" s="13"/>
    </row>
    <row r="60" spans="1:14" ht="91" customHeight="1" x14ac:dyDescent="0.2">
      <c r="A60" s="14" t="s">
        <v>136</v>
      </c>
      <c r="B60" s="17" t="s">
        <v>31</v>
      </c>
      <c r="C60" s="13" t="str">
        <f>$F$5&amp;CHAR(10)&amp;$F$7&amp;CHAR(10)&amp;_xlfn.TEXTJOIN(CHAR(10),TRUE,$F$10:$F$19)&amp;CHAR(10)&amp;$F$21&amp;CHAR(10)&amp;$F$22</f>
        <v>ISO 14971
EN 13532
IEC 60601-1
IEC 60601-1-2
IEC 61000-4-2
IEC 61000-4-3
IEC 61000-4-6
IEC 61000-4-8
IEC 61010-1
IEC 61010-2-101
IEC 61326-1
IEC 61326-2-6
IEC 62366-1
IEC 62479</v>
      </c>
      <c r="D60" s="13"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60" s="34"/>
      <c r="G60" s="9"/>
      <c r="H60" s="8"/>
      <c r="I60" s="27"/>
      <c r="L60" s="14" t="s">
        <v>136</v>
      </c>
      <c r="M60" s="17"/>
      <c r="N60" s="13"/>
    </row>
    <row r="61" spans="1:14" ht="108" customHeight="1" x14ac:dyDescent="0.2">
      <c r="A61" s="14" t="s">
        <v>137</v>
      </c>
      <c r="B61" s="17" t="s">
        <v>31</v>
      </c>
      <c r="C61" s="13" t="str">
        <f>_xlfn.TEXTJOIN(CHAR(10),TRUE,$F$5:$F$7)</f>
        <v>ISO 14971
ISO 10993-1
EN 13532</v>
      </c>
      <c r="D61" s="13" t="str">
        <f t="shared" si="3"/>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61" s="34"/>
      <c r="G61" s="9"/>
      <c r="H61" s="8"/>
      <c r="I61" s="27"/>
      <c r="L61" s="14" t="s">
        <v>137</v>
      </c>
      <c r="M61" s="17"/>
      <c r="N61" s="13"/>
    </row>
    <row r="62" spans="1:14" ht="44" customHeight="1" x14ac:dyDescent="0.2">
      <c r="A62" s="14" t="s">
        <v>138</v>
      </c>
      <c r="B62" s="17" t="s">
        <v>31</v>
      </c>
      <c r="C62" s="13" t="str">
        <f>$F$5&amp;CHAR(10)&amp;$F$20&amp;CHAR(10)&amp;$F$24</f>
        <v>ISO 14971
IEC 62304
IEC 81001-5-1</v>
      </c>
      <c r="D62" s="13" t="str">
        <f>_xlfn.TEXTJOIN(CHAR(10),TRUE,$I$4:$I$10)&amp;CHAR(10)&amp;$I$13&amp;CHAR(10)&amp;$I$14&amp;CHAR(10)&amp;$I$16&amp;CHAR(10)&amp;$I$19&amp;CHAR(10)&amp;_xlfn.TEXTJOIN(CHAR(10),TRUE,$I$22:$I$28)</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v>
      </c>
      <c r="F62" s="34"/>
      <c r="G62" s="9"/>
      <c r="H62" s="8"/>
      <c r="I62" s="27"/>
      <c r="L62" s="14" t="s">
        <v>138</v>
      </c>
      <c r="M62" s="17"/>
      <c r="N62" s="13"/>
    </row>
    <row r="63" spans="1:14" ht="58" customHeight="1" x14ac:dyDescent="0.2">
      <c r="A63" s="14" t="s">
        <v>139</v>
      </c>
      <c r="B63" s="17" t="s">
        <v>31</v>
      </c>
      <c r="C63" s="13" t="str">
        <f>_xlfn.TEXTJOIN(CHAR(10),TRUE,$F$5:$F$7)</f>
        <v>ISO 14971
ISO 10993-1
EN 13532</v>
      </c>
      <c r="D63" s="13" t="str">
        <f t="shared" si="3"/>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63" s="34"/>
      <c r="G63" s="9"/>
      <c r="H63" s="8"/>
      <c r="I63" s="27"/>
      <c r="L63" s="14" t="s">
        <v>139</v>
      </c>
      <c r="M63" s="17"/>
      <c r="N63" s="13"/>
    </row>
    <row r="64" spans="1:14" ht="110" customHeight="1" x14ac:dyDescent="0.2">
      <c r="A64" s="14" t="s">
        <v>338</v>
      </c>
      <c r="B64" s="17" t="s">
        <v>31</v>
      </c>
      <c r="C64" s="13" t="str">
        <f>$F$5&amp;CHAR(10)&amp;_xlfn.TEXTJOIN(CHAR(10),TRUE,$F$7:$F$9)&amp;CHAR(10)&amp;$F$21</f>
        <v>ISO 14971
EN 13532
EN 13612
ISO 20916
IEC 62366-1</v>
      </c>
      <c r="D64" s="13" t="str">
        <f>_xlfn.TEXTJOIN(CHAR(10),TRUE,$I$4:$I$35)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64" s="34"/>
      <c r="G64" s="9"/>
      <c r="H64" s="8"/>
      <c r="I64" s="27"/>
      <c r="L64" s="14" t="s">
        <v>338</v>
      </c>
      <c r="M64" s="17"/>
      <c r="N64" s="13"/>
    </row>
    <row r="65" spans="1:14" ht="85" customHeight="1" x14ac:dyDescent="0.2">
      <c r="A65" s="14" t="s">
        <v>339</v>
      </c>
      <c r="B65" s="17" t="s">
        <v>31</v>
      </c>
      <c r="C65" s="13" t="str">
        <f>$F$5&amp;CHAR(10)&amp;_xlfn.TEXTJOIN(CHAR(10),TRUE,$F$12:$F$15)&amp;CHAR(10)&amp;$F$18&amp;CHAR(10)&amp;$F$19&amp;CHAR(10)&amp;$F$22</f>
        <v>ISO 14971
IEC 61000-4-2
IEC 61000-4-3
IEC 61000-4-6
IEC 61000-4-8
IEC 61326-1
IEC 61326-2-6
IEC 62479</v>
      </c>
      <c r="D65" s="13" t="str">
        <f>_xlfn.TEXTJOIN(CHAR(10),TRUE,$I$4:$I$10)&amp;CHAR(10)&amp;$I$13&amp;CHAR(10)&amp;$I$14&amp;CHAR(10)&amp;$I$16&amp;CHAR(10)&amp;$I$19&amp;CHAR(10)&amp;_xlfn.TEXTJOIN(CHAR(10),TRUE,$I$22:$I$28)</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v>
      </c>
      <c r="F65" s="34"/>
      <c r="G65" s="9"/>
      <c r="H65" s="8"/>
      <c r="I65" s="27"/>
      <c r="L65" s="14" t="s">
        <v>339</v>
      </c>
      <c r="M65" s="17"/>
      <c r="N65" s="13"/>
    </row>
    <row r="66" spans="1:14" ht="68" customHeight="1" x14ac:dyDescent="0.2">
      <c r="A66" s="14" t="s">
        <v>340</v>
      </c>
      <c r="B66" s="17" t="s">
        <v>31</v>
      </c>
      <c r="C66" s="13" t="str">
        <f>$F$4&amp;CHAR(10)&amp;$F$5&amp;CHAR(10)&amp;$F$16&amp;CHAR(10)&amp;$F$17</f>
        <v>ISO 13485
ISO 14971
IEC 61010-1
IEC 61010-2-101</v>
      </c>
      <c r="D66" s="13" t="str">
        <f>_xlfn.TEXTJOIN(CHAR(10),TRUE,$I$4:$I$10)&amp;CHAR(10)&amp;$I$13&amp;CHAR(10)&amp;$I$14&amp;CHAR(10)&amp;$I$16&amp;CHAR(10)&amp;$I$19&amp;CHAR(10)&amp;_xlfn.TEXTJOIN(CHAR(10),TRUE,$I$22:$I$28)</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v>
      </c>
      <c r="F66" s="34"/>
      <c r="G66" s="9"/>
      <c r="H66" s="8"/>
      <c r="I66" s="27"/>
      <c r="L66" s="14" t="s">
        <v>340</v>
      </c>
      <c r="M66" s="17"/>
      <c r="N66" s="13"/>
    </row>
    <row r="67" spans="1:14" ht="135" customHeight="1" x14ac:dyDescent="0.2">
      <c r="A67" s="14" t="s">
        <v>341</v>
      </c>
      <c r="B67" s="17" t="s">
        <v>31</v>
      </c>
      <c r="C67" s="13" t="str">
        <f>$F$4&amp;CHAR(10)&amp;$F$5&amp;CHAR(10)&amp;$F$7&amp;CHAR(10)&amp;$F$21</f>
        <v>ISO 13485
ISO 14971
EN 13532
IEC 62366-1</v>
      </c>
      <c r="D67" s="13" t="str">
        <f>_xlfn.TEXTJOIN(CHAR(10),TRUE,$I$4:$I$35)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67" s="14" t="s">
        <v>341</v>
      </c>
      <c r="M67" s="17"/>
      <c r="N67" s="13"/>
    </row>
    <row r="68" spans="1:14" ht="84" customHeight="1" x14ac:dyDescent="0.2">
      <c r="A68" s="14" t="s">
        <v>342</v>
      </c>
      <c r="B68" s="17" t="s">
        <v>31</v>
      </c>
      <c r="C68" s="13" t="str">
        <f>$F$4&amp;CHAR(10)&amp;$F$5&amp;CHAR(10)&amp;$F$7&amp;CHAR(10)&amp;$F$21</f>
        <v>ISO 13485
ISO 14971
EN 13532
IEC 62366-1</v>
      </c>
      <c r="D68" s="13" t="str">
        <f>_xlfn.TEXTJOIN(CHAR(10),TRUE,$I$4:$I$35)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68" s="14" t="s">
        <v>342</v>
      </c>
      <c r="M68" s="17"/>
      <c r="N68" s="13"/>
    </row>
    <row r="69" spans="1:14" ht="155" customHeight="1" x14ac:dyDescent="0.2">
      <c r="A69" s="14" t="s">
        <v>343</v>
      </c>
      <c r="B69" s="17" t="s">
        <v>31</v>
      </c>
      <c r="C69" s="13" t="str">
        <f>$F$4&amp;CHAR(10)&amp;$F$5&amp;CHAR(10)&amp;$F$7&amp;CHAR(10)&amp;_xlfn.TEXTJOIN(CHAR(10),TRUE,$F$29:$F$30)</f>
        <v>ISO 13485
ISO 14971
EN 13532
ISO 18113-1
ISO 20417</v>
      </c>
      <c r="D69" s="13" t="str">
        <f t="shared" si="3"/>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69" s="14" t="s">
        <v>343</v>
      </c>
      <c r="M69" s="17"/>
      <c r="N69" s="13"/>
    </row>
    <row r="70" spans="1:14" ht="143" customHeight="1" x14ac:dyDescent="0.2">
      <c r="A70" s="14" t="s">
        <v>344</v>
      </c>
      <c r="B70" s="17" t="s">
        <v>31</v>
      </c>
      <c r="C70" s="13" t="str">
        <f>$F$4&amp;CHAR(10)&amp;$F$5&amp;CHAR(10)&amp;$F$21</f>
        <v>ISO 13485
ISO 14971
IEC 62366-1</v>
      </c>
      <c r="D70" s="13" t="str">
        <f t="shared" si="3"/>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70" s="14" t="s">
        <v>344</v>
      </c>
      <c r="M70" s="17"/>
      <c r="N70" s="13"/>
    </row>
    <row r="71" spans="1:14" x14ac:dyDescent="0.2">
      <c r="A71" s="68" t="s">
        <v>345</v>
      </c>
      <c r="B71" s="69"/>
      <c r="C71" s="69"/>
      <c r="D71" s="70"/>
      <c r="L71" s="68" t="s">
        <v>345</v>
      </c>
      <c r="M71" s="69"/>
      <c r="N71" s="69"/>
    </row>
    <row r="72" spans="1:14" ht="116" customHeight="1" x14ac:dyDescent="0.2">
      <c r="A72" s="14" t="s">
        <v>347</v>
      </c>
      <c r="B72" s="17" t="s">
        <v>31</v>
      </c>
      <c r="C72" s="13" t="str">
        <f>_xlfn.TEXTJOIN(CHAR(10),TRUE,$F$7:$F$8)</f>
        <v>EN 13532
EN 13612</v>
      </c>
      <c r="D72" s="13" t="str">
        <f>_xlfn.TEXTJOIN(CHAR(10),TRUE,$I$4:$I$10)&amp;CHAR(10)&amp;$I$13&amp;CHAR(10)&amp;$I$14&amp;CHAR(10)&amp;$I$16&amp;CHAR(10)&amp;$I$19&amp;CHAR(10)&amp;_xlfn.TEXTJOIN(CHAR(10),TRUE,$I$22:$I$28)</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v>
      </c>
      <c r="L72" s="14" t="s">
        <v>347</v>
      </c>
      <c r="M72" s="17"/>
      <c r="N72" s="13"/>
    </row>
    <row r="73" spans="1:14" ht="100" customHeight="1" x14ac:dyDescent="0.2">
      <c r="A73" s="14" t="s">
        <v>346</v>
      </c>
      <c r="B73" s="17" t="s">
        <v>31</v>
      </c>
      <c r="C73" s="13" t="str">
        <f>$F$5&amp;CHAR(10)&amp;_xlfn.TEXTJOIN(CHAR(10),TRUE,$F$29:$F$30)</f>
        <v>ISO 14971
ISO 18113-1
ISO 20417</v>
      </c>
      <c r="D73" s="13" t="str">
        <f>_xlfn.TEXTJOIN(CHAR(10),TRUE,$I$4:$I$10)&amp;CHAR(10)&amp;$I$13&amp;CHAR(10)&amp;$I$14&amp;CHAR(10)&amp;$I$16&amp;CHAR(10)&amp;$I$19&amp;CHAR(10)&amp;_xlfn.TEXTJOIN(CHAR(10),TRUE,$I$22:$I$28)</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v>
      </c>
      <c r="L73" s="14" t="s">
        <v>346</v>
      </c>
      <c r="M73" s="17"/>
      <c r="N73" s="13"/>
    </row>
    <row r="74" spans="1:14" x14ac:dyDescent="0.2">
      <c r="A74" s="68" t="s">
        <v>356</v>
      </c>
      <c r="B74" s="69"/>
      <c r="C74" s="69"/>
      <c r="D74" s="70"/>
      <c r="L74" s="68" t="s">
        <v>356</v>
      </c>
      <c r="M74" s="69"/>
      <c r="N74" s="69"/>
    </row>
    <row r="75" spans="1:14" s="28" customFormat="1" ht="126" customHeight="1" x14ac:dyDescent="0.2">
      <c r="A75" s="13" t="s">
        <v>358</v>
      </c>
      <c r="B75" s="17" t="s">
        <v>31</v>
      </c>
      <c r="C75" s="13" t="str">
        <f>$F$4&amp;CHAR(10)&amp;$F$5&amp;CHAR(10)&amp;$F$22</f>
        <v>ISO 13485
ISO 14971
IEC 62479</v>
      </c>
      <c r="D75" s="13" t="str">
        <f>_xlfn.TEXTJOIN(CHAR(10),TRUE,$I$4:$I$10)&amp;CHAR(10)&amp;$I$13&amp;CHAR(10)&amp;$I$14&amp;CHAR(10)&amp;$I$16&amp;CHAR(10)&amp;$I$19&amp;CHAR(10)&amp;_xlfn.TEXTJOIN(CHAR(10),TRUE,$I$22:$I$28)</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v>
      </c>
      <c r="F75" s="27"/>
      <c r="I75" s="29"/>
      <c r="L75" s="13" t="s">
        <v>358</v>
      </c>
      <c r="M75" s="17"/>
      <c r="N75" s="13"/>
    </row>
    <row r="76" spans="1:14" x14ac:dyDescent="0.2">
      <c r="A76" s="71" t="s">
        <v>359</v>
      </c>
      <c r="B76" s="72"/>
      <c r="C76" s="72"/>
      <c r="D76" s="73"/>
      <c r="L76" s="71" t="s">
        <v>359</v>
      </c>
      <c r="M76" s="72"/>
      <c r="N76" s="72"/>
    </row>
    <row r="77" spans="1:14" ht="97" customHeight="1" x14ac:dyDescent="0.2">
      <c r="A77" s="14" t="s">
        <v>360</v>
      </c>
      <c r="B77" s="17" t="s">
        <v>31</v>
      </c>
      <c r="C77" s="13" t="str">
        <f>$F$4&amp;CHAR(10)&amp;$F$5&amp;CHAR(10)&amp;_xlfn.TEXTJOIN(CHAR(10),TRUE,$F$12:$F$15)&amp;CHAR(10)&amp;_xlfn.TEXTJOIN(CHAR(10),TRUE,$F$18:$F$19)&amp;CHAR(10)&amp;$F$22</f>
        <v>ISO 13485
ISO 14971
IEC 61000-4-2
IEC 61000-4-3
IEC 61000-4-6
IEC 61000-4-8
IEC 61326-1
IEC 61326-2-6
IEC 62479</v>
      </c>
      <c r="D77" s="13" t="str">
        <f>_xlfn.TEXTJOIN(CHAR(10),TRUE,$I$4:$I$10)&amp;CHAR(10)&amp;$I$13&amp;CHAR(10)&amp;$I$14&amp;CHAR(10)&amp;$I$16&amp;CHAR(10)&amp;$I$19&amp;CHAR(10)&amp;_xlfn.TEXTJOIN(CHAR(10),TRUE,$I$22:$I$28)</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v>
      </c>
      <c r="L77" s="14" t="s">
        <v>360</v>
      </c>
      <c r="M77" s="17"/>
      <c r="N77" s="13"/>
    </row>
    <row r="78" spans="1:14" ht="56" customHeight="1" x14ac:dyDescent="0.2">
      <c r="A78" s="14" t="s">
        <v>361</v>
      </c>
      <c r="B78" s="17"/>
      <c r="C78" s="74" t="s">
        <v>633</v>
      </c>
      <c r="D78" s="75"/>
      <c r="L78" s="14" t="s">
        <v>361</v>
      </c>
      <c r="M78" s="17"/>
      <c r="N78" s="13"/>
    </row>
    <row r="79" spans="1:14" ht="104" customHeight="1" x14ac:dyDescent="0.2">
      <c r="A79" s="14" t="s">
        <v>357</v>
      </c>
      <c r="B79" s="17" t="s">
        <v>31</v>
      </c>
      <c r="C79" s="13" t="str">
        <f>$F$5&amp;CHAR(10)&amp;_xlfn.TEXTJOIN(CHAR(10),TRUE,$F$12:$F$15)&amp;CHAR(10)&amp;_xlfn.TEXTJOIN(CHAR(10),TRUE,$F$18:$F$19)&amp;CHAR(10)&amp;$F$22</f>
        <v>ISO 14971
IEC 61000-4-2
IEC 61000-4-3
IEC 61000-4-6
IEC 61000-4-8
IEC 61326-1
IEC 61326-2-6
IEC 62479</v>
      </c>
      <c r="D79" s="13" t="str">
        <f>_xlfn.TEXTJOIN(CHAR(10),TRUE,$I$4:$I$10)&amp;CHAR(10)&amp;$I$13&amp;CHAR(10)&amp;$I$14&amp;CHAR(10)&amp;$I$16&amp;CHAR(10)&amp;$I$19&amp;CHAR(10)&amp;_xlfn.TEXTJOIN(CHAR(10),TRUE,$I$22:$I$28)</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v>
      </c>
      <c r="L79" s="14" t="s">
        <v>357</v>
      </c>
      <c r="M79" s="17"/>
      <c r="N79" s="13"/>
    </row>
    <row r="80" spans="1:14" x14ac:dyDescent="0.2">
      <c r="A80" s="68" t="s">
        <v>362</v>
      </c>
      <c r="B80" s="69"/>
      <c r="C80" s="69"/>
      <c r="D80" s="70"/>
      <c r="L80" s="68" t="s">
        <v>362</v>
      </c>
      <c r="M80" s="69"/>
      <c r="N80" s="69"/>
    </row>
    <row r="81" spans="1:14" ht="113" customHeight="1" x14ac:dyDescent="0.2">
      <c r="A81" s="14" t="s">
        <v>363</v>
      </c>
      <c r="B81" s="17" t="s">
        <v>31</v>
      </c>
      <c r="C81" s="13" t="str">
        <f>$F$5&amp;CHAR(10)&amp;$F$20&amp;CHAR(10)&amp;$F$24</f>
        <v>ISO 14971
IEC 62304
IEC 81001-5-1</v>
      </c>
      <c r="D81" s="13" t="str">
        <f>_xlfn.TEXTJOIN(CHAR(10),TRUE,$I$4:$I$10)&amp;CHAR(10)&amp;$I$13&amp;CHAR(10)&amp;$I$14&amp;CHAR(10)&amp;$I$16&amp;CHAR(10)&amp;$I$19&amp;CHAR(10)&amp;_xlfn.TEXTJOIN(CHAR(10),TRUE,$I$22:$I$28)</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v>
      </c>
      <c r="L81" s="14" t="s">
        <v>363</v>
      </c>
      <c r="M81" s="17"/>
      <c r="N81" s="13"/>
    </row>
    <row r="82" spans="1:14" ht="91" customHeight="1" x14ac:dyDescent="0.2">
      <c r="A82" s="14" t="s">
        <v>364</v>
      </c>
      <c r="B82" s="17" t="s">
        <v>31</v>
      </c>
      <c r="C82" s="13" t="str">
        <f>$F$5&amp;CHAR(10)&amp;$F$20&amp;CHAR(10)&amp;$F$24</f>
        <v>ISO 14971
IEC 62304
IEC 81001-5-1</v>
      </c>
      <c r="D82" s="13" t="str">
        <f>_xlfn.TEXTJOIN(CHAR(10),TRUE,$I$4:$I$10)&amp;CHAR(10)&amp;$I$13&amp;CHAR(10)&amp;$I$14&amp;CHAR(10)&amp;$I$16&amp;CHAR(10)&amp;$I$19&amp;CHAR(10)&amp;_xlfn.TEXTJOIN(CHAR(10),TRUE,$I$22:$I$28)</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v>
      </c>
      <c r="L82" s="14" t="s">
        <v>364</v>
      </c>
      <c r="M82" s="17"/>
      <c r="N82" s="13"/>
    </row>
    <row r="83" spans="1:14" ht="51" customHeight="1" x14ac:dyDescent="0.2">
      <c r="A83" s="14" t="s">
        <v>365</v>
      </c>
      <c r="B83" s="17"/>
      <c r="C83" s="74" t="s">
        <v>633</v>
      </c>
      <c r="D83" s="75"/>
      <c r="L83" s="14" t="s">
        <v>365</v>
      </c>
      <c r="M83" s="17"/>
      <c r="N83" s="13"/>
    </row>
    <row r="84" spans="1:14" ht="85" customHeight="1" x14ac:dyDescent="0.2">
      <c r="A84" s="14" t="s">
        <v>366</v>
      </c>
      <c r="B84" s="17" t="s">
        <v>31</v>
      </c>
      <c r="C84" s="13" t="str">
        <f>$F$5&amp;CHAR(10)&amp;$F$20&amp;CHAR(10)&amp;$F$24</f>
        <v>ISO 14971
IEC 62304
IEC 81001-5-1</v>
      </c>
      <c r="D84" s="13" t="str">
        <f>_xlfn.TEXTJOIN(CHAR(10),TRUE,$I$4:$I$10)&amp;CHAR(10)&amp;$I$13&amp;CHAR(10)&amp;$I$14&amp;CHAR(10)&amp;$I$16&amp;CHAR(10)&amp;$I$19&amp;CHAR(10)&amp;_xlfn.TEXTJOIN(CHAR(10),TRUE,$I$22:$I$28)</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v>
      </c>
      <c r="L84" s="14" t="s">
        <v>366</v>
      </c>
      <c r="M84" s="17"/>
      <c r="N84" s="13"/>
    </row>
    <row r="85" spans="1:14" x14ac:dyDescent="0.2">
      <c r="A85" s="68" t="s">
        <v>367</v>
      </c>
      <c r="B85" s="69"/>
      <c r="C85" s="69"/>
      <c r="D85" s="70"/>
      <c r="L85" s="68" t="s">
        <v>367</v>
      </c>
      <c r="M85" s="69"/>
      <c r="N85" s="69"/>
    </row>
    <row r="86" spans="1:14" ht="110" customHeight="1" x14ac:dyDescent="0.2">
      <c r="A86" s="14" t="s">
        <v>368</v>
      </c>
      <c r="B86" s="17" t="s">
        <v>31</v>
      </c>
      <c r="C86" s="13" t="str">
        <f>$F$5&amp;CHAR(10)&amp;_xlfn.TEXTJOIN(CHAR(10),TRUE,$F$16:$F$17)</f>
        <v>ISO 14971
IEC 61010-1
IEC 61010-2-101</v>
      </c>
      <c r="D86" s="13" t="str">
        <f>_xlfn.TEXTJOIN(CHAR(10),TRUE,$I$4:$I$10)&amp;CHAR(10)&amp;$I$13&amp;CHAR(10)&amp;$I$14&amp;CHAR(10)&amp;$I$16&amp;CHAR(10)&amp;$I$19&amp;CHAR(10)&amp;_xlfn.TEXTJOIN(CHAR(10),TRUE,$I$22:$I$35)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86" s="14" t="s">
        <v>368</v>
      </c>
      <c r="M86" s="17"/>
      <c r="N86" s="13"/>
    </row>
    <row r="87" spans="1:14" ht="76" customHeight="1" x14ac:dyDescent="0.2">
      <c r="A87" s="14" t="s">
        <v>369</v>
      </c>
      <c r="B87" s="17" t="s">
        <v>31</v>
      </c>
      <c r="C87" s="13" t="str">
        <f>$F$5&amp;CHAR(10)&amp;$F$7&amp;CHAR(10)&amp;$F$20&amp;CHAR(10)&amp;$F$24&amp;CHAR(10)&amp;_xlfn.TEXTJOIN(CHAR(10),TRUE,$F$29:$F$30)</f>
        <v>ISO 14971
EN 13532
IEC 62304
IEC 81001-5-1
ISO 18113-1
ISO 20417</v>
      </c>
      <c r="D87" s="13" t="str">
        <f>_xlfn.TEXTJOIN(CHAR(10),TRUE,$I$4:$I$10)&amp;CHAR(10)&amp;$I$13&amp;CHAR(10)&amp;$I$14&amp;CHAR(10)&amp;$I$16&amp;CHAR(10)&amp;$I$19&amp;CHAR(10)&amp;_xlfn.TEXTJOIN(CHAR(10),TRUE,$I$22:$I$28)</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v>
      </c>
      <c r="L87" s="14" t="s">
        <v>369</v>
      </c>
      <c r="M87" s="17"/>
      <c r="N87" s="13"/>
    </row>
    <row r="88" spans="1:14" ht="92" customHeight="1" x14ac:dyDescent="0.2">
      <c r="A88" s="14" t="s">
        <v>370</v>
      </c>
      <c r="B88" s="17" t="s">
        <v>31</v>
      </c>
      <c r="C88" s="13" t="str">
        <f>$F$5&amp;CHAR(10)&amp;_xlfn.TEXTJOIN(CHAR(10),TRUE,$F$12:$F$15)&amp;CHAR(10)&amp;_xlfn.TEXTJOIN(CHAR(10),TRUE,$F$18:$F$19)</f>
        <v>ISO 14971
IEC 61000-4-2
IEC 61000-4-3
IEC 61000-4-6
IEC 61000-4-8
IEC 61326-1
IEC 61326-2-6</v>
      </c>
      <c r="D88" s="13" t="str">
        <f>_xlfn.TEXTJOIN(CHAR(10),TRUE,$I$4:$I$10)&amp;CHAR(10)&amp;$I$13&amp;CHAR(10)&amp;$I$14&amp;CHAR(10)&amp;$I$16&amp;CHAR(10)&amp;$I$19&amp;CHAR(10)&amp;_xlfn.TEXTJOIN(CHAR(10),TRUE,$I$22:$I$35)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88" s="14" t="s">
        <v>370</v>
      </c>
      <c r="M88" s="17"/>
      <c r="N88" s="13"/>
    </row>
    <row r="89" spans="1:14" ht="122" customHeight="1" x14ac:dyDescent="0.2">
      <c r="A89" s="14" t="s">
        <v>371</v>
      </c>
      <c r="B89" s="17" t="s">
        <v>31</v>
      </c>
      <c r="C89" s="13" t="str">
        <f>$F$5&amp;CHAR(10)&amp;_xlfn.TEXTJOIN(CHAR(10),TRUE,$F$12:$F$15)&amp;CHAR(10)&amp;_xlfn.TEXTJOIN(CHAR(10),TRUE,$F$18:$F$19)</f>
        <v>ISO 14971
IEC 61000-4-2
IEC 61000-4-3
IEC 61000-4-6
IEC 61000-4-8
IEC 61326-1
IEC 61326-2-6</v>
      </c>
      <c r="D89" s="13" t="str">
        <f>_xlfn.TEXTJOIN(CHAR(10),TRUE,$I$4:$I$10)&amp;CHAR(10)&amp;$I$13&amp;CHAR(10)&amp;$I$14&amp;CHAR(10)&amp;$I$16&amp;CHAR(10)&amp;$I$19&amp;CHAR(10)&amp;_xlfn.TEXTJOIN(CHAR(10),TRUE,$I$22:$I$35)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89" s="14" t="s">
        <v>371</v>
      </c>
      <c r="M89" s="17"/>
      <c r="N89" s="13"/>
    </row>
    <row r="90" spans="1:14" ht="64" customHeight="1" x14ac:dyDescent="0.2">
      <c r="A90" s="14" t="s">
        <v>372</v>
      </c>
      <c r="B90" s="17" t="s">
        <v>31</v>
      </c>
      <c r="C90" s="13" t="str">
        <f>$F$5&amp;CHAR(10)&amp;_xlfn.TEXTJOIN(CHAR(10),TRUE,$F$16:$F$17)</f>
        <v>ISO 14971
IEC 61010-1
IEC 61010-2-101</v>
      </c>
      <c r="D90" s="13" t="str">
        <f>_xlfn.TEXTJOIN(CHAR(10),TRUE,$I$4:$I$10)&amp;CHAR(10)&amp;$I$13&amp;CHAR(10)&amp;$I$14&amp;CHAR(10)&amp;$I$16&amp;CHAR(10)&amp;$I$19&amp;CHAR(10)&amp;_xlfn.TEXTJOIN(CHAR(10),TRUE,$I$22:$I$35)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90" s="14" t="s">
        <v>372</v>
      </c>
      <c r="M90" s="17"/>
      <c r="N90" s="13"/>
    </row>
    <row r="91" spans="1:14" x14ac:dyDescent="0.2">
      <c r="A91" s="68" t="s">
        <v>374</v>
      </c>
      <c r="B91" s="69"/>
      <c r="C91" s="69"/>
      <c r="D91" s="70"/>
      <c r="L91" s="68" t="s">
        <v>374</v>
      </c>
      <c r="M91" s="69"/>
      <c r="N91" s="69"/>
    </row>
    <row r="92" spans="1:14" ht="87" customHeight="1" x14ac:dyDescent="0.2">
      <c r="A92" s="14" t="s">
        <v>373</v>
      </c>
      <c r="B92" s="17" t="s">
        <v>31</v>
      </c>
      <c r="C92" s="13" t="str">
        <f>$F$4&amp;CHAR(10)&amp;$F$5&amp;CHAR(10)&amp;_xlfn.TEXTJOIN(CHAR(10),TRUE,$F$16:$F$17)</f>
        <v>ISO 13485
ISO 14971
IEC 61010-1
IEC 61010-2-101</v>
      </c>
      <c r="D92" s="13" t="str">
        <f>_xlfn.TEXTJOIN(CHAR(10),TRUE,$I$4:$I$10)&amp;CHAR(10)&amp;$I$13&amp;CHAR(10)&amp;$I$14&amp;CHAR(10)&amp;$I$16&amp;CHAR(10)&amp;$I$19&amp;CHAR(10)&amp;_xlfn.TEXTJOIN(CHAR(10),TRUE,$I$22:$I$35)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92" s="14" t="s">
        <v>373</v>
      </c>
      <c r="M92" s="17"/>
      <c r="N92" s="13"/>
    </row>
    <row r="93" spans="1:14" ht="107" customHeight="1" x14ac:dyDescent="0.2">
      <c r="A93" s="14" t="s">
        <v>382</v>
      </c>
      <c r="B93" s="17" t="s">
        <v>31</v>
      </c>
      <c r="C93" s="13" t="str">
        <f>$F$5&amp;CHAR(10)&amp;$F$7&amp;CHAR(10)&amp;_xlfn.TEXTJOIN(CHAR(10),TRUE,$F$16:$F$17)</f>
        <v>ISO 14971
EN 13532
IEC 61010-1
IEC 61010-2-101</v>
      </c>
      <c r="D93" s="13" t="str">
        <f>_xlfn.TEXTJOIN(CHAR(10),TRUE,$I$4:$I$10)&amp;CHAR(10)&amp;$I$13&amp;CHAR(10)&amp;$I$14&amp;CHAR(10)&amp;$I$16&amp;CHAR(10)&amp;$I$19&amp;CHAR(10)&amp;_xlfn.TEXTJOIN(CHAR(10),TRUE,$I$22:$I$35)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93" s="14" t="s">
        <v>382</v>
      </c>
      <c r="M93" s="17"/>
      <c r="N93" s="13"/>
    </row>
    <row r="94" spans="1:14" ht="107" customHeight="1" x14ac:dyDescent="0.2">
      <c r="A94" s="14" t="s">
        <v>383</v>
      </c>
      <c r="B94" s="17" t="s">
        <v>31</v>
      </c>
      <c r="C94" s="13" t="str">
        <f>$F$5&amp;CHAR(10)&amp;_xlfn.TEXTJOIN(CHAR(10),TRUE,$F$16:$F$17)</f>
        <v>ISO 14971
IEC 61010-1
IEC 61010-2-101</v>
      </c>
      <c r="D94" s="13" t="str">
        <f>_xlfn.TEXTJOIN(CHAR(10),TRUE,$I$4:$I$10)&amp;CHAR(10)&amp;$I$13&amp;CHAR(10)&amp;$I$14&amp;CHAR(10)&amp;$I$16&amp;CHAR(10)&amp;$I$19&amp;CHAR(10)&amp;_xlfn.TEXTJOIN(CHAR(10),TRUE,$I$22:$I$35)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94" s="14" t="s">
        <v>383</v>
      </c>
      <c r="M94" s="17"/>
      <c r="N94" s="13"/>
    </row>
    <row r="95" spans="1:14" ht="92" customHeight="1" x14ac:dyDescent="0.2">
      <c r="A95" s="14" t="s">
        <v>19</v>
      </c>
      <c r="B95" s="17" t="s">
        <v>31</v>
      </c>
      <c r="C95" s="13" t="str">
        <f>$F$5&amp;CHAR(10)&amp;_xlfn.TEXTJOIN(CHAR(10),TRUE,$F$16:$F$17)</f>
        <v>ISO 14971
IEC 61010-1
IEC 61010-2-101</v>
      </c>
      <c r="D95" s="13" t="str">
        <f>_xlfn.TEXTJOIN(CHAR(10),TRUE,$I$4:$I$10)&amp;CHAR(10)&amp;$I$13&amp;CHAR(10)&amp;$I$14&amp;CHAR(10)&amp;$I$16&amp;CHAR(10)&amp;$I$19&amp;CHAR(10)&amp;_xlfn.TEXTJOIN(CHAR(10),TRUE,$I$22:$I$35)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95" s="14" t="s">
        <v>19</v>
      </c>
      <c r="M95" s="17"/>
      <c r="N95" s="13"/>
    </row>
    <row r="96" spans="1:14" ht="51" customHeight="1" x14ac:dyDescent="0.2">
      <c r="A96" s="14" t="s">
        <v>375</v>
      </c>
      <c r="B96" s="17"/>
      <c r="C96" s="74" t="s">
        <v>633</v>
      </c>
      <c r="D96" s="75"/>
      <c r="L96" s="14" t="s">
        <v>375</v>
      </c>
      <c r="M96" s="17"/>
      <c r="N96" s="13"/>
    </row>
    <row r="97" spans="1:14" ht="51" customHeight="1" x14ac:dyDescent="0.2">
      <c r="A97" s="14" t="s">
        <v>376</v>
      </c>
      <c r="B97" s="17"/>
      <c r="C97" s="74" t="s">
        <v>633</v>
      </c>
      <c r="D97" s="75"/>
      <c r="L97" s="14" t="s">
        <v>376</v>
      </c>
      <c r="M97" s="17"/>
      <c r="N97" s="13"/>
    </row>
    <row r="98" spans="1:14" ht="131" customHeight="1" x14ac:dyDescent="0.2">
      <c r="A98" s="14" t="s">
        <v>377</v>
      </c>
      <c r="B98" s="17" t="s">
        <v>31</v>
      </c>
      <c r="C98" s="13" t="str">
        <f>$F$5&amp;CHAR(10)&amp;_xlfn.TEXTJOIN(CHAR(10),TRUE,$F$16:$F$17)</f>
        <v>ISO 14971
IEC 61010-1
IEC 61010-2-101</v>
      </c>
      <c r="D98" s="13" t="str">
        <f>_xlfn.TEXTJOIN(CHAR(10),TRUE,$I$4:$I$10)&amp;CHAR(10)&amp;$I$13&amp;CHAR(10)&amp;$I$14&amp;CHAR(10)&amp;$I$16&amp;CHAR(10)&amp;$I$19&amp;CHAR(10)&amp;_xlfn.TEXTJOIN(CHAR(10),TRUE,$I$22:$I$35)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98" s="14" t="s">
        <v>377</v>
      </c>
      <c r="M98" s="17"/>
      <c r="N98" s="13"/>
    </row>
    <row r="99" spans="1:14" ht="99" customHeight="1" x14ac:dyDescent="0.2">
      <c r="A99" s="14" t="s">
        <v>381</v>
      </c>
      <c r="B99" s="17" t="s">
        <v>31</v>
      </c>
      <c r="C99" s="13" t="str">
        <f>$F$5&amp;CHAR(10)&amp;_xlfn.TEXTJOIN(CHAR(10),TRUE,$F$16:$F$17)&amp;CHAR(10)&amp;$F$21</f>
        <v>ISO 14971
IEC 61010-1
IEC 61010-2-101
IEC 62366-1</v>
      </c>
      <c r="D99" s="13" t="str">
        <f>_xlfn.TEXTJOIN(CHAR(10),TRUE,$I$4:$I$10)&amp;CHAR(10)&amp;$I$13&amp;CHAR(10)&amp;$I$14&amp;CHAR(10)&amp;$I$16&amp;CHAR(10)&amp;$I$19&amp;CHAR(10)&amp;_xlfn.TEXTJOIN(CHAR(10),TRUE,$I$22:$I$35)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99" s="14" t="s">
        <v>381</v>
      </c>
      <c r="M99" s="17"/>
      <c r="N99" s="13"/>
    </row>
    <row r="100" spans="1:14" ht="34" customHeight="1" x14ac:dyDescent="0.2">
      <c r="A100" s="14" t="s">
        <v>20</v>
      </c>
      <c r="B100" s="17"/>
      <c r="C100" s="74" t="s">
        <v>633</v>
      </c>
      <c r="D100" s="75"/>
      <c r="L100" s="14" t="s">
        <v>20</v>
      </c>
      <c r="M100" s="17"/>
      <c r="N100" s="13"/>
    </row>
    <row r="101" spans="1:14" ht="118" customHeight="1" x14ac:dyDescent="0.2">
      <c r="A101" s="14" t="s">
        <v>378</v>
      </c>
      <c r="B101" s="17" t="s">
        <v>31</v>
      </c>
      <c r="C101" s="13" t="str">
        <f>$F$5&amp;CHAR(10)&amp;_xlfn.TEXTJOIN(CHAR(10),TRUE,$F$16:$F$17)</f>
        <v>ISO 14971
IEC 61010-1
IEC 61010-2-101</v>
      </c>
      <c r="D101" s="13" t="str">
        <f>_xlfn.TEXTJOIN(CHAR(10),TRUE,$I$4:$I$10)&amp;CHAR(10)&amp;$I$13&amp;CHAR(10)&amp;$I$14&amp;CHAR(10)&amp;$I$16&amp;CHAR(10)&amp;$I$19&amp;CHAR(10)&amp;_xlfn.TEXTJOIN(CHAR(10),TRUE,$I$22:$I$35)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101" s="14" t="s">
        <v>378</v>
      </c>
      <c r="M101" s="17"/>
      <c r="N101" s="13"/>
    </row>
    <row r="102" spans="1:14" x14ac:dyDescent="0.2">
      <c r="A102" s="69" t="s">
        <v>384</v>
      </c>
      <c r="B102" s="69"/>
      <c r="C102" s="69"/>
      <c r="D102" s="70"/>
      <c r="L102" s="69" t="s">
        <v>384</v>
      </c>
      <c r="M102" s="69"/>
      <c r="N102" s="69"/>
    </row>
    <row r="103" spans="1:14" ht="409.6" x14ac:dyDescent="0.2">
      <c r="A103" s="14" t="s">
        <v>385</v>
      </c>
      <c r="B103" s="17" t="s">
        <v>31</v>
      </c>
      <c r="C103" s="13" t="str">
        <f>$F$5&amp;CHAR(10)&amp;_xlfn.TEXTJOIN(CHAR(10),TRUE,$F$7:$F$9)&amp;CHAR(10)&amp;$F$21</f>
        <v>ISO 14971
EN 13532
EN 13612
ISO 20916
IEC 62366-1</v>
      </c>
      <c r="D103" s="13" t="str">
        <f>$I$9&amp;CHAR(10)&amp;$I$26</f>
        <v>W020106 - Chemistry / Immunochemistry rapid tests + POC tests
W020503 - Nucleic acid testing instruments - rapid and point of care tests</v>
      </c>
      <c r="L103" s="14" t="s">
        <v>385</v>
      </c>
      <c r="M103" s="17"/>
      <c r="N103" s="13"/>
    </row>
    <row r="104" spans="1:14" x14ac:dyDescent="0.2">
      <c r="A104" s="95" t="s">
        <v>386</v>
      </c>
      <c r="B104" s="96"/>
      <c r="C104" s="96"/>
      <c r="D104" s="97"/>
      <c r="L104" s="95" t="s">
        <v>386</v>
      </c>
      <c r="M104" s="96"/>
      <c r="N104" s="96"/>
    </row>
    <row r="105" spans="1:14" ht="323" x14ac:dyDescent="0.2">
      <c r="A105" s="14" t="s">
        <v>387</v>
      </c>
      <c r="B105" s="17" t="s">
        <v>31</v>
      </c>
      <c r="C105" s="13" t="str">
        <f>$F$5&amp;CHAR(10)&amp;_xlfn.TEXTJOIN(CHAR(10),TRUE,$F$7:$F$9)&amp;CHAR(10)&amp;$F$21</f>
        <v>ISO 14971
EN 13532
EN 13612
ISO 20916
IEC 62366-1</v>
      </c>
      <c r="D105" s="13" t="str">
        <f>$I$9&amp;CHAR(10)&amp;$I$26</f>
        <v>W020106 - Chemistry / Immunochemistry rapid tests + POC tests
W020503 - Nucleic acid testing instruments - rapid and point of care tests</v>
      </c>
      <c r="L105" s="14" t="s">
        <v>387</v>
      </c>
      <c r="M105" s="17"/>
      <c r="N105" s="13"/>
    </row>
    <row r="106" spans="1:14" ht="255" x14ac:dyDescent="0.2">
      <c r="A106" s="14" t="s">
        <v>388</v>
      </c>
      <c r="B106" s="17" t="s">
        <v>31</v>
      </c>
      <c r="C106" s="13" t="str">
        <f>$F$5&amp;CHAR(10)&amp;_xlfn.TEXTJOIN(CHAR(10),TRUE,$F$7:$F$9)&amp;CHAR(10)&amp;$F$21</f>
        <v>ISO 14971
EN 13532
EN 13612
ISO 20916
IEC 62366-1</v>
      </c>
      <c r="D106" s="13" t="str">
        <f>$I$9&amp;CHAR(10)&amp;$I$26</f>
        <v>W020106 - Chemistry / Immunochemistry rapid tests + POC tests
W020503 - Nucleic acid testing instruments - rapid and point of care tests</v>
      </c>
      <c r="L106" s="14" t="s">
        <v>388</v>
      </c>
      <c r="M106" s="17"/>
      <c r="N106" s="13"/>
    </row>
    <row r="107" spans="1:14" x14ac:dyDescent="0.2">
      <c r="A107" s="95" t="s">
        <v>389</v>
      </c>
      <c r="B107" s="96"/>
      <c r="C107" s="96"/>
      <c r="D107" s="97"/>
      <c r="L107" s="95" t="s">
        <v>389</v>
      </c>
      <c r="M107" s="96"/>
      <c r="N107" s="96"/>
    </row>
    <row r="108" spans="1:14" ht="85" x14ac:dyDescent="0.2">
      <c r="A108" s="16" t="s">
        <v>391</v>
      </c>
      <c r="B108" s="17" t="s">
        <v>31</v>
      </c>
      <c r="C108" s="13" t="str">
        <f>$F$5&amp;CHAR(10)&amp;$F$7&amp;CHAR(10)&amp;$F$21&amp;CHAR(10)&amp;_xlfn.TEXTJOIN(CHAR(10),TRUE,$F$29:$F$30)</f>
        <v>ISO 14971
EN 13532
IEC 62366-1
ISO 18113-1
ISO 20417</v>
      </c>
      <c r="D108" s="13" t="str">
        <f>$I$9&amp;CHAR(10)&amp;$I$26</f>
        <v>W020106 - Chemistry / Immunochemistry rapid tests + POC tests
W020503 - Nucleic acid testing instruments - rapid and point of care tests</v>
      </c>
      <c r="L108" s="16" t="s">
        <v>391</v>
      </c>
      <c r="M108" s="17"/>
      <c r="N108" s="13"/>
    </row>
    <row r="109" spans="1:14" ht="85" x14ac:dyDescent="0.2">
      <c r="A109" s="16" t="s">
        <v>390</v>
      </c>
      <c r="B109" s="17" t="s">
        <v>31</v>
      </c>
      <c r="C109" s="13" t="str">
        <f>$F$5&amp;CHAR(10)&amp;$F$7&amp;CHAR(10)&amp;$F$21&amp;CHAR(10)&amp;_xlfn.TEXTJOIN(CHAR(10),TRUE,$F$29:$F$30)</f>
        <v>ISO 14971
EN 13532
IEC 62366-1
ISO 18113-1
ISO 20417</v>
      </c>
      <c r="D109" s="13" t="str">
        <f>$I$9&amp;CHAR(10)&amp;$I$26</f>
        <v>W020106 - Chemistry / Immunochemistry rapid tests + POC tests
W020503 - Nucleic acid testing instruments - rapid and point of care tests</v>
      </c>
      <c r="L109" s="16" t="s">
        <v>390</v>
      </c>
      <c r="M109" s="17"/>
      <c r="N109" s="13"/>
    </row>
    <row r="110" spans="1:14" x14ac:dyDescent="0.2">
      <c r="A110" s="1"/>
      <c r="M110" s="9"/>
      <c r="N110" s="8"/>
    </row>
    <row r="111" spans="1:14" x14ac:dyDescent="0.2">
      <c r="A111" s="1"/>
      <c r="M111" s="9"/>
      <c r="N111" s="8"/>
    </row>
    <row r="112" spans="1:14" x14ac:dyDescent="0.2">
      <c r="A112" s="1"/>
      <c r="M112" s="9"/>
      <c r="N112" s="8"/>
    </row>
    <row r="113" spans="1:14" x14ac:dyDescent="0.2">
      <c r="A113" s="1"/>
      <c r="M113" s="9"/>
      <c r="N113" s="8"/>
    </row>
    <row r="114" spans="1:14" x14ac:dyDescent="0.2">
      <c r="A114" s="1"/>
      <c r="M114" s="9"/>
      <c r="N114" s="8"/>
    </row>
    <row r="115" spans="1:14" x14ac:dyDescent="0.2">
      <c r="A115" s="1"/>
      <c r="M115" s="9"/>
      <c r="N115" s="8"/>
    </row>
    <row r="116" spans="1:14" x14ac:dyDescent="0.2">
      <c r="A116" s="1"/>
      <c r="M116" s="9"/>
      <c r="N116" s="8"/>
    </row>
    <row r="117" spans="1:14" x14ac:dyDescent="0.2">
      <c r="A117" s="1"/>
      <c r="M117" s="9"/>
      <c r="N117" s="8"/>
    </row>
    <row r="118" spans="1:14" x14ac:dyDescent="0.2">
      <c r="A118" s="1"/>
      <c r="M118" s="9"/>
      <c r="N118" s="8"/>
    </row>
    <row r="119" spans="1:14" x14ac:dyDescent="0.2">
      <c r="A119" s="1"/>
      <c r="M119" s="9"/>
      <c r="N119" s="8"/>
    </row>
    <row r="120" spans="1:14" x14ac:dyDescent="0.2">
      <c r="A120" s="1"/>
      <c r="M120" s="9"/>
      <c r="N120" s="8"/>
    </row>
    <row r="121" spans="1:14" x14ac:dyDescent="0.2">
      <c r="A121" s="1"/>
      <c r="M121" s="9"/>
      <c r="N121" s="8"/>
    </row>
    <row r="122" spans="1:14" x14ac:dyDescent="0.2">
      <c r="A122" s="1"/>
      <c r="M122" s="9"/>
      <c r="N122" s="8"/>
    </row>
    <row r="123" spans="1:14" x14ac:dyDescent="0.2">
      <c r="A123" s="1"/>
      <c r="M123" s="9"/>
      <c r="N123" s="8"/>
    </row>
    <row r="124" spans="1:14" x14ac:dyDescent="0.2">
      <c r="A124" s="1"/>
      <c r="M124" s="9"/>
      <c r="N124" s="8"/>
    </row>
    <row r="125" spans="1:14" x14ac:dyDescent="0.2">
      <c r="A125" s="1"/>
      <c r="M125" s="9"/>
      <c r="N125" s="8"/>
    </row>
    <row r="126" spans="1:14" x14ac:dyDescent="0.2">
      <c r="A126" s="1"/>
      <c r="M126" s="9"/>
      <c r="N126" s="8"/>
    </row>
    <row r="127" spans="1:14" x14ac:dyDescent="0.2">
      <c r="A127" s="1"/>
      <c r="M127" s="9"/>
      <c r="N127" s="8"/>
    </row>
    <row r="128" spans="1:14" x14ac:dyDescent="0.2">
      <c r="A128" s="1"/>
      <c r="M128" s="9"/>
      <c r="N128" s="8"/>
    </row>
    <row r="129" spans="1:14" x14ac:dyDescent="0.2">
      <c r="A129" s="1"/>
      <c r="M129" s="9"/>
      <c r="N129" s="8"/>
    </row>
    <row r="130" spans="1:14" x14ac:dyDescent="0.2">
      <c r="A130" s="1"/>
      <c r="M130" s="9"/>
      <c r="N130" s="8"/>
    </row>
    <row r="131" spans="1:14" x14ac:dyDescent="0.2">
      <c r="A131" s="1"/>
      <c r="M131" s="9"/>
      <c r="N131" s="8"/>
    </row>
    <row r="132" spans="1:14" x14ac:dyDescent="0.2">
      <c r="A132" s="1"/>
      <c r="M132" s="9"/>
      <c r="N132" s="8"/>
    </row>
    <row r="133" spans="1:14" x14ac:dyDescent="0.2">
      <c r="A133" s="1"/>
      <c r="M133" s="9"/>
      <c r="N133" s="8"/>
    </row>
    <row r="134" spans="1:14" x14ac:dyDescent="0.2">
      <c r="A134" s="1"/>
      <c r="M134" s="9"/>
      <c r="N134" s="8"/>
    </row>
    <row r="135" spans="1:14" x14ac:dyDescent="0.2">
      <c r="A135" s="1"/>
      <c r="M135" s="9"/>
      <c r="N135" s="8"/>
    </row>
    <row r="136" spans="1:14" x14ac:dyDescent="0.2">
      <c r="A136" s="1"/>
      <c r="M136" s="9"/>
      <c r="N136" s="8"/>
    </row>
    <row r="137" spans="1:14" x14ac:dyDescent="0.2">
      <c r="A137" s="1"/>
      <c r="M137" s="9"/>
      <c r="N137" s="8"/>
    </row>
    <row r="138" spans="1:14" x14ac:dyDescent="0.2">
      <c r="A138" s="1"/>
      <c r="M138" s="9"/>
      <c r="N138" s="8"/>
    </row>
    <row r="139" spans="1:14" x14ac:dyDescent="0.2">
      <c r="A139" s="1"/>
      <c r="M139" s="9"/>
      <c r="N139" s="8"/>
    </row>
    <row r="140" spans="1:14" x14ac:dyDescent="0.2">
      <c r="A140" s="1"/>
      <c r="M140" s="9"/>
      <c r="N140" s="8"/>
    </row>
    <row r="141" spans="1:14" x14ac:dyDescent="0.2">
      <c r="A141" s="1"/>
      <c r="M141" s="9"/>
      <c r="N141" s="8"/>
    </row>
    <row r="142" spans="1:14" x14ac:dyDescent="0.2">
      <c r="A142" s="1"/>
      <c r="M142" s="9"/>
      <c r="N142" s="8"/>
    </row>
    <row r="143" spans="1:14" x14ac:dyDescent="0.2">
      <c r="A143" s="1"/>
      <c r="M143" s="9"/>
      <c r="N143" s="8"/>
    </row>
    <row r="144" spans="1:14" x14ac:dyDescent="0.2">
      <c r="A144" s="1"/>
      <c r="M144" s="9"/>
      <c r="N144" s="8"/>
    </row>
    <row r="145" spans="1:14" x14ac:dyDescent="0.2">
      <c r="A145" s="1"/>
      <c r="M145" s="9"/>
      <c r="N145" s="8"/>
    </row>
    <row r="146" spans="1:14" x14ac:dyDescent="0.2">
      <c r="A146" s="1"/>
      <c r="M146" s="9"/>
      <c r="N146" s="8"/>
    </row>
    <row r="147" spans="1:14" x14ac:dyDescent="0.2">
      <c r="A147" s="1"/>
      <c r="M147" s="9"/>
      <c r="N147" s="8"/>
    </row>
    <row r="148" spans="1:14" x14ac:dyDescent="0.2">
      <c r="A148" s="1"/>
      <c r="M148" s="9"/>
      <c r="N148" s="8"/>
    </row>
    <row r="149" spans="1:14" x14ac:dyDescent="0.2">
      <c r="A149" s="1"/>
      <c r="M149" s="9"/>
      <c r="N149" s="8"/>
    </row>
    <row r="150" spans="1:14" x14ac:dyDescent="0.2">
      <c r="A150" s="1"/>
      <c r="M150" s="9"/>
      <c r="N150" s="8"/>
    </row>
    <row r="151" spans="1:14" x14ac:dyDescent="0.2">
      <c r="A151" s="1"/>
      <c r="M151" s="9"/>
      <c r="N151" s="8"/>
    </row>
    <row r="152" spans="1:14" x14ac:dyDescent="0.2">
      <c r="A152" s="1"/>
      <c r="M152" s="9"/>
      <c r="N152" s="8"/>
    </row>
    <row r="153" spans="1:14" x14ac:dyDescent="0.2">
      <c r="A153" s="1"/>
      <c r="M153" s="9"/>
      <c r="N153" s="8"/>
    </row>
    <row r="154" spans="1:14" x14ac:dyDescent="0.2">
      <c r="A154" s="1"/>
      <c r="M154" s="9"/>
      <c r="N154" s="8"/>
    </row>
    <row r="155" spans="1:14" x14ac:dyDescent="0.2">
      <c r="A155" s="1"/>
      <c r="M155" s="9"/>
      <c r="N155" s="8"/>
    </row>
    <row r="156" spans="1:14" x14ac:dyDescent="0.2">
      <c r="A156" s="1"/>
      <c r="M156" s="9"/>
      <c r="N156" s="8"/>
    </row>
    <row r="157" spans="1:14" x14ac:dyDescent="0.2">
      <c r="A157" s="1"/>
      <c r="M157" s="9"/>
      <c r="N157" s="8"/>
    </row>
    <row r="158" spans="1:14" x14ac:dyDescent="0.2">
      <c r="A158" s="1"/>
      <c r="M158" s="9"/>
      <c r="N158" s="8"/>
    </row>
    <row r="159" spans="1:14" x14ac:dyDescent="0.2">
      <c r="A159" s="1"/>
      <c r="M159" s="9"/>
      <c r="N159" s="8"/>
    </row>
    <row r="160" spans="1:14" x14ac:dyDescent="0.2">
      <c r="A160" s="1"/>
      <c r="M160" s="9"/>
      <c r="N160" s="8"/>
    </row>
    <row r="161" spans="1:14" x14ac:dyDescent="0.2">
      <c r="A161" s="1"/>
      <c r="M161" s="9"/>
      <c r="N161" s="8"/>
    </row>
    <row r="162" spans="1:14" x14ac:dyDescent="0.2">
      <c r="A162" s="1"/>
      <c r="M162" s="9"/>
      <c r="N162" s="8"/>
    </row>
    <row r="163" spans="1:14" x14ac:dyDescent="0.2">
      <c r="A163" s="1"/>
      <c r="M163" s="9"/>
      <c r="N163" s="8"/>
    </row>
    <row r="164" spans="1:14" x14ac:dyDescent="0.2">
      <c r="A164" s="1"/>
      <c r="M164" s="9"/>
      <c r="N164" s="8"/>
    </row>
    <row r="165" spans="1:14" x14ac:dyDescent="0.2">
      <c r="A165" s="1"/>
      <c r="M165" s="9"/>
      <c r="N165" s="8"/>
    </row>
    <row r="166" spans="1:14" x14ac:dyDescent="0.2">
      <c r="A166" s="1"/>
      <c r="M166" s="9"/>
      <c r="N166" s="8"/>
    </row>
    <row r="167" spans="1:14" x14ac:dyDescent="0.2">
      <c r="A167" s="1"/>
      <c r="M167" s="9"/>
      <c r="N167" s="8"/>
    </row>
    <row r="168" spans="1:14" x14ac:dyDescent="0.2">
      <c r="A168" s="1"/>
      <c r="M168" s="9"/>
      <c r="N168" s="8"/>
    </row>
    <row r="169" spans="1:14" ht="32" customHeight="1" x14ac:dyDescent="0.2">
      <c r="L169" s="22"/>
      <c r="M169" s="9"/>
      <c r="N169" s="8"/>
    </row>
    <row r="170" spans="1:14" ht="170" x14ac:dyDescent="0.2">
      <c r="A170" s="20" t="s">
        <v>196</v>
      </c>
      <c r="B170" s="10" t="s">
        <v>51</v>
      </c>
      <c r="C170" s="11" t="s">
        <v>76</v>
      </c>
      <c r="D170" s="11" t="s">
        <v>77</v>
      </c>
      <c r="L170" s="20" t="s">
        <v>196</v>
      </c>
      <c r="M170" s="10" t="s">
        <v>51</v>
      </c>
      <c r="N170" s="11" t="s">
        <v>76</v>
      </c>
    </row>
    <row r="171" spans="1:14" x14ac:dyDescent="0.2">
      <c r="A171" s="68" t="s">
        <v>409</v>
      </c>
      <c r="B171" s="69"/>
      <c r="C171" s="69"/>
      <c r="D171" s="70"/>
      <c r="L171" s="68" t="s">
        <v>409</v>
      </c>
      <c r="M171" s="69"/>
      <c r="N171" s="69"/>
    </row>
    <row r="172" spans="1:14" x14ac:dyDescent="0.2">
      <c r="A172" s="68" t="s">
        <v>410</v>
      </c>
      <c r="B172" s="69"/>
      <c r="C172" s="69"/>
      <c r="D172" s="70"/>
      <c r="L172" s="68" t="s">
        <v>410</v>
      </c>
      <c r="M172" s="69"/>
      <c r="N172" s="69"/>
    </row>
    <row r="173" spans="1:14" ht="68" customHeight="1" x14ac:dyDescent="0.2">
      <c r="A173" s="71" t="s">
        <v>21</v>
      </c>
      <c r="B173" s="72"/>
      <c r="C173" s="72"/>
      <c r="D173" s="73"/>
      <c r="L173" s="71" t="s">
        <v>21</v>
      </c>
      <c r="M173" s="72"/>
      <c r="N173" s="72"/>
    </row>
    <row r="174" spans="1:14" ht="131" customHeight="1" x14ac:dyDescent="0.2">
      <c r="A174" s="14" t="s">
        <v>199</v>
      </c>
      <c r="B174" s="17" t="s">
        <v>31</v>
      </c>
      <c r="C174" s="13" t="str">
        <f>$F$7&amp;CHAR(10)&amp;$F$21&amp;CHAR(10)&amp;_xlfn.TEXTJOIN(CHAR(10),TRUE,$F$29:$F$30)</f>
        <v>EN 13532
IEC 62366-1
ISO 18113-1
ISO 20417</v>
      </c>
      <c r="D174" s="13" t="str">
        <f t="shared" ref="D174:D183" si="4">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174" s="14" t="s">
        <v>199</v>
      </c>
      <c r="M174" s="17"/>
      <c r="N174" s="13"/>
    </row>
    <row r="175" spans="1:14" ht="121" customHeight="1" x14ac:dyDescent="0.2">
      <c r="A175" s="14" t="s">
        <v>392</v>
      </c>
      <c r="B175" s="17" t="s">
        <v>31</v>
      </c>
      <c r="C175" s="13" t="str">
        <f>$F$7&amp;CHAR(10)&amp;_xlfn.TEXTJOIN(CHAR(10),TRUE,$F$29:$F$30)</f>
        <v>EN 13532
ISO 18113-1
ISO 20417</v>
      </c>
      <c r="D175" s="13" t="str">
        <f t="shared" si="4"/>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175" s="14" t="s">
        <v>392</v>
      </c>
      <c r="M175" s="17"/>
      <c r="N175" s="13"/>
    </row>
    <row r="176" spans="1:14" ht="123" customHeight="1" x14ac:dyDescent="0.2">
      <c r="A176" s="14" t="s">
        <v>393</v>
      </c>
      <c r="B176" s="17" t="s">
        <v>31</v>
      </c>
      <c r="C176" s="13" t="str">
        <f>$F$7&amp;CHAR(10)&amp;_xlfn.TEXTJOIN(CHAR(10),TRUE,$F$29:$F$30)</f>
        <v>EN 13532
ISO 18113-1
ISO 20417</v>
      </c>
      <c r="D176" s="13" t="str">
        <f t="shared" si="4"/>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176" s="14" t="s">
        <v>393</v>
      </c>
      <c r="M176" s="17"/>
      <c r="N176" s="13"/>
    </row>
    <row r="177" spans="1:14" ht="136" customHeight="1" x14ac:dyDescent="0.2">
      <c r="A177" s="14" t="s">
        <v>394</v>
      </c>
      <c r="B177" s="17" t="s">
        <v>31</v>
      </c>
      <c r="C177" s="13" t="str">
        <f>$F$7&amp;CHAR(10)&amp;_xlfn.TEXTJOIN(CHAR(10),TRUE,$F$29:$F$30)</f>
        <v>EN 13532
ISO 18113-1
ISO 20417</v>
      </c>
      <c r="D177" s="13" t="str">
        <f t="shared" si="4"/>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177" s="14" t="s">
        <v>394</v>
      </c>
      <c r="M177" s="17"/>
      <c r="N177" s="13"/>
    </row>
    <row r="178" spans="1:14" ht="51" customHeight="1" x14ac:dyDescent="0.2">
      <c r="A178" s="14" t="s">
        <v>395</v>
      </c>
      <c r="B178" s="17"/>
      <c r="C178" s="60" t="s">
        <v>633</v>
      </c>
      <c r="D178" s="61"/>
      <c r="L178" s="14" t="s">
        <v>395</v>
      </c>
      <c r="M178" s="17"/>
      <c r="N178" s="13"/>
    </row>
    <row r="179" spans="1:14" ht="34" customHeight="1" x14ac:dyDescent="0.2">
      <c r="A179" s="14" t="s">
        <v>396</v>
      </c>
      <c r="B179" s="17"/>
      <c r="C179" s="60" t="s">
        <v>633</v>
      </c>
      <c r="D179" s="61"/>
      <c r="L179" s="14" t="s">
        <v>396</v>
      </c>
      <c r="M179" s="17"/>
      <c r="N179" s="13"/>
    </row>
    <row r="180" spans="1:14" ht="129" customHeight="1" x14ac:dyDescent="0.2">
      <c r="A180" s="14" t="s">
        <v>206</v>
      </c>
      <c r="B180" s="17" t="s">
        <v>31</v>
      </c>
      <c r="C180" s="13" t="str">
        <f>$F$7&amp;CHAR(10)&amp;_xlfn.TEXTJOIN(CHAR(10),TRUE,$F$29:$F$30)</f>
        <v>EN 13532
ISO 18113-1
ISO 20417</v>
      </c>
      <c r="D180" s="13" t="str">
        <f t="shared" si="4"/>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180" s="14" t="s">
        <v>206</v>
      </c>
      <c r="M180" s="17"/>
      <c r="N180" s="13"/>
    </row>
    <row r="181" spans="1:14" ht="113" customHeight="1" x14ac:dyDescent="0.2">
      <c r="A181" s="14" t="s">
        <v>207</v>
      </c>
      <c r="B181" s="17" t="s">
        <v>31</v>
      </c>
      <c r="C181" s="13" t="str">
        <f>$F$7&amp;CHAR(10)&amp;_xlfn.TEXTJOIN(CHAR(10),TRUE,$F$29:$F$30)</f>
        <v>EN 13532
ISO 18113-1
ISO 20417</v>
      </c>
      <c r="D181" s="13" t="str">
        <f t="shared" si="4"/>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181" s="14" t="s">
        <v>207</v>
      </c>
      <c r="M181" s="17"/>
      <c r="N181" s="13"/>
    </row>
    <row r="182" spans="1:14" ht="68" customHeight="1" x14ac:dyDescent="0.2">
      <c r="A182" s="14" t="s">
        <v>397</v>
      </c>
      <c r="B182" s="17"/>
      <c r="C182" s="60" t="s">
        <v>633</v>
      </c>
      <c r="D182" s="61"/>
      <c r="L182" s="14" t="s">
        <v>397</v>
      </c>
      <c r="M182" s="17"/>
      <c r="N182" s="13"/>
    </row>
    <row r="183" spans="1:14" ht="124" customHeight="1" x14ac:dyDescent="0.2">
      <c r="A183" s="14" t="s">
        <v>398</v>
      </c>
      <c r="B183" s="17" t="s">
        <v>31</v>
      </c>
      <c r="C183" s="13" t="str">
        <f>$F$5&amp;CHAR(10)&amp;$F$7&amp;CHAR(10)&amp;_xlfn.TEXTJOIN(CHAR(10),TRUE,$F$29:$F$30)</f>
        <v>ISO 14971
EN 13532
ISO 18113-1
ISO 20417</v>
      </c>
      <c r="D183" s="13" t="str">
        <f t="shared" si="4"/>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183" s="14" t="s">
        <v>398</v>
      </c>
      <c r="M183" s="17"/>
      <c r="N183" s="13"/>
    </row>
    <row r="184" spans="1:14" x14ac:dyDescent="0.2">
      <c r="A184" s="91" t="s">
        <v>411</v>
      </c>
      <c r="B184" s="92"/>
      <c r="C184" s="92"/>
      <c r="D184" s="93"/>
      <c r="L184" s="91" t="s">
        <v>411</v>
      </c>
      <c r="M184" s="92"/>
      <c r="N184" s="92"/>
    </row>
    <row r="185" spans="1:14" x14ac:dyDescent="0.2">
      <c r="A185" s="71" t="s">
        <v>22</v>
      </c>
      <c r="B185" s="72"/>
      <c r="C185" s="72"/>
      <c r="D185" s="73"/>
      <c r="L185" s="71" t="s">
        <v>22</v>
      </c>
      <c r="M185" s="72"/>
      <c r="N185" s="72"/>
    </row>
    <row r="186" spans="1:14" ht="61" customHeight="1" x14ac:dyDescent="0.2">
      <c r="A186" s="14" t="s">
        <v>209</v>
      </c>
      <c r="B186" s="17" t="s">
        <v>31</v>
      </c>
      <c r="C186" s="13" t="str">
        <f t="shared" ref="C186:C196" si="5">$F$7&amp;CHAR(10)&amp;_xlfn.TEXTJOIN(CHAR(10),TRUE,$F$29:$F$30)</f>
        <v>EN 13532
ISO 18113-1
ISO 20417</v>
      </c>
      <c r="D186" s="13" t="str">
        <f t="shared" ref="D186:D205" si="6">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186" s="14" t="s">
        <v>209</v>
      </c>
      <c r="M186" s="17"/>
      <c r="N186" s="13"/>
    </row>
    <row r="187" spans="1:14" ht="63" customHeight="1" x14ac:dyDescent="0.2">
      <c r="A187" s="14" t="s">
        <v>210</v>
      </c>
      <c r="B187" s="17" t="s">
        <v>31</v>
      </c>
      <c r="C187" s="13" t="str">
        <f t="shared" si="5"/>
        <v>EN 13532
ISO 18113-1
ISO 20417</v>
      </c>
      <c r="D187" s="13" t="str">
        <f t="shared" si="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187" s="14" t="s">
        <v>210</v>
      </c>
      <c r="M187" s="17"/>
      <c r="N187" s="13"/>
    </row>
    <row r="188" spans="1:14" ht="64" customHeight="1" x14ac:dyDescent="0.2">
      <c r="A188" s="14" t="s">
        <v>211</v>
      </c>
      <c r="B188" s="17" t="s">
        <v>31</v>
      </c>
      <c r="C188" s="13" t="str">
        <f t="shared" si="5"/>
        <v>EN 13532
ISO 18113-1
ISO 20417</v>
      </c>
      <c r="D188" s="13" t="str">
        <f t="shared" si="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188" s="14" t="s">
        <v>211</v>
      </c>
      <c r="M188" s="17"/>
      <c r="N188" s="13"/>
    </row>
    <row r="189" spans="1:14" ht="98" customHeight="1" x14ac:dyDescent="0.2">
      <c r="A189" s="12" t="s">
        <v>212</v>
      </c>
      <c r="B189" s="17" t="s">
        <v>31</v>
      </c>
      <c r="C189" s="13" t="str">
        <f t="shared" si="5"/>
        <v>EN 13532
ISO 18113-1
ISO 20417</v>
      </c>
      <c r="D189" s="13" t="str">
        <f t="shared" si="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189" s="12" t="s">
        <v>212</v>
      </c>
      <c r="M189" s="17"/>
      <c r="N189" s="13"/>
    </row>
    <row r="190" spans="1:14" ht="72" customHeight="1" x14ac:dyDescent="0.2">
      <c r="A190" s="12" t="s">
        <v>399</v>
      </c>
      <c r="B190" s="17" t="s">
        <v>31</v>
      </c>
      <c r="C190" s="13" t="str">
        <f t="shared" si="5"/>
        <v>EN 13532
ISO 18113-1
ISO 20417</v>
      </c>
      <c r="D190" s="13" t="str">
        <f t="shared" si="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190" s="12" t="s">
        <v>399</v>
      </c>
      <c r="M190" s="17"/>
      <c r="N190" s="13"/>
    </row>
    <row r="191" spans="1:14" ht="63" customHeight="1" x14ac:dyDescent="0.2">
      <c r="A191" s="12" t="s">
        <v>400</v>
      </c>
      <c r="B191" s="17" t="s">
        <v>31</v>
      </c>
      <c r="C191" s="13" t="str">
        <f t="shared" si="5"/>
        <v>EN 13532
ISO 18113-1
ISO 20417</v>
      </c>
      <c r="D191" s="13" t="str">
        <f t="shared" si="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191" s="12" t="s">
        <v>400</v>
      </c>
      <c r="M191" s="17"/>
      <c r="N191" s="13"/>
    </row>
    <row r="192" spans="1:14" ht="58" customHeight="1" x14ac:dyDescent="0.2">
      <c r="A192" s="12" t="s">
        <v>401</v>
      </c>
      <c r="B192" s="17" t="s">
        <v>31</v>
      </c>
      <c r="C192" s="13" t="str">
        <f t="shared" si="5"/>
        <v>EN 13532
ISO 18113-1
ISO 20417</v>
      </c>
      <c r="D192" s="13" t="str">
        <f t="shared" si="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192" s="12" t="s">
        <v>401</v>
      </c>
      <c r="M192" s="17"/>
      <c r="N192" s="13"/>
    </row>
    <row r="193" spans="1:14" ht="100" customHeight="1" x14ac:dyDescent="0.2">
      <c r="A193" s="12" t="s">
        <v>402</v>
      </c>
      <c r="B193" s="17" t="s">
        <v>31</v>
      </c>
      <c r="C193" s="13" t="str">
        <f t="shared" si="5"/>
        <v>EN 13532
ISO 18113-1
ISO 20417</v>
      </c>
      <c r="D193" s="13" t="str">
        <f t="shared" si="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193" s="12" t="s">
        <v>402</v>
      </c>
      <c r="M193" s="17"/>
      <c r="N193" s="13"/>
    </row>
    <row r="194" spans="1:14" ht="79" customHeight="1" x14ac:dyDescent="0.2">
      <c r="A194" s="12" t="s">
        <v>403</v>
      </c>
      <c r="B194" s="17" t="s">
        <v>31</v>
      </c>
      <c r="C194" s="13" t="str">
        <f t="shared" si="5"/>
        <v>EN 13532
ISO 18113-1
ISO 20417</v>
      </c>
      <c r="D194" s="13" t="str">
        <f t="shared" si="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194" s="12" t="s">
        <v>403</v>
      </c>
      <c r="M194" s="17"/>
      <c r="N194" s="13"/>
    </row>
    <row r="195" spans="1:14" ht="78" customHeight="1" x14ac:dyDescent="0.2">
      <c r="A195" s="12" t="s">
        <v>404</v>
      </c>
      <c r="B195" s="17" t="s">
        <v>31</v>
      </c>
      <c r="C195" s="13" t="str">
        <f t="shared" si="5"/>
        <v>EN 13532
ISO 18113-1
ISO 20417</v>
      </c>
      <c r="D195" s="13" t="str">
        <f t="shared" si="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195" s="12" t="s">
        <v>404</v>
      </c>
      <c r="M195" s="17"/>
      <c r="N195" s="13"/>
    </row>
    <row r="196" spans="1:14" ht="81" customHeight="1" x14ac:dyDescent="0.2">
      <c r="A196" s="12" t="s">
        <v>220</v>
      </c>
      <c r="B196" s="17" t="s">
        <v>31</v>
      </c>
      <c r="C196" s="13" t="str">
        <f t="shared" si="5"/>
        <v>EN 13532
ISO 18113-1
ISO 20417</v>
      </c>
      <c r="D196" s="13" t="str">
        <f t="shared" si="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196" s="12" t="s">
        <v>220</v>
      </c>
      <c r="M196" s="17"/>
      <c r="N196" s="13"/>
    </row>
    <row r="197" spans="1:14" ht="70" customHeight="1" x14ac:dyDescent="0.2">
      <c r="A197" s="12" t="s">
        <v>405</v>
      </c>
      <c r="B197" s="17" t="s">
        <v>31</v>
      </c>
      <c r="C197" s="13" t="str">
        <f>$F$7&amp;CHAR(10)&amp;_xlfn.TEXTJOIN(CHAR(10),TRUE,$F$27:$F$30)</f>
        <v>EN 13532
ISO 11607-1
ISO 11607-2
ISO 18113-1
ISO 20417</v>
      </c>
      <c r="D197" s="13" t="str">
        <f t="shared" si="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197" s="12" t="s">
        <v>405</v>
      </c>
      <c r="M197" s="17"/>
      <c r="N197" s="13"/>
    </row>
    <row r="198" spans="1:14" ht="110" customHeight="1" x14ac:dyDescent="0.2">
      <c r="A198" s="12" t="s">
        <v>222</v>
      </c>
      <c r="B198" s="17" t="s">
        <v>31</v>
      </c>
      <c r="C198" s="13" t="str">
        <f>$F$7&amp;CHAR(10)&amp;_xlfn.TEXTJOIN(CHAR(10),TRUE,$F$29:$F$30)</f>
        <v>EN 13532
ISO 18113-1
ISO 20417</v>
      </c>
      <c r="D198" s="13" t="str">
        <f t="shared" si="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198" s="12" t="s">
        <v>222</v>
      </c>
      <c r="M198" s="17"/>
      <c r="N198" s="13"/>
    </row>
    <row r="199" spans="1:14" ht="32" customHeight="1" x14ac:dyDescent="0.2">
      <c r="A199" s="12" t="s">
        <v>406</v>
      </c>
      <c r="B199" s="17"/>
      <c r="C199" s="60" t="s">
        <v>633</v>
      </c>
      <c r="D199" s="61"/>
      <c r="L199" s="12" t="s">
        <v>406</v>
      </c>
      <c r="M199" s="17"/>
      <c r="N199" s="13"/>
    </row>
    <row r="200" spans="1:14" ht="62" customHeight="1" x14ac:dyDescent="0.2">
      <c r="A200" s="12" t="s">
        <v>407</v>
      </c>
      <c r="B200" s="17" t="s">
        <v>31</v>
      </c>
      <c r="C200" s="13" t="str">
        <f>$F$7&amp;CHAR(10)&amp;_xlfn.TEXTJOIN(CHAR(10),TRUE,$F$29:$F$30)</f>
        <v>EN 13532
ISO 18113-1
ISO 20417</v>
      </c>
      <c r="D200" s="13" t="str">
        <f t="shared" si="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00" s="12" t="s">
        <v>407</v>
      </c>
      <c r="M200" s="17"/>
      <c r="N200" s="13"/>
    </row>
    <row r="201" spans="1:14" ht="98" customHeight="1" x14ac:dyDescent="0.2">
      <c r="A201" s="12" t="s">
        <v>408</v>
      </c>
      <c r="B201" s="17" t="s">
        <v>31</v>
      </c>
      <c r="C201" s="13" t="str">
        <f>$F$7&amp;CHAR(10)&amp;_xlfn.TEXTJOIN(CHAR(10),TRUE,$F$29:$F$30)</f>
        <v>EN 13532
ISO 18113-1
ISO 20417</v>
      </c>
      <c r="D201" s="13" t="str">
        <f t="shared" si="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01" s="12" t="s">
        <v>408</v>
      </c>
      <c r="M201" s="17"/>
      <c r="N201" s="13"/>
    </row>
    <row r="202" spans="1:14" ht="78" customHeight="1" x14ac:dyDescent="0.2">
      <c r="A202" s="12" t="s">
        <v>413</v>
      </c>
      <c r="B202" s="17" t="s">
        <v>31</v>
      </c>
      <c r="C202" s="13" t="str">
        <f>$F$7&amp;CHAR(10)&amp;_xlfn.TEXTJOIN(CHAR(10),TRUE,$F$29:$F$30)</f>
        <v>EN 13532
ISO 18113-1
ISO 20417</v>
      </c>
      <c r="D202" s="13" t="str">
        <f t="shared" si="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02" s="12" t="s">
        <v>413</v>
      </c>
      <c r="M202" s="17"/>
      <c r="N202" s="13"/>
    </row>
    <row r="203" spans="1:14" ht="47" customHeight="1" x14ac:dyDescent="0.2">
      <c r="A203" s="12" t="s">
        <v>414</v>
      </c>
      <c r="B203" s="17"/>
      <c r="C203" s="60" t="s">
        <v>633</v>
      </c>
      <c r="D203" s="61"/>
      <c r="L203" s="12" t="s">
        <v>414</v>
      </c>
      <c r="M203" s="17"/>
      <c r="N203" s="13"/>
    </row>
    <row r="204" spans="1:14" ht="91" customHeight="1" x14ac:dyDescent="0.2">
      <c r="A204" s="12" t="s">
        <v>415</v>
      </c>
      <c r="B204" s="17" t="s">
        <v>31</v>
      </c>
      <c r="C204" s="13" t="str">
        <f>$F$7&amp;CHAR(10)&amp;_xlfn.TEXTJOIN(CHAR(10),TRUE,$F$29:$F$30)</f>
        <v>EN 13532
ISO 18113-1
ISO 20417</v>
      </c>
      <c r="D204" s="13" t="str">
        <f t="shared" si="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04" s="12" t="s">
        <v>415</v>
      </c>
      <c r="M204" s="17"/>
      <c r="N204" s="13"/>
    </row>
    <row r="205" spans="1:14" ht="101" customHeight="1" x14ac:dyDescent="0.2">
      <c r="A205" s="12" t="s">
        <v>416</v>
      </c>
      <c r="B205" s="17" t="s">
        <v>31</v>
      </c>
      <c r="C205" s="13" t="str">
        <f>$F$5&amp;CHAR(10)&amp;$F$7&amp;CHAR(10)&amp;_xlfn.TEXTJOIN(CHAR(10),TRUE,$F$29:$F$30)</f>
        <v>ISO 14971
EN 13532
ISO 18113-1
ISO 20417</v>
      </c>
      <c r="D205" s="13" t="str">
        <f t="shared" si="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05" s="12" t="s">
        <v>416</v>
      </c>
      <c r="M205" s="17"/>
      <c r="N205" s="13"/>
    </row>
    <row r="206" spans="1:14" x14ac:dyDescent="0.2">
      <c r="A206" s="88" t="s">
        <v>417</v>
      </c>
      <c r="B206" s="89"/>
      <c r="C206" s="89"/>
      <c r="D206" s="90"/>
      <c r="L206" s="88" t="s">
        <v>417</v>
      </c>
      <c r="M206" s="89"/>
      <c r="N206" s="89"/>
    </row>
    <row r="207" spans="1:14" ht="128" x14ac:dyDescent="0.2">
      <c r="A207" s="12" t="s">
        <v>418</v>
      </c>
      <c r="B207" s="17" t="s">
        <v>31</v>
      </c>
      <c r="C207" s="13" t="str">
        <f>$F$7&amp;CHAR(10)&amp;_xlfn.TEXTJOIN(CHAR(10),TRUE,$F$29:$F$30)</f>
        <v>EN 13532
ISO 18113-1
ISO 20417</v>
      </c>
      <c r="D207" s="13" t="str">
        <f>$I$9&amp;CHAR(10)&amp;$I$26</f>
        <v>W020106 - Chemistry / Immunochemistry rapid tests + POC tests
W020503 - Nucleic acid testing instruments - rapid and point of care tests</v>
      </c>
      <c r="L207" s="12" t="s">
        <v>418</v>
      </c>
      <c r="M207" s="17"/>
      <c r="N207" s="13"/>
    </row>
    <row r="208" spans="1:14" ht="112" x14ac:dyDescent="0.2">
      <c r="A208" s="12" t="s">
        <v>419</v>
      </c>
      <c r="B208" s="17" t="s">
        <v>31</v>
      </c>
      <c r="C208" s="13" t="str">
        <f>$F$7&amp;CHAR(10)&amp;_xlfn.TEXTJOIN(CHAR(10),TRUE,$F$29:$F$30)</f>
        <v>EN 13532
ISO 18113-1
ISO 20417</v>
      </c>
      <c r="D208" s="13" t="str">
        <f>$I$9&amp;CHAR(10)&amp;$I$26</f>
        <v>W020106 - Chemistry / Immunochemistry rapid tests + POC tests
W020503 - Nucleic acid testing instruments - rapid and point of care tests</v>
      </c>
      <c r="L208" s="12" t="s">
        <v>419</v>
      </c>
      <c r="M208" s="17"/>
      <c r="N208" s="13"/>
    </row>
    <row r="209" spans="1:14" ht="80" x14ac:dyDescent="0.2">
      <c r="A209" s="12" t="s">
        <v>420</v>
      </c>
      <c r="B209" s="17" t="s">
        <v>31</v>
      </c>
      <c r="C209" s="13" t="str">
        <f>$F$7&amp;CHAR(10)&amp;_xlfn.TEXTJOIN(CHAR(10),TRUE,$F$29:$F$30)</f>
        <v>EN 13532
ISO 18113-1
ISO 20417</v>
      </c>
      <c r="D209" s="13" t="str">
        <f>$I$9&amp;CHAR(10)&amp;$I$26</f>
        <v>W020106 - Chemistry / Immunochemistry rapid tests + POC tests
W020503 - Nucleic acid testing instruments - rapid and point of care tests</v>
      </c>
      <c r="L209" s="12" t="s">
        <v>420</v>
      </c>
      <c r="M209" s="17"/>
      <c r="N209" s="13"/>
    </row>
    <row r="210" spans="1:14" ht="192" x14ac:dyDescent="0.2">
      <c r="A210" s="12" t="s">
        <v>26</v>
      </c>
      <c r="B210" s="17" t="s">
        <v>31</v>
      </c>
      <c r="C210" s="13" t="str">
        <f>$F$7&amp;CHAR(10)&amp;_xlfn.TEXTJOIN(CHAR(10),TRUE,$F$29:$F$30)</f>
        <v>EN 13532
ISO 18113-1
ISO 20417</v>
      </c>
      <c r="D210" s="13" t="str">
        <f>$I$9&amp;CHAR(10)&amp;$I$26</f>
        <v>W020106 - Chemistry / Immunochemistry rapid tests + POC tests
W020503 - Nucleic acid testing instruments - rapid and point of care tests</v>
      </c>
      <c r="L210" s="12" t="s">
        <v>26</v>
      </c>
      <c r="M210" s="17"/>
      <c r="N210" s="13"/>
    </row>
    <row r="211" spans="1:14" ht="16" customHeight="1" x14ac:dyDescent="0.2">
      <c r="A211" s="85" t="s">
        <v>412</v>
      </c>
      <c r="B211" s="86"/>
      <c r="C211" s="86"/>
      <c r="D211" s="87"/>
      <c r="L211" s="85" t="s">
        <v>412</v>
      </c>
      <c r="M211" s="86"/>
      <c r="N211" s="86"/>
    </row>
    <row r="212" spans="1:14" ht="17" customHeight="1" x14ac:dyDescent="0.2">
      <c r="A212" s="88" t="s">
        <v>23</v>
      </c>
      <c r="B212" s="89"/>
      <c r="C212" s="89"/>
      <c r="D212" s="90"/>
      <c r="L212" s="88" t="s">
        <v>23</v>
      </c>
      <c r="M212" s="89"/>
      <c r="N212" s="89"/>
    </row>
    <row r="213" spans="1:14" ht="128" x14ac:dyDescent="0.2">
      <c r="A213" s="12" t="s">
        <v>233</v>
      </c>
      <c r="B213" s="17" t="s">
        <v>31</v>
      </c>
      <c r="C213" s="13" t="str">
        <f t="shared" ref="C213:C220" si="7">$F$7&amp;CHAR(10)&amp;_xlfn.TEXTJOIN(CHAR(10),TRUE,$F$27:$F$30)</f>
        <v>EN 13532
ISO 11607-1
ISO 11607-2
ISO 18113-1
ISO 20417</v>
      </c>
      <c r="D213" s="13" t="str">
        <f t="shared" ref="D213:D220" si="8">$I$15&amp;CHAR(10)&amp;$I$17&amp;CHAR(10)&amp;$I$18&amp;CHAR(10)&amp;$I$20&amp;CHAR(10)&amp;$I$21</f>
        <v>W020205 - Histology / Cytology
W020301 - Microbiology susceptibility / Identification
W020302 - Blood cultures and mycobacteria
W020304 - Microbiology gram stainer
W020305 - Plates streaker</v>
      </c>
      <c r="L213" s="12" t="s">
        <v>233</v>
      </c>
      <c r="M213" s="17"/>
      <c r="N213" s="13"/>
    </row>
    <row r="214" spans="1:14" ht="96" x14ac:dyDescent="0.2">
      <c r="A214" s="12" t="s">
        <v>234</v>
      </c>
      <c r="B214" s="17" t="s">
        <v>31</v>
      </c>
      <c r="C214" s="13" t="str">
        <f t="shared" si="7"/>
        <v>EN 13532
ISO 11607-1
ISO 11607-2
ISO 18113-1
ISO 20417</v>
      </c>
      <c r="D214" s="13" t="str">
        <f t="shared" si="8"/>
        <v>W020205 - Histology / Cytology
W020301 - Microbiology susceptibility / Identification
W020302 - Blood cultures and mycobacteria
W020304 - Microbiology gram stainer
W020305 - Plates streaker</v>
      </c>
      <c r="L214" s="12" t="s">
        <v>234</v>
      </c>
      <c r="M214" s="17"/>
      <c r="N214" s="13"/>
    </row>
    <row r="215" spans="1:14" ht="119" x14ac:dyDescent="0.2">
      <c r="A215" s="12" t="s">
        <v>235</v>
      </c>
      <c r="B215" s="17" t="s">
        <v>31</v>
      </c>
      <c r="C215" s="13" t="str">
        <f>$F$7&amp;CHAR(10)&amp;_xlfn.TEXTJOIN(CHAR(10),TRUE,$F$25:$F$30)</f>
        <v>EN 13532
ISO 11737-1
ISO 11135
ISO 11607-1
ISO 11607-2
ISO 18113-1
ISO 20417</v>
      </c>
      <c r="D215" s="13" t="str">
        <f t="shared" si="8"/>
        <v>W020205 - Histology / Cytology
W020301 - Microbiology susceptibility / Identification
W020302 - Blood cultures and mycobacteria
W020304 - Microbiology gram stainer
W020305 - Plates streaker</v>
      </c>
      <c r="L215" s="12" t="s">
        <v>235</v>
      </c>
      <c r="M215" s="17"/>
      <c r="N215" s="13"/>
    </row>
    <row r="216" spans="1:14" ht="85" x14ac:dyDescent="0.2">
      <c r="A216" s="12" t="s">
        <v>236</v>
      </c>
      <c r="B216" s="17" t="s">
        <v>31</v>
      </c>
      <c r="C216" s="13" t="str">
        <f t="shared" si="7"/>
        <v>EN 13532
ISO 11607-1
ISO 11607-2
ISO 18113-1
ISO 20417</v>
      </c>
      <c r="D216" s="13" t="str">
        <f t="shared" si="8"/>
        <v>W020205 - Histology / Cytology
W020301 - Microbiology susceptibility / Identification
W020302 - Blood cultures and mycobacteria
W020304 - Microbiology gram stainer
W020305 - Plates streaker</v>
      </c>
      <c r="L216" s="12" t="s">
        <v>236</v>
      </c>
      <c r="M216" s="17"/>
      <c r="N216" s="13"/>
    </row>
    <row r="217" spans="1:14" ht="85" x14ac:dyDescent="0.2">
      <c r="A217" s="12" t="s">
        <v>237</v>
      </c>
      <c r="B217" s="17" t="s">
        <v>31</v>
      </c>
      <c r="C217" s="13" t="str">
        <f t="shared" si="7"/>
        <v>EN 13532
ISO 11607-1
ISO 11607-2
ISO 18113-1
ISO 20417</v>
      </c>
      <c r="D217" s="13" t="str">
        <f t="shared" si="8"/>
        <v>W020205 - Histology / Cytology
W020301 - Microbiology susceptibility / Identification
W020302 - Blood cultures and mycobacteria
W020304 - Microbiology gram stainer
W020305 - Plates streaker</v>
      </c>
      <c r="L217" s="12" t="s">
        <v>237</v>
      </c>
      <c r="M217" s="17"/>
      <c r="N217" s="13"/>
    </row>
    <row r="218" spans="1:14" ht="85" x14ac:dyDescent="0.2">
      <c r="A218" s="12" t="s">
        <v>421</v>
      </c>
      <c r="B218" s="17" t="s">
        <v>31</v>
      </c>
      <c r="C218" s="13" t="str">
        <f t="shared" si="7"/>
        <v>EN 13532
ISO 11607-1
ISO 11607-2
ISO 18113-1
ISO 20417</v>
      </c>
      <c r="D218" s="13" t="str">
        <f t="shared" si="8"/>
        <v>W020205 - Histology / Cytology
W020301 - Microbiology susceptibility / Identification
W020302 - Blood cultures and mycobacteria
W020304 - Microbiology gram stainer
W020305 - Plates streaker</v>
      </c>
      <c r="L218" s="12" t="s">
        <v>421</v>
      </c>
      <c r="M218" s="17"/>
      <c r="N218" s="13"/>
    </row>
    <row r="219" spans="1:14" ht="256" x14ac:dyDescent="0.2">
      <c r="A219" s="12" t="s">
        <v>422</v>
      </c>
      <c r="B219" s="17" t="s">
        <v>31</v>
      </c>
      <c r="C219" s="13" t="str">
        <f t="shared" si="7"/>
        <v>EN 13532
ISO 11607-1
ISO 11607-2
ISO 18113-1
ISO 20417</v>
      </c>
      <c r="D219" s="13" t="str">
        <f t="shared" si="8"/>
        <v>W020205 - Histology / Cytology
W020301 - Microbiology susceptibility / Identification
W020302 - Blood cultures and mycobacteria
W020304 - Microbiology gram stainer
W020305 - Plates streaker</v>
      </c>
      <c r="L219" s="12" t="s">
        <v>422</v>
      </c>
      <c r="M219" s="17"/>
      <c r="N219" s="13"/>
    </row>
    <row r="220" spans="1:14" ht="192" x14ac:dyDescent="0.2">
      <c r="A220" s="12" t="s">
        <v>242</v>
      </c>
      <c r="B220" s="17" t="s">
        <v>31</v>
      </c>
      <c r="C220" s="13" t="str">
        <f t="shared" si="7"/>
        <v>EN 13532
ISO 11607-1
ISO 11607-2
ISO 18113-1
ISO 20417</v>
      </c>
      <c r="D220" s="13" t="str">
        <f t="shared" si="8"/>
        <v>W020205 - Histology / Cytology
W020301 - Microbiology susceptibility / Identification
W020302 - Blood cultures and mycobacteria
W020304 - Microbiology gram stainer
W020305 - Plates streaker</v>
      </c>
      <c r="L220" s="12" t="s">
        <v>242</v>
      </c>
      <c r="M220" s="17"/>
      <c r="N220" s="13"/>
    </row>
    <row r="221" spans="1:14" x14ac:dyDescent="0.2">
      <c r="A221" s="85" t="s">
        <v>423</v>
      </c>
      <c r="B221" s="86"/>
      <c r="C221" s="86"/>
      <c r="D221" s="87"/>
      <c r="L221" s="85" t="s">
        <v>423</v>
      </c>
      <c r="M221" s="86"/>
      <c r="N221" s="86"/>
    </row>
    <row r="222" spans="1:14" ht="17" customHeight="1" x14ac:dyDescent="0.2">
      <c r="A222" s="88" t="s">
        <v>424</v>
      </c>
      <c r="B222" s="89"/>
      <c r="C222" s="89"/>
      <c r="D222" s="90"/>
      <c r="L222" s="88" t="s">
        <v>424</v>
      </c>
      <c r="M222" s="89"/>
      <c r="N222" s="89"/>
    </row>
    <row r="223" spans="1:14" ht="93" customHeight="1" x14ac:dyDescent="0.2">
      <c r="A223" s="12" t="s">
        <v>209</v>
      </c>
      <c r="B223" s="17" t="s">
        <v>31</v>
      </c>
      <c r="C223" s="13" t="str">
        <f>$F$7&amp;CHAR(10)&amp;_xlfn.TEXTJOIN(CHAR(10),TRUE,$F$29:$F$30)</f>
        <v>EN 13532
ISO 18113-1
ISO 20417</v>
      </c>
      <c r="D223" s="13" t="str">
        <f t="shared" ref="D223:D224" si="9">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23" s="12" t="s">
        <v>209</v>
      </c>
      <c r="M223" s="17"/>
      <c r="N223" s="13"/>
    </row>
    <row r="224" spans="1:14" ht="93" customHeight="1" x14ac:dyDescent="0.2">
      <c r="A224" s="12" t="s">
        <v>425</v>
      </c>
      <c r="B224" s="17" t="s">
        <v>31</v>
      </c>
      <c r="C224" s="13" t="str">
        <f>$F$7&amp;CHAR(10)&amp;_xlfn.TEXTJOIN(CHAR(10),TRUE,$F$29:$F$30)</f>
        <v>EN 13532
ISO 18113-1
ISO 20417</v>
      </c>
      <c r="D224" s="13" t="str">
        <f t="shared" si="9"/>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24" s="12" t="s">
        <v>425</v>
      </c>
      <c r="M224" s="17"/>
      <c r="N224" s="13"/>
    </row>
    <row r="225" spans="1:14" x14ac:dyDescent="0.2">
      <c r="A225" s="88" t="s">
        <v>426</v>
      </c>
      <c r="B225" s="89"/>
      <c r="C225" s="89"/>
      <c r="D225" s="90"/>
      <c r="L225" s="88" t="s">
        <v>426</v>
      </c>
      <c r="M225" s="89"/>
      <c r="N225" s="89"/>
    </row>
    <row r="226" spans="1:14" ht="133" customHeight="1" x14ac:dyDescent="0.2">
      <c r="A226" s="12" t="s">
        <v>427</v>
      </c>
      <c r="B226" s="17" t="s">
        <v>31</v>
      </c>
      <c r="C226" s="13" t="str">
        <f>$F$7&amp;CHAR(10)&amp;_xlfn.TEXTJOIN(CHAR(10),TRUE,$F$29:$F$30)</f>
        <v>EN 13532
ISO 18113-1
ISO 20417</v>
      </c>
      <c r="D226" s="13" t="str">
        <f t="shared" ref="D226:D227" si="10">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26" s="12" t="s">
        <v>427</v>
      </c>
      <c r="M226" s="17"/>
      <c r="N226" s="13"/>
    </row>
    <row r="227" spans="1:14" ht="113" customHeight="1" x14ac:dyDescent="0.2">
      <c r="A227" s="12" t="s">
        <v>428</v>
      </c>
      <c r="B227" s="17" t="s">
        <v>31</v>
      </c>
      <c r="C227" s="13" t="str">
        <f>$F$7&amp;CHAR(10)&amp;_xlfn.TEXTJOIN(CHAR(10),TRUE,$F$29:$F$30)</f>
        <v>EN 13532
ISO 18113-1
ISO 20417</v>
      </c>
      <c r="D227" s="13" t="str">
        <f t="shared" si="10"/>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27" s="12" t="s">
        <v>428</v>
      </c>
      <c r="M227" s="17"/>
      <c r="N227" s="13"/>
    </row>
    <row r="228" spans="1:14" ht="17" customHeight="1" x14ac:dyDescent="0.2">
      <c r="A228" s="88" t="s">
        <v>429</v>
      </c>
      <c r="B228" s="89"/>
      <c r="C228" s="89"/>
      <c r="D228" s="90"/>
      <c r="L228" s="88" t="s">
        <v>429</v>
      </c>
      <c r="M228" s="89"/>
      <c r="N228" s="89"/>
    </row>
    <row r="229" spans="1:14" ht="83" customHeight="1" x14ac:dyDescent="0.2">
      <c r="A229" s="12" t="s">
        <v>430</v>
      </c>
      <c r="B229" s="17" t="s">
        <v>31</v>
      </c>
      <c r="C229" s="13" t="str">
        <f>$F$7&amp;CHAR(10)&amp;_xlfn.TEXTJOIN(CHAR(10),TRUE,$F$29:$F$30)</f>
        <v>EN 13532
ISO 18113-1
ISO 20417</v>
      </c>
      <c r="D229" s="13" t="str">
        <f t="shared" ref="D229" si="11">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29" s="12" t="s">
        <v>430</v>
      </c>
      <c r="M229" s="17"/>
      <c r="N229" s="13"/>
    </row>
    <row r="230" spans="1:14" ht="16" customHeight="1" x14ac:dyDescent="0.2">
      <c r="A230" s="12" t="s">
        <v>431</v>
      </c>
      <c r="B230" s="17"/>
      <c r="C230" s="74" t="s">
        <v>633</v>
      </c>
      <c r="D230" s="75"/>
      <c r="L230" s="12" t="s">
        <v>431</v>
      </c>
      <c r="M230" s="17"/>
      <c r="N230" s="13"/>
    </row>
    <row r="231" spans="1:14" ht="16" customHeight="1" x14ac:dyDescent="0.2">
      <c r="A231" s="12" t="s">
        <v>432</v>
      </c>
      <c r="B231" s="17"/>
      <c r="C231" s="74" t="s">
        <v>633</v>
      </c>
      <c r="D231" s="75"/>
      <c r="L231" s="12" t="s">
        <v>432</v>
      </c>
      <c r="M231" s="17"/>
      <c r="N231" s="13"/>
    </row>
    <row r="232" spans="1:14" ht="16" customHeight="1" x14ac:dyDescent="0.2">
      <c r="A232" s="12" t="s">
        <v>433</v>
      </c>
      <c r="B232" s="17"/>
      <c r="C232" s="74" t="s">
        <v>633</v>
      </c>
      <c r="D232" s="75"/>
      <c r="L232" s="12" t="s">
        <v>433</v>
      </c>
      <c r="M232" s="17"/>
      <c r="N232" s="13"/>
    </row>
    <row r="233" spans="1:14" ht="16" customHeight="1" x14ac:dyDescent="0.2">
      <c r="A233" s="12" t="s">
        <v>434</v>
      </c>
      <c r="B233" s="17"/>
      <c r="C233" s="74" t="s">
        <v>633</v>
      </c>
      <c r="D233" s="75"/>
      <c r="L233" s="12" t="s">
        <v>434</v>
      </c>
      <c r="M233" s="17"/>
      <c r="N233" s="13"/>
    </row>
    <row r="234" spans="1:14" ht="16" customHeight="1" x14ac:dyDescent="0.2">
      <c r="A234" s="12" t="s">
        <v>435</v>
      </c>
      <c r="B234" s="17"/>
      <c r="C234" s="74" t="s">
        <v>633</v>
      </c>
      <c r="D234" s="75"/>
      <c r="L234" s="12" t="s">
        <v>435</v>
      </c>
      <c r="M234" s="17"/>
      <c r="N234" s="13"/>
    </row>
    <row r="235" spans="1:14" ht="124" customHeight="1" x14ac:dyDescent="0.2">
      <c r="A235" s="12" t="s">
        <v>436</v>
      </c>
      <c r="B235" s="17" t="s">
        <v>31</v>
      </c>
      <c r="C235" s="13" t="str">
        <f>$F$7&amp;CHAR(10)&amp;_xlfn.TEXTJOIN(CHAR(10),TRUE,$F$29:$F$30)</f>
        <v>EN 13532
ISO 18113-1
ISO 20417</v>
      </c>
      <c r="D235" s="13" t="str">
        <f>_xlfn.TEXTJOIN(CHAR(10),TRUE,$I$4:$I$10)&amp;CHAR(10)&amp;$I$13&amp;CHAR(10)&amp;$I$14&amp;CHAR(10)&amp;$I$16&amp;CHAR(10)&amp;$I$19&amp;CHAR(10)&amp;_xlfn.TEXTJOIN(CHAR(10),TRUE,$I$22:$I$35)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35" s="12" t="s">
        <v>436</v>
      </c>
      <c r="M235" s="17"/>
      <c r="N235" s="13"/>
    </row>
    <row r="236" spans="1:14" ht="105" customHeight="1" x14ac:dyDescent="0.2">
      <c r="A236" s="12" t="s">
        <v>437</v>
      </c>
      <c r="B236" s="17" t="s">
        <v>31</v>
      </c>
      <c r="C236" s="13" t="str">
        <f>$F$7&amp;CHAR(10)&amp;_xlfn.TEXTJOIN(CHAR(10),TRUE,$F$29:$F$30)</f>
        <v>EN 13532
ISO 18113-1
ISO 20417</v>
      </c>
      <c r="D236" s="13" t="str">
        <f t="shared" ref="D236:D245" si="12">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36" s="12" t="s">
        <v>437</v>
      </c>
      <c r="M236" s="17"/>
      <c r="N236" s="13"/>
    </row>
    <row r="237" spans="1:14" ht="73" customHeight="1" x14ac:dyDescent="0.2">
      <c r="A237" s="12" t="s">
        <v>438</v>
      </c>
      <c r="B237" s="17" t="s">
        <v>31</v>
      </c>
      <c r="C237" s="13" t="str">
        <f>$F$7&amp;CHAR(10)&amp;_xlfn.TEXTJOIN(CHAR(10),TRUE,$F$29:$F$30)</f>
        <v>EN 13532
ISO 18113-1
ISO 20417</v>
      </c>
      <c r="D237" s="13" t="str">
        <f t="shared" si="12"/>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37" s="12" t="s">
        <v>438</v>
      </c>
      <c r="M237" s="17"/>
      <c r="N237" s="13"/>
    </row>
    <row r="238" spans="1:14" ht="88" customHeight="1" x14ac:dyDescent="0.2">
      <c r="A238" s="12" t="s">
        <v>439</v>
      </c>
      <c r="B238" s="17" t="s">
        <v>31</v>
      </c>
      <c r="C238" s="13" t="str">
        <f>$F$7&amp;CHAR(10)&amp;_xlfn.TEXTJOIN(CHAR(10),TRUE,$F$29:$F$30)</f>
        <v>EN 13532
ISO 18113-1
ISO 20417</v>
      </c>
      <c r="D238" s="13" t="str">
        <f t="shared" si="12"/>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38" s="12" t="s">
        <v>439</v>
      </c>
      <c r="M238" s="17"/>
      <c r="N238" s="13"/>
    </row>
    <row r="239" spans="1:14" ht="50" customHeight="1" x14ac:dyDescent="0.2">
      <c r="A239" s="12" t="s">
        <v>440</v>
      </c>
      <c r="B239" s="17"/>
      <c r="C239" s="74" t="s">
        <v>633</v>
      </c>
      <c r="D239" s="75"/>
      <c r="L239" s="12" t="s">
        <v>440</v>
      </c>
      <c r="M239" s="17"/>
      <c r="N239" s="13"/>
    </row>
    <row r="240" spans="1:14" ht="115" customHeight="1" x14ac:dyDescent="0.2">
      <c r="A240" s="12" t="s">
        <v>441</v>
      </c>
      <c r="B240" s="17" t="s">
        <v>31</v>
      </c>
      <c r="C240" s="13" t="str">
        <f>$F$7&amp;CHAR(10)&amp;_xlfn.TEXTJOIN(CHAR(10),TRUE,$F$29:$F$30)</f>
        <v>EN 13532
ISO 18113-1
ISO 20417</v>
      </c>
      <c r="D240" s="13" t="str">
        <f t="shared" si="12"/>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40" s="12" t="s">
        <v>441</v>
      </c>
      <c r="M240" s="17"/>
      <c r="N240" s="13"/>
    </row>
    <row r="241" spans="1:14" ht="105" customHeight="1" x14ac:dyDescent="0.2">
      <c r="A241" s="12" t="s">
        <v>442</v>
      </c>
      <c r="B241" s="17" t="s">
        <v>31</v>
      </c>
      <c r="C241" s="13" t="str">
        <f>$F$7&amp;CHAR(10)&amp;_xlfn.TEXTJOIN(CHAR(10),TRUE,$F$29:$F$30)</f>
        <v>EN 13532
ISO 18113-1
ISO 20417</v>
      </c>
      <c r="D241" s="13" t="str">
        <f t="shared" si="12"/>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41" s="12" t="s">
        <v>442</v>
      </c>
      <c r="M241" s="17"/>
      <c r="N241" s="13"/>
    </row>
    <row r="242" spans="1:14" ht="105" customHeight="1" x14ac:dyDescent="0.2">
      <c r="A242" s="12" t="s">
        <v>443</v>
      </c>
      <c r="B242" s="17" t="s">
        <v>31</v>
      </c>
      <c r="C242" s="13" t="str">
        <f>$F$7&amp;CHAR(10)&amp;_xlfn.TEXTJOIN(CHAR(10),TRUE,$F$29:$F$30)</f>
        <v>EN 13532
ISO 18113-1
ISO 20417</v>
      </c>
      <c r="D242" s="13" t="str">
        <f t="shared" si="12"/>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42" s="12" t="s">
        <v>443</v>
      </c>
      <c r="M242" s="17"/>
      <c r="N242" s="13"/>
    </row>
    <row r="243" spans="1:14" ht="208" x14ac:dyDescent="0.2">
      <c r="A243" s="12" t="s">
        <v>444</v>
      </c>
      <c r="B243" s="17" t="s">
        <v>544</v>
      </c>
      <c r="C243" s="19" t="str">
        <f t="shared" ref="C243:D244" si="13">$G$1</f>
        <v>N/A</v>
      </c>
      <c r="D243" s="19" t="str">
        <f t="shared" si="13"/>
        <v>N/A</v>
      </c>
      <c r="L243" s="12" t="s">
        <v>444</v>
      </c>
      <c r="M243" s="17"/>
      <c r="N243" s="13"/>
    </row>
    <row r="244" spans="1:14" ht="409.6" x14ac:dyDescent="0.2">
      <c r="A244" s="12" t="s">
        <v>445</v>
      </c>
      <c r="B244" s="17" t="s">
        <v>544</v>
      </c>
      <c r="C244" s="19" t="str">
        <f t="shared" si="13"/>
        <v>N/A</v>
      </c>
      <c r="D244" s="19" t="str">
        <f t="shared" si="13"/>
        <v>N/A</v>
      </c>
      <c r="L244" s="12" t="s">
        <v>445</v>
      </c>
      <c r="M244" s="17"/>
      <c r="N244" s="13"/>
    </row>
    <row r="245" spans="1:14" ht="79" customHeight="1" x14ac:dyDescent="0.2">
      <c r="A245" s="12" t="s">
        <v>446</v>
      </c>
      <c r="B245" s="17" t="s">
        <v>31</v>
      </c>
      <c r="C245" s="13" t="str">
        <f>$F$7&amp;CHAR(10)&amp;_xlfn.TEXTJOIN(CHAR(10),TRUE,$F$29:$F$30)</f>
        <v>EN 13532
ISO 18113-1
ISO 20417</v>
      </c>
      <c r="D245" s="13" t="str">
        <f t="shared" si="12"/>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45" s="12" t="s">
        <v>446</v>
      </c>
      <c r="M245" s="17"/>
      <c r="N245" s="13"/>
    </row>
    <row r="246" spans="1:14" x14ac:dyDescent="0.2">
      <c r="A246" s="88" t="s">
        <v>447</v>
      </c>
      <c r="B246" s="89"/>
      <c r="C246" s="89"/>
      <c r="D246" s="90"/>
      <c r="L246" s="88" t="s">
        <v>447</v>
      </c>
      <c r="M246" s="89"/>
      <c r="N246" s="89"/>
    </row>
    <row r="247" spans="1:14" ht="256" x14ac:dyDescent="0.2">
      <c r="A247" s="12" t="s">
        <v>489</v>
      </c>
      <c r="B247" s="17"/>
      <c r="C247" s="74" t="s">
        <v>633</v>
      </c>
      <c r="D247" s="75"/>
      <c r="L247" s="12" t="s">
        <v>489</v>
      </c>
      <c r="M247" s="17"/>
      <c r="N247" s="13"/>
    </row>
    <row r="248" spans="1:14" ht="160" x14ac:dyDescent="0.2">
      <c r="A248" s="12" t="s">
        <v>490</v>
      </c>
      <c r="B248" s="17"/>
      <c r="C248" s="74" t="s">
        <v>633</v>
      </c>
      <c r="D248" s="75"/>
      <c r="L248" s="12" t="s">
        <v>490</v>
      </c>
      <c r="M248" s="17"/>
      <c r="N248" s="13"/>
    </row>
    <row r="249" spans="1:14" ht="100" customHeight="1" x14ac:dyDescent="0.2">
      <c r="A249" s="12" t="s">
        <v>448</v>
      </c>
      <c r="B249" s="17" t="s">
        <v>31</v>
      </c>
      <c r="C249" s="13" t="str">
        <f>$F$7&amp;CHAR(10)&amp;_xlfn.TEXTJOIN(CHAR(10),TRUE,$F$29:$F$30)</f>
        <v>EN 13532
ISO 18113-1
ISO 20417</v>
      </c>
      <c r="D249" s="13" t="str">
        <f t="shared" ref="D249:D250" si="14">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49" s="12" t="s">
        <v>448</v>
      </c>
      <c r="M249" s="17"/>
      <c r="N249" s="13"/>
    </row>
    <row r="250" spans="1:14" ht="100" customHeight="1" x14ac:dyDescent="0.2">
      <c r="A250" s="12" t="s">
        <v>449</v>
      </c>
      <c r="B250" s="17" t="s">
        <v>31</v>
      </c>
      <c r="C250" s="13" t="str">
        <f>$F$7&amp;CHAR(10)&amp;_xlfn.TEXTJOIN(CHAR(10),TRUE,$F$29:$F$30)</f>
        <v>EN 13532
ISO 18113-1
ISO 20417</v>
      </c>
      <c r="D250" s="13" t="str">
        <f t="shared" si="14"/>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50" s="12" t="s">
        <v>449</v>
      </c>
      <c r="M250" s="17"/>
      <c r="N250" s="13"/>
    </row>
    <row r="251" spans="1:14" ht="256" x14ac:dyDescent="0.2">
      <c r="A251" s="12" t="s">
        <v>450</v>
      </c>
      <c r="B251" s="17" t="s">
        <v>31</v>
      </c>
      <c r="C251" s="13" t="str">
        <f>$F$7&amp;CHAR(10)&amp;_xlfn.TEXTJOIN(CHAR(10),TRUE,$F$27:$F$30)</f>
        <v>EN 13532
ISO 11607-1
ISO 11607-2
ISO 18113-1
ISO 20417</v>
      </c>
      <c r="D251" s="13" t="str">
        <f>$I$15&amp;CHAR(10)&amp;$I$17&amp;CHAR(10)&amp;$I$18&amp;CHAR(10)&amp;$I$20&amp;CHAR(10)&amp;$I$21</f>
        <v>W020205 - Histology / Cytology
W020301 - Microbiology susceptibility / Identification
W020302 - Blood cultures and mycobacteria
W020304 - Microbiology gram stainer
W020305 - Plates streaker</v>
      </c>
      <c r="L251" s="12" t="s">
        <v>450</v>
      </c>
      <c r="M251" s="17"/>
      <c r="N251" s="13"/>
    </row>
    <row r="252" spans="1:14" ht="32" customHeight="1" x14ac:dyDescent="0.2">
      <c r="A252" s="88" t="s">
        <v>451</v>
      </c>
      <c r="B252" s="89"/>
      <c r="C252" s="89"/>
      <c r="D252" s="90"/>
      <c r="L252" s="88" t="s">
        <v>451</v>
      </c>
      <c r="M252" s="89"/>
      <c r="N252" s="89"/>
    </row>
    <row r="253" spans="1:14" ht="91" customHeight="1" x14ac:dyDescent="0.2">
      <c r="A253" s="12" t="s">
        <v>452</v>
      </c>
      <c r="B253" s="17" t="s">
        <v>31</v>
      </c>
      <c r="C253" s="13" t="str">
        <f>$F$5&amp;CHAR(10)&amp;$F$7&amp;CHAR(10)&amp;_xlfn.TEXTJOIN(CHAR(10),TRUE,$F$29:$F$30)</f>
        <v>ISO 14971
EN 13532
ISO 18113-1
ISO 20417</v>
      </c>
      <c r="D253" s="13" t="str">
        <f t="shared" ref="D253:D262" si="15">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53" s="12" t="s">
        <v>452</v>
      </c>
      <c r="M253" s="17"/>
      <c r="N253" s="13"/>
    </row>
    <row r="254" spans="1:14" ht="116" customHeight="1" x14ac:dyDescent="0.2">
      <c r="A254" s="12" t="s">
        <v>453</v>
      </c>
      <c r="B254" s="17" t="s">
        <v>31</v>
      </c>
      <c r="C254" s="13" t="str">
        <f>$F$5&amp;CHAR(10)&amp;$F$7&amp;CHAR(10)&amp;_xlfn.TEXTJOIN(CHAR(10),TRUE,$F$29:$F$30)</f>
        <v>ISO 14971
EN 13532
ISO 18113-1
ISO 20417</v>
      </c>
      <c r="D254" s="13" t="str">
        <f t="shared" si="15"/>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54" s="12" t="s">
        <v>453</v>
      </c>
      <c r="M254" s="17"/>
      <c r="N254" s="13"/>
    </row>
    <row r="255" spans="1:14" ht="73" customHeight="1" x14ac:dyDescent="0.2">
      <c r="A255" s="12" t="s">
        <v>454</v>
      </c>
      <c r="B255" s="17" t="s">
        <v>31</v>
      </c>
      <c r="C255" s="13" t="str">
        <f>$F$5&amp;CHAR(10)&amp;$F$7&amp;CHAR(10)&amp;_xlfn.TEXTJOIN(CHAR(10),TRUE,$F$29:$F$30)</f>
        <v>ISO 14971
EN 13532
ISO 18113-1
ISO 20417</v>
      </c>
      <c r="D255" s="13" t="str">
        <f t="shared" si="15"/>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55" s="12" t="s">
        <v>454</v>
      </c>
      <c r="M255" s="17"/>
      <c r="N255" s="13"/>
    </row>
    <row r="256" spans="1:14" ht="32" customHeight="1" x14ac:dyDescent="0.2">
      <c r="A256" s="12" t="s">
        <v>455</v>
      </c>
      <c r="B256" s="17"/>
      <c r="C256" s="60" t="s">
        <v>1092</v>
      </c>
      <c r="D256" s="61"/>
      <c r="L256" s="12" t="s">
        <v>455</v>
      </c>
      <c r="M256" s="17"/>
      <c r="N256" s="13"/>
    </row>
    <row r="257" spans="1:14" ht="45" customHeight="1" x14ac:dyDescent="0.2">
      <c r="A257" s="12" t="s">
        <v>456</v>
      </c>
      <c r="B257" s="17"/>
      <c r="C257" s="74" t="s">
        <v>633</v>
      </c>
      <c r="D257" s="75"/>
      <c r="L257" s="12" t="s">
        <v>456</v>
      </c>
      <c r="M257" s="17"/>
      <c r="N257" s="13"/>
    </row>
    <row r="258" spans="1:14" ht="89" customHeight="1" x14ac:dyDescent="0.2">
      <c r="A258" s="12" t="s">
        <v>457</v>
      </c>
      <c r="B258" s="17" t="s">
        <v>31</v>
      </c>
      <c r="C258" s="13" t="str">
        <f>$F$5&amp;CHAR(10)&amp;$F$7&amp;CHAR(10)&amp;_xlfn.TEXTJOIN(CHAR(10),TRUE,$F$27:$F$30)</f>
        <v>ISO 14971
EN 13532
ISO 11607-1
ISO 11607-2
ISO 18113-1
ISO 20417</v>
      </c>
      <c r="D258" s="13" t="str">
        <f t="shared" si="15"/>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58" s="12" t="s">
        <v>457</v>
      </c>
      <c r="M258" s="17"/>
      <c r="N258" s="13"/>
    </row>
    <row r="259" spans="1:14" ht="70" customHeight="1" x14ac:dyDescent="0.2">
      <c r="A259" s="12" t="s">
        <v>458</v>
      </c>
      <c r="B259" s="17" t="s">
        <v>31</v>
      </c>
      <c r="C259" s="13" t="str">
        <f>$F$5&amp;CHAR(10)&amp;$F$7&amp;CHAR(10)&amp;_xlfn.TEXTJOIN(CHAR(10),TRUE,$F$29:$F$30)</f>
        <v>ISO 14971
EN 13532
ISO 18113-1
ISO 20417</v>
      </c>
      <c r="D259" s="13" t="str">
        <f t="shared" si="15"/>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59" s="12" t="s">
        <v>458</v>
      </c>
      <c r="M259" s="17"/>
      <c r="N259" s="13"/>
    </row>
    <row r="260" spans="1:14" ht="73" customHeight="1" x14ac:dyDescent="0.2">
      <c r="A260" s="12" t="s">
        <v>459</v>
      </c>
      <c r="B260" s="17" t="s">
        <v>31</v>
      </c>
      <c r="C260" s="13" t="str">
        <f>$F$5&amp;CHAR(10)&amp;$F$7&amp;CHAR(10)&amp;_xlfn.TEXTJOIN(CHAR(10),TRUE,$F$29:$F$30)</f>
        <v>ISO 14971
EN 13532
ISO 18113-1
ISO 20417</v>
      </c>
      <c r="D260" s="13" t="str">
        <f t="shared" si="15"/>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60" s="12" t="s">
        <v>459</v>
      </c>
      <c r="M260" s="17"/>
      <c r="N260" s="13"/>
    </row>
    <row r="261" spans="1:14" ht="51" customHeight="1" x14ac:dyDescent="0.2">
      <c r="A261" s="12" t="s">
        <v>460</v>
      </c>
      <c r="B261" s="17" t="s">
        <v>31</v>
      </c>
      <c r="C261" s="13" t="str">
        <f>$F$5&amp;CHAR(10)&amp;$F$7&amp;CHAR(10)&amp;_xlfn.TEXTJOIN(CHAR(10),TRUE,$F$29:$F$30)</f>
        <v>ISO 14971
EN 13532
ISO 18113-1
ISO 20417</v>
      </c>
      <c r="D261" s="13" t="str">
        <f t="shared" si="15"/>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61" s="12" t="s">
        <v>460</v>
      </c>
      <c r="M261" s="17"/>
      <c r="N261" s="13"/>
    </row>
    <row r="262" spans="1:14" ht="78" customHeight="1" x14ac:dyDescent="0.2">
      <c r="A262" s="12" t="s">
        <v>461</v>
      </c>
      <c r="B262" s="17" t="s">
        <v>31</v>
      </c>
      <c r="C262" s="13" t="str">
        <f>$F$5&amp;CHAR(10)&amp;$F$7&amp;CHAR(10)&amp;_xlfn.TEXTJOIN(CHAR(10),TRUE,$F$29:$F$30)</f>
        <v>ISO 14971
EN 13532
ISO 18113-1
ISO 20417</v>
      </c>
      <c r="D262" s="13" t="str">
        <f t="shared" si="15"/>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62" s="12" t="s">
        <v>461</v>
      </c>
      <c r="M262" s="17"/>
      <c r="N262" s="13"/>
    </row>
    <row r="263" spans="1:14" ht="32" customHeight="1" x14ac:dyDescent="0.2">
      <c r="A263" s="88" t="s">
        <v>462</v>
      </c>
      <c r="B263" s="89"/>
      <c r="C263" s="89"/>
      <c r="D263" s="90"/>
      <c r="L263" s="88" t="s">
        <v>462</v>
      </c>
      <c r="M263" s="89"/>
      <c r="N263" s="89"/>
    </row>
    <row r="264" spans="1:14" ht="79" customHeight="1" x14ac:dyDescent="0.2">
      <c r="A264" s="12" t="s">
        <v>27</v>
      </c>
      <c r="B264" s="17" t="s">
        <v>31</v>
      </c>
      <c r="C264" s="13" t="str">
        <f>$F$5&amp;CHAR(10)&amp;$F$7&amp;CHAR(10)&amp;_xlfn.TEXTJOIN(CHAR(10),TRUE,$F$29:$F$30)</f>
        <v>ISO 14971
EN 13532
ISO 18113-1
ISO 20417</v>
      </c>
      <c r="D264" s="13" t="str">
        <f t="shared" ref="D264:D276" si="16">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64" s="12" t="s">
        <v>27</v>
      </c>
      <c r="M264" s="17"/>
      <c r="N264" s="13"/>
    </row>
    <row r="265" spans="1:14" ht="61" customHeight="1" x14ac:dyDescent="0.2">
      <c r="A265" s="12" t="s">
        <v>28</v>
      </c>
      <c r="B265" s="17" t="s">
        <v>31</v>
      </c>
      <c r="C265" s="13" t="str">
        <f>$F$5&amp;CHAR(10)&amp;$F$7&amp;CHAR(10)&amp;_xlfn.TEXTJOIN(CHAR(10),TRUE,$F$29:$F$30)</f>
        <v>ISO 14971
EN 13532
ISO 18113-1
ISO 20417</v>
      </c>
      <c r="D265" s="13" t="str">
        <f t="shared" si="1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65" s="12" t="s">
        <v>28</v>
      </c>
      <c r="M265" s="17"/>
      <c r="N265" s="13"/>
    </row>
    <row r="266" spans="1:14" ht="31" customHeight="1" x14ac:dyDescent="0.2">
      <c r="A266" s="12" t="s">
        <v>29</v>
      </c>
      <c r="B266" s="17"/>
      <c r="C266" s="74" t="s">
        <v>633</v>
      </c>
      <c r="D266" s="75"/>
      <c r="L266" s="12" t="s">
        <v>29</v>
      </c>
      <c r="M266" s="17"/>
      <c r="N266" s="13"/>
    </row>
    <row r="267" spans="1:14" ht="32" customHeight="1" x14ac:dyDescent="0.2">
      <c r="A267" s="12" t="s">
        <v>30</v>
      </c>
      <c r="B267" s="17"/>
      <c r="C267" s="74" t="s">
        <v>633</v>
      </c>
      <c r="D267" s="75"/>
      <c r="L267" s="12" t="s">
        <v>30</v>
      </c>
      <c r="M267" s="17"/>
      <c r="N267" s="13"/>
    </row>
    <row r="268" spans="1:14" ht="68" customHeight="1" x14ac:dyDescent="0.2">
      <c r="A268" s="12" t="s">
        <v>463</v>
      </c>
      <c r="B268" s="17" t="s">
        <v>31</v>
      </c>
      <c r="C268" s="13" t="str">
        <f t="shared" ref="C268:C276" si="17">$F$5&amp;CHAR(10)&amp;$F$7&amp;CHAR(10)&amp;_xlfn.TEXTJOIN(CHAR(10),TRUE,$F$29:$F$30)</f>
        <v>ISO 14971
EN 13532
ISO 18113-1
ISO 20417</v>
      </c>
      <c r="D268" s="13" t="str">
        <f t="shared" si="1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68" s="12" t="s">
        <v>463</v>
      </c>
      <c r="M268" s="17"/>
      <c r="N268" s="13"/>
    </row>
    <row r="269" spans="1:14" ht="99" customHeight="1" x14ac:dyDescent="0.2">
      <c r="A269" s="12" t="s">
        <v>464</v>
      </c>
      <c r="B269" s="17" t="s">
        <v>31</v>
      </c>
      <c r="C269" s="13" t="str">
        <f t="shared" si="17"/>
        <v>ISO 14971
EN 13532
ISO 18113-1
ISO 20417</v>
      </c>
      <c r="D269" s="13" t="str">
        <f t="shared" si="1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69" s="12" t="s">
        <v>464</v>
      </c>
      <c r="M269" s="17"/>
      <c r="N269" s="13"/>
    </row>
    <row r="270" spans="1:14" ht="90" customHeight="1" x14ac:dyDescent="0.2">
      <c r="A270" s="12" t="s">
        <v>465</v>
      </c>
      <c r="B270" s="17" t="s">
        <v>31</v>
      </c>
      <c r="C270" s="13" t="str">
        <f t="shared" si="17"/>
        <v>ISO 14971
EN 13532
ISO 18113-1
ISO 20417</v>
      </c>
      <c r="D270" s="13" t="str">
        <f t="shared" si="1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70" s="12" t="s">
        <v>465</v>
      </c>
      <c r="M270" s="17"/>
      <c r="N270" s="13"/>
    </row>
    <row r="271" spans="1:14" ht="118" customHeight="1" x14ac:dyDescent="0.2">
      <c r="A271" s="12" t="s">
        <v>466</v>
      </c>
      <c r="B271" s="17" t="s">
        <v>31</v>
      </c>
      <c r="C271" s="13" t="str">
        <f t="shared" si="17"/>
        <v>ISO 14971
EN 13532
ISO 18113-1
ISO 20417</v>
      </c>
      <c r="D271" s="13" t="str">
        <f t="shared" si="1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71" s="12" t="s">
        <v>466</v>
      </c>
      <c r="M271" s="17"/>
      <c r="N271" s="13"/>
    </row>
    <row r="272" spans="1:14" ht="98" customHeight="1" x14ac:dyDescent="0.2">
      <c r="A272" s="12" t="s">
        <v>467</v>
      </c>
      <c r="B272" s="17" t="s">
        <v>31</v>
      </c>
      <c r="C272" s="13" t="str">
        <f t="shared" si="17"/>
        <v>ISO 14971
EN 13532
ISO 18113-1
ISO 20417</v>
      </c>
      <c r="D272" s="13" t="str">
        <f t="shared" si="1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72" s="12" t="s">
        <v>467</v>
      </c>
      <c r="M272" s="17"/>
      <c r="N272" s="13"/>
    </row>
    <row r="273" spans="1:14" ht="109" customHeight="1" x14ac:dyDescent="0.2">
      <c r="A273" s="12" t="s">
        <v>468</v>
      </c>
      <c r="B273" s="17" t="s">
        <v>31</v>
      </c>
      <c r="C273" s="13" t="str">
        <f t="shared" si="17"/>
        <v>ISO 14971
EN 13532
ISO 18113-1
ISO 20417</v>
      </c>
      <c r="D273" s="13" t="str">
        <f t="shared" si="1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73" s="12" t="s">
        <v>468</v>
      </c>
      <c r="M273" s="17"/>
      <c r="N273" s="13"/>
    </row>
    <row r="274" spans="1:14" ht="111" customHeight="1" x14ac:dyDescent="0.2">
      <c r="A274" s="12" t="s">
        <v>469</v>
      </c>
      <c r="B274" s="17" t="s">
        <v>31</v>
      </c>
      <c r="C274" s="13" t="str">
        <f t="shared" si="17"/>
        <v>ISO 14971
EN 13532
ISO 18113-1
ISO 20417</v>
      </c>
      <c r="D274" s="13" t="str">
        <f t="shared" si="1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74" s="12" t="s">
        <v>469</v>
      </c>
      <c r="M274" s="17"/>
      <c r="N274" s="13"/>
    </row>
    <row r="275" spans="1:14" ht="83" customHeight="1" x14ac:dyDescent="0.2">
      <c r="A275" s="12" t="s">
        <v>470</v>
      </c>
      <c r="B275" s="17" t="s">
        <v>31</v>
      </c>
      <c r="C275" s="13" t="str">
        <f t="shared" si="17"/>
        <v>ISO 14971
EN 13532
ISO 18113-1
ISO 20417</v>
      </c>
      <c r="D275" s="13" t="str">
        <f t="shared" si="1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75" s="12" t="s">
        <v>470</v>
      </c>
      <c r="M275" s="17"/>
      <c r="N275" s="13"/>
    </row>
    <row r="276" spans="1:14" ht="111" customHeight="1" x14ac:dyDescent="0.2">
      <c r="A276" s="12" t="s">
        <v>471</v>
      </c>
      <c r="B276" s="17" t="s">
        <v>31</v>
      </c>
      <c r="C276" s="13" t="str">
        <f t="shared" si="17"/>
        <v>ISO 14971
EN 13532
ISO 18113-1
ISO 20417</v>
      </c>
      <c r="D276" s="13" t="str">
        <f t="shared" si="1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76" s="12" t="s">
        <v>471</v>
      </c>
      <c r="M276" s="17"/>
      <c r="N276" s="13"/>
    </row>
    <row r="277" spans="1:14" ht="32" customHeight="1" x14ac:dyDescent="0.2">
      <c r="A277" s="88" t="s">
        <v>472</v>
      </c>
      <c r="B277" s="89"/>
      <c r="C277" s="89"/>
      <c r="D277" s="90"/>
      <c r="L277" s="88" t="s">
        <v>472</v>
      </c>
      <c r="M277" s="89"/>
      <c r="N277" s="89"/>
    </row>
    <row r="278" spans="1:14" ht="79" customHeight="1" x14ac:dyDescent="0.2">
      <c r="A278" s="12" t="s">
        <v>473</v>
      </c>
      <c r="B278" s="17" t="s">
        <v>31</v>
      </c>
      <c r="C278" s="13" t="str">
        <f t="shared" ref="C278:C284" si="18">$F$5&amp;CHAR(10)&amp;$F$7&amp;CHAR(10)&amp;_xlfn.TEXTJOIN(CHAR(10),TRUE,$F$29:$F$30)</f>
        <v>ISO 14971
EN 13532
ISO 18113-1
ISO 20417</v>
      </c>
      <c r="D278" s="13" t="str">
        <f t="shared" ref="D278:D284" si="19">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78" s="12" t="s">
        <v>473</v>
      </c>
      <c r="M278" s="17"/>
      <c r="N278" s="13"/>
    </row>
    <row r="279" spans="1:14" ht="74" customHeight="1" x14ac:dyDescent="0.2">
      <c r="A279" s="12" t="s">
        <v>474</v>
      </c>
      <c r="B279" s="17" t="s">
        <v>31</v>
      </c>
      <c r="C279" s="13" t="str">
        <f t="shared" si="18"/>
        <v>ISO 14971
EN 13532
ISO 18113-1
ISO 20417</v>
      </c>
      <c r="D279" s="13" t="str">
        <f t="shared" si="19"/>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79" s="12" t="s">
        <v>474</v>
      </c>
      <c r="M279" s="17"/>
      <c r="N279" s="13"/>
    </row>
    <row r="280" spans="1:14" ht="61" customHeight="1" x14ac:dyDescent="0.2">
      <c r="A280" s="12" t="s">
        <v>475</v>
      </c>
      <c r="B280" s="17" t="s">
        <v>31</v>
      </c>
      <c r="C280" s="13" t="str">
        <f t="shared" si="18"/>
        <v>ISO 14971
EN 13532
ISO 18113-1
ISO 20417</v>
      </c>
      <c r="D280" s="13" t="str">
        <f t="shared" si="19"/>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80" s="12" t="s">
        <v>475</v>
      </c>
      <c r="M280" s="17"/>
      <c r="N280" s="13"/>
    </row>
    <row r="281" spans="1:14" ht="93" customHeight="1" x14ac:dyDescent="0.2">
      <c r="A281" s="12" t="s">
        <v>476</v>
      </c>
      <c r="B281" s="17" t="s">
        <v>31</v>
      </c>
      <c r="C281" s="13" t="str">
        <f t="shared" si="18"/>
        <v>ISO 14971
EN 13532
ISO 18113-1
ISO 20417</v>
      </c>
      <c r="D281" s="13" t="str">
        <f t="shared" si="19"/>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81" s="12" t="s">
        <v>476</v>
      </c>
      <c r="M281" s="17"/>
      <c r="N281" s="13"/>
    </row>
    <row r="282" spans="1:14" ht="89" customHeight="1" x14ac:dyDescent="0.2">
      <c r="A282" s="12" t="s">
        <v>477</v>
      </c>
      <c r="B282" s="17" t="s">
        <v>31</v>
      </c>
      <c r="C282" s="13" t="str">
        <f t="shared" si="18"/>
        <v>ISO 14971
EN 13532
ISO 18113-1
ISO 20417</v>
      </c>
      <c r="D282" s="13" t="str">
        <f t="shared" si="19"/>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82" s="12" t="s">
        <v>477</v>
      </c>
      <c r="M282" s="17"/>
      <c r="N282" s="13"/>
    </row>
    <row r="283" spans="1:14" ht="84" customHeight="1" x14ac:dyDescent="0.2">
      <c r="A283" s="12" t="s">
        <v>478</v>
      </c>
      <c r="B283" s="17" t="s">
        <v>31</v>
      </c>
      <c r="C283" s="13" t="str">
        <f t="shared" si="18"/>
        <v>ISO 14971
EN 13532
ISO 18113-1
ISO 20417</v>
      </c>
      <c r="D283" s="13" t="str">
        <f t="shared" si="19"/>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83" s="12" t="s">
        <v>478</v>
      </c>
      <c r="M283" s="17"/>
      <c r="N283" s="13"/>
    </row>
    <row r="284" spans="1:14" ht="58" customHeight="1" x14ac:dyDescent="0.2">
      <c r="A284" s="12" t="s">
        <v>479</v>
      </c>
      <c r="B284" s="17" t="s">
        <v>31</v>
      </c>
      <c r="C284" s="13" t="str">
        <f t="shared" si="18"/>
        <v>ISO 14971
EN 13532
ISO 18113-1
ISO 20417</v>
      </c>
      <c r="D284" s="13" t="str">
        <f t="shared" si="19"/>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84" s="12" t="s">
        <v>479</v>
      </c>
      <c r="M284" s="17"/>
      <c r="N284" s="13"/>
    </row>
    <row r="285" spans="1:14" ht="96" customHeight="1" x14ac:dyDescent="0.2">
      <c r="A285" s="12" t="s">
        <v>480</v>
      </c>
      <c r="B285" s="17" t="s">
        <v>31</v>
      </c>
      <c r="C285" s="13" t="str">
        <f>$F$5&amp;CHAR(10)&amp;$F$7&amp;CHAR(10)&amp;$F$20&amp;CHAR(10)&amp;_xlfn.TEXTJOIN(CHAR(10),TRUE,$F$29:$F$30)</f>
        <v>ISO 14971
EN 13532
IEC 62304
ISO 18113-1
ISO 20417</v>
      </c>
      <c r="D285" s="13" t="str">
        <f>_xlfn.TEXTJOIN(CHAR(10),TRUE,$I$4:$I$10)&amp;CHAR(10)&amp;$I$13&amp;CHAR(10)&amp;$I$14&amp;CHAR(10)&amp;$I$16&amp;CHAR(10)&amp;$I$19&amp;CHAR(10)&amp;_xlfn.TEXTJOIN(CHAR(10),TRUE,$I$22:$I$28)</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v>
      </c>
      <c r="L285" s="12" t="s">
        <v>480</v>
      </c>
      <c r="M285" s="17"/>
      <c r="N285" s="13"/>
    </row>
    <row r="286" spans="1:14" x14ac:dyDescent="0.2">
      <c r="A286" s="88" t="s">
        <v>481</v>
      </c>
      <c r="B286" s="89"/>
      <c r="C286" s="89"/>
      <c r="D286" s="90"/>
      <c r="L286" s="88" t="s">
        <v>481</v>
      </c>
      <c r="M286" s="89"/>
      <c r="N286" s="89"/>
    </row>
    <row r="287" spans="1:14" ht="133" customHeight="1" x14ac:dyDescent="0.2">
      <c r="A287" s="12" t="s">
        <v>482</v>
      </c>
      <c r="B287" s="17" t="s">
        <v>31</v>
      </c>
      <c r="C287" s="13" t="str">
        <f>$F$5&amp;CHAR(10)&amp;$F$7&amp;CHAR(10)&amp;_xlfn.TEXTJOIN(CHAR(10),TRUE,$F$29:$F$30)</f>
        <v>ISO 14971
EN 13532
ISO 18113-1
ISO 20417</v>
      </c>
      <c r="D287" s="13" t="str">
        <f t="shared" ref="D287" si="20">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87" s="12" t="s">
        <v>482</v>
      </c>
      <c r="M287" s="17"/>
      <c r="N287" s="13"/>
    </row>
    <row r="288" spans="1:14" ht="32" customHeight="1" x14ac:dyDescent="0.2">
      <c r="A288" s="12" t="s">
        <v>483</v>
      </c>
      <c r="B288" s="17"/>
      <c r="C288" s="74" t="s">
        <v>633</v>
      </c>
      <c r="D288" s="75"/>
      <c r="L288" s="12" t="s">
        <v>483</v>
      </c>
      <c r="M288" s="17"/>
      <c r="N288" s="13"/>
    </row>
    <row r="289" spans="1:14" ht="90" customHeight="1" x14ac:dyDescent="0.2">
      <c r="A289" s="12" t="s">
        <v>484</v>
      </c>
      <c r="B289" s="17" t="s">
        <v>31</v>
      </c>
      <c r="C289" s="13" t="str">
        <f>$F$5&amp;CHAR(10)&amp;$F$7&amp;CHAR(10)&amp;_xlfn.TEXTJOIN(CHAR(10),TRUE,$F$29:$F$30)</f>
        <v>ISO 14971
EN 13532
ISO 18113-1
ISO 20417</v>
      </c>
      <c r="D289" s="13" t="str">
        <f t="shared" ref="D289:D293" si="21">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89" s="12" t="s">
        <v>484</v>
      </c>
      <c r="M289" s="17"/>
      <c r="N289" s="13"/>
    </row>
    <row r="290" spans="1:14" ht="76" customHeight="1" x14ac:dyDescent="0.2">
      <c r="A290" s="12" t="s">
        <v>485</v>
      </c>
      <c r="B290" s="17" t="s">
        <v>31</v>
      </c>
      <c r="C290" s="13" t="str">
        <f>$F$5&amp;CHAR(10)&amp;$F$7&amp;CHAR(10)&amp;_xlfn.TEXTJOIN(CHAR(10),TRUE,$F$29:$F$30)</f>
        <v>ISO 14971
EN 13532
ISO 18113-1
ISO 20417</v>
      </c>
      <c r="D290" s="13" t="str">
        <f t="shared" si="21"/>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90" s="12" t="s">
        <v>485</v>
      </c>
      <c r="M290" s="17"/>
      <c r="N290" s="13"/>
    </row>
    <row r="291" spans="1:14" ht="86" customHeight="1" x14ac:dyDescent="0.2">
      <c r="A291" s="12" t="s">
        <v>486</v>
      </c>
      <c r="B291" s="17" t="s">
        <v>31</v>
      </c>
      <c r="C291" s="13" t="str">
        <f>$F$5&amp;CHAR(10)&amp;$F$7&amp;CHAR(10)&amp;_xlfn.TEXTJOIN(CHAR(10),TRUE,$F$29:$F$30)</f>
        <v>ISO 14971
EN 13532
ISO 18113-1
ISO 20417</v>
      </c>
      <c r="D291" s="13" t="str">
        <f t="shared" si="21"/>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91" s="12" t="s">
        <v>486</v>
      </c>
      <c r="M291" s="17"/>
      <c r="N291" s="13"/>
    </row>
    <row r="292" spans="1:14" ht="77" customHeight="1" x14ac:dyDescent="0.2">
      <c r="A292" s="12" t="s">
        <v>487</v>
      </c>
      <c r="B292" s="17" t="s">
        <v>31</v>
      </c>
      <c r="C292" s="13" t="str">
        <f>$F$5&amp;CHAR(10)&amp;$F$7&amp;CHAR(10)&amp;_xlfn.TEXTJOIN(CHAR(10),TRUE,$F$29:$F$30)</f>
        <v>ISO 14971
EN 13532
ISO 18113-1
ISO 20417</v>
      </c>
      <c r="D292" s="13" t="str">
        <f t="shared" si="21"/>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92" s="12" t="s">
        <v>487</v>
      </c>
      <c r="M292" s="17"/>
      <c r="N292" s="13"/>
    </row>
    <row r="293" spans="1:14" ht="76" customHeight="1" x14ac:dyDescent="0.2">
      <c r="A293" s="12" t="s">
        <v>488</v>
      </c>
      <c r="B293" s="17" t="s">
        <v>31</v>
      </c>
      <c r="C293" s="13" t="str">
        <f>$F$5&amp;CHAR(10)&amp;$F$7&amp;CHAR(10)&amp;_xlfn.TEXTJOIN(CHAR(10),TRUE,$F$29:$F$30)</f>
        <v>ISO 14971
EN 13532
ISO 18113-1
ISO 20417</v>
      </c>
      <c r="D293" s="13" t="str">
        <f t="shared" si="21"/>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93" s="12" t="s">
        <v>488</v>
      </c>
      <c r="M293" s="17"/>
      <c r="N293" s="13"/>
    </row>
    <row r="294" spans="1:14" x14ac:dyDescent="0.2">
      <c r="A294" s="2"/>
      <c r="B294" s="25"/>
      <c r="C294" s="12"/>
      <c r="D294" s="14"/>
    </row>
  </sheetData>
  <mergeCells count="113">
    <mergeCell ref="L252:N252"/>
    <mergeCell ref="L263:N263"/>
    <mergeCell ref="L277:N277"/>
    <mergeCell ref="L286:N286"/>
    <mergeCell ref="L221:N221"/>
    <mergeCell ref="L222:N222"/>
    <mergeCell ref="L225:N225"/>
    <mergeCell ref="L228:N228"/>
    <mergeCell ref="L246:N246"/>
    <mergeCell ref="L184:N184"/>
    <mergeCell ref="L185:N185"/>
    <mergeCell ref="L206:N206"/>
    <mergeCell ref="L211:N211"/>
    <mergeCell ref="L212:N212"/>
    <mergeCell ref="L104:N104"/>
    <mergeCell ref="L107:N107"/>
    <mergeCell ref="L171:N171"/>
    <mergeCell ref="L172:N172"/>
    <mergeCell ref="L173:N173"/>
    <mergeCell ref="L76:N76"/>
    <mergeCell ref="L80:N80"/>
    <mergeCell ref="L85:N85"/>
    <mergeCell ref="L91:N91"/>
    <mergeCell ref="L102:N102"/>
    <mergeCell ref="L53:N53"/>
    <mergeCell ref="L56:N56"/>
    <mergeCell ref="L58:N58"/>
    <mergeCell ref="L71:N71"/>
    <mergeCell ref="L74:N74"/>
    <mergeCell ref="L29:N29"/>
    <mergeCell ref="L34:N34"/>
    <mergeCell ref="L37:N37"/>
    <mergeCell ref="L43:N43"/>
    <mergeCell ref="L44:N44"/>
    <mergeCell ref="L6:N6"/>
    <mergeCell ref="L7:N7"/>
    <mergeCell ref="L14:N14"/>
    <mergeCell ref="L19:N19"/>
    <mergeCell ref="L28:N28"/>
    <mergeCell ref="A6:D6"/>
    <mergeCell ref="A29:D29"/>
    <mergeCell ref="A43:D43"/>
    <mergeCell ref="A37:D37"/>
    <mergeCell ref="A19:D19"/>
    <mergeCell ref="A14:D14"/>
    <mergeCell ref="A7:D7"/>
    <mergeCell ref="A28:D28"/>
    <mergeCell ref="A34:D34"/>
    <mergeCell ref="F57:H57"/>
    <mergeCell ref="I57:J57"/>
    <mergeCell ref="F59:H59"/>
    <mergeCell ref="I43:J43"/>
    <mergeCell ref="F44:H44"/>
    <mergeCell ref="I44:J44"/>
    <mergeCell ref="F54:H54"/>
    <mergeCell ref="I54:J54"/>
    <mergeCell ref="F43:H43"/>
    <mergeCell ref="I59:J59"/>
    <mergeCell ref="A76:D76"/>
    <mergeCell ref="A107:D107"/>
    <mergeCell ref="A71:D71"/>
    <mergeCell ref="A74:D74"/>
    <mergeCell ref="A91:D91"/>
    <mergeCell ref="A85:D85"/>
    <mergeCell ref="A80:D80"/>
    <mergeCell ref="A104:D104"/>
    <mergeCell ref="C97:D97"/>
    <mergeCell ref="C100:D100"/>
    <mergeCell ref="A184:D184"/>
    <mergeCell ref="A173:D173"/>
    <mergeCell ref="C178:D178"/>
    <mergeCell ref="C179:D179"/>
    <mergeCell ref="C182:D182"/>
    <mergeCell ref="A53:D53"/>
    <mergeCell ref="A44:D44"/>
    <mergeCell ref="C199:D199"/>
    <mergeCell ref="C203:D203"/>
    <mergeCell ref="C230:D230"/>
    <mergeCell ref="C54:D54"/>
    <mergeCell ref="C55:D55"/>
    <mergeCell ref="A58:D58"/>
    <mergeCell ref="A56:D56"/>
    <mergeCell ref="A185:D185"/>
    <mergeCell ref="C78:D78"/>
    <mergeCell ref="C83:D83"/>
    <mergeCell ref="A102:D102"/>
    <mergeCell ref="C96:D96"/>
    <mergeCell ref="A171:D171"/>
    <mergeCell ref="A172:D172"/>
    <mergeCell ref="C288:D288"/>
    <mergeCell ref="C233:D233"/>
    <mergeCell ref="C234:D234"/>
    <mergeCell ref="C239:D239"/>
    <mergeCell ref="C247:D247"/>
    <mergeCell ref="C248:D248"/>
    <mergeCell ref="A286:D286"/>
    <mergeCell ref="A277:D277"/>
    <mergeCell ref="A263:D263"/>
    <mergeCell ref="A252:D252"/>
    <mergeCell ref="A246:D246"/>
    <mergeCell ref="C256:D256"/>
    <mergeCell ref="C257:D257"/>
    <mergeCell ref="C266:D266"/>
    <mergeCell ref="C267:D267"/>
    <mergeCell ref="C231:D231"/>
    <mergeCell ref="C232:D232"/>
    <mergeCell ref="A211:D211"/>
    <mergeCell ref="A206:D206"/>
    <mergeCell ref="A225:D225"/>
    <mergeCell ref="A228:D228"/>
    <mergeCell ref="A221:D221"/>
    <mergeCell ref="A222:D222"/>
    <mergeCell ref="A212:D212"/>
  </mergeCells>
  <dataValidations count="2">
    <dataValidation type="list" allowBlank="1" showInputMessage="1" showErrorMessage="1" sqref="B4:B5 B8:B13 B15:B18 B20:B25 B81:B84 B38:B42 B45:B52 B35:B36 B30:B33 B57 B72:B73 B75 B77:B79 B86:B90 B108:B109 B103 B105:B106 B92:B101 B186:B205 B174:B183 B207:B210 B213:B220 B223:B224 B226:B227 B229:B245 B247:B251 B264:B276 B253:B262 B278:B285 B287:B293 B59:B70 M57 M4:M5 M8:M13 M15:M18 M77:M79 M35:M36 M38:M42 M30:M33 M20:M25 M54:M55 M59:M70 M72:M73 M75 M81:M84 M105:M106 M92:M101 M103 M86:M90 M174:M183 M108:M109 M186:M205 M207:M210 M213:M220 M223:M224 M226:M227 M229:M245 M253:M262 M247:M251 M264:M276 M278:M285 M45:M52 M287:M293" xr:uid="{00000000-0002-0000-0200-000000000000}">
      <formula1>"Y,N"</formula1>
    </dataValidation>
    <dataValidation type="list" allowBlank="1" showInputMessage="1" showErrorMessage="1" sqref="N4:N5 N8:N13 N15:N18 N20:N24 N30:N33 N35:N36 N38:N42 N45:N52 N54:N55 N57 N59:N70 N72:N73 N75 N77:N79 N81:N84 N86:N90 N92:N101 N103 N105:N106 N108:N109 N174:N183 N186:N205 N207:N210 N213:N220 N223:N224 N226:N227 N229:N245 N247:N251 N253:N262 N264:N276 N278:N285 N287:N293" xr:uid="{86C85BC1-08BD-184E-BF32-34E84DE3C067}">
      <formula1>Standards</formula1>
    </dataValidation>
  </dataValidations>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9619C-1522-5A48-A25F-B289524D2B15}">
  <dimension ref="A1:N294"/>
  <sheetViews>
    <sheetView zoomScale="60" zoomScaleNormal="60" workbookViewId="0">
      <selection activeCell="I11" sqref="I11"/>
    </sheetView>
  </sheetViews>
  <sheetFormatPr baseColWidth="10" defaultRowHeight="16" x14ac:dyDescent="0.2"/>
  <cols>
    <col min="1" max="1" width="122.1640625" style="22" customWidth="1"/>
    <col min="2" max="2" width="6.83203125" style="9" customWidth="1"/>
    <col min="3" max="3" width="19.33203125" style="8" customWidth="1"/>
    <col min="4" max="4" width="63.6640625" style="1" customWidth="1"/>
    <col min="5" max="5" width="6.6640625" style="1" customWidth="1"/>
    <col min="6" max="6" width="16.5" style="33" customWidth="1"/>
    <col min="7" max="7" width="57.6640625" style="1" customWidth="1"/>
    <col min="8" max="8" width="7" style="1" customWidth="1"/>
    <col min="9" max="9" width="47.33203125" style="2" customWidth="1"/>
    <col min="10" max="11" width="10.83203125" style="1"/>
    <col min="12" max="12" width="98.6640625" style="1" customWidth="1"/>
    <col min="13" max="13" width="13.1640625" style="1" customWidth="1"/>
    <col min="14" max="14" width="21.5" style="1" customWidth="1"/>
    <col min="15" max="16384" width="10.83203125" style="1"/>
  </cols>
  <sheetData>
    <row r="1" spans="1:14" ht="23" x14ac:dyDescent="0.2">
      <c r="A1" s="21" t="s">
        <v>80</v>
      </c>
      <c r="F1" s="32" t="s">
        <v>53</v>
      </c>
      <c r="G1" s="1" t="s">
        <v>514</v>
      </c>
      <c r="I1" s="26" t="s">
        <v>276</v>
      </c>
      <c r="L1" s="21" t="s">
        <v>80</v>
      </c>
      <c r="M1" s="9"/>
      <c r="N1" s="8"/>
    </row>
    <row r="2" spans="1:14" x14ac:dyDescent="0.2">
      <c r="L2" s="22"/>
      <c r="M2" s="9"/>
      <c r="N2" s="8"/>
    </row>
    <row r="3" spans="1:14" ht="32" x14ac:dyDescent="0.2">
      <c r="A3" s="20" t="s">
        <v>78</v>
      </c>
      <c r="B3" s="10" t="s">
        <v>565</v>
      </c>
      <c r="C3" s="11" t="s">
        <v>564</v>
      </c>
      <c r="D3" s="11" t="s">
        <v>77</v>
      </c>
      <c r="E3" s="5"/>
      <c r="F3" s="11" t="s">
        <v>958</v>
      </c>
      <c r="G3" s="4" t="s">
        <v>54</v>
      </c>
      <c r="I3" s="11" t="s">
        <v>575</v>
      </c>
      <c r="L3" s="20" t="s">
        <v>78</v>
      </c>
      <c r="M3" s="10" t="s">
        <v>565</v>
      </c>
      <c r="N3" s="11" t="s">
        <v>564</v>
      </c>
    </row>
    <row r="4" spans="1:14" ht="171" customHeight="1" x14ac:dyDescent="0.2">
      <c r="A4" s="18" t="s">
        <v>32</v>
      </c>
      <c r="B4" s="17" t="s">
        <v>31</v>
      </c>
      <c r="C4" s="13" t="str">
        <f>_xlfn.TEXTJOIN(CHAR(10),TRUE,$F$4:$F$34)&amp;CHAR(10)&amp;_xlfn.TEXTJOIN(CHAR(10),TRUE,$F$37:$F$39)</f>
        <v>ISO 13485
ISO 14971
ISO 10993-1
ISO 10993-5
ISO 10993-10
ISO 10993-23
ISO/IEC 15444-1
IEC 60601-1
IEC 60601-1-2
IEC 60601-1-3
IEC 60601-1-6
IEC 60601-2-1
IEC 60601-2-8
IEC 60601-2-28
IEC 60601-2-33
IEC 60601-2-37
IEC 60601-2-43
IEC 60601-2-44
IEC 60601-2-45
IEC 60601-2-54
IEC 60601-2-63
IEC 60601-2-65
IEC 60601-2-68
IEC TS 60601-4-2
IEC 60825-1
IEC 60976
IEC 61217
IEC 61223-3-4
IEC 62083
IEC 62133-2
IEC 62274
IEC 62359
IEC 62366-1
IEC 62464-1</v>
      </c>
      <c r="D4"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E4" s="2"/>
      <c r="F4" s="31" t="s">
        <v>73</v>
      </c>
      <c r="G4" s="18" t="s">
        <v>56</v>
      </c>
      <c r="I4" s="18" t="s">
        <v>1004</v>
      </c>
      <c r="L4" s="18" t="s">
        <v>32</v>
      </c>
      <c r="M4" s="17"/>
      <c r="N4" s="13"/>
    </row>
    <row r="5" spans="1:14" ht="62" customHeight="1" x14ac:dyDescent="0.2">
      <c r="A5" s="18" t="s">
        <v>33</v>
      </c>
      <c r="B5" s="17" t="s">
        <v>31</v>
      </c>
      <c r="C5" s="13" t="str">
        <f>$F$5</f>
        <v>ISO 14971</v>
      </c>
      <c r="D5"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E5" s="2"/>
      <c r="F5" s="31" t="s">
        <v>74</v>
      </c>
      <c r="G5" s="18" t="s">
        <v>55</v>
      </c>
      <c r="I5" s="18" t="s">
        <v>1005</v>
      </c>
      <c r="L5" s="18" t="s">
        <v>33</v>
      </c>
      <c r="M5" s="17"/>
      <c r="N5" s="13"/>
    </row>
    <row r="6" spans="1:14" ht="34" x14ac:dyDescent="0.2">
      <c r="A6" s="64" t="s">
        <v>34</v>
      </c>
      <c r="B6" s="64"/>
      <c r="C6" s="64"/>
      <c r="D6" s="64"/>
      <c r="E6" s="2"/>
      <c r="F6" s="31" t="s">
        <v>57</v>
      </c>
      <c r="G6" s="18" t="s">
        <v>58</v>
      </c>
      <c r="I6" s="18" t="s">
        <v>1006</v>
      </c>
      <c r="L6" s="64" t="s">
        <v>34</v>
      </c>
      <c r="M6" s="64"/>
      <c r="N6" s="64"/>
    </row>
    <row r="7" spans="1:14" ht="47" customHeight="1" x14ac:dyDescent="0.2">
      <c r="A7" s="64" t="s">
        <v>0</v>
      </c>
      <c r="B7" s="64"/>
      <c r="C7" s="64"/>
      <c r="D7" s="64"/>
      <c r="E7" s="2"/>
      <c r="F7" s="31" t="s">
        <v>61</v>
      </c>
      <c r="G7" s="18" t="s">
        <v>62</v>
      </c>
      <c r="I7" s="18" t="s">
        <v>1007</v>
      </c>
      <c r="L7" s="64" t="s">
        <v>0</v>
      </c>
      <c r="M7" s="64"/>
      <c r="N7" s="64"/>
    </row>
    <row r="8" spans="1:14" ht="71" customHeight="1" x14ac:dyDescent="0.2">
      <c r="A8" s="18" t="s">
        <v>35</v>
      </c>
      <c r="B8" s="17" t="s">
        <v>31</v>
      </c>
      <c r="C8" s="13" t="str">
        <f t="shared" ref="C8:C13" si="0">$F$5</f>
        <v>ISO 14971</v>
      </c>
      <c r="D8" s="13" t="str">
        <f t="shared" ref="D8:D13" si="1">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E8" s="2"/>
      <c r="F8" s="31" t="s">
        <v>59</v>
      </c>
      <c r="G8" s="18" t="s">
        <v>60</v>
      </c>
      <c r="I8" s="18" t="s">
        <v>1008</v>
      </c>
      <c r="L8" s="18" t="s">
        <v>35</v>
      </c>
      <c r="M8" s="17"/>
      <c r="N8" s="13"/>
    </row>
    <row r="9" spans="1:14" ht="67" customHeight="1" x14ac:dyDescent="0.2">
      <c r="A9" s="18" t="s">
        <v>36</v>
      </c>
      <c r="B9" s="17" t="s">
        <v>31</v>
      </c>
      <c r="C9" s="13" t="str">
        <f t="shared" si="0"/>
        <v>ISO 14971</v>
      </c>
      <c r="D9" s="13" t="str">
        <f t="shared" si="1"/>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E9" s="2"/>
      <c r="F9" s="31" t="s">
        <v>533</v>
      </c>
      <c r="G9" s="18" t="s">
        <v>534</v>
      </c>
      <c r="I9" s="18" t="s">
        <v>1009</v>
      </c>
      <c r="L9" s="18" t="s">
        <v>36</v>
      </c>
      <c r="M9" s="17"/>
      <c r="N9" s="13"/>
    </row>
    <row r="10" spans="1:14" ht="53" customHeight="1" x14ac:dyDescent="0.2">
      <c r="A10" s="18" t="s">
        <v>37</v>
      </c>
      <c r="B10" s="17" t="s">
        <v>31</v>
      </c>
      <c r="C10" s="13" t="str">
        <f t="shared" si="0"/>
        <v>ISO 14971</v>
      </c>
      <c r="D10" s="13" t="str">
        <f t="shared" si="1"/>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E10" s="2"/>
      <c r="F10" s="31" t="s">
        <v>1085</v>
      </c>
      <c r="G10" s="18" t="s">
        <v>1084</v>
      </c>
      <c r="I10" s="18" t="s">
        <v>1010</v>
      </c>
      <c r="L10" s="18" t="s">
        <v>37</v>
      </c>
      <c r="M10" s="17"/>
      <c r="N10" s="13"/>
    </row>
    <row r="11" spans="1:14" ht="62" customHeight="1" x14ac:dyDescent="0.2">
      <c r="A11" s="18" t="s">
        <v>38</v>
      </c>
      <c r="B11" s="17" t="s">
        <v>31</v>
      </c>
      <c r="C11" s="13" t="str">
        <f t="shared" si="0"/>
        <v>ISO 14971</v>
      </c>
      <c r="D11" s="13" t="str">
        <f t="shared" si="1"/>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E11" s="2"/>
      <c r="F11" s="31" t="s">
        <v>523</v>
      </c>
      <c r="G11" s="18" t="s">
        <v>906</v>
      </c>
      <c r="I11" s="18" t="s">
        <v>1011</v>
      </c>
      <c r="L11" s="18" t="s">
        <v>38</v>
      </c>
      <c r="M11" s="17"/>
      <c r="N11" s="13"/>
    </row>
    <row r="12" spans="1:14" ht="59" customHeight="1" x14ac:dyDescent="0.2">
      <c r="A12" s="18" t="s">
        <v>52</v>
      </c>
      <c r="B12" s="17" t="s">
        <v>31</v>
      </c>
      <c r="C12" s="13" t="str">
        <f t="shared" si="0"/>
        <v>ISO 14971</v>
      </c>
      <c r="D12" s="13" t="str">
        <f t="shared" si="1"/>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E12" s="2"/>
      <c r="F12" s="31" t="s">
        <v>526</v>
      </c>
      <c r="G12" s="18" t="s">
        <v>525</v>
      </c>
      <c r="I12" s="18" t="s">
        <v>1012</v>
      </c>
      <c r="L12" s="18" t="s">
        <v>52</v>
      </c>
      <c r="M12" s="17"/>
      <c r="N12" s="13"/>
    </row>
    <row r="13" spans="1:14" ht="59" customHeight="1" x14ac:dyDescent="0.2">
      <c r="A13" s="18" t="s">
        <v>39</v>
      </c>
      <c r="B13" s="17" t="s">
        <v>31</v>
      </c>
      <c r="C13" s="13" t="str">
        <f t="shared" si="0"/>
        <v>ISO 14971</v>
      </c>
      <c r="D13" s="13" t="str">
        <f t="shared" si="1"/>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E13" s="2"/>
      <c r="F13" s="31" t="s">
        <v>1056</v>
      </c>
      <c r="G13" s="18" t="s">
        <v>1057</v>
      </c>
      <c r="I13" s="18" t="s">
        <v>1013</v>
      </c>
      <c r="L13" s="18" t="s">
        <v>39</v>
      </c>
      <c r="M13" s="17"/>
      <c r="N13" s="13"/>
    </row>
    <row r="14" spans="1:14" ht="64" customHeight="1" x14ac:dyDescent="0.2">
      <c r="A14" s="64" t="s">
        <v>40</v>
      </c>
      <c r="B14" s="64"/>
      <c r="C14" s="64"/>
      <c r="D14" s="64"/>
      <c r="F14" s="31" t="s">
        <v>806</v>
      </c>
      <c r="G14" s="18" t="s">
        <v>807</v>
      </c>
      <c r="I14" s="18" t="s">
        <v>1014</v>
      </c>
      <c r="L14" s="64" t="s">
        <v>40</v>
      </c>
      <c r="M14" s="64"/>
      <c r="N14" s="64"/>
    </row>
    <row r="15" spans="1:14" ht="79" customHeight="1" x14ac:dyDescent="0.2">
      <c r="A15" s="18" t="s">
        <v>41</v>
      </c>
      <c r="B15" s="17" t="s">
        <v>31</v>
      </c>
      <c r="C15" s="13" t="str">
        <f>$F$5</f>
        <v>ISO 14971</v>
      </c>
      <c r="D15"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F15" s="31" t="s">
        <v>1054</v>
      </c>
      <c r="G15" s="18" t="s">
        <v>1055</v>
      </c>
      <c r="I15" s="18" t="s">
        <v>1015</v>
      </c>
      <c r="L15" s="18" t="s">
        <v>41</v>
      </c>
      <c r="M15" s="17"/>
      <c r="N15" s="13"/>
    </row>
    <row r="16" spans="1:14" ht="62" customHeight="1" x14ac:dyDescent="0.2">
      <c r="A16" s="18" t="s">
        <v>42</v>
      </c>
      <c r="B16" s="17" t="s">
        <v>31</v>
      </c>
      <c r="C16" s="13" t="str">
        <f>$F$5</f>
        <v>ISO 14971</v>
      </c>
      <c r="D16"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F16" s="31" t="s">
        <v>1070</v>
      </c>
      <c r="G16" s="18" t="s">
        <v>1071</v>
      </c>
      <c r="I16" s="18" t="s">
        <v>1016</v>
      </c>
      <c r="L16" s="18" t="s">
        <v>42</v>
      </c>
      <c r="M16" s="17"/>
      <c r="N16" s="13"/>
    </row>
    <row r="17" spans="1:14" ht="52" customHeight="1" x14ac:dyDescent="0.2">
      <c r="A17" s="18" t="s">
        <v>43</v>
      </c>
      <c r="B17" s="17" t="s">
        <v>31</v>
      </c>
      <c r="C17" s="13" t="str">
        <f>$F$5</f>
        <v>ISO 14971</v>
      </c>
      <c r="D17"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F17" s="31" t="s">
        <v>1094</v>
      </c>
      <c r="G17" s="18" t="s">
        <v>1093</v>
      </c>
      <c r="I17" s="18" t="s">
        <v>1017</v>
      </c>
      <c r="L17" s="18" t="s">
        <v>43</v>
      </c>
      <c r="M17" s="17"/>
      <c r="N17" s="13"/>
    </row>
    <row r="18" spans="1:14" ht="84" customHeight="1" x14ac:dyDescent="0.2">
      <c r="A18" s="18" t="s">
        <v>1</v>
      </c>
      <c r="B18" s="17" t="s">
        <v>31</v>
      </c>
      <c r="C18" s="13" t="str">
        <f>$F$5</f>
        <v>ISO 14971</v>
      </c>
      <c r="D18"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F18" s="31" t="s">
        <v>1086</v>
      </c>
      <c r="G18" s="18" t="s">
        <v>1087</v>
      </c>
      <c r="I18" s="18" t="s">
        <v>1018</v>
      </c>
      <c r="L18" s="18" t="s">
        <v>1</v>
      </c>
      <c r="M18" s="17"/>
      <c r="N18" s="13"/>
    </row>
    <row r="19" spans="1:14" ht="51" x14ac:dyDescent="0.2">
      <c r="A19" s="67" t="s">
        <v>44</v>
      </c>
      <c r="B19" s="67"/>
      <c r="C19" s="67"/>
      <c r="D19" s="67"/>
      <c r="F19" s="31" t="s">
        <v>1078</v>
      </c>
      <c r="G19" s="18" t="s">
        <v>1079</v>
      </c>
      <c r="I19" s="18" t="s">
        <v>1019</v>
      </c>
      <c r="L19" s="67" t="s">
        <v>44</v>
      </c>
      <c r="M19" s="67"/>
      <c r="N19" s="67"/>
    </row>
    <row r="20" spans="1:14" ht="78" customHeight="1" x14ac:dyDescent="0.2">
      <c r="A20" s="18" t="s">
        <v>45</v>
      </c>
      <c r="B20" s="17" t="s">
        <v>31</v>
      </c>
      <c r="C20" s="13" t="str">
        <f>$F$5&amp;CHAR(10)&amp;$F$38</f>
        <v>ISO 14971
IEC 62366-1</v>
      </c>
      <c r="D20"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F20" s="31" t="s">
        <v>1095</v>
      </c>
      <c r="G20" s="18" t="s">
        <v>1096</v>
      </c>
      <c r="I20" s="18" t="s">
        <v>1020</v>
      </c>
      <c r="L20" s="18" t="s">
        <v>45</v>
      </c>
      <c r="M20" s="17"/>
      <c r="N20" s="13"/>
    </row>
    <row r="21" spans="1:14" ht="66" customHeight="1" x14ac:dyDescent="0.2">
      <c r="A21" s="18" t="s">
        <v>46</v>
      </c>
      <c r="B21" s="17" t="s">
        <v>31</v>
      </c>
      <c r="C21" s="13" t="str">
        <f>$F$5&amp;CHAR(10)&amp;$F$38</f>
        <v>ISO 14971
IEC 62366-1</v>
      </c>
      <c r="D21"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F21" s="31" t="s">
        <v>1060</v>
      </c>
      <c r="G21" s="18" t="s">
        <v>1061</v>
      </c>
      <c r="I21" s="18" t="s">
        <v>1021</v>
      </c>
      <c r="L21" s="18" t="s">
        <v>46</v>
      </c>
      <c r="M21" s="17"/>
      <c r="N21" s="13"/>
    </row>
    <row r="22" spans="1:14" ht="81" customHeight="1" x14ac:dyDescent="0.2">
      <c r="A22" s="18" t="s">
        <v>47</v>
      </c>
      <c r="B22" s="17" t="s">
        <v>31</v>
      </c>
      <c r="C22" s="13" t="str">
        <f>$F$5&amp;CHAR(10)&amp;_xlfn.TEXTJOIN(CHAR(10),TRUE,$F$11:$F$29)&amp;CHAR(10)&amp;$F$33&amp;CHAR(10)&amp;$F$37&amp;CHAR(10)&amp;$F$38</f>
        <v>ISO 14971
IEC 60601-1
IEC 60601-1-2
IEC 60601-1-3
IEC 60601-1-6
IEC 60601-2-1
IEC 60601-2-8
IEC 60601-2-28
IEC 60601-2-33
IEC 60601-2-37
IEC 60601-2-43
IEC 60601-2-44
IEC 60601-2-45
IEC 60601-2-54
IEC 60601-2-63
IEC 60601-2-65
IEC 60601-2-68
IEC TS 60601-4-2
IEC 60825-1
IEC 60976
IEC 62133-2
IEC 62359
IEC 62366-1</v>
      </c>
      <c r="D22"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F22" s="31" t="s">
        <v>1097</v>
      </c>
      <c r="G22" s="18" t="s">
        <v>1098</v>
      </c>
      <c r="I22" s="18" t="s">
        <v>1022</v>
      </c>
      <c r="L22" s="18" t="s">
        <v>47</v>
      </c>
      <c r="M22" s="17"/>
      <c r="N22" s="13"/>
    </row>
    <row r="23" spans="1:14" ht="108" customHeight="1" x14ac:dyDescent="0.2">
      <c r="A23" s="18" t="s">
        <v>48</v>
      </c>
      <c r="B23" s="17" t="s">
        <v>31</v>
      </c>
      <c r="C23" s="13" t="str">
        <f>$F$4&amp;CHAR(10)&amp;$F$5&amp;CHAR(10)&amp;$F$13&amp;CHAR(10)&amp;_xlfn.TEXTJOIN(CHAR(10),TRUE,$F$15:$F$26)&amp;CHAR(10)&amp;$F$28&amp;CHAR(10)&amp;$F$29&amp;CHAR(10)&amp;$F$41&amp;CHAR(10)&amp;$F$42</f>
        <v>ISO 13485
ISO 14971
IEC 60601-1-3
IEC 60601-2-1
IEC 60601-2-8
IEC 60601-2-28
IEC 60601-2-33
IEC 60601-2-37
IEC 60601-2-43
IEC 60601-2-44
IEC 60601-2-45
IEC 60601-2-54
IEC 60601-2-63
IEC 60601-2-65
IEC 60601-2-68
IEC 60825-1
IEC 60976
ISO 15223-1
ISO 20417</v>
      </c>
      <c r="D23"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F23" s="31" t="s">
        <v>1072</v>
      </c>
      <c r="G23" s="18" t="s">
        <v>1073</v>
      </c>
      <c r="I23" s="18" t="s">
        <v>1023</v>
      </c>
      <c r="L23" s="18" t="s">
        <v>48</v>
      </c>
      <c r="M23" s="17"/>
      <c r="N23" s="13"/>
    </row>
    <row r="24" spans="1:14" ht="77" customHeight="1" x14ac:dyDescent="0.2">
      <c r="A24" s="18" t="s">
        <v>49</v>
      </c>
      <c r="B24" s="17" t="s">
        <v>31</v>
      </c>
      <c r="C24" s="13" t="str">
        <f>$F$5</f>
        <v>ISO 14971</v>
      </c>
      <c r="D24"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F24" s="31" t="s">
        <v>1099</v>
      </c>
      <c r="G24" s="18" t="s">
        <v>1100</v>
      </c>
      <c r="I24" s="18" t="s">
        <v>1024</v>
      </c>
      <c r="L24" s="18" t="s">
        <v>49</v>
      </c>
      <c r="M24" s="17"/>
      <c r="N24" s="13"/>
    </row>
    <row r="25" spans="1:14" ht="51" customHeight="1" x14ac:dyDescent="0.2">
      <c r="A25" s="18" t="s">
        <v>50</v>
      </c>
      <c r="B25" s="17"/>
      <c r="C25" s="60" t="s">
        <v>633</v>
      </c>
      <c r="D25" s="61"/>
      <c r="F25" s="31" t="s">
        <v>1101</v>
      </c>
      <c r="G25" s="18" t="s">
        <v>1102</v>
      </c>
      <c r="I25" s="18" t="s">
        <v>1025</v>
      </c>
      <c r="L25" s="18" t="s">
        <v>50</v>
      </c>
      <c r="M25" s="17"/>
      <c r="N25" s="13"/>
    </row>
    <row r="26" spans="1:14" ht="32" customHeight="1" x14ac:dyDescent="0.2">
      <c r="F26" s="31" t="s">
        <v>1058</v>
      </c>
      <c r="G26" s="18" t="s">
        <v>1059</v>
      </c>
      <c r="I26" s="18" t="s">
        <v>1026</v>
      </c>
      <c r="L26" s="22"/>
      <c r="M26" s="9"/>
      <c r="N26" s="8"/>
    </row>
    <row r="27" spans="1:14" ht="51" x14ac:dyDescent="0.2">
      <c r="A27" s="20" t="s">
        <v>79</v>
      </c>
      <c r="B27" s="10" t="s">
        <v>565</v>
      </c>
      <c r="C27" s="11" t="s">
        <v>564</v>
      </c>
      <c r="D27" s="11" t="s">
        <v>77</v>
      </c>
      <c r="F27" s="31" t="s">
        <v>1090</v>
      </c>
      <c r="G27" s="18" t="s">
        <v>1091</v>
      </c>
      <c r="I27" s="18" t="s">
        <v>1027</v>
      </c>
      <c r="L27" s="20" t="s">
        <v>79</v>
      </c>
      <c r="M27" s="10" t="s">
        <v>565</v>
      </c>
      <c r="N27" s="11" t="s">
        <v>564</v>
      </c>
    </row>
    <row r="28" spans="1:14" s="28" customFormat="1" ht="34" x14ac:dyDescent="0.2">
      <c r="A28" s="62" t="s">
        <v>81</v>
      </c>
      <c r="B28" s="62"/>
      <c r="C28" s="62"/>
      <c r="D28" s="62"/>
      <c r="F28" s="31" t="s">
        <v>1068</v>
      </c>
      <c r="G28" s="18" t="s">
        <v>1069</v>
      </c>
      <c r="I28" s="18" t="s">
        <v>1028</v>
      </c>
      <c r="L28" s="62" t="s">
        <v>81</v>
      </c>
      <c r="M28" s="62"/>
      <c r="N28" s="62"/>
    </row>
    <row r="29" spans="1:14" s="28" customFormat="1" ht="50" customHeight="1" x14ac:dyDescent="0.2">
      <c r="A29" s="64" t="s">
        <v>273</v>
      </c>
      <c r="B29" s="64"/>
      <c r="C29" s="64"/>
      <c r="D29" s="64"/>
      <c r="F29" s="31" t="s">
        <v>1062</v>
      </c>
      <c r="G29" s="18" t="s">
        <v>1063</v>
      </c>
      <c r="I29" s="18" t="s">
        <v>1029</v>
      </c>
      <c r="L29" s="64" t="s">
        <v>273</v>
      </c>
      <c r="M29" s="64"/>
      <c r="N29" s="64"/>
    </row>
    <row r="30" spans="1:14" s="28" customFormat="1" ht="87" customHeight="1" x14ac:dyDescent="0.2">
      <c r="A30" s="18" t="s">
        <v>82</v>
      </c>
      <c r="B30" s="17" t="s">
        <v>31</v>
      </c>
      <c r="C30" s="13" t="str">
        <f>_xlfn.TEXTJOIN(CHAR(10),TRUE,$F$5:$F$9)</f>
        <v>ISO 14971
ISO 10993-1
ISO 10993-5
ISO 10993-10
ISO 10993-23</v>
      </c>
      <c r="D30" s="13" t="str">
        <f>_xlfn.TEXTJOIN(CHAR(10),TRUE,$I$4:$I$25)&amp;CHAR(10)&amp;_xlfn.TEXTJOIN(CHAR(10),TRUE,$I$27:$I$33)&amp;CHAR(10)&amp;_xlfn.TEXTJOIN(CHAR(10),TRUE,$I$35:$I$40)&amp;CHAR(10)&amp;_xlfn.TEXTJOIN(CHAR(10),TRUE,$I$42:$I$46)&amp;CHAR(10)&amp;_xlfn.TEXTJOIN(CHAR(10),TRUE,$I$48:$I$50)&amp;CHAR(10)&amp;$I$52&amp;CHAR(10)&amp;$I$53</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Z110701 - Automatic film loading systems
Z110702 - Diaphanoscope
Z110703 - X–ray film viewer
Z110704 - X–ray film players
Z110705 - Laser imagers for bioimaging
Z110706 - Video or digital bioimaging players
Z119001 - Bone densitometry systems
Z119002 - Dosimeters
Z119003 - Bioimaging photography instruments
Z119004 - Microfilm image readers
Z119005 - Personal dosimeter readers
Z119008 - Bioimaging visualization and/or diagnostic report viewing monitors
Z119010 - Laser systems for patient positioning
Z119011 - Mammography ecography or radiography stereotactic systems
Z119013 - Thermographs
Z119014 - Video recorders for bioimages</v>
      </c>
      <c r="F30" s="31" t="s">
        <v>1064</v>
      </c>
      <c r="G30" s="18" t="s">
        <v>1065</v>
      </c>
      <c r="I30" s="18" t="s">
        <v>1030</v>
      </c>
      <c r="L30" s="18" t="s">
        <v>82</v>
      </c>
      <c r="M30" s="17"/>
      <c r="N30" s="13"/>
    </row>
    <row r="31" spans="1:14" s="28" customFormat="1" ht="72" customHeight="1" x14ac:dyDescent="0.2">
      <c r="A31" s="18" t="s">
        <v>83</v>
      </c>
      <c r="B31" s="17" t="s">
        <v>31</v>
      </c>
      <c r="C31" s="13" t="str">
        <f>_xlfn.TEXTJOIN(CHAR(10),TRUE,$F$5:$F$9)</f>
        <v>ISO 14971
ISO 10993-1
ISO 10993-5
ISO 10993-10
ISO 10993-23</v>
      </c>
      <c r="D31" s="13" t="str">
        <f>_xlfn.TEXTJOIN(CHAR(10),TRUE,$I$4:$I$25)&amp;CHAR(10)&amp;_xlfn.TEXTJOIN(CHAR(10),TRUE,$I$27:$I$33)&amp;CHAR(10)&amp;_xlfn.TEXTJOIN(CHAR(10),TRUE,$I$35:$I$40)&amp;CHAR(10)&amp;_xlfn.TEXTJOIN(CHAR(10),TRUE,$I$42:$I$46)&amp;CHAR(10)&amp;_xlfn.TEXTJOIN(CHAR(10),TRUE,$I$48:$I$50)&amp;CHAR(10)&amp;$I$52&amp;CHAR(10)&amp;$I$53</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Z110701 - Automatic film loading systems
Z110702 - Diaphanoscope
Z110703 - X–ray film viewer
Z110704 - X–ray film players
Z110705 - Laser imagers for bioimaging
Z110706 - Video or digital bioimaging players
Z119001 - Bone densitometry systems
Z119002 - Dosimeters
Z119003 - Bioimaging photography instruments
Z119004 - Microfilm image readers
Z119005 - Personal dosimeter readers
Z119008 - Bioimaging visualization and/or diagnostic report viewing monitors
Z119010 - Laser systems for patient positioning
Z119011 - Mammography ecography or radiography stereotactic systems
Z119013 - Thermographs
Z119014 - Video recorders for bioimages</v>
      </c>
      <c r="F31" s="31" t="s">
        <v>1080</v>
      </c>
      <c r="G31" s="18" t="s">
        <v>1081</v>
      </c>
      <c r="I31" s="18" t="s">
        <v>1031</v>
      </c>
      <c r="L31" s="18" t="s">
        <v>83</v>
      </c>
      <c r="M31" s="17"/>
      <c r="N31" s="13"/>
    </row>
    <row r="32" spans="1:14" s="28" customFormat="1" ht="34" x14ac:dyDescent="0.2">
      <c r="A32" s="18" t="s">
        <v>84</v>
      </c>
      <c r="B32" s="17" t="s">
        <v>544</v>
      </c>
      <c r="C32" s="19" t="str">
        <f>$G$1</f>
        <v>N/A</v>
      </c>
      <c r="D32" s="19" t="str">
        <f>$G$1</f>
        <v>N/A</v>
      </c>
      <c r="F32" s="31" t="s">
        <v>1074</v>
      </c>
      <c r="G32" s="18" t="s">
        <v>1075</v>
      </c>
      <c r="I32" s="18" t="s">
        <v>1032</v>
      </c>
      <c r="L32" s="18" t="s">
        <v>84</v>
      </c>
      <c r="M32" s="17"/>
      <c r="N32" s="13"/>
    </row>
    <row r="33" spans="1:14" s="28" customFormat="1" ht="98" customHeight="1" x14ac:dyDescent="0.2">
      <c r="A33" s="18" t="s">
        <v>85</v>
      </c>
      <c r="B33" s="17" t="s">
        <v>31</v>
      </c>
      <c r="C33" s="13" t="str">
        <f>$F$4&amp;CHAR(10)&amp;$F$30&amp;CHAR(10)&amp;_xlfn.TEXTJOIN(CHAR(10),TRUE,$F$32:$F$34)&amp;CHAR(10)&amp;$F$37&amp;CHAR(10)&amp;$F$38</f>
        <v>ISO 13485
IEC 61217
IEC 62083
IEC 62133-2
IEC 62274
IEC 62359
IEC 62366-1</v>
      </c>
      <c r="D33" s="13" t="str">
        <f>_xlfn.TEXTJOIN(CHAR(10),TRUE,$I$4:$I$25)&amp;CHAR(10)&amp;_xlfn.TEXTJOIN(CHAR(10),TRUE,$I$27:$I$33)&amp;CHAR(10)&amp;_xlfn.TEXTJOIN(CHAR(10),TRUE,$I$35:$I$40)&amp;CHAR(10)&amp;_xlfn.TEXTJOIN(CHAR(10),TRUE,$I$42:$I$46)&amp;CHAR(10)&amp;_xlfn.TEXTJOIN(CHAR(10),TRUE,$I$48:$I$50)&amp;CHAR(10)&amp;$I$52&amp;CHAR(10)&amp;$I$53</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Z110701 - Automatic film loading systems
Z110702 - Diaphanoscope
Z110703 - X–ray film viewer
Z110704 - X–ray film players
Z110705 - Laser imagers for bioimaging
Z110706 - Video or digital bioimaging players
Z119001 - Bone densitometry systems
Z119002 - Dosimeters
Z119003 - Bioimaging photography instruments
Z119004 - Microfilm image readers
Z119005 - Personal dosimeter readers
Z119008 - Bioimaging visualization and/or diagnostic report viewing monitors
Z119010 - Laser systems for patient positioning
Z119011 - Mammography ecography or radiography stereotactic systems
Z119013 - Thermographs
Z119014 - Video recorders for bioimages</v>
      </c>
      <c r="F33" s="31" t="s">
        <v>993</v>
      </c>
      <c r="G33" s="18" t="s">
        <v>994</v>
      </c>
      <c r="I33" s="18" t="s">
        <v>1033</v>
      </c>
      <c r="L33" s="18" t="s">
        <v>85</v>
      </c>
      <c r="M33" s="17"/>
      <c r="N33" s="13"/>
    </row>
    <row r="34" spans="1:14" s="28" customFormat="1" ht="71" customHeight="1" x14ac:dyDescent="0.2">
      <c r="A34" s="18" t="s">
        <v>86</v>
      </c>
      <c r="B34" s="17" t="s">
        <v>31</v>
      </c>
      <c r="C34" s="13" t="str">
        <f>$F$30&amp;CHAR(10)&amp;$F$32&amp;CHAR(10)&amp;$F$34&amp;CHAR(10)&amp;$F$38</f>
        <v>IEC 61217
IEC 62083
IEC 62274
IEC 62366-1</v>
      </c>
      <c r="D34" s="13" t="str">
        <f>_xlfn.TEXTJOIN(CHAR(10),TRUE,$I$4:$I$25)&amp;CHAR(10)&amp;_xlfn.TEXTJOIN(CHAR(10),TRUE,$I$27:$I$29)&amp;CHAR(10)&amp;_xlfn.TEXTJOIN(CHAR(10),TRUE,$I$31:$I$33)&amp;CHAR(10)&amp;$I$37&amp;CHAR(10)&amp;$I$39&amp;CHAR(10)&amp;$I$50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Z110501 - Magnetic resonance (MR) systems
Z110601 - Laser imaging scanner
Z110602 - Digital computed radiography (CR) systems
Z110703 - X–ray film viewer
Z110705 - Laser imagers for bioimaging
Z119011 - Mammography ecography or radiography stereotactic systems</v>
      </c>
      <c r="F34" s="31" t="s">
        <v>1066</v>
      </c>
      <c r="G34" s="18" t="s">
        <v>1067</v>
      </c>
      <c r="I34" s="18" t="s">
        <v>1034</v>
      </c>
      <c r="L34" s="18" t="s">
        <v>86</v>
      </c>
      <c r="M34" s="17"/>
      <c r="N34" s="13"/>
    </row>
    <row r="35" spans="1:14" s="28" customFormat="1" ht="105" customHeight="1" x14ac:dyDescent="0.2">
      <c r="A35" s="18" t="s">
        <v>87</v>
      </c>
      <c r="B35" s="17" t="s">
        <v>31</v>
      </c>
      <c r="C35" s="13" t="str">
        <f>$F$30&amp;CHAR(10)&amp;$F$32&amp;CHAR(10)&amp;$F$33&amp;CHAR(10)&amp;$F$34&amp;CHAR(10)&amp;$F$37&amp;CHAR(10)&amp;$F$38</f>
        <v>IEC 61217
IEC 62083
IEC 62133-2
IEC 62274
IEC 62359
IEC 62366-1</v>
      </c>
      <c r="D35" s="13" t="str">
        <f>_xlfn.TEXTJOIN(CHAR(10),TRUE,$I$4:$I$25)&amp;CHAR(10)&amp;_xlfn.TEXTJOIN(CHAR(10),TRUE,$I$27:$I$33)&amp;CHAR(10)&amp;_xlfn.TEXTJOIN(CHAR(10),TRUE,$I$35:$I$40)&amp;CHAR(10)&amp;_xlfn.TEXTJOIN(CHAR(10),TRUE,$I$42:$I$46)&amp;CHAR(10)&amp;_xlfn.TEXTJOIN(CHAR(10),TRUE,$I$48:$I$50)&amp;CHAR(10)&amp;$I$52&amp;CHAR(10)&amp;$I$53</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Z110701 - Automatic film loading systems
Z110702 - Diaphanoscope
Z110703 - X–ray film viewer
Z110704 - X–ray film players
Z110705 - Laser imagers for bioimaging
Z110706 - Video or digital bioimaging players
Z119001 - Bone densitometry systems
Z119002 - Dosimeters
Z119003 - Bioimaging photography instruments
Z119004 - Microfilm image readers
Z119005 - Personal dosimeter readers
Z119008 - Bioimaging visualization and/or diagnostic report viewing monitors
Z119010 - Laser systems for patient positioning
Z119011 - Mammography ecography or radiography stereotactic systems
Z119013 - Thermographs
Z119014 - Video recorders for bioimages</v>
      </c>
      <c r="F35" s="31" t="s">
        <v>805</v>
      </c>
      <c r="G35" s="18" t="s">
        <v>804</v>
      </c>
      <c r="I35" s="18" t="s">
        <v>1035</v>
      </c>
      <c r="L35" s="18" t="s">
        <v>87</v>
      </c>
      <c r="M35" s="17"/>
      <c r="N35" s="13"/>
    </row>
    <row r="36" spans="1:14" s="28" customFormat="1" ht="56" customHeight="1" x14ac:dyDescent="0.2">
      <c r="A36" s="18" t="s">
        <v>88</v>
      </c>
      <c r="B36" s="17" t="s">
        <v>544</v>
      </c>
      <c r="C36" s="19" t="str">
        <f>$G$1</f>
        <v>N/A</v>
      </c>
      <c r="D36" s="19" t="str">
        <f>$G$1</f>
        <v>N/A</v>
      </c>
      <c r="F36" s="31" t="s">
        <v>1103</v>
      </c>
      <c r="G36" s="18" t="s">
        <v>984</v>
      </c>
      <c r="I36" s="18" t="s">
        <v>1036</v>
      </c>
      <c r="L36" s="18" t="s">
        <v>88</v>
      </c>
      <c r="M36" s="17"/>
      <c r="N36" s="13"/>
    </row>
    <row r="37" spans="1:14" ht="48" customHeight="1" x14ac:dyDescent="0.2">
      <c r="A37" s="18" t="s">
        <v>89</v>
      </c>
      <c r="B37" s="17" t="s">
        <v>31</v>
      </c>
      <c r="C37" s="13" t="str">
        <f>$F$30&amp;CHAR(10)&amp;$F$32&amp;CHAR(10)&amp;$F$34&amp;CHAR(10)&amp;$F$38</f>
        <v>IEC 61217
IEC 62083
IEC 62274
IEC 62366-1</v>
      </c>
      <c r="D37" s="13" t="str">
        <f>_xlfn.TEXTJOIN(CHAR(10),TRUE,$I$4:$I$25)&amp;CHAR(10)&amp;_xlfn.TEXTJOIN(CHAR(10),TRUE,$I$27:$I$29)&amp;CHAR(10)&amp;_xlfn.TEXTJOIN(CHAR(10),TRUE,$I$31:$I$33)&amp;CHAR(10)&amp;$I$37&amp;CHAR(10)&amp;$I$39&amp;CHAR(10)&amp;$I$50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Z110501 - Magnetic resonance (MR) systems
Z110601 - Laser imaging scanner
Z110602 - Digital computed radiography (CR) systems
Z110703 - X–ray film viewer
Z110705 - Laser imagers for bioimaging
Z119011 - Mammography ecography or radiography stereotactic systems</v>
      </c>
      <c r="F37" s="31" t="s">
        <v>1082</v>
      </c>
      <c r="G37" s="18" t="s">
        <v>1083</v>
      </c>
      <c r="I37" s="18" t="s">
        <v>1037</v>
      </c>
      <c r="L37" s="18" t="s">
        <v>89</v>
      </c>
      <c r="M37" s="17"/>
      <c r="N37" s="13"/>
    </row>
    <row r="38" spans="1:14" ht="75" customHeight="1" x14ac:dyDescent="0.2">
      <c r="A38" s="18" t="s">
        <v>90</v>
      </c>
      <c r="B38" s="17" t="s">
        <v>31</v>
      </c>
      <c r="C38" s="13" t="str">
        <f>_xlfn.TEXTJOIN(CHAR(10),TRUE,$F$5:$F$9)</f>
        <v>ISO 14971
ISO 10993-1
ISO 10993-5
ISO 10993-10
ISO 10993-23</v>
      </c>
      <c r="D38" s="13" t="str">
        <f>_xlfn.TEXTJOIN(CHAR(10),TRUE,$I$4:$I$25)&amp;CHAR(10)&amp;_xlfn.TEXTJOIN(CHAR(10),TRUE,$I$27:$I$33)&amp;CHAR(10)&amp;_xlfn.TEXTJOIN(CHAR(10),TRUE,$I$35:$I$40)&amp;CHAR(10)&amp;_xlfn.TEXTJOIN(CHAR(10),TRUE,$I$42:$I$46)&amp;CHAR(10)&amp;_xlfn.TEXTJOIN(CHAR(10),TRUE,$I$48:$I$50)&amp;CHAR(10)&amp;$I$52&amp;CHAR(10)&amp;$I$53</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Z110701 - Automatic film loading systems
Z110702 - Diaphanoscope
Z110703 - X–ray film viewer
Z110704 - X–ray film players
Z110705 - Laser imagers for bioimaging
Z110706 - Video or digital bioimaging players
Z119001 - Bone densitometry systems
Z119002 - Dosimeters
Z119003 - Bioimaging photography instruments
Z119004 - Microfilm image readers
Z119005 - Personal dosimeter readers
Z119008 - Bioimaging visualization and/or diagnostic report viewing monitors
Z119010 - Laser systems for patient positioning
Z119011 - Mammography ecography or radiography stereotactic systems
Z119013 - Thermographs
Z119014 - Video recorders for bioimages</v>
      </c>
      <c r="F38" s="31" t="s">
        <v>539</v>
      </c>
      <c r="G38" s="18" t="s">
        <v>540</v>
      </c>
      <c r="I38" s="18" t="s">
        <v>1038</v>
      </c>
      <c r="L38" s="18" t="s">
        <v>90</v>
      </c>
      <c r="M38" s="17"/>
      <c r="N38" s="13"/>
    </row>
    <row r="39" spans="1:14" ht="82" customHeight="1" x14ac:dyDescent="0.2">
      <c r="A39" s="18" t="s">
        <v>92</v>
      </c>
      <c r="B39" s="17" t="s">
        <v>31</v>
      </c>
      <c r="C39" s="13" t="str">
        <f>$F$4&amp;CHAR(10)&amp;$F$5</f>
        <v>ISO 13485
ISO 14971</v>
      </c>
      <c r="D39" s="13" t="str">
        <f>_xlfn.TEXTJOIN(CHAR(10),TRUE,$I$4:$I$25)&amp;CHAR(10)&amp;_xlfn.TEXTJOIN(CHAR(10),TRUE,$I$27:$I$33)&amp;CHAR(10)&amp;_xlfn.TEXTJOIN(CHAR(10),TRUE,$I$35:$I$40)&amp;CHAR(10)&amp;_xlfn.TEXTJOIN(CHAR(10),TRUE,$I$42:$I$46)&amp;CHAR(10)&amp;_xlfn.TEXTJOIN(CHAR(10),TRUE,$I$48:$I$50)&amp;CHAR(10)&amp;$I$52&amp;CHAR(10)&amp;$I$53</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Z110701 - Automatic film loading systems
Z110702 - Diaphanoscope
Z110703 - X–ray film viewer
Z110704 - X–ray film players
Z110705 - Laser imagers for bioimaging
Z110706 - Video or digital bioimaging players
Z119001 - Bone densitometry systems
Z119002 - Dosimeters
Z119003 - Bioimaging photography instruments
Z119004 - Microfilm image readers
Z119005 - Personal dosimeter readers
Z119008 - Bioimaging visualization and/or diagnostic report viewing monitors
Z119010 - Laser systems for patient positioning
Z119011 - Mammography ecography or radiography stereotactic systems
Z119013 - Thermographs
Z119014 - Video recorders for bioimages</v>
      </c>
      <c r="F39" s="31" t="s">
        <v>1088</v>
      </c>
      <c r="G39" s="18" t="s">
        <v>1089</v>
      </c>
      <c r="I39" s="18" t="s">
        <v>1039</v>
      </c>
      <c r="L39" s="18" t="s">
        <v>92</v>
      </c>
      <c r="M39" s="17"/>
      <c r="N39" s="13"/>
    </row>
    <row r="40" spans="1:14" ht="34" x14ac:dyDescent="0.2">
      <c r="A40" s="62" t="s">
        <v>91</v>
      </c>
      <c r="B40" s="62"/>
      <c r="C40" s="62"/>
      <c r="D40" s="62"/>
      <c r="F40" s="31" t="s">
        <v>1076</v>
      </c>
      <c r="G40" s="18" t="s">
        <v>1077</v>
      </c>
      <c r="I40" s="18" t="s">
        <v>1040</v>
      </c>
      <c r="L40" s="62" t="s">
        <v>91</v>
      </c>
      <c r="M40" s="62"/>
      <c r="N40" s="62"/>
    </row>
    <row r="41" spans="1:14" ht="51" x14ac:dyDescent="0.2">
      <c r="A41" s="62" t="s">
        <v>93</v>
      </c>
      <c r="B41" s="62"/>
      <c r="C41" s="62"/>
      <c r="D41" s="62"/>
      <c r="F41" s="31" t="s">
        <v>624</v>
      </c>
      <c r="G41" s="18" t="s">
        <v>625</v>
      </c>
      <c r="I41" s="18" t="s">
        <v>1041</v>
      </c>
      <c r="L41" s="62" t="s">
        <v>93</v>
      </c>
      <c r="M41" s="62"/>
      <c r="N41" s="62"/>
    </row>
    <row r="42" spans="1:14" ht="17" x14ac:dyDescent="0.2">
      <c r="A42" s="64" t="s">
        <v>94</v>
      </c>
      <c r="B42" s="64"/>
      <c r="C42" s="64"/>
      <c r="D42" s="64"/>
      <c r="F42" s="31" t="s">
        <v>512</v>
      </c>
      <c r="G42" s="18" t="s">
        <v>513</v>
      </c>
      <c r="I42" s="18" t="s">
        <v>1042</v>
      </c>
      <c r="L42" s="64" t="s">
        <v>94</v>
      </c>
      <c r="M42" s="64"/>
      <c r="N42" s="64"/>
    </row>
    <row r="43" spans="1:14" ht="17" x14ac:dyDescent="0.2">
      <c r="A43" s="18" t="s">
        <v>2</v>
      </c>
      <c r="B43" s="17" t="s">
        <v>544</v>
      </c>
      <c r="C43" s="19" t="str">
        <f t="shared" ref="C43:D45" si="2">$G$1</f>
        <v>N/A</v>
      </c>
      <c r="D43" s="19" t="str">
        <f t="shared" si="2"/>
        <v>N/A</v>
      </c>
      <c r="F43" s="54"/>
      <c r="G43" s="54"/>
      <c r="H43" s="54"/>
      <c r="I43" s="18" t="s">
        <v>1043</v>
      </c>
      <c r="J43" s="2"/>
      <c r="L43" s="18" t="s">
        <v>2</v>
      </c>
      <c r="M43" s="17"/>
      <c r="N43" s="13"/>
    </row>
    <row r="44" spans="1:14" ht="36" customHeight="1" x14ac:dyDescent="0.2">
      <c r="A44" s="18" t="s">
        <v>3</v>
      </c>
      <c r="B44" s="17" t="s">
        <v>544</v>
      </c>
      <c r="C44" s="19" t="str">
        <f t="shared" si="2"/>
        <v>N/A</v>
      </c>
      <c r="D44" s="19" t="str">
        <f t="shared" si="2"/>
        <v>N/A</v>
      </c>
      <c r="F44" s="29"/>
      <c r="G44" s="29"/>
      <c r="H44" s="29"/>
      <c r="I44" s="18" t="s">
        <v>1044</v>
      </c>
      <c r="J44" s="2"/>
      <c r="L44" s="18" t="s">
        <v>3</v>
      </c>
      <c r="M44" s="17"/>
      <c r="N44" s="13"/>
    </row>
    <row r="45" spans="1:14" ht="34" customHeight="1" x14ac:dyDescent="0.2">
      <c r="A45" s="18" t="s">
        <v>4</v>
      </c>
      <c r="B45" s="17" t="s">
        <v>544</v>
      </c>
      <c r="C45" s="19" t="str">
        <f t="shared" si="2"/>
        <v>N/A</v>
      </c>
      <c r="D45" s="19" t="str">
        <f t="shared" si="2"/>
        <v>N/A</v>
      </c>
      <c r="G45" s="9"/>
      <c r="H45" s="8"/>
      <c r="I45" s="18" t="s">
        <v>1045</v>
      </c>
      <c r="J45" s="2"/>
      <c r="L45" s="18" t="s">
        <v>4</v>
      </c>
      <c r="M45" s="17"/>
      <c r="N45" s="13"/>
    </row>
    <row r="46" spans="1:14" ht="17" x14ac:dyDescent="0.2">
      <c r="A46" s="64" t="s">
        <v>5</v>
      </c>
      <c r="B46" s="64"/>
      <c r="C46" s="64"/>
      <c r="D46" s="64"/>
      <c r="G46" s="9"/>
      <c r="H46" s="8"/>
      <c r="I46" s="18" t="s">
        <v>1046</v>
      </c>
      <c r="J46" s="2"/>
      <c r="L46" s="64" t="s">
        <v>5</v>
      </c>
      <c r="M46" s="64"/>
      <c r="N46" s="64"/>
    </row>
    <row r="47" spans="1:14" ht="34" customHeight="1" x14ac:dyDescent="0.2">
      <c r="A47" s="18" t="s">
        <v>275</v>
      </c>
      <c r="B47" s="17"/>
      <c r="C47" s="60" t="s">
        <v>1092</v>
      </c>
      <c r="D47" s="61"/>
      <c r="G47" s="9"/>
      <c r="H47" s="8"/>
      <c r="I47" s="18" t="s">
        <v>1047</v>
      </c>
      <c r="J47" s="2"/>
      <c r="L47" s="18" t="s">
        <v>275</v>
      </c>
      <c r="M47" s="17"/>
      <c r="N47" s="13"/>
    </row>
    <row r="48" spans="1:14" ht="85" customHeight="1" x14ac:dyDescent="0.2">
      <c r="A48" s="18" t="s">
        <v>274</v>
      </c>
      <c r="B48" s="17"/>
      <c r="C48" s="60" t="s">
        <v>1092</v>
      </c>
      <c r="D48" s="61"/>
      <c r="G48" s="9"/>
      <c r="H48" s="8"/>
      <c r="I48" s="18" t="s">
        <v>1048</v>
      </c>
      <c r="J48" s="2"/>
      <c r="L48" s="18" t="s">
        <v>274</v>
      </c>
      <c r="M48" s="17"/>
      <c r="N48" s="13"/>
    </row>
    <row r="49" spans="1:14" ht="17" x14ac:dyDescent="0.2">
      <c r="A49" s="62" t="s">
        <v>95</v>
      </c>
      <c r="B49" s="62"/>
      <c r="C49" s="62"/>
      <c r="D49" s="62"/>
      <c r="F49" s="34"/>
      <c r="G49" s="9"/>
      <c r="H49" s="8"/>
      <c r="I49" s="18" t="s">
        <v>1049</v>
      </c>
      <c r="J49" s="2"/>
      <c r="L49" s="62" t="s">
        <v>95</v>
      </c>
      <c r="M49" s="62"/>
      <c r="N49" s="62"/>
    </row>
    <row r="50" spans="1:14" ht="34" x14ac:dyDescent="0.2">
      <c r="A50" s="64" t="s">
        <v>6</v>
      </c>
      <c r="B50" s="64"/>
      <c r="C50" s="64"/>
      <c r="D50" s="64"/>
      <c r="F50" s="34"/>
      <c r="G50" s="9"/>
      <c r="H50" s="8"/>
      <c r="I50" s="18" t="s">
        <v>1050</v>
      </c>
      <c r="J50" s="2"/>
      <c r="L50" s="64" t="s">
        <v>6</v>
      </c>
      <c r="M50" s="64"/>
      <c r="N50" s="64"/>
    </row>
    <row r="51" spans="1:14" ht="27" customHeight="1" x14ac:dyDescent="0.2">
      <c r="A51" s="18" t="s">
        <v>96</v>
      </c>
      <c r="B51" s="17"/>
      <c r="C51" s="60" t="s">
        <v>1092</v>
      </c>
      <c r="D51" s="61"/>
      <c r="F51" s="34"/>
      <c r="G51" s="9"/>
      <c r="H51" s="8"/>
      <c r="I51" s="18" t="s">
        <v>1051</v>
      </c>
      <c r="J51" s="2"/>
      <c r="L51" s="18" t="s">
        <v>96</v>
      </c>
      <c r="M51" s="17"/>
      <c r="N51" s="13"/>
    </row>
    <row r="52" spans="1:14" ht="41" customHeight="1" x14ac:dyDescent="0.2">
      <c r="A52" s="18" t="s">
        <v>97</v>
      </c>
      <c r="B52" s="17"/>
      <c r="C52" s="60" t="s">
        <v>1092</v>
      </c>
      <c r="D52" s="61"/>
      <c r="F52" s="34"/>
      <c r="G52" s="9"/>
      <c r="H52" s="8"/>
      <c r="I52" s="18" t="s">
        <v>1052</v>
      </c>
      <c r="J52" s="2"/>
      <c r="L52" s="18" t="s">
        <v>97</v>
      </c>
      <c r="M52" s="17"/>
      <c r="N52" s="13"/>
    </row>
    <row r="53" spans="1:14" ht="68" customHeight="1" x14ac:dyDescent="0.2">
      <c r="A53" s="18" t="s">
        <v>98</v>
      </c>
      <c r="B53" s="17"/>
      <c r="C53" s="60" t="s">
        <v>1092</v>
      </c>
      <c r="D53" s="61"/>
      <c r="F53" s="34"/>
      <c r="G53" s="9"/>
      <c r="H53" s="8"/>
      <c r="I53" s="18" t="s">
        <v>1053</v>
      </c>
      <c r="J53" s="2"/>
      <c r="L53" s="18" t="s">
        <v>98</v>
      </c>
      <c r="M53" s="17"/>
      <c r="N53" s="13"/>
    </row>
    <row r="54" spans="1:14" ht="36" customHeight="1" x14ac:dyDescent="0.2">
      <c r="A54" s="18" t="s">
        <v>99</v>
      </c>
      <c r="B54" s="17"/>
      <c r="C54" s="60" t="s">
        <v>1092</v>
      </c>
      <c r="D54" s="61"/>
      <c r="F54" s="54"/>
      <c r="G54" s="54"/>
      <c r="H54" s="54"/>
      <c r="J54" s="2"/>
      <c r="L54" s="18" t="s">
        <v>99</v>
      </c>
      <c r="M54" s="17"/>
      <c r="N54" s="13"/>
    </row>
    <row r="55" spans="1:14" x14ac:dyDescent="0.2">
      <c r="A55" s="62" t="s">
        <v>100</v>
      </c>
      <c r="B55" s="62"/>
      <c r="C55" s="62"/>
      <c r="D55" s="62"/>
      <c r="F55" s="34"/>
      <c r="G55" s="2"/>
      <c r="H55" s="2"/>
      <c r="J55" s="2"/>
      <c r="L55" s="62" t="s">
        <v>100</v>
      </c>
      <c r="M55" s="62"/>
      <c r="N55" s="62"/>
    </row>
    <row r="56" spans="1:14" ht="119" x14ac:dyDescent="0.2">
      <c r="A56" s="18" t="s">
        <v>7</v>
      </c>
      <c r="B56" s="17"/>
      <c r="C56" s="60" t="s">
        <v>1092</v>
      </c>
      <c r="D56" s="61"/>
      <c r="F56" s="34"/>
      <c r="G56" s="9"/>
      <c r="H56" s="8"/>
      <c r="J56" s="2"/>
      <c r="L56" s="18" t="s">
        <v>7</v>
      </c>
      <c r="M56" s="17"/>
      <c r="N56" s="13"/>
    </row>
    <row r="57" spans="1:14" x14ac:dyDescent="0.2">
      <c r="A57" s="62" t="s">
        <v>101</v>
      </c>
      <c r="B57" s="62"/>
      <c r="C57" s="62"/>
      <c r="D57" s="62"/>
      <c r="F57" s="78"/>
      <c r="G57" s="78"/>
      <c r="H57" s="78"/>
      <c r="J57" s="2"/>
      <c r="L57" s="62" t="s">
        <v>101</v>
      </c>
      <c r="M57" s="62"/>
      <c r="N57" s="62"/>
    </row>
    <row r="58" spans="1:14" ht="34" customHeight="1" x14ac:dyDescent="0.2">
      <c r="A58" s="18" t="s">
        <v>102</v>
      </c>
      <c r="B58" s="17"/>
      <c r="C58" s="60" t="s">
        <v>1092</v>
      </c>
      <c r="D58" s="61"/>
      <c r="F58" s="36"/>
      <c r="G58" s="9"/>
      <c r="H58" s="8"/>
      <c r="J58" s="2"/>
      <c r="L58" s="18" t="s">
        <v>102</v>
      </c>
      <c r="M58" s="17"/>
      <c r="N58" s="13"/>
    </row>
    <row r="59" spans="1:14" x14ac:dyDescent="0.2">
      <c r="A59" s="62" t="s">
        <v>103</v>
      </c>
      <c r="B59" s="62"/>
      <c r="C59" s="62"/>
      <c r="D59" s="62"/>
      <c r="F59" s="80"/>
      <c r="G59" s="80"/>
      <c r="H59" s="80"/>
      <c r="J59" s="2"/>
      <c r="L59" s="62" t="s">
        <v>103</v>
      </c>
      <c r="M59" s="62"/>
      <c r="N59" s="62"/>
    </row>
    <row r="60" spans="1:14" ht="91" customHeight="1" x14ac:dyDescent="0.2">
      <c r="A60" s="18" t="s">
        <v>8</v>
      </c>
      <c r="B60" s="17" t="s">
        <v>31</v>
      </c>
      <c r="C60" s="13" t="str">
        <f>$F$5&amp;CHAR(10)&amp;_xlfn.TEXTJOIN(CHAR(10),TRUE,$F$41:$F$42)</f>
        <v>ISO 14971
ISO 15223-1
ISO 20417</v>
      </c>
      <c r="D60" s="13" t="str">
        <f>_xlfn.TEXTJOIN(CHAR(10),TRUE,$I$4:$I$25)&amp;CHAR(10)&amp;_xlfn.TEXTJOIN(CHAR(10),TRUE,$I$27:$I$33)&amp;CHAR(10)&amp;_xlfn.TEXTJOIN(CHAR(10),TRUE,$I$35:$I$40)&amp;CHAR(10)&amp;_xlfn.TEXTJOIN(CHAR(10),TRUE,$I$42:$I$46)&amp;CHAR(10)&amp;_xlfn.TEXTJOIN(CHAR(10),TRUE,$I$48:$I$50)&amp;CHAR(10)&amp;$I$52&amp;CHAR(10)&amp;$I$53</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Z110701 - Automatic film loading systems
Z110702 - Diaphanoscope
Z110703 - X–ray film viewer
Z110704 - X–ray film players
Z110705 - Laser imagers for bioimaging
Z110706 - Video or digital bioimaging players
Z119001 - Bone densitometry systems
Z119002 - Dosimeters
Z119003 - Bioimaging photography instruments
Z119004 - Microfilm image readers
Z119005 - Personal dosimeter readers
Z119008 - Bioimaging visualization and/or diagnostic report viewing monitors
Z119010 - Laser systems for patient positioning
Z119011 - Mammography ecography or radiography stereotactic systems
Z119013 - Thermographs
Z119014 - Video recorders for bioimages</v>
      </c>
      <c r="F60" s="34"/>
      <c r="G60" s="9"/>
      <c r="H60" s="8"/>
      <c r="J60" s="2"/>
      <c r="L60" s="18" t="s">
        <v>8</v>
      </c>
      <c r="M60" s="17"/>
      <c r="N60" s="13"/>
    </row>
    <row r="61" spans="1:14" ht="108" customHeight="1" x14ac:dyDescent="0.2">
      <c r="A61" s="23" t="s">
        <v>104</v>
      </c>
      <c r="B61" s="17" t="s">
        <v>31</v>
      </c>
      <c r="C61" s="13" t="str">
        <f>$F$4&amp;CHAR(10)&amp;$F$5&amp;CHAR(10)&amp;$F$32&amp;CHAR(10)&amp;$F$34</f>
        <v>ISO 13485
ISO 14971
IEC 62083
IEC 62274</v>
      </c>
      <c r="D61" s="13" t="str">
        <f>_xlfn.TEXTJOIN(CHAR(10),TRUE,$I$4:$I$25)&amp;CHAR(10)&amp;_xlfn.TEXTJOIN(CHAR(10),TRUE,$I$27:$I$33)&amp;CHAR(10)&amp;_xlfn.TEXTJOIN(CHAR(10),TRUE,$I$35:$I$40)&amp;CHAR(10)&amp;_xlfn.TEXTJOIN(CHAR(10),TRUE,$I$42:$I$46)&amp;CHAR(10)&amp;_xlfn.TEXTJOIN(CHAR(10),TRUE,$I$48:$I$50)&amp;CHAR(10)&amp;$I$52&amp;CHAR(10)&amp;$I$53</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Z110701 - Automatic film loading systems
Z110702 - Diaphanoscope
Z110703 - X–ray film viewer
Z110704 - X–ray film players
Z110705 - Laser imagers for bioimaging
Z110706 - Video or digital bioimaging players
Z119001 - Bone densitometry systems
Z119002 - Dosimeters
Z119003 - Bioimaging photography instruments
Z119004 - Microfilm image readers
Z119005 - Personal dosimeter readers
Z119008 - Bioimaging visualization and/or diagnostic report viewing monitors
Z119010 - Laser systems for patient positioning
Z119011 - Mammography ecography or radiography stereotactic systems
Z119013 - Thermographs
Z119014 - Video recorders for bioimages</v>
      </c>
      <c r="F61" s="34"/>
      <c r="G61" s="9"/>
      <c r="H61" s="8"/>
      <c r="J61" s="2"/>
      <c r="L61" s="23" t="s">
        <v>104</v>
      </c>
      <c r="M61" s="17"/>
      <c r="N61" s="13"/>
    </row>
    <row r="62" spans="1:14" ht="59" customHeight="1" x14ac:dyDescent="0.2">
      <c r="A62" s="23" t="s">
        <v>105</v>
      </c>
      <c r="B62" s="17" t="s">
        <v>544</v>
      </c>
      <c r="C62" s="19" t="str">
        <f>$G$1</f>
        <v>N/A</v>
      </c>
      <c r="D62" s="19" t="str">
        <f>$G$1</f>
        <v>N/A</v>
      </c>
      <c r="F62" s="34"/>
      <c r="G62" s="9"/>
      <c r="H62" s="8"/>
      <c r="J62" s="2"/>
      <c r="L62" s="23" t="s">
        <v>105</v>
      </c>
      <c r="M62" s="17"/>
      <c r="N62" s="13"/>
    </row>
    <row r="63" spans="1:14" x14ac:dyDescent="0.2">
      <c r="A63" s="62" t="s">
        <v>106</v>
      </c>
      <c r="B63" s="62"/>
      <c r="C63" s="62"/>
      <c r="D63" s="62"/>
      <c r="F63" s="34"/>
      <c r="G63" s="9"/>
      <c r="H63" s="8"/>
      <c r="J63" s="2"/>
      <c r="L63" s="62" t="s">
        <v>106</v>
      </c>
      <c r="M63" s="62"/>
      <c r="N63" s="62"/>
    </row>
    <row r="64" spans="1:14" x14ac:dyDescent="0.2">
      <c r="A64" s="64" t="s">
        <v>107</v>
      </c>
      <c r="B64" s="64"/>
      <c r="C64" s="64"/>
      <c r="D64" s="64"/>
      <c r="F64" s="34"/>
      <c r="G64" s="9"/>
      <c r="H64" s="8"/>
      <c r="I64" s="27"/>
      <c r="L64" s="64" t="s">
        <v>107</v>
      </c>
      <c r="M64" s="64"/>
      <c r="N64" s="64"/>
    </row>
    <row r="65" spans="1:14" x14ac:dyDescent="0.2">
      <c r="A65" s="24" t="s">
        <v>108</v>
      </c>
      <c r="B65" s="17" t="s">
        <v>544</v>
      </c>
      <c r="C65" s="19" t="str">
        <f>$G$1</f>
        <v>N/A</v>
      </c>
      <c r="D65" s="19" t="str">
        <f>$G$1</f>
        <v>N/A</v>
      </c>
      <c r="F65" s="34"/>
      <c r="G65" s="9"/>
      <c r="H65" s="8"/>
      <c r="I65" s="27"/>
      <c r="L65" s="24" t="s">
        <v>108</v>
      </c>
      <c r="M65" s="17"/>
      <c r="N65" s="13"/>
    </row>
    <row r="66" spans="1:14" ht="68" customHeight="1" x14ac:dyDescent="0.2">
      <c r="A66" s="24" t="s">
        <v>109</v>
      </c>
      <c r="B66" s="17" t="s">
        <v>31</v>
      </c>
      <c r="C66" s="13" t="str">
        <f>$F$5&amp;CHAR(10)&amp;$F$38</f>
        <v>ISO 14971
IEC 62366-1</v>
      </c>
      <c r="D66" s="13" t="str">
        <f>_xlfn.TEXTJOIN(CHAR(10),TRUE,$I$4:$I$25)&amp;CHAR(10)&amp;_xlfn.TEXTJOIN(CHAR(10),TRUE,$I$27:$I$33)&amp;CHAR(10)&amp;_xlfn.TEXTJOIN(CHAR(10),TRUE,$I$35:$I$40)&amp;CHAR(10)&amp;_xlfn.TEXTJOIN(CHAR(10),TRUE,$I$42:$I$46)&amp;CHAR(10)&amp;_xlfn.TEXTJOIN(CHAR(10),TRUE,$I$48:$I$50)&amp;CHAR(10)&amp;$I$52&amp;CHAR(10)&amp;$I$53</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Z110701 - Automatic film loading systems
Z110702 - Diaphanoscope
Z110703 - X–ray film viewer
Z110704 - X–ray film players
Z110705 - Laser imagers for bioimaging
Z110706 - Video or digital bioimaging players
Z119001 - Bone densitometry systems
Z119002 - Dosimeters
Z119003 - Bioimaging photography instruments
Z119004 - Microfilm image readers
Z119005 - Personal dosimeter readers
Z119008 - Bioimaging visualization and/or diagnostic report viewing monitors
Z119010 - Laser systems for patient positioning
Z119011 - Mammography ecography or radiography stereotactic systems
Z119013 - Thermographs
Z119014 - Video recorders for bioimages</v>
      </c>
      <c r="F66" s="34"/>
      <c r="G66" s="9"/>
      <c r="H66" s="8"/>
      <c r="I66" s="27"/>
      <c r="L66" s="24" t="s">
        <v>109</v>
      </c>
      <c r="M66" s="17"/>
      <c r="N66" s="13"/>
    </row>
    <row r="67" spans="1:14" ht="92" customHeight="1" x14ac:dyDescent="0.2">
      <c r="A67" s="24" t="s">
        <v>110</v>
      </c>
      <c r="B67" s="17" t="s">
        <v>31</v>
      </c>
      <c r="C67" s="13" t="str">
        <f>_xlfn.TEXTJOIN(CHAR(10),TRUE,$F$6:$F$9)</f>
        <v>ISO 10993-1
ISO 10993-5
ISO 10993-10
ISO 10993-23</v>
      </c>
      <c r="D67" s="13" t="str">
        <f>_xlfn.TEXTJOIN(CHAR(10),TRUE,$I$4:$I$25)&amp;CHAR(10)&amp;_xlfn.TEXTJOIN(CHAR(10),TRUE,$I$27:$I$33)&amp;CHAR(10)&amp;_xlfn.TEXTJOIN(CHAR(10),TRUE,$I$35:$I$40)&amp;CHAR(10)&amp;_xlfn.TEXTJOIN(CHAR(10),TRUE,$I$42:$I$46)&amp;CHAR(10)&amp;_xlfn.TEXTJOIN(CHAR(10),TRUE,$I$48:$I$50)&amp;CHAR(10)&amp;$I$52&amp;CHAR(10)&amp;$I$53</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Z110701 - Automatic film loading systems
Z110702 - Diaphanoscope
Z110703 - X–ray film viewer
Z110704 - X–ray film players
Z110705 - Laser imagers for bioimaging
Z110706 - Video or digital bioimaging players
Z119001 - Bone densitometry systems
Z119002 - Dosimeters
Z119003 - Bioimaging photography instruments
Z119004 - Microfilm image readers
Z119005 - Personal dosimeter readers
Z119008 - Bioimaging visualization and/or diagnostic report viewing monitors
Z119010 - Laser systems for patient positioning
Z119011 - Mammography ecography or radiography stereotactic systems
Z119013 - Thermographs
Z119014 - Video recorders for bioimages</v>
      </c>
      <c r="L67" s="24" t="s">
        <v>110</v>
      </c>
      <c r="M67" s="17"/>
      <c r="N67" s="13"/>
    </row>
    <row r="68" spans="1:14" ht="60" customHeight="1" x14ac:dyDescent="0.2">
      <c r="A68" s="24" t="s">
        <v>111</v>
      </c>
      <c r="B68" s="17" t="s">
        <v>31</v>
      </c>
      <c r="C68" s="13" t="str">
        <f>_xlfn.TEXTJOIN(CHAR(10),TRUE,$F$6:$F$9)</f>
        <v>ISO 10993-1
ISO 10993-5
ISO 10993-10
ISO 10993-23</v>
      </c>
      <c r="D68" s="13" t="str">
        <f>_xlfn.TEXTJOIN(CHAR(10),TRUE,$I$4:$I$25)&amp;CHAR(10)&amp;_xlfn.TEXTJOIN(CHAR(10),TRUE,$I$27:$I$33)&amp;CHAR(10)&amp;_xlfn.TEXTJOIN(CHAR(10),TRUE,$I$35:$I$40)&amp;CHAR(10)&amp;_xlfn.TEXTJOIN(CHAR(10),TRUE,$I$42:$I$46)&amp;CHAR(10)&amp;_xlfn.TEXTJOIN(CHAR(10),TRUE,$I$48:$I$50)&amp;CHAR(10)&amp;$I$52&amp;CHAR(10)&amp;$I$53</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Z110701 - Automatic film loading systems
Z110702 - Diaphanoscope
Z110703 - X–ray film viewer
Z110704 - X–ray film players
Z110705 - Laser imagers for bioimaging
Z110706 - Video or digital bioimaging players
Z119001 - Bone densitometry systems
Z119002 - Dosimeters
Z119003 - Bioimaging photography instruments
Z119004 - Microfilm image readers
Z119005 - Personal dosimeter readers
Z119008 - Bioimaging visualization and/or diagnostic report viewing monitors
Z119010 - Laser systems for patient positioning
Z119011 - Mammography ecography or radiography stereotactic systems
Z119013 - Thermographs
Z119014 - Video recorders for bioimages</v>
      </c>
      <c r="L68" s="24" t="s">
        <v>111</v>
      </c>
      <c r="M68" s="17"/>
      <c r="N68" s="13"/>
    </row>
    <row r="69" spans="1:14" ht="65" customHeight="1" x14ac:dyDescent="0.2">
      <c r="A69" s="23" t="s">
        <v>112</v>
      </c>
      <c r="B69" s="17" t="s">
        <v>31</v>
      </c>
      <c r="C69" s="13" t="str">
        <f>$F$5</f>
        <v>ISO 14971</v>
      </c>
      <c r="D69" s="13" t="str">
        <f>_xlfn.TEXTJOIN(CHAR(10),TRUE,$I$4:$I$25)&amp;CHAR(10)&amp;_xlfn.TEXTJOIN(CHAR(10),TRUE,$I$27:$I$33)&amp;CHAR(10)&amp;_xlfn.TEXTJOIN(CHAR(10),TRUE,$I$35:$I$40)&amp;CHAR(10)&amp;_xlfn.TEXTJOIN(CHAR(10),TRUE,$I$42:$I$46)&amp;CHAR(10)&amp;_xlfn.TEXTJOIN(CHAR(10),TRUE,$I$48:$I$50)&amp;CHAR(10)&amp;$I$52&amp;CHAR(10)&amp;$I$53</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Z110701 - Automatic film loading systems
Z110702 - Diaphanoscope
Z110703 - X–ray film viewer
Z110704 - X–ray film players
Z110705 - Laser imagers for bioimaging
Z110706 - Video or digital bioimaging players
Z119001 - Bone densitometry systems
Z119002 - Dosimeters
Z119003 - Bioimaging photography instruments
Z119004 - Microfilm image readers
Z119005 - Personal dosimeter readers
Z119008 - Bioimaging visualization and/or diagnostic report viewing monitors
Z119010 - Laser systems for patient positioning
Z119011 - Mammography ecography or radiography stereotactic systems
Z119013 - Thermographs
Z119014 - Video recorders for bioimages</v>
      </c>
      <c r="L69" s="23" t="s">
        <v>112</v>
      </c>
      <c r="M69" s="17"/>
      <c r="N69" s="13"/>
    </row>
    <row r="70" spans="1:14" ht="51" x14ac:dyDescent="0.2">
      <c r="A70" s="23" t="s">
        <v>113</v>
      </c>
      <c r="B70" s="17" t="s">
        <v>544</v>
      </c>
      <c r="C70" s="19" t="str">
        <f t="shared" ref="C70:D73" si="3">$G$1</f>
        <v>N/A</v>
      </c>
      <c r="D70" s="19" t="str">
        <f t="shared" si="3"/>
        <v>N/A</v>
      </c>
      <c r="L70" s="23" t="s">
        <v>113</v>
      </c>
      <c r="M70" s="17"/>
      <c r="N70" s="13"/>
    </row>
    <row r="71" spans="1:14" ht="85" x14ac:dyDescent="0.2">
      <c r="A71" s="23" t="s">
        <v>114</v>
      </c>
      <c r="B71" s="17" t="s">
        <v>544</v>
      </c>
      <c r="C71" s="19" t="str">
        <f t="shared" si="3"/>
        <v>N/A</v>
      </c>
      <c r="D71" s="19" t="str">
        <f t="shared" si="3"/>
        <v>N/A</v>
      </c>
      <c r="L71" s="23" t="s">
        <v>114</v>
      </c>
      <c r="M71" s="17"/>
      <c r="N71" s="13"/>
    </row>
    <row r="72" spans="1:14" ht="34" x14ac:dyDescent="0.2">
      <c r="A72" s="23" t="s">
        <v>115</v>
      </c>
      <c r="B72" s="17" t="s">
        <v>544</v>
      </c>
      <c r="C72" s="19" t="str">
        <f t="shared" si="3"/>
        <v>N/A</v>
      </c>
      <c r="D72" s="19" t="str">
        <f t="shared" si="3"/>
        <v>N/A</v>
      </c>
      <c r="L72" s="23" t="s">
        <v>115</v>
      </c>
      <c r="M72" s="17"/>
      <c r="N72" s="13"/>
    </row>
    <row r="73" spans="1:14" ht="34" x14ac:dyDescent="0.2">
      <c r="A73" s="23" t="s">
        <v>116</v>
      </c>
      <c r="B73" s="17" t="s">
        <v>544</v>
      </c>
      <c r="C73" s="19" t="str">
        <f t="shared" si="3"/>
        <v>N/A</v>
      </c>
      <c r="D73" s="19" t="str">
        <f t="shared" si="3"/>
        <v>N/A</v>
      </c>
      <c r="L73" s="23" t="s">
        <v>116</v>
      </c>
      <c r="M73" s="17"/>
      <c r="N73" s="13"/>
    </row>
    <row r="74" spans="1:14" ht="130" customHeight="1" x14ac:dyDescent="0.2">
      <c r="A74" s="23" t="s">
        <v>117</v>
      </c>
      <c r="B74" s="17" t="s">
        <v>31</v>
      </c>
      <c r="C74" s="13" t="str">
        <f>$F$4&amp;CHAR(10)&amp;$F$5&amp;CHAR(10)&amp;_xlfn.TEXTJOIN(CHAR(10),TRUE,$F$41:$F$42)</f>
        <v>ISO 13485
ISO 14971
ISO 15223-1
ISO 20417</v>
      </c>
      <c r="D74" s="13" t="str">
        <f>_xlfn.TEXTJOIN(CHAR(10),TRUE,$I$4:$I$25)&amp;CHAR(10)&amp;_xlfn.TEXTJOIN(CHAR(10),TRUE,$I$27:$I$33)&amp;CHAR(10)&amp;_xlfn.TEXTJOIN(CHAR(10),TRUE,$I$35:$I$40)&amp;CHAR(10)&amp;_xlfn.TEXTJOIN(CHAR(10),TRUE,$I$42:$I$46)&amp;CHAR(10)&amp;_xlfn.TEXTJOIN(CHAR(10),TRUE,$I$48:$I$50)&amp;CHAR(10)&amp;$I$52&amp;CHAR(10)&amp;$I$53</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Z110701 - Automatic film loading systems
Z110702 - Diaphanoscope
Z110703 - X–ray film viewer
Z110704 - X–ray film players
Z110705 - Laser imagers for bioimaging
Z110706 - Video or digital bioimaging players
Z119001 - Bone densitometry systems
Z119002 - Dosimeters
Z119003 - Bioimaging photography instruments
Z119004 - Microfilm image readers
Z119005 - Personal dosimeter readers
Z119008 - Bioimaging visualization and/or diagnostic report viewing monitors
Z119010 - Laser systems for patient positioning
Z119011 - Mammography ecography or radiography stereotactic systems
Z119013 - Thermographs
Z119014 - Video recorders for bioimages</v>
      </c>
      <c r="L74" s="23" t="s">
        <v>117</v>
      </c>
      <c r="M74" s="17"/>
      <c r="N74" s="13"/>
    </row>
    <row r="75" spans="1:14" s="28" customFormat="1" ht="78" customHeight="1" x14ac:dyDescent="0.2">
      <c r="A75" s="23" t="s">
        <v>118</v>
      </c>
      <c r="B75" s="17" t="s">
        <v>31</v>
      </c>
      <c r="C75" s="13" t="str">
        <f>_xlfn.TEXTJOIN(CHAR(10),TRUE,$F$41:$F$42)</f>
        <v>ISO 15223-1
ISO 20417</v>
      </c>
      <c r="D75" s="13" t="str">
        <f>_xlfn.TEXTJOIN(CHAR(10),TRUE,$I$4:$I$25)&amp;CHAR(10)&amp;_xlfn.TEXTJOIN(CHAR(10),TRUE,$I$27:$I$33)&amp;CHAR(10)&amp;_xlfn.TEXTJOIN(CHAR(10),TRUE,$I$35:$I$40)&amp;CHAR(10)&amp;_xlfn.TEXTJOIN(CHAR(10),TRUE,$I$42:$I$46)&amp;CHAR(10)&amp;_xlfn.TEXTJOIN(CHAR(10),TRUE,$I$48:$I$50)&amp;CHAR(10)&amp;$I$52&amp;CHAR(10)&amp;$I$53</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Z110701 - Automatic film loading systems
Z110702 - Diaphanoscope
Z110703 - X–ray film viewer
Z110704 - X–ray film players
Z110705 - Laser imagers for bioimaging
Z110706 - Video or digital bioimaging players
Z119001 - Bone densitometry systems
Z119002 - Dosimeters
Z119003 - Bioimaging photography instruments
Z119004 - Microfilm image readers
Z119005 - Personal dosimeter readers
Z119008 - Bioimaging visualization and/or diagnostic report viewing monitors
Z119010 - Laser systems for patient positioning
Z119011 - Mammography ecography or radiography stereotactic systems
Z119013 - Thermographs
Z119014 - Video recorders for bioimages</v>
      </c>
      <c r="F75" s="27"/>
      <c r="I75" s="29"/>
      <c r="L75" s="23" t="s">
        <v>118</v>
      </c>
      <c r="M75" s="17"/>
      <c r="N75" s="13"/>
    </row>
    <row r="76" spans="1:14" x14ac:dyDescent="0.2">
      <c r="A76" s="63" t="s">
        <v>119</v>
      </c>
      <c r="B76" s="63"/>
      <c r="C76" s="63"/>
      <c r="D76" s="63"/>
      <c r="L76" s="63" t="s">
        <v>119</v>
      </c>
      <c r="M76" s="63"/>
      <c r="N76" s="63"/>
    </row>
    <row r="77" spans="1:14" ht="97" customHeight="1" x14ac:dyDescent="0.2">
      <c r="A77" s="23" t="s">
        <v>120</v>
      </c>
      <c r="B77" s="17" t="s">
        <v>544</v>
      </c>
      <c r="C77" s="19" t="str">
        <f>$G$1</f>
        <v>N/A</v>
      </c>
      <c r="D77" s="19" t="str">
        <f>$G$1</f>
        <v>N/A</v>
      </c>
      <c r="L77" s="23" t="s">
        <v>120</v>
      </c>
      <c r="M77" s="17"/>
      <c r="N77" s="13"/>
    </row>
    <row r="78" spans="1:14" ht="56" customHeight="1" x14ac:dyDescent="0.2">
      <c r="A78" s="23" t="s">
        <v>121</v>
      </c>
      <c r="B78" s="17" t="s">
        <v>544</v>
      </c>
      <c r="C78" s="19" t="str">
        <f>$G$1</f>
        <v>N/A</v>
      </c>
      <c r="D78" s="19" t="str">
        <f>$G$1</f>
        <v>N/A</v>
      </c>
      <c r="L78" s="23" t="s">
        <v>121</v>
      </c>
      <c r="M78" s="17"/>
      <c r="N78" s="13"/>
    </row>
    <row r="79" spans="1:14" x14ac:dyDescent="0.2">
      <c r="A79" s="62" t="s">
        <v>122</v>
      </c>
      <c r="B79" s="62"/>
      <c r="C79" s="62"/>
      <c r="D79" s="62"/>
      <c r="L79" s="62" t="s">
        <v>122</v>
      </c>
      <c r="M79" s="62"/>
      <c r="N79" s="62"/>
    </row>
    <row r="80" spans="1:14" x14ac:dyDescent="0.2">
      <c r="A80" s="63" t="s">
        <v>126</v>
      </c>
      <c r="B80" s="63"/>
      <c r="C80" s="63"/>
      <c r="D80" s="63"/>
      <c r="L80" s="63" t="s">
        <v>126</v>
      </c>
      <c r="M80" s="63"/>
      <c r="N80" s="63"/>
    </row>
    <row r="81" spans="1:14" ht="63" customHeight="1" x14ac:dyDescent="0.2">
      <c r="A81" s="23" t="s">
        <v>123</v>
      </c>
      <c r="B81" s="17" t="s">
        <v>544</v>
      </c>
      <c r="C81" s="19" t="str">
        <f t="shared" ref="C81:D83" si="4">$G$1</f>
        <v>N/A</v>
      </c>
      <c r="D81" s="19" t="str">
        <f t="shared" si="4"/>
        <v>N/A</v>
      </c>
      <c r="L81" s="23" t="s">
        <v>123</v>
      </c>
      <c r="M81" s="17"/>
      <c r="N81" s="13"/>
    </row>
    <row r="82" spans="1:14" ht="68" customHeight="1" x14ac:dyDescent="0.2">
      <c r="A82" s="23" t="s">
        <v>124</v>
      </c>
      <c r="B82" s="17" t="s">
        <v>544</v>
      </c>
      <c r="C82" s="19" t="str">
        <f t="shared" si="4"/>
        <v>N/A</v>
      </c>
      <c r="D82" s="19" t="str">
        <f t="shared" si="4"/>
        <v>N/A</v>
      </c>
      <c r="L82" s="23" t="s">
        <v>124</v>
      </c>
      <c r="M82" s="17"/>
      <c r="N82" s="13"/>
    </row>
    <row r="83" spans="1:14" ht="51" customHeight="1" x14ac:dyDescent="0.2">
      <c r="A83" s="23" t="s">
        <v>125</v>
      </c>
      <c r="B83" s="17" t="s">
        <v>544</v>
      </c>
      <c r="C83" s="19" t="str">
        <f t="shared" si="4"/>
        <v>N/A</v>
      </c>
      <c r="D83" s="19" t="str">
        <f t="shared" si="4"/>
        <v>N/A</v>
      </c>
      <c r="L83" s="23" t="s">
        <v>125</v>
      </c>
      <c r="M83" s="17"/>
      <c r="N83" s="13"/>
    </row>
    <row r="84" spans="1:14" x14ac:dyDescent="0.2">
      <c r="A84" s="65" t="s">
        <v>127</v>
      </c>
      <c r="B84" s="65"/>
      <c r="C84" s="65"/>
      <c r="D84" s="65"/>
      <c r="L84" s="65" t="s">
        <v>127</v>
      </c>
      <c r="M84" s="65"/>
      <c r="N84" s="65"/>
    </row>
    <row r="85" spans="1:14" ht="51" customHeight="1" x14ac:dyDescent="0.2">
      <c r="A85" s="14" t="s">
        <v>128</v>
      </c>
      <c r="B85" s="17" t="s">
        <v>544</v>
      </c>
      <c r="C85" s="19" t="str">
        <f t="shared" ref="C85:D88" si="5">$G$1</f>
        <v>N/A</v>
      </c>
      <c r="D85" s="19" t="str">
        <f t="shared" si="5"/>
        <v>N/A</v>
      </c>
      <c r="L85" s="14" t="s">
        <v>128</v>
      </c>
      <c r="M85" s="17"/>
      <c r="N85" s="13"/>
    </row>
    <row r="86" spans="1:14" ht="110" customHeight="1" x14ac:dyDescent="0.2">
      <c r="A86" s="14" t="s">
        <v>129</v>
      </c>
      <c r="B86" s="17" t="s">
        <v>544</v>
      </c>
      <c r="C86" s="19" t="str">
        <f t="shared" si="5"/>
        <v>N/A</v>
      </c>
      <c r="D86" s="19" t="str">
        <f t="shared" si="5"/>
        <v>N/A</v>
      </c>
      <c r="L86" s="14" t="s">
        <v>129</v>
      </c>
      <c r="M86" s="17"/>
      <c r="N86" s="13"/>
    </row>
    <row r="87" spans="1:14" ht="76" customHeight="1" x14ac:dyDescent="0.2">
      <c r="A87" s="14" t="s">
        <v>130</v>
      </c>
      <c r="B87" s="17" t="s">
        <v>544</v>
      </c>
      <c r="C87" s="19" t="str">
        <f t="shared" si="5"/>
        <v>N/A</v>
      </c>
      <c r="D87" s="19" t="str">
        <f t="shared" si="5"/>
        <v>N/A</v>
      </c>
      <c r="L87" s="14" t="s">
        <v>130</v>
      </c>
      <c r="M87" s="17"/>
      <c r="N87" s="13"/>
    </row>
    <row r="88" spans="1:14" ht="92" customHeight="1" x14ac:dyDescent="0.2">
      <c r="A88" s="14" t="s">
        <v>131</v>
      </c>
      <c r="B88" s="17" t="s">
        <v>544</v>
      </c>
      <c r="C88" s="19" t="str">
        <f t="shared" si="5"/>
        <v>N/A</v>
      </c>
      <c r="D88" s="19" t="str">
        <f t="shared" si="5"/>
        <v>N/A</v>
      </c>
      <c r="L88" s="14" t="s">
        <v>131</v>
      </c>
      <c r="M88" s="17"/>
      <c r="N88" s="13"/>
    </row>
    <row r="89" spans="1:14" x14ac:dyDescent="0.2">
      <c r="A89" s="66" t="s">
        <v>132</v>
      </c>
      <c r="B89" s="66"/>
      <c r="C89" s="66"/>
      <c r="D89" s="66"/>
      <c r="L89" s="66" t="s">
        <v>132</v>
      </c>
      <c r="M89" s="66"/>
      <c r="N89" s="66"/>
    </row>
    <row r="90" spans="1:14" ht="74" customHeight="1" x14ac:dyDescent="0.2">
      <c r="A90" s="18" t="s">
        <v>133</v>
      </c>
      <c r="B90" s="17" t="s">
        <v>31</v>
      </c>
      <c r="C90" s="13" t="str">
        <f>$F$5&amp;CHAR(10)&amp;$F$36</f>
        <v>ISO 14971
IEC 62311</v>
      </c>
      <c r="D90"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90" s="18" t="s">
        <v>133</v>
      </c>
      <c r="M90" s="17"/>
      <c r="N90" s="13"/>
    </row>
    <row r="91" spans="1:14" x14ac:dyDescent="0.2">
      <c r="A91" s="65" t="s">
        <v>134</v>
      </c>
      <c r="B91" s="65"/>
      <c r="C91" s="65"/>
      <c r="D91" s="65"/>
      <c r="L91" s="65" t="s">
        <v>134</v>
      </c>
      <c r="M91" s="65"/>
      <c r="N91" s="65"/>
    </row>
    <row r="92" spans="1:14" ht="87" customHeight="1" x14ac:dyDescent="0.2">
      <c r="A92" s="14" t="s">
        <v>135</v>
      </c>
      <c r="B92" s="17" t="s">
        <v>31</v>
      </c>
      <c r="C92" s="13" t="str">
        <f>$F$5&amp;CHAR(10)&amp;_xlfn.TEXTJOIN(CHAR(10),TRUE,$F$11:$F$29)&amp;CHAR(10)&amp;F33&amp;CHAR(10)&amp;$F$37&amp;CHAR(10)&amp;$F$38</f>
        <v>ISO 14971
IEC 60601-1
IEC 60601-1-2
IEC 60601-1-3
IEC 60601-1-6
IEC 60601-2-1
IEC 60601-2-8
IEC 60601-2-28
IEC 60601-2-33
IEC 60601-2-37
IEC 60601-2-43
IEC 60601-2-44
IEC 60601-2-45
IEC 60601-2-54
IEC 60601-2-63
IEC 60601-2-65
IEC 60601-2-68
IEC TS 60601-4-2
IEC 60825-1
IEC 60976
IEC 62133-2
IEC 62359
IEC 62366-1</v>
      </c>
      <c r="D92" s="13" t="str">
        <f>_xlfn.TEXTJOIN(CHAR(10),TRUE,$I$4:$I$25)&amp;CHAR(10)&amp;_xlfn.TEXTJOIN(CHAR(10),TRUE,$I$27:$I$29)&amp;CHAR(10)&amp;_xlfn.TEXTJOIN(CHAR(10),TRUE,$I$31:$I$33)&amp;CHAR(10)&amp;$I$37&amp;CHAR(10)&amp;$I$39&amp;CHAR(10)&amp;$I$50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Z110501 - Magnetic resonance (MR) systems
Z110601 - Laser imaging scanner
Z110602 - Digital computed radiography (CR) systems
Z110703 - X–ray film viewer
Z110705 - Laser imagers for bioimaging
Z119011 - Mammography ecography or radiography stereotactic systems</v>
      </c>
      <c r="L92" s="14" t="s">
        <v>135</v>
      </c>
      <c r="M92" s="17"/>
      <c r="N92" s="13"/>
    </row>
    <row r="93" spans="1:14" ht="69" customHeight="1" x14ac:dyDescent="0.2">
      <c r="A93" s="14" t="s">
        <v>136</v>
      </c>
      <c r="B93" s="17" t="s">
        <v>31</v>
      </c>
      <c r="C93" s="13" t="str">
        <f>$F$5&amp;CHAR(10)&amp;_xlfn.TEXTJOIN(CHAR(10),TRUE,$F$11:$F$29)&amp;CHAR(10)&amp;F36&amp;CHAR(10)&amp;$F$37&amp;CHAR(10)&amp;$F$38</f>
        <v>ISO 14971
IEC 60601-1
IEC 60601-1-2
IEC 60601-1-3
IEC 60601-1-6
IEC 60601-2-1
IEC 60601-2-8
IEC 60601-2-28
IEC 60601-2-33
IEC 60601-2-37
IEC 60601-2-43
IEC 60601-2-44
IEC 60601-2-45
IEC 60601-2-54
IEC 60601-2-63
IEC 60601-2-65
IEC 60601-2-68
IEC TS 60601-4-2
IEC 60825-1
IEC 60976
IEC 62311
IEC 62359
IEC 62366-1</v>
      </c>
      <c r="D93" s="13" t="str">
        <f>_xlfn.TEXTJOIN(CHAR(10),TRUE,$I$4:$I$25)&amp;CHAR(10)&amp;_xlfn.TEXTJOIN(CHAR(10),TRUE,$I$27:$I$33)&amp;CHAR(10)&amp;_xlfn.TEXTJOIN(CHAR(10),TRUE,$I$35:$I$40)&amp;CHAR(10)&amp;_xlfn.TEXTJOIN(CHAR(10),TRUE,$I$42:$I$46)&amp;CHAR(10)&amp;_xlfn.TEXTJOIN(CHAR(10),TRUE,$I$48:$I$50)&amp;CHAR(10)&amp;$I$52&amp;CHAR(10)&amp;$I$53</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Z110701 - Automatic film loading systems
Z110702 - Diaphanoscope
Z110703 - X–ray film viewer
Z110704 - X–ray film players
Z110705 - Laser imagers for bioimaging
Z110706 - Video or digital bioimaging players
Z119001 - Bone densitometry systems
Z119002 - Dosimeters
Z119003 - Bioimaging photography instruments
Z119004 - Microfilm image readers
Z119005 - Personal dosimeter readers
Z119008 - Bioimaging visualization and/or diagnostic report viewing monitors
Z119010 - Laser systems for patient positioning
Z119011 - Mammography ecography or radiography stereotactic systems
Z119013 - Thermographs
Z119014 - Video recorders for bioimages</v>
      </c>
      <c r="L93" s="14" t="s">
        <v>136</v>
      </c>
      <c r="M93" s="17"/>
      <c r="N93" s="13"/>
    </row>
    <row r="94" spans="1:14" ht="71" customHeight="1" x14ac:dyDescent="0.2">
      <c r="A94" s="14" t="s">
        <v>137</v>
      </c>
      <c r="B94" s="17" t="s">
        <v>31</v>
      </c>
      <c r="C94" s="13" t="str">
        <f>_xlfn.TEXTJOIN(CHAR(10),TRUE,$F$5:$F$6)</f>
        <v>ISO 14971
ISO 10993-1</v>
      </c>
      <c r="D94" s="13" t="str">
        <f>_xlfn.TEXTJOIN(CHAR(10),TRUE,$I$4:$I$25)&amp;CHAR(10)&amp;_xlfn.TEXTJOIN(CHAR(10),TRUE,$I$27:$I$33)&amp;CHAR(10)&amp;_xlfn.TEXTJOIN(CHAR(10),TRUE,$I$35:$I$40)&amp;CHAR(10)&amp;_xlfn.TEXTJOIN(CHAR(10),TRUE,$I$42:$I$46)&amp;CHAR(10)&amp;_xlfn.TEXTJOIN(CHAR(10),TRUE,$I$48:$I$50)&amp;CHAR(10)&amp;$I$52&amp;CHAR(10)&amp;$I$53</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Z110701 - Automatic film loading systems
Z110702 - Diaphanoscope
Z110703 - X–ray film viewer
Z110704 - X–ray film players
Z110705 - Laser imagers for bioimaging
Z110706 - Video or digital bioimaging players
Z119001 - Bone densitometry systems
Z119002 - Dosimeters
Z119003 - Bioimaging photography instruments
Z119004 - Microfilm image readers
Z119005 - Personal dosimeter readers
Z119008 - Bioimaging visualization and/or diagnostic report viewing monitors
Z119010 - Laser systems for patient positioning
Z119011 - Mammography ecography or radiography stereotactic systems
Z119013 - Thermographs
Z119014 - Video recorders for bioimages</v>
      </c>
      <c r="L94" s="14" t="s">
        <v>137</v>
      </c>
      <c r="M94" s="17"/>
      <c r="N94" s="13"/>
    </row>
    <row r="95" spans="1:14" ht="108" customHeight="1" x14ac:dyDescent="0.2">
      <c r="A95" s="14" t="s">
        <v>138</v>
      </c>
      <c r="B95" s="17" t="s">
        <v>31</v>
      </c>
      <c r="C95" s="13" t="str">
        <f>$F$5&amp;CHAR(10)&amp;$F$10&amp;CHAR(10)&amp;$F$35&amp;CHAR(10)&amp;$F$40</f>
        <v>ISO 14971
ISO/IEC 15444-1
IEC 62304
IEC 82304-1</v>
      </c>
      <c r="D95"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95" s="14" t="s">
        <v>138</v>
      </c>
      <c r="M95" s="17"/>
      <c r="N95" s="13"/>
    </row>
    <row r="96" spans="1:14" ht="51" customHeight="1" x14ac:dyDescent="0.2">
      <c r="A96" s="14" t="s">
        <v>139</v>
      </c>
      <c r="B96" s="17" t="s">
        <v>31</v>
      </c>
      <c r="C96" s="13" t="str">
        <f>$F$5&amp;CHAR(10)&amp;$F$6</f>
        <v>ISO 14971
ISO 10993-1</v>
      </c>
      <c r="D96" s="13" t="str">
        <f>_xlfn.TEXTJOIN(CHAR(10),TRUE,$I$4:$I$25)&amp;CHAR(10)&amp;_xlfn.TEXTJOIN(CHAR(10),TRUE,$I$27:$I$33)&amp;CHAR(10)&amp;_xlfn.TEXTJOIN(CHAR(10),TRUE,$I$35:$I$40)&amp;CHAR(10)&amp;_xlfn.TEXTJOIN(CHAR(10),TRUE,$I$42:$I$46)&amp;CHAR(10)&amp;_xlfn.TEXTJOIN(CHAR(10),TRUE,$I$48:$I$50)&amp;CHAR(10)&amp;$I$52&amp;CHAR(10)&amp;$I$53</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Z110701 - Automatic film loading systems
Z110702 - Diaphanoscope
Z110703 - X–ray film viewer
Z110704 - X–ray film players
Z110705 - Laser imagers for bioimaging
Z110706 - Video or digital bioimaging players
Z119001 - Bone densitometry systems
Z119002 - Dosimeters
Z119003 - Bioimaging photography instruments
Z119004 - Microfilm image readers
Z119005 - Personal dosimeter readers
Z119008 - Bioimaging visualization and/or diagnostic report viewing monitors
Z119010 - Laser systems for patient positioning
Z119011 - Mammography ecography or radiography stereotactic systems
Z119013 - Thermographs
Z119014 - Video recorders for bioimages</v>
      </c>
      <c r="L96" s="14" t="s">
        <v>139</v>
      </c>
      <c r="M96" s="17"/>
      <c r="N96" s="13"/>
    </row>
    <row r="97" spans="1:14" ht="114" customHeight="1" x14ac:dyDescent="0.2">
      <c r="A97" s="14" t="s">
        <v>140</v>
      </c>
      <c r="B97" s="17" t="s">
        <v>31</v>
      </c>
      <c r="C97" s="13" t="str">
        <f>$F$5&amp;CHAR(10)&amp;$F$12&amp;CHAR(10)&amp;$F$27</f>
        <v>ISO 14971
IEC 60601-1-2
IEC TS 60601-4-2</v>
      </c>
      <c r="D97"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97" s="14" t="s">
        <v>140</v>
      </c>
      <c r="M97" s="17"/>
      <c r="N97" s="13"/>
    </row>
    <row r="98" spans="1:14" ht="118" customHeight="1" x14ac:dyDescent="0.2">
      <c r="A98" s="14" t="s">
        <v>141</v>
      </c>
      <c r="B98" s="17" t="s">
        <v>31</v>
      </c>
      <c r="C98" s="13" t="str">
        <f>$F$5&amp;CHAR(10)&amp;$F$38</f>
        <v>ISO 14971
IEC 62366-1</v>
      </c>
      <c r="D98" s="13" t="str">
        <f>_xlfn.TEXTJOIN(CHAR(10),TRUE,$I$4:$I$25)&amp;CHAR(10)&amp;_xlfn.TEXTJOIN(CHAR(10),TRUE,$I$27:$I$33)&amp;CHAR(10)&amp;_xlfn.TEXTJOIN(CHAR(10),TRUE,$I$35:$I$40)&amp;CHAR(10)&amp;_xlfn.TEXTJOIN(CHAR(10),TRUE,$I$42:$I$46)&amp;CHAR(10)&amp;_xlfn.TEXTJOIN(CHAR(10),TRUE,$I$48:$I$50)&amp;CHAR(10)&amp;$I$52&amp;CHAR(10)&amp;$I$53</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Z110701 - Automatic film loading systems
Z110702 - Diaphanoscope
Z110703 - X–ray film viewer
Z110704 - X–ray film players
Z110705 - Laser imagers for bioimaging
Z110706 - Video or digital bioimaging players
Z119001 - Bone densitometry systems
Z119002 - Dosimeters
Z119003 - Bioimaging photography instruments
Z119004 - Microfilm image readers
Z119005 - Personal dosimeter readers
Z119008 - Bioimaging visualization and/or diagnostic report viewing monitors
Z119010 - Laser systems for patient positioning
Z119011 - Mammography ecography or radiography stereotactic systems
Z119013 - Thermographs
Z119014 - Video recorders for bioimages</v>
      </c>
      <c r="L98" s="14" t="s">
        <v>141</v>
      </c>
      <c r="M98" s="17"/>
      <c r="N98" s="13"/>
    </row>
    <row r="99" spans="1:14" ht="99" customHeight="1" x14ac:dyDescent="0.2">
      <c r="A99" s="14" t="s">
        <v>142</v>
      </c>
      <c r="B99" s="17" t="s">
        <v>31</v>
      </c>
      <c r="C99" s="13" t="str">
        <f>$F$4&amp;CHAR(10)&amp;$F$5</f>
        <v>ISO 13485
ISO 14971</v>
      </c>
      <c r="D99" s="13" t="str">
        <f>_xlfn.TEXTJOIN(CHAR(10),TRUE,$I$4:$I$25)&amp;CHAR(10)&amp;_xlfn.TEXTJOIN(CHAR(10),TRUE,$I$27:$I$33)&amp;CHAR(10)&amp;_xlfn.TEXTJOIN(CHAR(10),TRUE,$I$35:$I$40)&amp;CHAR(10)&amp;_xlfn.TEXTJOIN(CHAR(10),TRUE,$I$42:$I$46)&amp;CHAR(10)&amp;_xlfn.TEXTJOIN(CHAR(10),TRUE,$I$48:$I$50)&amp;CHAR(10)&amp;$I$52&amp;CHAR(10)&amp;$I$53</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Z110701 - Automatic film loading systems
Z110702 - Diaphanoscope
Z110703 - X–ray film viewer
Z110704 - X–ray film players
Z110705 - Laser imagers for bioimaging
Z110706 - Video or digital bioimaging players
Z119001 - Bone densitometry systems
Z119002 - Dosimeters
Z119003 - Bioimaging photography instruments
Z119004 - Microfilm image readers
Z119005 - Personal dosimeter readers
Z119008 - Bioimaging visualization and/or diagnostic report viewing monitors
Z119010 - Laser systems for patient positioning
Z119011 - Mammography ecography or radiography stereotactic systems
Z119013 - Thermographs
Z119014 - Video recorders for bioimages</v>
      </c>
      <c r="L99" s="14" t="s">
        <v>142</v>
      </c>
      <c r="M99" s="17"/>
      <c r="N99" s="13"/>
    </row>
    <row r="100" spans="1:14" ht="59" customHeight="1" x14ac:dyDescent="0.2">
      <c r="A100" s="14" t="s">
        <v>634</v>
      </c>
      <c r="B100" s="17" t="s">
        <v>31</v>
      </c>
      <c r="C100" s="13" t="str">
        <f>$F$4&amp;CHAR(10)&amp;$F$5&amp;CHAR(10)&amp;$F$38</f>
        <v>ISO 13485
ISO 14971
IEC 62366-1</v>
      </c>
      <c r="D100"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100" s="14" t="s">
        <v>634</v>
      </c>
      <c r="M100" s="17"/>
      <c r="N100" s="13"/>
    </row>
    <row r="101" spans="1:14" ht="77" customHeight="1" x14ac:dyDescent="0.2">
      <c r="A101" s="14" t="s">
        <v>144</v>
      </c>
      <c r="B101" s="17" t="s">
        <v>31</v>
      </c>
      <c r="C101" s="13" t="str">
        <f>$F$4&amp;CHAR(10)&amp;$F$5&amp;CHAR(10)&amp;$F$38</f>
        <v>ISO 13485
ISO 14971
IEC 62366-1</v>
      </c>
      <c r="D101"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101" s="14" t="s">
        <v>144</v>
      </c>
      <c r="M101" s="17"/>
      <c r="N101" s="13"/>
    </row>
    <row r="102" spans="1:14" ht="106" customHeight="1" x14ac:dyDescent="0.2">
      <c r="A102" s="14" t="s">
        <v>145</v>
      </c>
      <c r="B102" s="17" t="s">
        <v>31</v>
      </c>
      <c r="C102" s="13" t="str">
        <f>$F$4&amp;CHAR(10)&amp;$F$5&amp;CHAR(10)&amp;$F$38</f>
        <v>ISO 13485
ISO 14971
IEC 62366-1</v>
      </c>
      <c r="D102"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102" s="14" t="s">
        <v>145</v>
      </c>
      <c r="M102" s="17"/>
      <c r="N102" s="13"/>
    </row>
    <row r="103" spans="1:14" ht="84" customHeight="1" x14ac:dyDescent="0.2">
      <c r="A103" s="14" t="s">
        <v>146</v>
      </c>
      <c r="B103" s="17" t="s">
        <v>31</v>
      </c>
      <c r="C103" s="13" t="str">
        <f>$F$4&amp;CHAR(10)&amp;$F$5&amp;CHAR(10)&amp;_xlfn.TEXTJOIN(CHAR(10),TRUE,$F$41:$F$42)</f>
        <v>ISO 13485
ISO 14971
ISO 15223-1
ISO 20417</v>
      </c>
      <c r="D103" s="13" t="str">
        <f>_xlfn.TEXTJOIN(CHAR(10),TRUE,$I$4:$I$25)&amp;CHAR(10)&amp;_xlfn.TEXTJOIN(CHAR(10),TRUE,$I$27:$I$33)&amp;CHAR(10)&amp;_xlfn.TEXTJOIN(CHAR(10),TRUE,$I$35:$I$40)&amp;CHAR(10)&amp;_xlfn.TEXTJOIN(CHAR(10),TRUE,$I$42:$I$46)&amp;CHAR(10)&amp;_xlfn.TEXTJOIN(CHAR(10),TRUE,$I$48:$I$50)&amp;CHAR(10)&amp;$I$52&amp;CHAR(10)&amp;$I$53</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Z110701 - Automatic film loading systems
Z110702 - Diaphanoscope
Z110703 - X–ray film viewer
Z110704 - X–ray film players
Z110705 - Laser imagers for bioimaging
Z110706 - Video or digital bioimaging players
Z119001 - Bone densitometry systems
Z119002 - Dosimeters
Z119003 - Bioimaging photography instruments
Z119004 - Microfilm image readers
Z119005 - Personal dosimeter readers
Z119008 - Bioimaging visualization and/or diagnostic report viewing monitors
Z119010 - Laser systems for patient positioning
Z119011 - Mammography ecography or radiography stereotactic systems
Z119013 - Thermographs
Z119014 - Video recorders for bioimages</v>
      </c>
      <c r="L103" s="14" t="s">
        <v>146</v>
      </c>
      <c r="M103" s="17"/>
      <c r="N103" s="13"/>
    </row>
    <row r="104" spans="1:14" x14ac:dyDescent="0.2">
      <c r="A104" s="66" t="s">
        <v>147</v>
      </c>
      <c r="B104" s="66"/>
      <c r="C104" s="66"/>
      <c r="D104" s="66"/>
      <c r="L104" s="66" t="s">
        <v>147</v>
      </c>
      <c r="M104" s="66"/>
      <c r="N104" s="66"/>
    </row>
    <row r="105" spans="1:14" ht="93" customHeight="1" x14ac:dyDescent="0.2">
      <c r="A105" s="14" t="s">
        <v>148</v>
      </c>
      <c r="B105" s="17" t="s">
        <v>31</v>
      </c>
      <c r="C105" s="13" t="str">
        <f>$F$13&amp;CHAR(10)&amp;_xlfn.TEXTJOIN(CHAR(10),TRUE,$F$15:$F$26)&amp;CHAR(10)&amp;$F$28&amp;CHAR(10)&amp;$F$29&amp;CHAR(10)&amp;$F$39</f>
        <v>IEC 60601-1-3
IEC 60601-2-1
IEC 60601-2-8
IEC 60601-2-28
IEC 60601-2-33
IEC 60601-2-37
IEC 60601-2-43
IEC 60601-2-44
IEC 60601-2-45
IEC 60601-2-54
IEC 60601-2-63
IEC 60601-2-65
IEC 60601-2-68
IEC 60825-1
IEC 60976
IEC 62464-1</v>
      </c>
      <c r="D105" s="13" t="str">
        <f>_xlfn.TEXTJOIN(CHAR(10),TRUE,$I$4:$I$25)&amp;CHAR(10)&amp;_xlfn.TEXTJOIN(CHAR(10),TRUE,$I$27:$I$33)&amp;CHAR(10)&amp;_xlfn.TEXTJOIN(CHAR(10),TRUE,$I$35:$I$40)&amp;CHAR(10)&amp;_xlfn.TEXTJOIN(CHAR(10),TRUE,$I$42:$I$46)&amp;CHAR(10)&amp;_xlfn.TEXTJOIN(CHAR(10),TRUE,$I$48:$I$50)&amp;CHAR(10)&amp;$I$52&amp;CHAR(10)&amp;$I$53</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Z110701 - Automatic film loading systems
Z110702 - Diaphanoscope
Z110703 - X–ray film viewer
Z110704 - X–ray film players
Z110705 - Laser imagers for bioimaging
Z110706 - Video or digital bioimaging players
Z119001 - Bone densitometry systems
Z119002 - Dosimeters
Z119003 - Bioimaging photography instruments
Z119004 - Microfilm image readers
Z119005 - Personal dosimeter readers
Z119008 - Bioimaging visualization and/or diagnostic report viewing monitors
Z119010 - Laser systems for patient positioning
Z119011 - Mammography ecography or radiography stereotactic systems
Z119013 - Thermographs
Z119014 - Video recorders for bioimages</v>
      </c>
      <c r="L105" s="14" t="s">
        <v>148</v>
      </c>
      <c r="M105" s="17"/>
      <c r="N105" s="13"/>
    </row>
    <row r="106" spans="1:14" ht="98" customHeight="1" x14ac:dyDescent="0.2">
      <c r="A106" s="14" t="s">
        <v>149</v>
      </c>
      <c r="B106" s="17" t="s">
        <v>31</v>
      </c>
      <c r="C106" s="13" t="str">
        <f>$F$5&amp;CHAR(10)&amp;_xlfn.TEXTJOIN(CHAR(10),TRUE,$F$35:$F$36)</f>
        <v>ISO 14971
IEC 62304
IEC 62311</v>
      </c>
      <c r="D106" s="13" t="str">
        <f>_xlfn.TEXTJOIN(CHAR(10),TRUE,$I$4:$I$25)&amp;CHAR(10)&amp;_xlfn.TEXTJOIN(CHAR(10),TRUE,$I$27:$I$33)&amp;CHAR(10)&amp;_xlfn.TEXTJOIN(CHAR(10),TRUE,$I$35:$I$40)&amp;CHAR(10)&amp;_xlfn.TEXTJOIN(CHAR(10),TRUE,$I$42:$I$46)&amp;CHAR(10)&amp;_xlfn.TEXTJOIN(CHAR(10),TRUE,$I$48:$I$50)&amp;CHAR(10)&amp;$I$52&amp;CHAR(10)&amp;$I$53</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Z110701 - Automatic film loading systems
Z110702 - Diaphanoscope
Z110703 - X–ray film viewer
Z110704 - X–ray film players
Z110705 - Laser imagers for bioimaging
Z110706 - Video or digital bioimaging players
Z119001 - Bone densitometry systems
Z119002 - Dosimeters
Z119003 - Bioimaging photography instruments
Z119004 - Microfilm image readers
Z119005 - Personal dosimeter readers
Z119008 - Bioimaging visualization and/or diagnostic report viewing monitors
Z119010 - Laser systems for patient positioning
Z119011 - Mammography ecography or radiography stereotactic systems
Z119013 - Thermographs
Z119014 - Video recorders for bioimages</v>
      </c>
      <c r="L106" s="14" t="s">
        <v>149</v>
      </c>
      <c r="M106" s="17"/>
      <c r="N106" s="13"/>
    </row>
    <row r="107" spans="1:14" x14ac:dyDescent="0.2">
      <c r="A107" s="66" t="s">
        <v>150</v>
      </c>
      <c r="B107" s="66"/>
      <c r="C107" s="66"/>
      <c r="D107" s="66"/>
      <c r="L107" s="66" t="s">
        <v>150</v>
      </c>
      <c r="M107" s="66"/>
      <c r="N107" s="66"/>
    </row>
    <row r="108" spans="1:14" x14ac:dyDescent="0.2">
      <c r="A108" s="66" t="s">
        <v>151</v>
      </c>
      <c r="B108" s="66"/>
      <c r="C108" s="66"/>
      <c r="D108" s="66"/>
      <c r="L108" s="66" t="s">
        <v>151</v>
      </c>
      <c r="M108" s="66"/>
      <c r="N108" s="66"/>
    </row>
    <row r="109" spans="1:14" ht="83" customHeight="1" x14ac:dyDescent="0.2">
      <c r="A109" s="14" t="s">
        <v>152</v>
      </c>
      <c r="B109" s="17" t="s">
        <v>31</v>
      </c>
      <c r="C109" s="13" t="str">
        <f>$F$4&amp;CHAR(10)&amp;$F$5&amp;CHAR(10)&amp;$F$11&amp;CHAR(10)&amp;$F$12&amp;CHAR(10)&amp;$F$27&amp;CHAR(10)&amp;$F$36</f>
        <v>ISO 13485
ISO 14971
IEC 60601-1
IEC 60601-1-2
IEC TS 60601-4-2
IEC 62311</v>
      </c>
      <c r="D109" s="13" t="str">
        <f>_xlfn.TEXTJOIN(CHAR(10),TRUE,$I$4:$I$25)&amp;CHAR(10)&amp;_xlfn.TEXTJOIN(CHAR(10),TRUE,$I$27:$I$33)&amp;CHAR(10)&amp;_xlfn.TEXTJOIN(CHAR(10),TRUE,$I$35:$I$40)&amp;CHAR(10)&amp;_xlfn.TEXTJOIN(CHAR(10),TRUE,$I$42:$I$46)&amp;CHAR(10)&amp;_xlfn.TEXTJOIN(CHAR(10),TRUE,$I$48:$I$50)&amp;CHAR(10)&amp;$I$52&amp;CHAR(10)&amp;$I$53</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Z110701 - Automatic film loading systems
Z110702 - Diaphanoscope
Z110703 - X–ray film viewer
Z110704 - X–ray film players
Z110705 - Laser imagers for bioimaging
Z110706 - Video or digital bioimaging players
Z119001 - Bone densitometry systems
Z119002 - Dosimeters
Z119003 - Bioimaging photography instruments
Z119004 - Microfilm image readers
Z119005 - Personal dosimeter readers
Z119008 - Bioimaging visualization and/or diagnostic report viewing monitors
Z119010 - Laser systems for patient positioning
Z119011 - Mammography ecography or radiography stereotactic systems
Z119013 - Thermographs
Z119014 - Video recorders for bioimages</v>
      </c>
      <c r="L109" s="14" t="s">
        <v>152</v>
      </c>
      <c r="M109" s="17"/>
      <c r="N109" s="13"/>
    </row>
    <row r="110" spans="1:14" ht="84" customHeight="1" x14ac:dyDescent="0.2">
      <c r="A110" s="14" t="s">
        <v>153</v>
      </c>
      <c r="B110" s="17" t="s">
        <v>31</v>
      </c>
      <c r="C110" s="13" t="str">
        <f>$F$5&amp;CHAR(10)&amp;$F$11&amp;CHAR(10)&amp;$F$12&amp;CHAR(10)&amp;$F$27&amp;CHAR(10)&amp;$F$32&amp;CHAR(10)&amp;$F$34&amp;CHAR(10)&amp;$F$36</f>
        <v>ISO 14971
IEC 60601-1
IEC 60601-1-2
IEC TS 60601-4-2
IEC 62083
IEC 62274
IEC 62311</v>
      </c>
      <c r="D110" s="13" t="str">
        <f>_xlfn.TEXTJOIN(CHAR(10),TRUE,$I$4:$I$25)&amp;CHAR(10)&amp;_xlfn.TEXTJOIN(CHAR(10),TRUE,$I$27:$I$33)&amp;CHAR(10)&amp;_xlfn.TEXTJOIN(CHAR(10),TRUE,$I$35:$I$40)&amp;CHAR(10)&amp;_xlfn.TEXTJOIN(CHAR(10),TRUE,$I$42:$I$46)&amp;CHAR(10)&amp;_xlfn.TEXTJOIN(CHAR(10),TRUE,$I$48:$I$50)&amp;CHAR(10)&amp;$I$52&amp;CHAR(10)&amp;$I$53</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Z110701 - Automatic film loading systems
Z110702 - Diaphanoscope
Z110703 - X–ray film viewer
Z110704 - X–ray film players
Z110705 - Laser imagers for bioimaging
Z110706 - Video or digital bioimaging players
Z119001 - Bone densitometry systems
Z119002 - Dosimeters
Z119003 - Bioimaging photography instruments
Z119004 - Microfilm image readers
Z119005 - Personal dosimeter readers
Z119008 - Bioimaging visualization and/or diagnostic report viewing monitors
Z119010 - Laser systems for patient positioning
Z119011 - Mammography ecography or radiography stereotactic systems
Z119013 - Thermographs
Z119014 - Video recorders for bioimages</v>
      </c>
      <c r="L110" s="14" t="s">
        <v>153</v>
      </c>
      <c r="M110" s="17"/>
      <c r="N110" s="13"/>
    </row>
    <row r="111" spans="1:14" x14ac:dyDescent="0.2">
      <c r="A111" s="68" t="s">
        <v>230</v>
      </c>
      <c r="B111" s="69"/>
      <c r="C111" s="69"/>
      <c r="D111" s="70"/>
      <c r="L111" s="68" t="s">
        <v>230</v>
      </c>
      <c r="M111" s="69"/>
      <c r="N111" s="69"/>
    </row>
    <row r="112" spans="1:14" ht="112" customHeight="1" x14ac:dyDescent="0.2">
      <c r="A112" s="14" t="s">
        <v>231</v>
      </c>
      <c r="B112" s="17" t="s">
        <v>31</v>
      </c>
      <c r="C112" s="13" t="str">
        <f>$F$5&amp;CHAR(10)&amp;$F$13&amp;CHAR(10)&amp;_xlfn.TEXTJOIN(CHAR(10),TRUE,$F$16:$F$17)&amp;CHAR(10)&amp;_xlfn.TEXTJOIN(CHAR(10),TRUE,$F$20:$F$26)&amp;CHAR(10)&amp;$F$28&amp;CHAR(10)&amp;$F$29&amp;CHAR(10)&amp;$F$31</f>
        <v>ISO 14971
IEC 60601-1-3
IEC 60601-2-8
IEC 60601-2-28
IEC 60601-2-43
IEC 60601-2-44
IEC 60601-2-45
IEC 60601-2-54
IEC 60601-2-63
IEC 60601-2-65
IEC 60601-2-68
IEC 60825-1
IEC 60976
IEC 61223-3-4</v>
      </c>
      <c r="D112" s="13" t="str">
        <f>_xlfn.TEXTJOIN(CHAR(10),TRUE,$I$4:$I$10)&amp;CHAR(10)&amp;_xlfn.TEXTJOIN(CHAR(10),TRUE,$I$12:$I$25)&amp;CHAR(10)&amp;_xlfn.TEXTJOIN(CHAR(10),TRUE,$I$27:$I$28)&amp;CHAR(10)&amp;_xlfn.TEXTJOIN(CHAR(10),TRUE,$I$32:$I$33)&amp;CHAR(10)&amp;$I$49&amp;CHAR(10)&amp;$I$50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Z110601 - Laser imaging scanner
Z110602 - Digital computed radiography (CR) systems
Z119010 - Laser systems for patient positioning
Z119011 - Mammography ecography or radiography stereotactic systems</v>
      </c>
      <c r="L112" s="14" t="s">
        <v>231</v>
      </c>
      <c r="M112" s="17"/>
      <c r="N112" s="13"/>
    </row>
    <row r="113" spans="1:14" ht="93" customHeight="1" x14ac:dyDescent="0.2">
      <c r="A113" s="14" t="s">
        <v>232</v>
      </c>
      <c r="B113" s="17" t="s">
        <v>31</v>
      </c>
      <c r="C113" s="13" t="str">
        <f>$F$5&amp;CHAR(10)&amp;$F$32&amp;CHAR(10)&amp;$F$34&amp;CHAR(10)&amp;$F$36</f>
        <v>ISO 14971
IEC 62083
IEC 62274
IEC 62311</v>
      </c>
      <c r="D113" s="13" t="str">
        <f>_xlfn.TEXTJOIN(CHAR(10),TRUE,$I$4:$I$10)&amp;CHAR(10)&amp;_xlfn.TEXTJOIN(CHAR(10),TRUE,$I$12:$I$25)&amp;CHAR(10)&amp;_xlfn.TEXTJOIN(CHAR(10),TRUE,$I$27:$I$28)&amp;CHAR(10)&amp;_xlfn.TEXTJOIN(CHAR(10),TRUE,$I$32:$I$33)&amp;CHAR(10)&amp;$I$49&amp;CHAR(10)&amp;$I$50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Z110601 - Laser imaging scanner
Z110602 - Digital computed radiography (CR) systems
Z119010 - Laser systems for patient positioning
Z119011 - Mammography ecography or radiography stereotactic systems</v>
      </c>
      <c r="L113" s="14" t="s">
        <v>232</v>
      </c>
      <c r="M113" s="17"/>
      <c r="N113" s="13"/>
    </row>
    <row r="114" spans="1:14" ht="107" customHeight="1" x14ac:dyDescent="0.2">
      <c r="A114" s="14" t="s">
        <v>154</v>
      </c>
      <c r="B114" s="17" t="s">
        <v>31</v>
      </c>
      <c r="C114" s="13" t="str">
        <f>$F$4&amp;CHAR(10)&amp;$F$5&amp;CHAR(10)&amp;$F$32&amp;CHAR(10)&amp;$F$34&amp;CHAR(10)&amp;$F$36</f>
        <v>ISO 13485
ISO 14971
IEC 62083
IEC 62274
IEC 62311</v>
      </c>
      <c r="D114" s="13" t="str">
        <f>_xlfn.TEXTJOIN(CHAR(10),TRUE,$I$4:$I$25)&amp;CHAR(10)&amp;_xlfn.TEXTJOIN(CHAR(10),TRUE,$I$27:$I$33)&amp;CHAR(10)&amp;_xlfn.TEXTJOIN(CHAR(10),TRUE,$I$35:$I$40)&amp;CHAR(10)&amp;_xlfn.TEXTJOIN(CHAR(10),TRUE,$I$42:$I$46)&amp;CHAR(10)&amp;_xlfn.TEXTJOIN(CHAR(10),TRUE,$I$48:$I$50)&amp;CHAR(10)&amp;$I$52&amp;CHAR(10)&amp;$I$53</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Z110701 - Automatic film loading systems
Z110702 - Diaphanoscope
Z110703 - X–ray film viewer
Z110704 - X–ray film players
Z110705 - Laser imagers for bioimaging
Z110706 - Video or digital bioimaging players
Z119001 - Bone densitometry systems
Z119002 - Dosimeters
Z119003 - Bioimaging photography instruments
Z119004 - Microfilm image readers
Z119005 - Personal dosimeter readers
Z119008 - Bioimaging visualization and/or diagnostic report viewing monitors
Z119010 - Laser systems for patient positioning
Z119011 - Mammography ecography or radiography stereotactic systems
Z119013 - Thermographs
Z119014 - Video recorders for bioimages</v>
      </c>
      <c r="L114" s="14" t="s">
        <v>154</v>
      </c>
      <c r="M114" s="17"/>
      <c r="N114" s="13"/>
    </row>
    <row r="115" spans="1:14" x14ac:dyDescent="0.2">
      <c r="A115" s="66" t="s">
        <v>155</v>
      </c>
      <c r="B115" s="66"/>
      <c r="C115" s="66"/>
      <c r="D115" s="66"/>
      <c r="L115" s="66" t="s">
        <v>155</v>
      </c>
      <c r="M115" s="66"/>
      <c r="N115" s="66"/>
    </row>
    <row r="116" spans="1:14" ht="92" customHeight="1" x14ac:dyDescent="0.2">
      <c r="A116" s="14" t="s">
        <v>156</v>
      </c>
      <c r="B116" s="17" t="s">
        <v>31</v>
      </c>
      <c r="C116" s="13" t="str">
        <f>$F$5&amp;CHAR(10)&amp;$F$13&amp;CHAR(10)&amp;_xlfn.TEXTJOIN(CHAR(10),TRUE,$F$16:$F$17)&amp;CHAR(10)&amp;_xlfn.TEXTJOIN(CHAR(10),TRUE,$F$20:$F$26)&amp;CHAR(10)&amp;$F$28&amp;CHAR(10)&amp;$F$29&amp;CHAR(10)&amp;$F$31</f>
        <v>ISO 14971
IEC 60601-1-3
IEC 60601-2-8
IEC 60601-2-28
IEC 60601-2-43
IEC 60601-2-44
IEC 60601-2-45
IEC 60601-2-54
IEC 60601-2-63
IEC 60601-2-65
IEC 60601-2-68
IEC 60825-1
IEC 60976
IEC 61223-3-4</v>
      </c>
      <c r="D116" s="13" t="str">
        <f>_xlfn.TEXTJOIN(CHAR(10),TRUE,$I$4:$I$10)&amp;CHAR(10)&amp;_xlfn.TEXTJOIN(CHAR(10),TRUE,$I$12:$I$25)&amp;CHAR(10)&amp;_xlfn.TEXTJOIN(CHAR(10),TRUE,$I$27:$I$28)&amp;CHAR(10)&amp;_xlfn.TEXTJOIN(CHAR(10),TRUE,$I$32:$I$33)&amp;CHAR(10)&amp;$I$49&amp;CHAR(10)&amp;$I$50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Z110601 - Laser imaging scanner
Z110602 - Digital computed radiography (CR) systems
Z119010 - Laser systems for patient positioning
Z119011 - Mammography ecography or radiography stereotactic systems</v>
      </c>
      <c r="L116" s="14" t="s">
        <v>156</v>
      </c>
      <c r="M116" s="17"/>
      <c r="N116" s="13"/>
    </row>
    <row r="117" spans="1:14" ht="51" customHeight="1" x14ac:dyDescent="0.2">
      <c r="A117" s="14" t="s">
        <v>157</v>
      </c>
      <c r="B117" s="17" t="s">
        <v>31</v>
      </c>
      <c r="C117" s="13" t="str">
        <f>$F$5&amp;CHAR(10)&amp;$F$13&amp;CHAR(10)&amp;_xlfn.TEXTJOIN(CHAR(10),TRUE,$F$16:$F$17)&amp;CHAR(10)&amp;_xlfn.TEXTJOIN(CHAR(10),TRUE,$F$20:$F$26)&amp;CHAR(10)&amp;$F$28&amp;CHAR(10)&amp;$F$29&amp;CHAR(10)&amp;$F$31</f>
        <v>ISO 14971
IEC 60601-1-3
IEC 60601-2-8
IEC 60601-2-28
IEC 60601-2-43
IEC 60601-2-44
IEC 60601-2-45
IEC 60601-2-54
IEC 60601-2-63
IEC 60601-2-65
IEC 60601-2-68
IEC 60825-1
IEC 60976
IEC 61223-3-4</v>
      </c>
      <c r="D117" s="13" t="str">
        <f>_xlfn.TEXTJOIN(CHAR(10),TRUE,$I$4:$I$10)&amp;CHAR(10)&amp;_xlfn.TEXTJOIN(CHAR(10),TRUE,$I$12:$I$25)&amp;CHAR(10)&amp;_xlfn.TEXTJOIN(CHAR(10),TRUE,$I$27:$I$28)&amp;CHAR(10)&amp;_xlfn.TEXTJOIN(CHAR(10),TRUE,$I$32:$I$33)&amp;CHAR(10)&amp;$I$49&amp;CHAR(10)&amp;$I$50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Z110601 - Laser imaging scanner
Z110602 - Digital computed radiography (CR) systems
Z119010 - Laser systems for patient positioning
Z119011 - Mammography ecography or radiography stereotactic systems</v>
      </c>
      <c r="L117" s="14" t="s">
        <v>157</v>
      </c>
      <c r="M117" s="17"/>
      <c r="N117" s="13"/>
    </row>
    <row r="118" spans="1:14" ht="118" customHeight="1" x14ac:dyDescent="0.2">
      <c r="A118" s="14" t="s">
        <v>158</v>
      </c>
      <c r="B118" s="17" t="s">
        <v>31</v>
      </c>
      <c r="C118" s="13" t="str">
        <f>$F$5&amp;CHAR(10)&amp;$F$13&amp;CHAR(10)&amp;_xlfn.TEXTJOIN(CHAR(10),TRUE,$F$16:$F$17)&amp;CHAR(10)&amp;_xlfn.TEXTJOIN(CHAR(10),TRUE,$F$20:$F$26)&amp;CHAR(10)&amp;$F$28&amp;CHAR(10)&amp;$F$29&amp;CHAR(10)&amp;$F$31</f>
        <v>ISO 14971
IEC 60601-1-3
IEC 60601-2-8
IEC 60601-2-28
IEC 60601-2-43
IEC 60601-2-44
IEC 60601-2-45
IEC 60601-2-54
IEC 60601-2-63
IEC 60601-2-65
IEC 60601-2-68
IEC 60825-1
IEC 60976
IEC 61223-3-4</v>
      </c>
      <c r="D118" s="13" t="str">
        <f>_xlfn.TEXTJOIN(CHAR(10),TRUE,$I$4:$I$10)&amp;CHAR(10)&amp;_xlfn.TEXTJOIN(CHAR(10),TRUE,$I$12:$I$25)&amp;CHAR(10)&amp;_xlfn.TEXTJOIN(CHAR(10),TRUE,$I$27:$I$28)&amp;CHAR(10)&amp;_xlfn.TEXTJOIN(CHAR(10),TRUE,$I$32:$I$33)&amp;CHAR(10)&amp;$I$49&amp;CHAR(10)&amp;$I$50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Z110601 - Laser imaging scanner
Z110602 - Digital computed radiography (CR) systems
Z119010 - Laser systems for patient positioning
Z119011 - Mammography ecography or radiography stereotactic systems</v>
      </c>
      <c r="L118" s="14" t="s">
        <v>158</v>
      </c>
      <c r="M118" s="17"/>
      <c r="N118" s="13"/>
    </row>
    <row r="119" spans="1:14" ht="80" customHeight="1" x14ac:dyDescent="0.2">
      <c r="A119" s="14" t="s">
        <v>159</v>
      </c>
      <c r="B119" s="17" t="s">
        <v>31</v>
      </c>
      <c r="C119" s="13" t="str">
        <f>$F$5&amp;CHAR(10)&amp;$F$13&amp;CHAR(10)&amp;_xlfn.TEXTJOIN(CHAR(10),TRUE,$F$16:$F$17)&amp;CHAR(10)&amp;_xlfn.TEXTJOIN(CHAR(10),TRUE,$F$20:$F$26)&amp;CHAR(10)&amp;$F$28&amp;CHAR(10)&amp;$F$29&amp;CHAR(10)&amp;$F$31</f>
        <v>ISO 14971
IEC 60601-1-3
IEC 60601-2-8
IEC 60601-2-28
IEC 60601-2-43
IEC 60601-2-44
IEC 60601-2-45
IEC 60601-2-54
IEC 60601-2-63
IEC 60601-2-65
IEC 60601-2-68
IEC 60825-1
IEC 60976
IEC 61223-3-4</v>
      </c>
      <c r="D119" s="13" t="str">
        <f>_xlfn.TEXTJOIN(CHAR(10),TRUE,$I$4:$I$10)&amp;CHAR(10)&amp;_xlfn.TEXTJOIN(CHAR(10),TRUE,$I$12:$I$25)&amp;CHAR(10)&amp;_xlfn.TEXTJOIN(CHAR(10),TRUE,$I$27:$I$28)&amp;CHAR(10)&amp;_xlfn.TEXTJOIN(CHAR(10),TRUE,$I$32:$I$33)&amp;CHAR(10)&amp;$I$49&amp;CHAR(10)&amp;$I$50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Z110601 - Laser imaging scanner
Z110602 - Digital computed radiography (CR) systems
Z119010 - Laser systems for patient positioning
Z119011 - Mammography ecography or radiography stereotactic systems</v>
      </c>
      <c r="L119" s="14" t="s">
        <v>159</v>
      </c>
      <c r="M119" s="17"/>
      <c r="N119" s="13"/>
    </row>
    <row r="120" spans="1:14" x14ac:dyDescent="0.2">
      <c r="A120" s="66" t="s">
        <v>160</v>
      </c>
      <c r="B120" s="66"/>
      <c r="C120" s="66"/>
      <c r="D120" s="66"/>
      <c r="L120" s="66" t="s">
        <v>160</v>
      </c>
      <c r="M120" s="66"/>
      <c r="N120" s="66"/>
    </row>
    <row r="121" spans="1:14" ht="120" customHeight="1" x14ac:dyDescent="0.2">
      <c r="A121" s="14" t="s">
        <v>161</v>
      </c>
      <c r="B121" s="17" t="s">
        <v>31</v>
      </c>
      <c r="C121" s="13" t="str">
        <f>$F$5&amp;CHAR(10)&amp;$F$10&amp;CHAR(10)&amp;$F$35&amp;CHAR(10)&amp;$F$40</f>
        <v>ISO 14971
ISO/IEC 15444-1
IEC 62304
IEC 82304-1</v>
      </c>
      <c r="D121"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121" s="14" t="s">
        <v>161</v>
      </c>
      <c r="M121" s="17"/>
      <c r="N121" s="13"/>
    </row>
    <row r="122" spans="1:14" ht="129" customHeight="1" x14ac:dyDescent="0.2">
      <c r="A122" s="14" t="s">
        <v>162</v>
      </c>
      <c r="B122" s="17" t="s">
        <v>31</v>
      </c>
      <c r="C122" s="13" t="str">
        <f>$F$5&amp;CHAR(10)&amp;$F$10&amp;CHAR(10)&amp;$F$35&amp;CHAR(10)&amp;$F$40</f>
        <v>ISO 14971
ISO/IEC 15444-1
IEC 62304
IEC 82304-1</v>
      </c>
      <c r="D122"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122" s="14" t="s">
        <v>162</v>
      </c>
      <c r="M122" s="17"/>
      <c r="N122" s="13"/>
    </row>
    <row r="123" spans="1:14" ht="51" customHeight="1" x14ac:dyDescent="0.2">
      <c r="A123" s="14" t="s">
        <v>163</v>
      </c>
      <c r="B123" s="17" t="s">
        <v>31</v>
      </c>
      <c r="C123" s="13" t="str">
        <f>$F$5&amp;CHAR(10)&amp;$F$10&amp;CHAR(10)&amp;$F$35&amp;CHAR(10)&amp;$F$40</f>
        <v>ISO 14971
ISO/IEC 15444-1
IEC 62304
IEC 82304-1</v>
      </c>
      <c r="D123"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123" s="14" t="s">
        <v>163</v>
      </c>
      <c r="M123" s="17"/>
      <c r="N123" s="13"/>
    </row>
    <row r="124" spans="1:14" ht="113" customHeight="1" x14ac:dyDescent="0.2">
      <c r="A124" s="14" t="s">
        <v>164</v>
      </c>
      <c r="B124" s="17" t="s">
        <v>31</v>
      </c>
      <c r="C124" s="13" t="str">
        <f>$F$5&amp;CHAR(10)&amp;$F$10&amp;CHAR(10)&amp;$F$35&amp;CHAR(10)&amp;$F$40</f>
        <v>ISO 14971
ISO/IEC 15444-1
IEC 62304
IEC 82304-1</v>
      </c>
      <c r="D124"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124" s="14" t="s">
        <v>164</v>
      </c>
      <c r="M124" s="17"/>
      <c r="N124" s="13"/>
    </row>
    <row r="125" spans="1:14" x14ac:dyDescent="0.2">
      <c r="A125" s="66" t="s">
        <v>165</v>
      </c>
      <c r="B125" s="66"/>
      <c r="C125" s="66"/>
      <c r="D125" s="66"/>
      <c r="L125" s="66" t="s">
        <v>165</v>
      </c>
      <c r="M125" s="66"/>
      <c r="N125" s="66"/>
    </row>
    <row r="126" spans="1:14" ht="34" x14ac:dyDescent="0.2">
      <c r="A126" s="14" t="s">
        <v>166</v>
      </c>
      <c r="B126" s="17" t="s">
        <v>544</v>
      </c>
      <c r="C126" s="19" t="str">
        <f t="shared" ref="C126:D133" si="6">$G$1</f>
        <v>N/A</v>
      </c>
      <c r="D126" s="19" t="str">
        <f t="shared" si="6"/>
        <v>N/A</v>
      </c>
      <c r="L126" s="14" t="s">
        <v>166</v>
      </c>
      <c r="M126" s="17"/>
      <c r="N126" s="13"/>
    </row>
    <row r="127" spans="1:14" ht="68" x14ac:dyDescent="0.2">
      <c r="A127" s="14" t="s">
        <v>167</v>
      </c>
      <c r="B127" s="17" t="s">
        <v>544</v>
      </c>
      <c r="C127" s="19" t="str">
        <f t="shared" si="6"/>
        <v>N/A</v>
      </c>
      <c r="D127" s="19" t="str">
        <f t="shared" si="6"/>
        <v>N/A</v>
      </c>
      <c r="L127" s="14" t="s">
        <v>167</v>
      </c>
      <c r="M127" s="17"/>
      <c r="N127" s="13"/>
    </row>
    <row r="128" spans="1:14" ht="34" x14ac:dyDescent="0.2">
      <c r="A128" s="14" t="s">
        <v>168</v>
      </c>
      <c r="B128" s="17" t="s">
        <v>544</v>
      </c>
      <c r="C128" s="19" t="str">
        <f t="shared" si="6"/>
        <v>N/A</v>
      </c>
      <c r="D128" s="19" t="str">
        <f t="shared" si="6"/>
        <v>N/A</v>
      </c>
      <c r="L128" s="14" t="s">
        <v>168</v>
      </c>
      <c r="M128" s="17"/>
      <c r="N128" s="13"/>
    </row>
    <row r="129" spans="1:14" ht="51" x14ac:dyDescent="0.2">
      <c r="A129" s="14" t="s">
        <v>169</v>
      </c>
      <c r="B129" s="17" t="s">
        <v>544</v>
      </c>
      <c r="C129" s="19" t="str">
        <f t="shared" si="6"/>
        <v>N/A</v>
      </c>
      <c r="D129" s="19" t="str">
        <f t="shared" si="6"/>
        <v>N/A</v>
      </c>
      <c r="L129" s="14" t="s">
        <v>169</v>
      </c>
      <c r="M129" s="17"/>
      <c r="N129" s="13"/>
    </row>
    <row r="130" spans="1:14" ht="51" x14ac:dyDescent="0.2">
      <c r="A130" s="14" t="s">
        <v>170</v>
      </c>
      <c r="B130" s="17" t="s">
        <v>544</v>
      </c>
      <c r="C130" s="19" t="str">
        <f t="shared" si="6"/>
        <v>N/A</v>
      </c>
      <c r="D130" s="19" t="str">
        <f t="shared" si="6"/>
        <v>N/A</v>
      </c>
      <c r="L130" s="14" t="s">
        <v>170</v>
      </c>
      <c r="M130" s="17"/>
      <c r="N130" s="13"/>
    </row>
    <row r="131" spans="1:14" ht="34" x14ac:dyDescent="0.2">
      <c r="A131" s="14" t="s">
        <v>171</v>
      </c>
      <c r="B131" s="17" t="s">
        <v>544</v>
      </c>
      <c r="C131" s="19" t="str">
        <f t="shared" si="6"/>
        <v>N/A</v>
      </c>
      <c r="D131" s="19" t="str">
        <f t="shared" si="6"/>
        <v>N/A</v>
      </c>
      <c r="L131" s="14" t="s">
        <v>171</v>
      </c>
      <c r="M131" s="17"/>
      <c r="N131" s="13"/>
    </row>
    <row r="132" spans="1:14" ht="51" x14ac:dyDescent="0.2">
      <c r="A132" s="14" t="s">
        <v>172</v>
      </c>
      <c r="B132" s="17" t="s">
        <v>544</v>
      </c>
      <c r="C132" s="19" t="str">
        <f>$G$1</f>
        <v>N/A</v>
      </c>
      <c r="D132" s="19" t="str">
        <f t="shared" si="6"/>
        <v>N/A</v>
      </c>
      <c r="L132" s="14" t="s">
        <v>172</v>
      </c>
      <c r="M132" s="17"/>
      <c r="N132" s="13"/>
    </row>
    <row r="133" spans="1:14" ht="34" x14ac:dyDescent="0.2">
      <c r="A133" s="14" t="s">
        <v>173</v>
      </c>
      <c r="B133" s="17" t="s">
        <v>544</v>
      </c>
      <c r="C133" s="19" t="str">
        <f t="shared" si="6"/>
        <v>N/A</v>
      </c>
      <c r="D133" s="19" t="str">
        <f t="shared" si="6"/>
        <v>N/A</v>
      </c>
      <c r="L133" s="14" t="s">
        <v>173</v>
      </c>
      <c r="M133" s="17"/>
      <c r="N133" s="13"/>
    </row>
    <row r="134" spans="1:14" x14ac:dyDescent="0.2">
      <c r="A134" s="66" t="s">
        <v>174</v>
      </c>
      <c r="B134" s="66"/>
      <c r="C134" s="66"/>
      <c r="D134" s="66"/>
      <c r="L134" s="66" t="s">
        <v>174</v>
      </c>
      <c r="M134" s="66"/>
      <c r="N134" s="66"/>
    </row>
    <row r="135" spans="1:14" x14ac:dyDescent="0.2">
      <c r="A135" s="65" t="s">
        <v>175</v>
      </c>
      <c r="B135" s="65"/>
      <c r="C135" s="65"/>
      <c r="D135" s="65"/>
      <c r="L135" s="65" t="s">
        <v>175</v>
      </c>
      <c r="M135" s="65"/>
      <c r="N135" s="65"/>
    </row>
    <row r="136" spans="1:14" ht="34" x14ac:dyDescent="0.2">
      <c r="A136" s="14" t="s">
        <v>176</v>
      </c>
      <c r="B136" s="17" t="s">
        <v>544</v>
      </c>
      <c r="C136" s="19" t="str">
        <f>$G$1</f>
        <v>N/A</v>
      </c>
      <c r="D136" s="19" t="str">
        <f t="shared" ref="D136:D137" si="7">$G$1</f>
        <v>N/A</v>
      </c>
      <c r="L136" s="14" t="s">
        <v>176</v>
      </c>
      <c r="M136" s="17"/>
      <c r="N136" s="13"/>
    </row>
    <row r="137" spans="1:14" ht="17" customHeight="1" x14ac:dyDescent="0.2">
      <c r="A137" s="14" t="s">
        <v>177</v>
      </c>
      <c r="B137" s="17" t="s">
        <v>544</v>
      </c>
      <c r="C137" s="19" t="str">
        <f>$G$1</f>
        <v>N/A</v>
      </c>
      <c r="D137" s="19" t="str">
        <f t="shared" si="7"/>
        <v>N/A</v>
      </c>
      <c r="L137" s="14" t="s">
        <v>177</v>
      </c>
      <c r="M137" s="17"/>
      <c r="N137" s="13"/>
    </row>
    <row r="138" spans="1:14" x14ac:dyDescent="0.2">
      <c r="A138" s="65" t="s">
        <v>178</v>
      </c>
      <c r="B138" s="65"/>
      <c r="C138" s="65"/>
      <c r="D138" s="65"/>
      <c r="L138" s="65" t="s">
        <v>178</v>
      </c>
      <c r="M138" s="65"/>
      <c r="N138" s="65"/>
    </row>
    <row r="139" spans="1:14" x14ac:dyDescent="0.2">
      <c r="A139" s="16" t="s">
        <v>491</v>
      </c>
      <c r="B139" s="17" t="s">
        <v>544</v>
      </c>
      <c r="C139" s="19" t="str">
        <f>$G$1</f>
        <v>N/A</v>
      </c>
      <c r="D139" s="19" t="str">
        <f t="shared" ref="D139:D142" si="8">$G$1</f>
        <v>N/A</v>
      </c>
      <c r="L139" s="16" t="s">
        <v>491</v>
      </c>
      <c r="M139" s="17"/>
      <c r="N139" s="13"/>
    </row>
    <row r="140" spans="1:14" x14ac:dyDescent="0.2">
      <c r="A140" s="16" t="s">
        <v>492</v>
      </c>
      <c r="B140" s="17" t="s">
        <v>544</v>
      </c>
      <c r="C140" s="19" t="str">
        <f>$G$1</f>
        <v>N/A</v>
      </c>
      <c r="D140" s="19" t="str">
        <f t="shared" si="8"/>
        <v>N/A</v>
      </c>
      <c r="L140" s="16" t="s">
        <v>492</v>
      </c>
      <c r="M140" s="17"/>
      <c r="N140" s="13"/>
    </row>
    <row r="141" spans="1:14" x14ac:dyDescent="0.2">
      <c r="A141" s="16" t="s">
        <v>493</v>
      </c>
      <c r="B141" s="17" t="s">
        <v>544</v>
      </c>
      <c r="C141" s="19" t="str">
        <f>$G$1</f>
        <v>N/A</v>
      </c>
      <c r="D141" s="19" t="str">
        <f t="shared" si="8"/>
        <v>N/A</v>
      </c>
      <c r="L141" s="16" t="s">
        <v>493</v>
      </c>
      <c r="M141" s="17"/>
      <c r="N141" s="13"/>
    </row>
    <row r="142" spans="1:14" x14ac:dyDescent="0.2">
      <c r="A142" s="16" t="s">
        <v>494</v>
      </c>
      <c r="B142" s="17" t="s">
        <v>544</v>
      </c>
      <c r="C142" s="19" t="str">
        <f>$G$1</f>
        <v>N/A</v>
      </c>
      <c r="D142" s="19" t="str">
        <f t="shared" si="8"/>
        <v>N/A</v>
      </c>
      <c r="L142" s="16" t="s">
        <v>494</v>
      </c>
      <c r="M142" s="17"/>
      <c r="N142" s="13"/>
    </row>
    <row r="143" spans="1:14" x14ac:dyDescent="0.2">
      <c r="A143" s="65" t="s">
        <v>179</v>
      </c>
      <c r="B143" s="65"/>
      <c r="C143" s="65"/>
      <c r="D143" s="65"/>
      <c r="L143" s="65" t="s">
        <v>179</v>
      </c>
      <c r="M143" s="65"/>
      <c r="N143" s="65"/>
    </row>
    <row r="144" spans="1:14" x14ac:dyDescent="0.2">
      <c r="A144" s="16" t="s">
        <v>9</v>
      </c>
      <c r="B144" s="17" t="s">
        <v>544</v>
      </c>
      <c r="C144" s="19" t="str">
        <f>$G$1</f>
        <v>N/A</v>
      </c>
      <c r="D144" s="19" t="str">
        <f t="shared" ref="D144:D147" si="9">$G$1</f>
        <v>N/A</v>
      </c>
      <c r="L144" s="16" t="s">
        <v>9</v>
      </c>
      <c r="M144" s="17"/>
      <c r="N144" s="13"/>
    </row>
    <row r="145" spans="1:14" x14ac:dyDescent="0.2">
      <c r="A145" s="16" t="s">
        <v>10</v>
      </c>
      <c r="B145" s="17" t="s">
        <v>544</v>
      </c>
      <c r="C145" s="19" t="str">
        <f>$G$1</f>
        <v>N/A</v>
      </c>
      <c r="D145" s="19" t="str">
        <f t="shared" si="9"/>
        <v>N/A</v>
      </c>
      <c r="L145" s="16" t="s">
        <v>10</v>
      </c>
      <c r="M145" s="17"/>
      <c r="N145" s="13"/>
    </row>
    <row r="146" spans="1:14" ht="34" x14ac:dyDescent="0.2">
      <c r="A146" s="14" t="s">
        <v>180</v>
      </c>
      <c r="B146" s="17" t="s">
        <v>544</v>
      </c>
      <c r="C146" s="19" t="str">
        <f>$G$1</f>
        <v>N/A</v>
      </c>
      <c r="D146" s="19" t="str">
        <f t="shared" si="9"/>
        <v>N/A</v>
      </c>
      <c r="L146" s="14" t="s">
        <v>180</v>
      </c>
      <c r="M146" s="17"/>
      <c r="N146" s="13"/>
    </row>
    <row r="147" spans="1:14" ht="89" customHeight="1" x14ac:dyDescent="0.2">
      <c r="A147" s="14" t="s">
        <v>181</v>
      </c>
      <c r="B147" s="17" t="s">
        <v>544</v>
      </c>
      <c r="C147" s="19" t="str">
        <f>$G$1</f>
        <v>N/A</v>
      </c>
      <c r="D147" s="19" t="str">
        <f t="shared" si="9"/>
        <v>N/A</v>
      </c>
      <c r="L147" s="14" t="s">
        <v>181</v>
      </c>
      <c r="M147" s="17"/>
      <c r="N147" s="13"/>
    </row>
    <row r="148" spans="1:14" x14ac:dyDescent="0.2">
      <c r="A148" s="66" t="s">
        <v>182</v>
      </c>
      <c r="B148" s="66"/>
      <c r="C148" s="66"/>
      <c r="D148" s="66"/>
      <c r="L148" s="66" t="s">
        <v>182</v>
      </c>
      <c r="M148" s="66"/>
      <c r="N148" s="66"/>
    </row>
    <row r="149" spans="1:14" ht="94" customHeight="1" x14ac:dyDescent="0.2">
      <c r="A149" s="14" t="s">
        <v>183</v>
      </c>
      <c r="B149" s="17" t="s">
        <v>31</v>
      </c>
      <c r="C149" s="13" t="str">
        <f>$F$4&amp;CHAR(10)&amp;$F$5&amp;CHAR(10)&amp;$F$30&amp;CHAR(10)&amp;$F$37&amp;CHAR(10)&amp;$F$38</f>
        <v>ISO 13485
ISO 14971
IEC 61217
IEC 62359
IEC 62366-1</v>
      </c>
      <c r="D149" s="13" t="str">
        <f t="shared" ref="D149:D155" si="10">_xlfn.TEXTJOIN(CHAR(10),TRUE,$I$4:$I$25)&amp;CHAR(10)&amp;_xlfn.TEXTJOIN(CHAR(10),TRUE,$I$27:$I$33)&amp;CHAR(10)&amp;_xlfn.TEXTJOIN(CHAR(10),TRUE,$I$35:$I$40)&amp;CHAR(10)&amp;_xlfn.TEXTJOIN(CHAR(10),TRUE,$I$42:$I$46)&amp;CHAR(10)&amp;_xlfn.TEXTJOIN(CHAR(10),TRUE,$I$48:$I$50)&amp;CHAR(10)&amp;$I$52&amp;CHAR(10)&amp;$I$53</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Z110701 - Automatic film loading systems
Z110702 - Diaphanoscope
Z110703 - X–ray film viewer
Z110704 - X–ray film players
Z110705 - Laser imagers for bioimaging
Z110706 - Video or digital bioimaging players
Z119001 - Bone densitometry systems
Z119002 - Dosimeters
Z119003 - Bioimaging photography instruments
Z119004 - Microfilm image readers
Z119005 - Personal dosimeter readers
Z119008 - Bioimaging visualization and/or diagnostic report viewing monitors
Z119010 - Laser systems for patient positioning
Z119011 - Mammography ecography or radiography stereotactic systems
Z119013 - Thermographs
Z119014 - Video recorders for bioimages</v>
      </c>
      <c r="L149" s="14" t="s">
        <v>183</v>
      </c>
      <c r="M149" s="17"/>
      <c r="N149" s="13"/>
    </row>
    <row r="150" spans="1:14" ht="71" customHeight="1" x14ac:dyDescent="0.2">
      <c r="A150" s="14" t="s">
        <v>184</v>
      </c>
      <c r="B150" s="17" t="s">
        <v>31</v>
      </c>
      <c r="C150" s="13" t="str">
        <f>$F$4&amp;CHAR(10)&amp;$F$5&amp;CHAR(10)&amp;$F$30&amp;CHAR(10)&amp;$F$32&amp;CHAR(10)&amp;$F$38</f>
        <v>ISO 13485
ISO 14971
IEC 61217
IEC 62083
IEC 62366-1</v>
      </c>
      <c r="D150" s="13" t="str">
        <f t="shared" si="10"/>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Z110701 - Automatic film loading systems
Z110702 - Diaphanoscope
Z110703 - X–ray film viewer
Z110704 - X–ray film players
Z110705 - Laser imagers for bioimaging
Z110706 - Video or digital bioimaging players
Z119001 - Bone densitometry systems
Z119002 - Dosimeters
Z119003 - Bioimaging photography instruments
Z119004 - Microfilm image readers
Z119005 - Personal dosimeter readers
Z119008 - Bioimaging visualization and/or diagnostic report viewing monitors
Z119010 - Laser systems for patient positioning
Z119011 - Mammography ecography or radiography stereotactic systems
Z119013 - Thermographs
Z119014 - Video recorders for bioimages</v>
      </c>
      <c r="L150" s="14" t="s">
        <v>184</v>
      </c>
      <c r="M150" s="17"/>
      <c r="N150" s="13"/>
    </row>
    <row r="151" spans="1:14" ht="87" customHeight="1" x14ac:dyDescent="0.2">
      <c r="A151" s="14" t="s">
        <v>185</v>
      </c>
      <c r="B151" s="17" t="s">
        <v>31</v>
      </c>
      <c r="C151" s="13" t="str">
        <f>$F$4&amp;CHAR(10)&amp;$F$5&amp;CHAR(10)&amp;$F$32&amp;CHAR(10)&amp;$F$38</f>
        <v>ISO 13485
ISO 14971
IEC 62083
IEC 62366-1</v>
      </c>
      <c r="D151" s="13" t="str">
        <f t="shared" si="10"/>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Z110701 - Automatic film loading systems
Z110702 - Diaphanoscope
Z110703 - X–ray film viewer
Z110704 - X–ray film players
Z110705 - Laser imagers for bioimaging
Z110706 - Video or digital bioimaging players
Z119001 - Bone densitometry systems
Z119002 - Dosimeters
Z119003 - Bioimaging photography instruments
Z119004 - Microfilm image readers
Z119005 - Personal dosimeter readers
Z119008 - Bioimaging visualization and/or diagnostic report viewing monitors
Z119010 - Laser systems for patient positioning
Z119011 - Mammography ecography or radiography stereotactic systems
Z119013 - Thermographs
Z119014 - Video recorders for bioimages</v>
      </c>
      <c r="L151" s="14" t="s">
        <v>185</v>
      </c>
      <c r="M151" s="17"/>
      <c r="N151" s="13"/>
    </row>
    <row r="152" spans="1:14" ht="112" customHeight="1" x14ac:dyDescent="0.2">
      <c r="A152" s="14" t="s">
        <v>186</v>
      </c>
      <c r="B152" s="17" t="s">
        <v>31</v>
      </c>
      <c r="C152" s="13" t="str">
        <f>$F$5&amp;CHAR(10)&amp;_xlfn.TEXTJOIN(CHAR(10),TRUE,$F$11:$F$13)&amp;CHAR(10)&amp;_xlfn.TEXTJOIN(CHAR(10),TRUE,$F$15:$F$29)</f>
        <v>ISO 14971
IEC 60601-1
IEC 60601-1-2
IEC 60601-1-3
IEC 60601-2-1
IEC 60601-2-8
IEC 60601-2-28
IEC 60601-2-33
IEC 60601-2-37
IEC 60601-2-43
IEC 60601-2-44
IEC 60601-2-45
IEC 60601-2-54
IEC 60601-2-63
IEC 60601-2-65
IEC 60601-2-68
IEC TS 60601-4-2
IEC 60825-1
IEC 60976</v>
      </c>
      <c r="D152" s="13" t="str">
        <f t="shared" si="10"/>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Z110701 - Automatic film loading systems
Z110702 - Diaphanoscope
Z110703 - X–ray film viewer
Z110704 - X–ray film players
Z110705 - Laser imagers for bioimaging
Z110706 - Video or digital bioimaging players
Z119001 - Bone densitometry systems
Z119002 - Dosimeters
Z119003 - Bioimaging photography instruments
Z119004 - Microfilm image readers
Z119005 - Personal dosimeter readers
Z119008 - Bioimaging visualization and/or diagnostic report viewing monitors
Z119010 - Laser systems for patient positioning
Z119011 - Mammography ecography or radiography stereotactic systems
Z119013 - Thermographs
Z119014 - Video recorders for bioimages</v>
      </c>
      <c r="L152" s="14" t="s">
        <v>186</v>
      </c>
      <c r="M152" s="17"/>
      <c r="N152" s="13"/>
    </row>
    <row r="153" spans="1:14" ht="89" customHeight="1" x14ac:dyDescent="0.2">
      <c r="A153" s="14" t="s">
        <v>379</v>
      </c>
      <c r="B153" s="17" t="s">
        <v>31</v>
      </c>
      <c r="C153" s="13" t="str">
        <f>$F$5&amp;CHAR(10)&amp;$F$41&amp;CHAR(10)&amp;$F$42</f>
        <v>ISO 14971
ISO 15223-1
ISO 20417</v>
      </c>
      <c r="D153" s="13" t="str">
        <f t="shared" si="10"/>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Z110701 - Automatic film loading systems
Z110702 - Diaphanoscope
Z110703 - X–ray film viewer
Z110704 - X–ray film players
Z110705 - Laser imagers for bioimaging
Z110706 - Video or digital bioimaging players
Z119001 - Bone densitometry systems
Z119002 - Dosimeters
Z119003 - Bioimaging photography instruments
Z119004 - Microfilm image readers
Z119005 - Personal dosimeter readers
Z119008 - Bioimaging visualization and/or diagnostic report viewing monitors
Z119010 - Laser systems for patient positioning
Z119011 - Mammography ecography or radiography stereotactic systems
Z119013 - Thermographs
Z119014 - Video recorders for bioimages</v>
      </c>
      <c r="L153" s="14" t="s">
        <v>379</v>
      </c>
      <c r="M153" s="17"/>
      <c r="N153" s="13"/>
    </row>
    <row r="154" spans="1:14" ht="94" customHeight="1" x14ac:dyDescent="0.2">
      <c r="A154" s="14" t="s">
        <v>20</v>
      </c>
      <c r="B154" s="17" t="s">
        <v>31</v>
      </c>
      <c r="C154" s="13" t="str">
        <f>$F$5&amp;CHAR(10)&amp;$F$30&amp;CHAR(10)&amp;$F$41&amp;CHAR(10)&amp;$F$42</f>
        <v>ISO 14971
IEC 61217
ISO 15223-1
ISO 20417</v>
      </c>
      <c r="D154" s="13" t="str">
        <f t="shared" si="10"/>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Z110701 - Automatic film loading systems
Z110702 - Diaphanoscope
Z110703 - X–ray film viewer
Z110704 - X–ray film players
Z110705 - Laser imagers for bioimaging
Z110706 - Video or digital bioimaging players
Z119001 - Bone densitometry systems
Z119002 - Dosimeters
Z119003 - Bioimaging photography instruments
Z119004 - Microfilm image readers
Z119005 - Personal dosimeter readers
Z119008 - Bioimaging visualization and/or diagnostic report viewing monitors
Z119010 - Laser systems for patient positioning
Z119011 - Mammography ecography or radiography stereotactic systems
Z119013 - Thermographs
Z119014 - Video recorders for bioimages</v>
      </c>
      <c r="L154" s="14" t="s">
        <v>20</v>
      </c>
      <c r="M154" s="17"/>
      <c r="N154" s="13"/>
    </row>
    <row r="155" spans="1:14" ht="66" customHeight="1" x14ac:dyDescent="0.2">
      <c r="A155" s="14" t="s">
        <v>187</v>
      </c>
      <c r="B155" s="17" t="s">
        <v>31</v>
      </c>
      <c r="C155" s="13" t="str">
        <f>$F$5&amp;CHAR(10)&amp;$F$11&amp;CHAR(10)&amp;$F$12&amp;CHAR(10)&amp;$F$27</f>
        <v>ISO 14971
IEC 60601-1
IEC 60601-1-2
IEC TS 60601-4-2</v>
      </c>
      <c r="D155" s="13" t="str">
        <f t="shared" si="10"/>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Z110701 - Automatic film loading systems
Z110702 - Diaphanoscope
Z110703 - X–ray film viewer
Z110704 - X–ray film players
Z110705 - Laser imagers for bioimaging
Z110706 - Video or digital bioimaging players
Z119001 - Bone densitometry systems
Z119002 - Dosimeters
Z119003 - Bioimaging photography instruments
Z119004 - Microfilm image readers
Z119005 - Personal dosimeter readers
Z119008 - Bioimaging visualization and/or diagnostic report viewing monitors
Z119010 - Laser systems for patient positioning
Z119011 - Mammography ecography or radiography stereotactic systems
Z119013 - Thermographs
Z119014 - Video recorders for bioimages</v>
      </c>
      <c r="L155" s="14" t="s">
        <v>187</v>
      </c>
      <c r="M155" s="17"/>
      <c r="N155" s="13"/>
    </row>
    <row r="156" spans="1:14" x14ac:dyDescent="0.2">
      <c r="A156" s="66" t="s">
        <v>188</v>
      </c>
      <c r="B156" s="66"/>
      <c r="C156" s="66"/>
      <c r="D156" s="66"/>
      <c r="L156" s="66" t="s">
        <v>188</v>
      </c>
      <c r="M156" s="66"/>
      <c r="N156" s="66"/>
    </row>
    <row r="157" spans="1:14" ht="51" x14ac:dyDescent="0.2">
      <c r="A157" s="14" t="s">
        <v>189</v>
      </c>
      <c r="B157" s="17" t="s">
        <v>544</v>
      </c>
      <c r="C157" s="19" t="str">
        <f t="shared" ref="C157:D159" si="11">$G$1</f>
        <v>N/A</v>
      </c>
      <c r="D157" s="19" t="str">
        <f t="shared" si="11"/>
        <v>N/A</v>
      </c>
      <c r="L157" s="14" t="s">
        <v>189</v>
      </c>
      <c r="M157" s="17"/>
      <c r="N157" s="13"/>
    </row>
    <row r="158" spans="1:14" ht="68" x14ac:dyDescent="0.2">
      <c r="A158" s="14" t="s">
        <v>190</v>
      </c>
      <c r="B158" s="17" t="s">
        <v>544</v>
      </c>
      <c r="C158" s="19" t="str">
        <f t="shared" si="11"/>
        <v>N/A</v>
      </c>
      <c r="D158" s="19" t="str">
        <f t="shared" si="11"/>
        <v>N/A</v>
      </c>
      <c r="L158" s="14" t="s">
        <v>190</v>
      </c>
      <c r="M158" s="17"/>
      <c r="N158" s="13"/>
    </row>
    <row r="159" spans="1:14" ht="51" x14ac:dyDescent="0.2">
      <c r="A159" s="14" t="s">
        <v>191</v>
      </c>
      <c r="B159" s="17" t="s">
        <v>544</v>
      </c>
      <c r="C159" s="19" t="str">
        <f t="shared" si="11"/>
        <v>N/A</v>
      </c>
      <c r="D159" s="19" t="str">
        <f t="shared" si="11"/>
        <v>N/A</v>
      </c>
      <c r="L159" s="14" t="s">
        <v>191</v>
      </c>
      <c r="M159" s="17"/>
      <c r="N159" s="13"/>
    </row>
    <row r="160" spans="1:14" x14ac:dyDescent="0.2">
      <c r="A160" s="68" t="s">
        <v>192</v>
      </c>
      <c r="B160" s="69"/>
      <c r="C160" s="69"/>
      <c r="D160" s="70"/>
      <c r="L160" s="68" t="s">
        <v>192</v>
      </c>
      <c r="M160" s="69"/>
      <c r="N160" s="69"/>
    </row>
    <row r="161" spans="1:14" ht="68" x14ac:dyDescent="0.2">
      <c r="A161" s="14" t="s">
        <v>193</v>
      </c>
      <c r="B161" s="17" t="s">
        <v>544</v>
      </c>
      <c r="C161" s="15" t="str">
        <f>$G$1</f>
        <v>N/A</v>
      </c>
      <c r="D161" s="15" t="str">
        <f>$G$1</f>
        <v>N/A</v>
      </c>
      <c r="L161" s="14" t="s">
        <v>193</v>
      </c>
      <c r="M161" s="17"/>
      <c r="N161" s="13"/>
    </row>
    <row r="162" spans="1:14" x14ac:dyDescent="0.2">
      <c r="A162" s="65" t="s">
        <v>194</v>
      </c>
      <c r="B162" s="65"/>
      <c r="C162" s="65"/>
      <c r="D162" s="65"/>
      <c r="L162" s="65" t="s">
        <v>194</v>
      </c>
      <c r="M162" s="65"/>
      <c r="N162" s="65"/>
    </row>
    <row r="163" spans="1:14" ht="34" x14ac:dyDescent="0.2">
      <c r="A163" s="14" t="s">
        <v>11</v>
      </c>
      <c r="B163" s="17" t="s">
        <v>544</v>
      </c>
      <c r="C163" s="15" t="str">
        <f t="shared" ref="C163:D165" si="12">$G$1</f>
        <v>N/A</v>
      </c>
      <c r="D163" s="15" t="str">
        <f t="shared" si="12"/>
        <v>N/A</v>
      </c>
      <c r="L163" s="14" t="s">
        <v>11</v>
      </c>
      <c r="M163" s="17"/>
      <c r="N163" s="13"/>
    </row>
    <row r="164" spans="1:14" ht="17" x14ac:dyDescent="0.2">
      <c r="A164" s="14" t="s">
        <v>12</v>
      </c>
      <c r="B164" s="17" t="s">
        <v>544</v>
      </c>
      <c r="C164" s="15" t="str">
        <f t="shared" si="12"/>
        <v>N/A</v>
      </c>
      <c r="D164" s="15" t="str">
        <f t="shared" si="12"/>
        <v>N/A</v>
      </c>
      <c r="L164" s="14" t="s">
        <v>12</v>
      </c>
      <c r="M164" s="17"/>
      <c r="N164" s="13"/>
    </row>
    <row r="165" spans="1:14" ht="34" x14ac:dyDescent="0.2">
      <c r="A165" s="14" t="s">
        <v>13</v>
      </c>
      <c r="B165" s="17" t="s">
        <v>544</v>
      </c>
      <c r="C165" s="15" t="str">
        <f t="shared" si="12"/>
        <v>N/A</v>
      </c>
      <c r="D165" s="15" t="str">
        <f t="shared" si="12"/>
        <v>N/A</v>
      </c>
      <c r="L165" s="14" t="s">
        <v>13</v>
      </c>
      <c r="M165" s="17"/>
      <c r="N165" s="13"/>
    </row>
    <row r="166" spans="1:14" x14ac:dyDescent="0.2">
      <c r="A166" s="65" t="s">
        <v>195</v>
      </c>
      <c r="B166" s="65"/>
      <c r="C166" s="65"/>
      <c r="D166" s="65"/>
      <c r="L166" s="65" t="s">
        <v>195</v>
      </c>
      <c r="M166" s="65"/>
      <c r="N166" s="65"/>
    </row>
    <row r="167" spans="1:14" x14ac:dyDescent="0.2">
      <c r="A167" s="16" t="s">
        <v>14</v>
      </c>
      <c r="B167" s="17" t="s">
        <v>544</v>
      </c>
      <c r="C167" s="15" t="str">
        <f>$G$1</f>
        <v>N/A</v>
      </c>
      <c r="D167" s="15" t="str">
        <f>$G$1</f>
        <v>N/A</v>
      </c>
      <c r="L167" s="16" t="s">
        <v>14</v>
      </c>
      <c r="M167" s="17"/>
      <c r="N167" s="13"/>
    </row>
    <row r="168" spans="1:14" x14ac:dyDescent="0.2">
      <c r="A168" s="16" t="s">
        <v>15</v>
      </c>
      <c r="B168" s="17" t="s">
        <v>544</v>
      </c>
      <c r="C168" s="15" t="str">
        <f>$G$1</f>
        <v>N/A</v>
      </c>
      <c r="D168" s="15" t="str">
        <f>$G$1</f>
        <v>N/A</v>
      </c>
      <c r="L168" s="16" t="s">
        <v>15</v>
      </c>
      <c r="M168" s="17"/>
      <c r="N168" s="13"/>
    </row>
    <row r="169" spans="1:14" ht="32" customHeight="1" x14ac:dyDescent="0.2">
      <c r="L169" s="22"/>
      <c r="M169" s="9"/>
      <c r="N169" s="8"/>
    </row>
    <row r="170" spans="1:14" ht="32" x14ac:dyDescent="0.2">
      <c r="A170" s="20" t="s">
        <v>196</v>
      </c>
      <c r="B170" s="10" t="s">
        <v>565</v>
      </c>
      <c r="C170" s="11" t="s">
        <v>564</v>
      </c>
      <c r="D170" s="11" t="s">
        <v>77</v>
      </c>
      <c r="L170" s="20" t="s">
        <v>196</v>
      </c>
      <c r="M170" s="10" t="s">
        <v>565</v>
      </c>
      <c r="N170" s="11" t="s">
        <v>564</v>
      </c>
    </row>
    <row r="171" spans="1:14" x14ac:dyDescent="0.2">
      <c r="A171" s="66" t="s">
        <v>197</v>
      </c>
      <c r="B171" s="66"/>
      <c r="C171" s="66"/>
      <c r="D171" s="66"/>
      <c r="L171" s="66" t="s">
        <v>197</v>
      </c>
      <c r="M171" s="66"/>
      <c r="N171" s="66"/>
    </row>
    <row r="172" spans="1:14" x14ac:dyDescent="0.2">
      <c r="A172" s="66" t="s">
        <v>198</v>
      </c>
      <c r="B172" s="66"/>
      <c r="C172" s="66"/>
      <c r="D172" s="66"/>
      <c r="L172" s="66" t="s">
        <v>198</v>
      </c>
      <c r="M172" s="66"/>
      <c r="N172" s="66"/>
    </row>
    <row r="173" spans="1:14" ht="68" customHeight="1" x14ac:dyDescent="0.2">
      <c r="A173" s="63" t="s">
        <v>21</v>
      </c>
      <c r="B173" s="63"/>
      <c r="C173" s="63"/>
      <c r="D173" s="63"/>
      <c r="L173" s="63" t="s">
        <v>21</v>
      </c>
      <c r="M173" s="63"/>
      <c r="N173" s="63"/>
    </row>
    <row r="174" spans="1:14" ht="92" customHeight="1" x14ac:dyDescent="0.2">
      <c r="A174" s="14" t="s">
        <v>199</v>
      </c>
      <c r="B174" s="17" t="s">
        <v>31</v>
      </c>
      <c r="C174" s="13" t="str">
        <f>$F$38&amp;CHAR(10)&amp;_xlfn.TEXTJOIN(CHAR(10),TRUE,$F$41:$F$42)</f>
        <v>IEC 62366-1
ISO 15223-1
ISO 20417</v>
      </c>
      <c r="D174"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174" s="14" t="s">
        <v>199</v>
      </c>
      <c r="M174" s="17"/>
      <c r="N174" s="13"/>
    </row>
    <row r="175" spans="1:14" ht="56" customHeight="1" x14ac:dyDescent="0.2">
      <c r="A175" s="14" t="s">
        <v>200</v>
      </c>
      <c r="B175" s="17" t="s">
        <v>31</v>
      </c>
      <c r="C175" s="13" t="str">
        <f>_xlfn.TEXTJOIN(CHAR(10),TRUE,$F$41:$F$42)</f>
        <v>ISO 15223-1
ISO 20417</v>
      </c>
      <c r="D175"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175" s="14" t="s">
        <v>200</v>
      </c>
      <c r="M175" s="17"/>
      <c r="N175" s="13"/>
    </row>
    <row r="176" spans="1:14" ht="72" customHeight="1" x14ac:dyDescent="0.2">
      <c r="A176" s="14" t="s">
        <v>201</v>
      </c>
      <c r="B176" s="17" t="s">
        <v>31</v>
      </c>
      <c r="C176" s="13" t="str">
        <f>_xlfn.TEXTJOIN(CHAR(10),TRUE,$F$41:$F$42)</f>
        <v>ISO 15223-1
ISO 20417</v>
      </c>
      <c r="D176"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176" s="14" t="s">
        <v>201</v>
      </c>
      <c r="M176" s="17"/>
      <c r="N176" s="13"/>
    </row>
    <row r="177" spans="1:14" ht="34" customHeight="1" x14ac:dyDescent="0.2">
      <c r="A177" s="14" t="s">
        <v>202</v>
      </c>
      <c r="B177" s="17" t="s">
        <v>31</v>
      </c>
      <c r="C177" s="13" t="str">
        <f>_xlfn.TEXTJOIN(CHAR(10),TRUE,$F$41:$F$42)</f>
        <v>ISO 15223-1
ISO 20417</v>
      </c>
      <c r="D177"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177" s="14" t="s">
        <v>202</v>
      </c>
      <c r="M177" s="17"/>
      <c r="N177" s="13"/>
    </row>
    <row r="178" spans="1:14" ht="51" customHeight="1" x14ac:dyDescent="0.2">
      <c r="A178" s="14" t="s">
        <v>204</v>
      </c>
      <c r="B178" s="17"/>
      <c r="C178" s="60" t="s">
        <v>633</v>
      </c>
      <c r="D178" s="61"/>
      <c r="L178" s="14" t="s">
        <v>204</v>
      </c>
      <c r="M178" s="17"/>
      <c r="N178" s="13"/>
    </row>
    <row r="179" spans="1:14" ht="34" customHeight="1" x14ac:dyDescent="0.2">
      <c r="A179" s="14" t="s">
        <v>205</v>
      </c>
      <c r="B179" s="17"/>
      <c r="C179" s="60" t="s">
        <v>633</v>
      </c>
      <c r="D179" s="61"/>
      <c r="L179" s="14" t="s">
        <v>205</v>
      </c>
      <c r="M179" s="17"/>
      <c r="N179" s="13"/>
    </row>
    <row r="180" spans="1:14" ht="86" customHeight="1" x14ac:dyDescent="0.2">
      <c r="A180" s="14" t="s">
        <v>206</v>
      </c>
      <c r="B180" s="17" t="s">
        <v>31</v>
      </c>
      <c r="C180" s="13" t="str">
        <f>$F$5&amp;CHAR(10)&amp;_xlfn.TEXTJOIN(CHAR(10),TRUE,$F$41:$F$42)</f>
        <v>ISO 14971
ISO 15223-1
ISO 20417</v>
      </c>
      <c r="D180"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180" s="14" t="s">
        <v>206</v>
      </c>
      <c r="M180" s="17"/>
      <c r="N180" s="13"/>
    </row>
    <row r="181" spans="1:14" ht="113" customHeight="1" x14ac:dyDescent="0.2">
      <c r="A181" s="14" t="s">
        <v>207</v>
      </c>
      <c r="B181" s="17" t="s">
        <v>31</v>
      </c>
      <c r="C181" s="13" t="str">
        <f>_xlfn.TEXTJOIN(CHAR(10),TRUE,$F$41:$F$42)</f>
        <v>ISO 15223-1
ISO 20417</v>
      </c>
      <c r="D181"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181" s="14" t="s">
        <v>207</v>
      </c>
      <c r="M181" s="17"/>
      <c r="N181" s="13"/>
    </row>
    <row r="182" spans="1:14" x14ac:dyDescent="0.2">
      <c r="A182" s="62" t="s">
        <v>208</v>
      </c>
      <c r="B182" s="62"/>
      <c r="C182" s="62"/>
      <c r="D182" s="62"/>
      <c r="L182" s="62" t="s">
        <v>208</v>
      </c>
      <c r="M182" s="62"/>
      <c r="N182" s="62"/>
    </row>
    <row r="183" spans="1:14" x14ac:dyDescent="0.2">
      <c r="A183" s="63" t="s">
        <v>22</v>
      </c>
      <c r="B183" s="63"/>
      <c r="C183" s="63"/>
      <c r="D183" s="63"/>
      <c r="L183" s="63" t="s">
        <v>22</v>
      </c>
      <c r="M183" s="63"/>
      <c r="N183" s="63"/>
    </row>
    <row r="184" spans="1:14" ht="52" customHeight="1" x14ac:dyDescent="0.2">
      <c r="A184" s="14" t="s">
        <v>209</v>
      </c>
      <c r="B184" s="17" t="s">
        <v>31</v>
      </c>
      <c r="C184" s="13" t="str">
        <f>_xlfn.TEXTJOIN(CHAR(10),TRUE,$F$41:$F$42)</f>
        <v>ISO 15223-1
ISO 20417</v>
      </c>
      <c r="D184"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184" s="14" t="s">
        <v>209</v>
      </c>
      <c r="M184" s="17"/>
      <c r="N184" s="13"/>
    </row>
    <row r="185" spans="1:14" ht="56" customHeight="1" x14ac:dyDescent="0.2">
      <c r="A185" s="14" t="s">
        <v>210</v>
      </c>
      <c r="B185" s="17" t="s">
        <v>31</v>
      </c>
      <c r="C185" s="13" t="str">
        <f>_xlfn.TEXTJOIN(CHAR(10),TRUE,$F$41:$F$42)</f>
        <v>ISO 15223-1
ISO 20417</v>
      </c>
      <c r="D185"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185" s="14" t="s">
        <v>210</v>
      </c>
      <c r="M185" s="17"/>
      <c r="N185" s="13"/>
    </row>
    <row r="186" spans="1:14" ht="61" customHeight="1" x14ac:dyDescent="0.2">
      <c r="A186" s="14" t="s">
        <v>211</v>
      </c>
      <c r="B186" s="17" t="s">
        <v>31</v>
      </c>
      <c r="C186" s="13" t="str">
        <f>_xlfn.TEXTJOIN(CHAR(10),TRUE,$F$41:$F$42)</f>
        <v>ISO 15223-1
ISO 20417</v>
      </c>
      <c r="D186"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186" s="14" t="s">
        <v>211</v>
      </c>
      <c r="M186" s="17"/>
      <c r="N186" s="13"/>
    </row>
    <row r="187" spans="1:14" ht="63" customHeight="1" x14ac:dyDescent="0.2">
      <c r="A187" s="14" t="s">
        <v>212</v>
      </c>
      <c r="B187" s="17" t="s">
        <v>31</v>
      </c>
      <c r="C187" s="13" t="str">
        <f>_xlfn.TEXTJOIN(CHAR(10),TRUE,$F$41:$F$42)</f>
        <v>ISO 15223-1
ISO 20417</v>
      </c>
      <c r="D187"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187" s="14" t="s">
        <v>212</v>
      </c>
      <c r="M187" s="17"/>
      <c r="N187" s="13"/>
    </row>
    <row r="188" spans="1:14" x14ac:dyDescent="0.2">
      <c r="A188" s="63" t="s">
        <v>203</v>
      </c>
      <c r="B188" s="63"/>
      <c r="C188" s="63"/>
      <c r="D188" s="63"/>
      <c r="L188" s="63" t="s">
        <v>203</v>
      </c>
      <c r="M188" s="63"/>
      <c r="N188" s="63"/>
    </row>
    <row r="189" spans="1:14" ht="17" x14ac:dyDescent="0.2">
      <c r="A189" s="18" t="s">
        <v>213</v>
      </c>
      <c r="B189" s="17" t="s">
        <v>544</v>
      </c>
      <c r="C189" s="19" t="str">
        <f t="shared" ref="C189:D190" si="13">$G$1</f>
        <v>N/A</v>
      </c>
      <c r="D189" s="19" t="str">
        <f t="shared" si="13"/>
        <v>N/A</v>
      </c>
      <c r="L189" s="18" t="s">
        <v>213</v>
      </c>
      <c r="M189" s="17"/>
      <c r="N189" s="13"/>
    </row>
    <row r="190" spans="1:14" ht="17" x14ac:dyDescent="0.2">
      <c r="A190" s="18" t="s">
        <v>214</v>
      </c>
      <c r="B190" s="17" t="s">
        <v>544</v>
      </c>
      <c r="C190" s="19" t="str">
        <f t="shared" si="13"/>
        <v>N/A</v>
      </c>
      <c r="D190" s="19" t="str">
        <f t="shared" si="13"/>
        <v>N/A</v>
      </c>
      <c r="L190" s="18" t="s">
        <v>214</v>
      </c>
      <c r="M190" s="17"/>
      <c r="N190" s="13"/>
    </row>
    <row r="191" spans="1:14" ht="17" x14ac:dyDescent="0.2">
      <c r="A191" s="18" t="s">
        <v>25</v>
      </c>
      <c r="B191" s="17" t="s">
        <v>544</v>
      </c>
      <c r="C191" s="19" t="str">
        <f>$G$1</f>
        <v>N/A</v>
      </c>
      <c r="D191" s="19" t="str">
        <f>$G$1</f>
        <v>N/A</v>
      </c>
      <c r="L191" s="18" t="s">
        <v>25</v>
      </c>
      <c r="M191" s="17"/>
      <c r="N191" s="13"/>
    </row>
    <row r="192" spans="1:14" ht="58" customHeight="1" x14ac:dyDescent="0.2">
      <c r="A192" s="14" t="s">
        <v>215</v>
      </c>
      <c r="B192" s="17" t="s">
        <v>31</v>
      </c>
      <c r="C192" s="13" t="str">
        <f t="shared" ref="C192:C197" si="14">_xlfn.TEXTJOIN(CHAR(10),TRUE,$F$41:$F$42)</f>
        <v>ISO 15223-1
ISO 20417</v>
      </c>
      <c r="D192" s="13" t="str">
        <f t="shared" ref="D192:D199" si="15">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192" s="14" t="s">
        <v>215</v>
      </c>
      <c r="M192" s="17"/>
      <c r="N192" s="13"/>
    </row>
    <row r="193" spans="1:14" ht="100" customHeight="1" x14ac:dyDescent="0.2">
      <c r="A193" s="14" t="s">
        <v>216</v>
      </c>
      <c r="B193" s="17" t="s">
        <v>31</v>
      </c>
      <c r="C193" s="13" t="str">
        <f t="shared" si="14"/>
        <v>ISO 15223-1
ISO 20417</v>
      </c>
      <c r="D193" s="13" t="str">
        <f t="shared" si="15"/>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193" s="14" t="s">
        <v>216</v>
      </c>
      <c r="M193" s="17"/>
      <c r="N193" s="13"/>
    </row>
    <row r="194" spans="1:14" ht="79" customHeight="1" x14ac:dyDescent="0.2">
      <c r="A194" s="14" t="s">
        <v>217</v>
      </c>
      <c r="B194" s="17" t="s">
        <v>31</v>
      </c>
      <c r="C194" s="13" t="str">
        <f t="shared" si="14"/>
        <v>ISO 15223-1
ISO 20417</v>
      </c>
      <c r="D194" s="13" t="str">
        <f t="shared" si="15"/>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194" s="14" t="s">
        <v>217</v>
      </c>
      <c r="M194" s="17"/>
      <c r="N194" s="13"/>
    </row>
    <row r="195" spans="1:14" ht="78" customHeight="1" x14ac:dyDescent="0.2">
      <c r="A195" s="14" t="s">
        <v>218</v>
      </c>
      <c r="B195" s="17" t="s">
        <v>31</v>
      </c>
      <c r="C195" s="13" t="str">
        <f t="shared" si="14"/>
        <v>ISO 15223-1
ISO 20417</v>
      </c>
      <c r="D195" s="13" t="str">
        <f t="shared" si="15"/>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195" s="14" t="s">
        <v>218</v>
      </c>
      <c r="M195" s="17"/>
      <c r="N195" s="13"/>
    </row>
    <row r="196" spans="1:14" ht="81" customHeight="1" x14ac:dyDescent="0.2">
      <c r="A196" s="14" t="s">
        <v>219</v>
      </c>
      <c r="B196" s="17" t="s">
        <v>31</v>
      </c>
      <c r="C196" s="13" t="str">
        <f t="shared" si="14"/>
        <v>ISO 15223-1
ISO 20417</v>
      </c>
      <c r="D196" s="13" t="str">
        <f t="shared" si="15"/>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196" s="14" t="s">
        <v>219</v>
      </c>
      <c r="M196" s="17"/>
      <c r="N196" s="13"/>
    </row>
    <row r="197" spans="1:14" ht="70" customHeight="1" x14ac:dyDescent="0.2">
      <c r="A197" s="14" t="s">
        <v>220</v>
      </c>
      <c r="B197" s="17" t="s">
        <v>31</v>
      </c>
      <c r="C197" s="13" t="str">
        <f t="shared" si="14"/>
        <v>ISO 15223-1
ISO 20417</v>
      </c>
      <c r="D197" s="13" t="str">
        <f t="shared" si="15"/>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197" s="14" t="s">
        <v>220</v>
      </c>
      <c r="M197" s="17"/>
      <c r="N197" s="13"/>
    </row>
    <row r="198" spans="1:14" ht="17" x14ac:dyDescent="0.2">
      <c r="A198" s="14" t="s">
        <v>221</v>
      </c>
      <c r="B198" s="17" t="s">
        <v>544</v>
      </c>
      <c r="C198" s="19" t="str">
        <f>$G$1</f>
        <v>N/A</v>
      </c>
      <c r="D198" s="19" t="str">
        <f>$G$1</f>
        <v>N/A</v>
      </c>
      <c r="L198" s="14" t="s">
        <v>221</v>
      </c>
      <c r="M198" s="17"/>
      <c r="N198" s="13"/>
    </row>
    <row r="199" spans="1:14" ht="32" customHeight="1" x14ac:dyDescent="0.2">
      <c r="A199" s="14" t="s">
        <v>222</v>
      </c>
      <c r="B199" s="17" t="s">
        <v>31</v>
      </c>
      <c r="C199" s="13" t="str">
        <f>_xlfn.TEXTJOIN(CHAR(10),TRUE,$F$41:$F$42)</f>
        <v>ISO 15223-1
ISO 20417</v>
      </c>
      <c r="D199" s="13" t="str">
        <f t="shared" si="15"/>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199" s="14" t="s">
        <v>222</v>
      </c>
      <c r="M199" s="17"/>
      <c r="N199" s="13"/>
    </row>
    <row r="200" spans="1:14" ht="34" x14ac:dyDescent="0.2">
      <c r="A200" s="14" t="s">
        <v>223</v>
      </c>
      <c r="B200" s="17" t="s">
        <v>544</v>
      </c>
      <c r="C200" s="19" t="str">
        <f>$G$1</f>
        <v>N/A</v>
      </c>
      <c r="D200" s="19" t="str">
        <f>$G$1</f>
        <v>N/A</v>
      </c>
      <c r="L200" s="14" t="s">
        <v>223</v>
      </c>
      <c r="M200" s="17"/>
      <c r="N200" s="13"/>
    </row>
    <row r="201" spans="1:14" ht="34" x14ac:dyDescent="0.2">
      <c r="A201" s="14" t="s">
        <v>224</v>
      </c>
      <c r="B201" s="17" t="s">
        <v>544</v>
      </c>
      <c r="C201" s="19" t="str">
        <f>$G$1</f>
        <v>N/A</v>
      </c>
      <c r="D201" s="19" t="str">
        <f>$G$1</f>
        <v>N/A</v>
      </c>
      <c r="L201" s="14" t="s">
        <v>224</v>
      </c>
      <c r="M201" s="17"/>
      <c r="N201" s="13"/>
    </row>
    <row r="202" spans="1:14" ht="78" customHeight="1" x14ac:dyDescent="0.2">
      <c r="A202" s="14" t="s">
        <v>225</v>
      </c>
      <c r="B202" s="17" t="s">
        <v>31</v>
      </c>
      <c r="C202" s="13" t="str">
        <f>_xlfn.TEXTJOIN(CHAR(10),TRUE,$F$41:$F$42)</f>
        <v>ISO 15223-1
ISO 20417</v>
      </c>
      <c r="D202"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202" s="14" t="s">
        <v>225</v>
      </c>
      <c r="M202" s="17"/>
      <c r="N202" s="13"/>
    </row>
    <row r="203" spans="1:14" ht="47" customHeight="1" x14ac:dyDescent="0.2">
      <c r="A203" s="14" t="s">
        <v>226</v>
      </c>
      <c r="B203" s="17" t="s">
        <v>31</v>
      </c>
      <c r="C203" s="13" t="str">
        <f>_xlfn.TEXTJOIN(CHAR(10),TRUE,$F$41:$F$42)</f>
        <v>ISO 15223-1
ISO 20417</v>
      </c>
      <c r="D203"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203" s="14" t="s">
        <v>226</v>
      </c>
      <c r="M203" s="17"/>
      <c r="N203" s="13"/>
    </row>
    <row r="204" spans="1:14" ht="68" x14ac:dyDescent="0.2">
      <c r="A204" s="14" t="s">
        <v>227</v>
      </c>
      <c r="B204" s="17" t="s">
        <v>544</v>
      </c>
      <c r="C204" s="19" t="str">
        <f>$G$1</f>
        <v>N/A</v>
      </c>
      <c r="D204" s="19" t="str">
        <f>$G$1</f>
        <v>N/A</v>
      </c>
      <c r="L204" s="14" t="s">
        <v>227</v>
      </c>
      <c r="M204" s="17"/>
      <c r="N204" s="13"/>
    </row>
    <row r="205" spans="1:14" ht="34" x14ac:dyDescent="0.2">
      <c r="A205" s="14" t="s">
        <v>228</v>
      </c>
      <c r="B205" s="17" t="s">
        <v>544</v>
      </c>
      <c r="C205" s="19" t="str">
        <f>$G$1</f>
        <v>N/A</v>
      </c>
      <c r="D205" s="19" t="str">
        <f>$G$1</f>
        <v>N/A</v>
      </c>
      <c r="L205" s="14" t="s">
        <v>228</v>
      </c>
      <c r="M205" s="17"/>
      <c r="N205" s="13"/>
    </row>
    <row r="206" spans="1:14" x14ac:dyDescent="0.2">
      <c r="A206" s="62" t="s">
        <v>229</v>
      </c>
      <c r="B206" s="62"/>
      <c r="C206" s="62"/>
      <c r="D206" s="62"/>
      <c r="L206" s="62" t="s">
        <v>229</v>
      </c>
      <c r="M206" s="62"/>
      <c r="N206" s="62"/>
    </row>
    <row r="207" spans="1:14" x14ac:dyDescent="0.2">
      <c r="A207" s="71" t="s">
        <v>23</v>
      </c>
      <c r="B207" s="72"/>
      <c r="C207" s="72"/>
      <c r="D207" s="73"/>
      <c r="L207" s="71" t="s">
        <v>23</v>
      </c>
      <c r="M207" s="72"/>
      <c r="N207" s="72"/>
    </row>
    <row r="208" spans="1:14" ht="17" x14ac:dyDescent="0.2">
      <c r="A208" s="14" t="s">
        <v>233</v>
      </c>
      <c r="B208" s="17" t="s">
        <v>544</v>
      </c>
      <c r="C208" s="19" t="str">
        <f t="shared" ref="C208:D217" si="16">$G$1</f>
        <v>N/A</v>
      </c>
      <c r="D208" s="19" t="str">
        <f t="shared" si="16"/>
        <v>N/A</v>
      </c>
      <c r="L208" s="14" t="s">
        <v>233</v>
      </c>
      <c r="M208" s="17"/>
      <c r="N208" s="13"/>
    </row>
    <row r="209" spans="1:14" ht="17" x14ac:dyDescent="0.2">
      <c r="A209" s="14" t="s">
        <v>234</v>
      </c>
      <c r="B209" s="17" t="s">
        <v>544</v>
      </c>
      <c r="C209" s="19" t="str">
        <f t="shared" si="16"/>
        <v>N/A</v>
      </c>
      <c r="D209" s="19" t="str">
        <f t="shared" si="16"/>
        <v>N/A</v>
      </c>
      <c r="L209" s="14" t="s">
        <v>234</v>
      </c>
      <c r="M209" s="17"/>
      <c r="N209" s="13"/>
    </row>
    <row r="210" spans="1:14" ht="17" x14ac:dyDescent="0.2">
      <c r="A210" s="14" t="s">
        <v>235</v>
      </c>
      <c r="B210" s="17" t="s">
        <v>544</v>
      </c>
      <c r="C210" s="19" t="str">
        <f t="shared" si="16"/>
        <v>N/A</v>
      </c>
      <c r="D210" s="19" t="str">
        <f t="shared" si="16"/>
        <v>N/A</v>
      </c>
      <c r="L210" s="14" t="s">
        <v>235</v>
      </c>
      <c r="M210" s="17"/>
      <c r="N210" s="13"/>
    </row>
    <row r="211" spans="1:14" ht="17" x14ac:dyDescent="0.2">
      <c r="A211" s="14" t="s">
        <v>236</v>
      </c>
      <c r="B211" s="17" t="s">
        <v>544</v>
      </c>
      <c r="C211" s="19" t="str">
        <f t="shared" si="16"/>
        <v>N/A</v>
      </c>
      <c r="D211" s="19" t="str">
        <f t="shared" si="16"/>
        <v>N/A</v>
      </c>
      <c r="L211" s="14" t="s">
        <v>236</v>
      </c>
      <c r="M211" s="17"/>
      <c r="N211" s="13"/>
    </row>
    <row r="212" spans="1:14" ht="17" x14ac:dyDescent="0.2">
      <c r="A212" s="14" t="s">
        <v>237</v>
      </c>
      <c r="B212" s="17" t="s">
        <v>544</v>
      </c>
      <c r="C212" s="19" t="str">
        <f t="shared" si="16"/>
        <v>N/A</v>
      </c>
      <c r="D212" s="19" t="str">
        <f t="shared" si="16"/>
        <v>N/A</v>
      </c>
      <c r="L212" s="14" t="s">
        <v>237</v>
      </c>
      <c r="M212" s="17"/>
      <c r="N212" s="13"/>
    </row>
    <row r="213" spans="1:14" ht="17" x14ac:dyDescent="0.2">
      <c r="A213" s="14" t="s">
        <v>238</v>
      </c>
      <c r="B213" s="17" t="s">
        <v>544</v>
      </c>
      <c r="C213" s="19" t="str">
        <f t="shared" si="16"/>
        <v>N/A</v>
      </c>
      <c r="D213" s="19" t="str">
        <f t="shared" si="16"/>
        <v>N/A</v>
      </c>
      <c r="L213" s="14" t="s">
        <v>238</v>
      </c>
      <c r="M213" s="17"/>
      <c r="N213" s="13"/>
    </row>
    <row r="214" spans="1:14" ht="17" x14ac:dyDescent="0.2">
      <c r="A214" s="14" t="s">
        <v>239</v>
      </c>
      <c r="B214" s="17" t="s">
        <v>544</v>
      </c>
      <c r="C214" s="19" t="str">
        <f t="shared" si="16"/>
        <v>N/A</v>
      </c>
      <c r="D214" s="19" t="str">
        <f t="shared" si="16"/>
        <v>N/A</v>
      </c>
      <c r="L214" s="14" t="s">
        <v>239</v>
      </c>
      <c r="M214" s="17"/>
      <c r="N214" s="13"/>
    </row>
    <row r="215" spans="1:14" ht="17" x14ac:dyDescent="0.2">
      <c r="A215" s="14" t="s">
        <v>240</v>
      </c>
      <c r="B215" s="17" t="s">
        <v>544</v>
      </c>
      <c r="C215" s="19" t="str">
        <f t="shared" si="16"/>
        <v>N/A</v>
      </c>
      <c r="D215" s="19" t="str">
        <f t="shared" si="16"/>
        <v>N/A</v>
      </c>
      <c r="L215" s="14" t="s">
        <v>240</v>
      </c>
      <c r="M215" s="17"/>
      <c r="N215" s="13"/>
    </row>
    <row r="216" spans="1:14" ht="34" x14ac:dyDescent="0.2">
      <c r="A216" s="14" t="s">
        <v>241</v>
      </c>
      <c r="B216" s="17" t="s">
        <v>544</v>
      </c>
      <c r="C216" s="19" t="str">
        <f t="shared" si="16"/>
        <v>N/A</v>
      </c>
      <c r="D216" s="19" t="str">
        <f t="shared" si="16"/>
        <v>N/A</v>
      </c>
      <c r="L216" s="14" t="s">
        <v>241</v>
      </c>
      <c r="M216" s="17"/>
      <c r="N216" s="13"/>
    </row>
    <row r="217" spans="1:14" ht="34" x14ac:dyDescent="0.2">
      <c r="A217" s="14" t="s">
        <v>242</v>
      </c>
      <c r="B217" s="17" t="s">
        <v>544</v>
      </c>
      <c r="C217" s="19" t="str">
        <f t="shared" si="16"/>
        <v>N/A</v>
      </c>
      <c r="D217" s="19" t="str">
        <f t="shared" si="16"/>
        <v>N/A</v>
      </c>
      <c r="L217" s="14" t="s">
        <v>242</v>
      </c>
      <c r="M217" s="17"/>
      <c r="N217" s="13"/>
    </row>
    <row r="218" spans="1:14" x14ac:dyDescent="0.2">
      <c r="A218" s="68" t="s">
        <v>243</v>
      </c>
      <c r="B218" s="69"/>
      <c r="C218" s="69"/>
      <c r="D218" s="70"/>
      <c r="L218" s="68" t="s">
        <v>243</v>
      </c>
      <c r="M218" s="69"/>
      <c r="N218" s="69"/>
    </row>
    <row r="219" spans="1:14" x14ac:dyDescent="0.2">
      <c r="A219" s="71" t="s">
        <v>24</v>
      </c>
      <c r="B219" s="72"/>
      <c r="C219" s="72"/>
      <c r="D219" s="73"/>
      <c r="L219" s="71" t="s">
        <v>24</v>
      </c>
      <c r="M219" s="72"/>
      <c r="N219" s="72"/>
    </row>
    <row r="220" spans="1:14" ht="67" customHeight="1" x14ac:dyDescent="0.2">
      <c r="A220" s="14" t="s">
        <v>244</v>
      </c>
      <c r="B220" s="17" t="s">
        <v>31</v>
      </c>
      <c r="C220" s="13" t="str">
        <f>_xlfn.TEXTJOIN(CHAR(10),TRUE,$F$41:$F$42)</f>
        <v>ISO 15223-1
ISO 20417</v>
      </c>
      <c r="D220" s="13" t="str">
        <f t="shared" ref="D220:D229" si="17">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220" s="14" t="s">
        <v>244</v>
      </c>
      <c r="M220" s="17"/>
      <c r="N220" s="13"/>
    </row>
    <row r="221" spans="1:14" ht="63" customHeight="1" x14ac:dyDescent="0.2">
      <c r="A221" s="14" t="s">
        <v>245</v>
      </c>
      <c r="B221" s="17" t="s">
        <v>31</v>
      </c>
      <c r="C221" s="13" t="str">
        <f>_xlfn.TEXTJOIN(CHAR(10),TRUE,$F$41:$F$42)</f>
        <v>ISO 15223-1
ISO 20417</v>
      </c>
      <c r="D221" s="13" t="str">
        <f t="shared" si="17"/>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221" s="14" t="s">
        <v>245</v>
      </c>
      <c r="M221" s="17"/>
      <c r="N221" s="13"/>
    </row>
    <row r="222" spans="1:14" ht="56" customHeight="1" x14ac:dyDescent="0.2">
      <c r="A222" s="14" t="s">
        <v>246</v>
      </c>
      <c r="B222" s="17" t="s">
        <v>31</v>
      </c>
      <c r="C222" s="13" t="str">
        <f>_xlfn.TEXTJOIN(CHAR(10),TRUE,$F$41:$F$42)</f>
        <v>ISO 15223-1
ISO 20417</v>
      </c>
      <c r="D222" s="13" t="str">
        <f t="shared" si="17"/>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222" s="14" t="s">
        <v>246</v>
      </c>
      <c r="M222" s="17"/>
      <c r="N222" s="13"/>
    </row>
    <row r="223" spans="1:14" ht="59" customHeight="1" x14ac:dyDescent="0.2">
      <c r="A223" s="14" t="s">
        <v>247</v>
      </c>
      <c r="B223" s="17" t="s">
        <v>31</v>
      </c>
      <c r="C223" s="13" t="str">
        <f>_xlfn.TEXTJOIN(CHAR(10),TRUE,$F$41:$F$42)</f>
        <v>ISO 15223-1
ISO 20417</v>
      </c>
      <c r="D223" s="13" t="str">
        <f t="shared" si="17"/>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223" s="14" t="s">
        <v>247</v>
      </c>
      <c r="M223" s="17"/>
      <c r="N223" s="13"/>
    </row>
    <row r="224" spans="1:14" ht="45" customHeight="1" x14ac:dyDescent="0.2">
      <c r="A224" s="14" t="s">
        <v>248</v>
      </c>
      <c r="B224" s="17" t="s">
        <v>31</v>
      </c>
      <c r="C224" s="13" t="str">
        <f>_xlfn.TEXTJOIN(CHAR(10),TRUE,$F$41:$F$42)</f>
        <v>ISO 15223-1
ISO 20417</v>
      </c>
      <c r="D224" s="13" t="str">
        <f t="shared" si="17"/>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224" s="14" t="s">
        <v>248</v>
      </c>
      <c r="M224" s="17"/>
      <c r="N224" s="13"/>
    </row>
    <row r="225" spans="1:14" ht="93" customHeight="1" x14ac:dyDescent="0.2">
      <c r="A225" s="14" t="s">
        <v>249</v>
      </c>
      <c r="B225" s="17" t="s">
        <v>31</v>
      </c>
      <c r="C225" s="13" t="str">
        <f>$F$10&amp;CHAR(10)&amp;$F$35&amp;CHAR(10)&amp;_xlfn.TEXTJOIN(CHAR(10),TRUE,$F$40:$F$42)</f>
        <v>ISO/IEC 15444-1
IEC 62304
IEC 82304-1
ISO 15223-1
ISO 20417</v>
      </c>
      <c r="D225" s="13" t="str">
        <f t="shared" si="17"/>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225" s="14" t="s">
        <v>249</v>
      </c>
      <c r="M225" s="17"/>
      <c r="N225" s="13"/>
    </row>
    <row r="226" spans="1:14" ht="75" customHeight="1" x14ac:dyDescent="0.2">
      <c r="A226" s="14" t="s">
        <v>250</v>
      </c>
      <c r="B226" s="17" t="s">
        <v>31</v>
      </c>
      <c r="C226" s="13" t="str">
        <f>_xlfn.TEXTJOIN(CHAR(10),TRUE,$F$41:$F$42)</f>
        <v>ISO 15223-1
ISO 20417</v>
      </c>
      <c r="D226" s="13" t="str">
        <f t="shared" si="17"/>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226" s="14" t="s">
        <v>250</v>
      </c>
      <c r="M226" s="17"/>
      <c r="N226" s="13"/>
    </row>
    <row r="227" spans="1:14" ht="59" customHeight="1" x14ac:dyDescent="0.2">
      <c r="A227" s="14" t="s">
        <v>251</v>
      </c>
      <c r="B227" s="17" t="s">
        <v>31</v>
      </c>
      <c r="C227" s="13" t="str">
        <f>_xlfn.TEXTJOIN(CHAR(10),TRUE,$F$41:$F$42)</f>
        <v>ISO 15223-1
ISO 20417</v>
      </c>
      <c r="D227" s="13" t="str">
        <f t="shared" si="17"/>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227" s="14" t="s">
        <v>251</v>
      </c>
      <c r="M227" s="17"/>
      <c r="N227" s="13"/>
    </row>
    <row r="228" spans="1:14" ht="62" customHeight="1" x14ac:dyDescent="0.2">
      <c r="A228" s="14" t="s">
        <v>252</v>
      </c>
      <c r="B228" s="17" t="s">
        <v>31</v>
      </c>
      <c r="C228" s="13" t="str">
        <f>_xlfn.TEXTJOIN(CHAR(10),TRUE,$F$41:$F$42)</f>
        <v>ISO 15223-1
ISO 20417</v>
      </c>
      <c r="D228" s="13" t="str">
        <f>_xlfn.TEXTJOIN(CHAR(10),TRUE,$I$4:$I$25)&amp;CHAR(10)&amp;_xlfn.TEXTJOIN(CHAR(10),TRUE,$I$27:$I$33)&amp;CHAR(10)&amp;_xlfn.TEXTJOIN(CHAR(10),TRUE,$I$35:$I$40)&amp;CHAR(10)&amp;_xlfn.TEXTJOIN(CHAR(10),TRUE,$I$42:$I$46)&amp;CHAR(10)&amp;_xlfn.TEXTJOIN(CHAR(10),TRUE,$I$48:$I$50)&amp;CHAR(10)&amp;$I$52&amp;CHAR(10)&amp;$I$53</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Z110701 - Automatic film loading systems
Z110702 - Diaphanoscope
Z110703 - X–ray film viewer
Z110704 - X–ray film players
Z110705 - Laser imagers for bioimaging
Z110706 - Video or digital bioimaging players
Z119001 - Bone densitometry systems
Z119002 - Dosimeters
Z119003 - Bioimaging photography instruments
Z119004 - Microfilm image readers
Z119005 - Personal dosimeter readers
Z119008 - Bioimaging visualization and/or diagnostic report viewing monitors
Z119010 - Laser systems for patient positioning
Z119011 - Mammography ecography or radiography stereotactic systems
Z119013 - Thermographs
Z119014 - Video recorders for bioimages</v>
      </c>
      <c r="L228" s="14" t="s">
        <v>252</v>
      </c>
      <c r="M228" s="17"/>
      <c r="N228" s="13"/>
    </row>
    <row r="229" spans="1:14" ht="54" customHeight="1" x14ac:dyDescent="0.2">
      <c r="A229" s="14" t="s">
        <v>253</v>
      </c>
      <c r="B229" s="17" t="s">
        <v>31</v>
      </c>
      <c r="C229" s="13" t="str">
        <f>_xlfn.TEXTJOIN(CHAR(10),TRUE,$F$41:$F$42)</f>
        <v>ISO 15223-1
ISO 20417</v>
      </c>
      <c r="D229" s="13" t="str">
        <f t="shared" si="17"/>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229" s="14" t="s">
        <v>253</v>
      </c>
      <c r="M229" s="17"/>
      <c r="N229" s="13"/>
    </row>
    <row r="230" spans="1:14" ht="16" customHeight="1" x14ac:dyDescent="0.2">
      <c r="A230" s="63" t="s">
        <v>254</v>
      </c>
      <c r="B230" s="63"/>
      <c r="C230" s="63"/>
      <c r="D230" s="63"/>
      <c r="L230" s="63" t="s">
        <v>254</v>
      </c>
      <c r="M230" s="63"/>
      <c r="N230" s="63"/>
    </row>
    <row r="231" spans="1:14" ht="65" customHeight="1" x14ac:dyDescent="0.2">
      <c r="A231" s="14" t="s">
        <v>495</v>
      </c>
      <c r="B231" s="17" t="s">
        <v>31</v>
      </c>
      <c r="C231" s="13" t="str">
        <f>_xlfn.TEXTJOIN(CHAR(10),TRUE,$F$41:$F$42)</f>
        <v>ISO 15223-1
ISO 20417</v>
      </c>
      <c r="D231" s="13" t="str">
        <f t="shared" ref="D231:D238" si="18">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231" s="14" t="s">
        <v>495</v>
      </c>
      <c r="M231" s="17"/>
      <c r="N231" s="13"/>
    </row>
    <row r="232" spans="1:14" ht="72" customHeight="1" x14ac:dyDescent="0.2">
      <c r="A232" s="14" t="s">
        <v>496</v>
      </c>
      <c r="B232" s="17" t="s">
        <v>31</v>
      </c>
      <c r="C232" s="13" t="str">
        <f>_xlfn.TEXTJOIN(CHAR(10),TRUE,$F$41:$F$42)</f>
        <v>ISO 15223-1
ISO 20417</v>
      </c>
      <c r="D232" s="13" t="str">
        <f t="shared" si="18"/>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232" s="14" t="s">
        <v>496</v>
      </c>
      <c r="M232" s="17"/>
      <c r="N232" s="13"/>
    </row>
    <row r="233" spans="1:14" ht="64" customHeight="1" x14ac:dyDescent="0.2">
      <c r="A233" s="14" t="s">
        <v>497</v>
      </c>
      <c r="B233" s="17" t="s">
        <v>31</v>
      </c>
      <c r="C233" s="13" t="str">
        <f>_xlfn.TEXTJOIN(CHAR(10),TRUE,$F$41:$F$42)</f>
        <v>ISO 15223-1
ISO 20417</v>
      </c>
      <c r="D233" s="13" t="str">
        <f t="shared" si="18"/>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233" s="14" t="s">
        <v>497</v>
      </c>
      <c r="M233" s="17"/>
      <c r="N233" s="13"/>
    </row>
    <row r="234" spans="1:14" ht="71" customHeight="1" x14ac:dyDescent="0.2">
      <c r="A234" s="14" t="s">
        <v>498</v>
      </c>
      <c r="B234" s="17" t="s">
        <v>31</v>
      </c>
      <c r="C234" s="13" t="str">
        <f>$F$5&amp;CHAR(10)&amp;_xlfn.TEXTJOIN(CHAR(10),TRUE,$F$41:$F$42)</f>
        <v>ISO 14971
ISO 15223-1
ISO 20417</v>
      </c>
      <c r="D234" s="13" t="str">
        <f t="shared" si="18"/>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234" s="14" t="s">
        <v>498</v>
      </c>
      <c r="M234" s="17"/>
      <c r="N234" s="13"/>
    </row>
    <row r="235" spans="1:14" ht="34" x14ac:dyDescent="0.2">
      <c r="A235" s="14" t="s">
        <v>255</v>
      </c>
      <c r="B235" s="17" t="s">
        <v>544</v>
      </c>
      <c r="C235" s="19" t="str">
        <f>$G$1</f>
        <v>N/A</v>
      </c>
      <c r="D235" s="19" t="str">
        <f>$G$1</f>
        <v>N/A</v>
      </c>
      <c r="L235" s="14" t="s">
        <v>255</v>
      </c>
      <c r="M235" s="17"/>
      <c r="N235" s="13"/>
    </row>
    <row r="236" spans="1:14" ht="34" x14ac:dyDescent="0.2">
      <c r="A236" s="14" t="s">
        <v>256</v>
      </c>
      <c r="B236" s="17" t="s">
        <v>544</v>
      </c>
      <c r="C236" s="19" t="str">
        <f>$G$1</f>
        <v>N/A</v>
      </c>
      <c r="D236" s="19" t="str">
        <f>$G$1</f>
        <v>N/A</v>
      </c>
      <c r="L236" s="14" t="s">
        <v>256</v>
      </c>
      <c r="M236" s="17"/>
      <c r="N236" s="13"/>
    </row>
    <row r="237" spans="1:14" ht="106" customHeight="1" x14ac:dyDescent="0.2">
      <c r="A237" s="14" t="s">
        <v>257</v>
      </c>
      <c r="B237" s="17" t="s">
        <v>31</v>
      </c>
      <c r="C237" s="13" t="str">
        <f>_xlfn.TEXTJOIN(CHAR(10),TRUE,$F$41:$F$42)</f>
        <v>ISO 15223-1
ISO 20417</v>
      </c>
      <c r="D237" s="13" t="str">
        <f>_xlfn.TEXTJOIN(CHAR(10),TRUE,$I$4:$I$25)&amp;CHAR(10)&amp;_xlfn.TEXTJOIN(CHAR(10),TRUE,$I$27:$I$33)&amp;CHAR(10)&amp;_xlfn.TEXTJOIN(CHAR(10),TRUE,$I$35:$I$40)&amp;CHAR(10)&amp;_xlfn.TEXTJOIN(CHAR(10),TRUE,$I$42:$I$46)&amp;CHAR(10)&amp;_xlfn.TEXTJOIN(CHAR(10),TRUE,$I$48:$I$50)&amp;CHAR(10)&amp;$I$52&amp;CHAR(10)&amp;$I$53</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Z110701 - Automatic film loading systems
Z110702 - Diaphanoscope
Z110703 - X–ray film viewer
Z110704 - X–ray film players
Z110705 - Laser imagers for bioimaging
Z110706 - Video or digital bioimaging players
Z119001 - Bone densitometry systems
Z119002 - Dosimeters
Z119003 - Bioimaging photography instruments
Z119004 - Microfilm image readers
Z119005 - Personal dosimeter readers
Z119008 - Bioimaging visualization and/or diagnostic report viewing monitors
Z119010 - Laser systems for patient positioning
Z119011 - Mammography ecography or radiography stereotactic systems
Z119013 - Thermographs
Z119014 - Video recorders for bioimages</v>
      </c>
      <c r="L237" s="14" t="s">
        <v>257</v>
      </c>
      <c r="M237" s="17"/>
      <c r="N237" s="13"/>
    </row>
    <row r="238" spans="1:14" ht="112" customHeight="1" x14ac:dyDescent="0.2">
      <c r="A238" s="14" t="s">
        <v>258</v>
      </c>
      <c r="B238" s="17" t="s">
        <v>31</v>
      </c>
      <c r="C238" s="13" t="str">
        <f>_xlfn.TEXTJOIN(CHAR(10),TRUE,$F$41:$F$42)</f>
        <v>ISO 15223-1
ISO 20417</v>
      </c>
      <c r="D238" s="13" t="str">
        <f t="shared" si="18"/>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238" s="14" t="s">
        <v>258</v>
      </c>
      <c r="M238" s="17"/>
      <c r="N238" s="13"/>
    </row>
    <row r="239" spans="1:14" ht="85" x14ac:dyDescent="0.2">
      <c r="A239" s="14" t="s">
        <v>259</v>
      </c>
      <c r="B239" s="17" t="s">
        <v>544</v>
      </c>
      <c r="C239" s="19" t="str">
        <f>$G$1</f>
        <v>N/A</v>
      </c>
      <c r="D239" s="19" t="str">
        <f>$G$1</f>
        <v>N/A</v>
      </c>
      <c r="L239" s="14" t="s">
        <v>259</v>
      </c>
      <c r="M239" s="17"/>
      <c r="N239" s="13"/>
    </row>
    <row r="240" spans="1:14" x14ac:dyDescent="0.2">
      <c r="A240" s="63" t="s">
        <v>260</v>
      </c>
      <c r="B240" s="63"/>
      <c r="C240" s="63"/>
      <c r="D240" s="63"/>
      <c r="L240" s="63" t="s">
        <v>260</v>
      </c>
      <c r="M240" s="63"/>
      <c r="N240" s="63"/>
    </row>
    <row r="241" spans="1:14" ht="87" customHeight="1" x14ac:dyDescent="0.2">
      <c r="A241" s="16" t="s">
        <v>499</v>
      </c>
      <c r="B241" s="17" t="s">
        <v>31</v>
      </c>
      <c r="C241" s="13" t="str">
        <f>_xlfn.TEXTJOIN(CHAR(10),TRUE,$F$41:$F$42)</f>
        <v>ISO 15223-1
ISO 20417</v>
      </c>
      <c r="D241" s="13" t="str">
        <f t="shared" ref="D241:D242" si="19">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241" s="16" t="s">
        <v>499</v>
      </c>
      <c r="M241" s="17"/>
      <c r="N241" s="13"/>
    </row>
    <row r="242" spans="1:14" ht="80" customHeight="1" x14ac:dyDescent="0.2">
      <c r="A242" s="16" t="s">
        <v>500</v>
      </c>
      <c r="B242" s="17" t="s">
        <v>31</v>
      </c>
      <c r="C242" s="13" t="str">
        <f>_xlfn.TEXTJOIN(CHAR(10),TRUE,$F$41:$F$42)</f>
        <v>ISO 15223-1
ISO 20417</v>
      </c>
      <c r="D242" s="13" t="str">
        <f t="shared" si="19"/>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242" s="16" t="s">
        <v>500</v>
      </c>
      <c r="M242" s="17"/>
      <c r="N242" s="13"/>
    </row>
    <row r="243" spans="1:14" x14ac:dyDescent="0.2">
      <c r="A243" s="65" t="s">
        <v>261</v>
      </c>
      <c r="B243" s="65"/>
      <c r="C243" s="65"/>
      <c r="D243" s="65"/>
      <c r="L243" s="65" t="s">
        <v>261</v>
      </c>
      <c r="M243" s="65"/>
      <c r="N243" s="65"/>
    </row>
    <row r="244" spans="1:14" ht="98" customHeight="1" x14ac:dyDescent="0.2">
      <c r="A244" s="16" t="s">
        <v>501</v>
      </c>
      <c r="B244" s="17" t="s">
        <v>31</v>
      </c>
      <c r="C244" s="13" t="str">
        <f>_xlfn.TEXTJOIN(CHAR(10),TRUE,$F$11:$F$12)&amp;CHAR(10)&amp;$F$27&amp;CHAR(10)&amp;$F$41&amp;CHAR(10)&amp;$F$42</f>
        <v>IEC 60601-1
IEC 60601-1-2
IEC TS 60601-4-2
ISO 15223-1
ISO 20417</v>
      </c>
      <c r="D244" s="13" t="str">
        <f>_xlfn.TEXTJOIN(CHAR(10),TRUE,$I$4:$I$10)&amp;CHAR(10)&amp;_xlfn.TEXTJOIN(CHAR(10),TRUE,$I$12:$I$25)&amp;CHAR(10)&amp;_xlfn.TEXTJOIN(CHAR(10),TRUE,$I$27:$I$28)&amp;CHAR(10)&amp;_xlfn.TEXTJOIN(CHAR(10),TRUE,$I$32:$I$33)&amp;CHAR(10)&amp;$I$49&amp;CHAR(10)&amp;$I$50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Z110601 - Laser imaging scanner
Z110602 - Digital computed radiography (CR) systems
Z119010 - Laser systems for patient positioning
Z119011 - Mammography ecography or radiography stereotactic systems</v>
      </c>
      <c r="L244" s="16" t="s">
        <v>501</v>
      </c>
      <c r="M244" s="17"/>
      <c r="N244" s="13"/>
    </row>
    <row r="245" spans="1:14" ht="94" customHeight="1" x14ac:dyDescent="0.2">
      <c r="A245" s="16" t="s">
        <v>502</v>
      </c>
      <c r="B245" s="17" t="s">
        <v>31</v>
      </c>
      <c r="C245" s="13" t="str">
        <f>_xlfn.TEXTJOIN(CHAR(10),TRUE,$F$11:$F$12)&amp;CHAR(10)&amp;$F$27&amp;CHAR(10)&amp;$F$41&amp;CHAR(10)&amp;$F$42</f>
        <v>IEC 60601-1
IEC 60601-1-2
IEC TS 60601-4-2
ISO 15223-1
ISO 20417</v>
      </c>
      <c r="D245" s="13" t="str">
        <f>_xlfn.TEXTJOIN(CHAR(10),TRUE,$I$4:$I$10)&amp;CHAR(10)&amp;_xlfn.TEXTJOIN(CHAR(10),TRUE,$I$12:$I$25)&amp;CHAR(10)&amp;_xlfn.TEXTJOIN(CHAR(10),TRUE,$I$27:$I$28)&amp;CHAR(10)&amp;_xlfn.TEXTJOIN(CHAR(10),TRUE,$I$32:$I$33)&amp;CHAR(10)&amp;$I$49&amp;CHAR(10)&amp;$I$50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Z110601 - Laser imaging scanner
Z110602 - Digital computed radiography (CR) systems
Z119010 - Laser systems for patient positioning
Z119011 - Mammography ecography or radiography stereotactic systems</v>
      </c>
      <c r="L245" s="16" t="s">
        <v>502</v>
      </c>
      <c r="M245" s="17"/>
      <c r="N245" s="13"/>
    </row>
    <row r="246" spans="1:14" x14ac:dyDescent="0.2">
      <c r="A246" s="63" t="s">
        <v>262</v>
      </c>
      <c r="B246" s="63"/>
      <c r="C246" s="63"/>
      <c r="D246" s="63"/>
      <c r="L246" s="63" t="s">
        <v>262</v>
      </c>
      <c r="M246" s="63"/>
      <c r="N246" s="63"/>
    </row>
    <row r="247" spans="1:14" ht="84" customHeight="1" x14ac:dyDescent="0.2">
      <c r="A247" s="14" t="s">
        <v>503</v>
      </c>
      <c r="B247" s="17" t="s">
        <v>31</v>
      </c>
      <c r="C247" s="13" t="str">
        <f>$F$5&amp;CHAR(10)&amp;_xlfn.TEXTJOIN(CHAR(10),TRUE,$F$41:$F$42)</f>
        <v>ISO 14971
ISO 15223-1
ISO 20417</v>
      </c>
      <c r="D247"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247" s="14" t="s">
        <v>503</v>
      </c>
      <c r="M247" s="17"/>
      <c r="N247" s="13"/>
    </row>
    <row r="248" spans="1:14" ht="102" customHeight="1" x14ac:dyDescent="0.2">
      <c r="A248" s="14" t="s">
        <v>504</v>
      </c>
      <c r="B248" s="17" t="s">
        <v>31</v>
      </c>
      <c r="C248" s="13" t="str">
        <f>$F$5&amp;CHAR(10)&amp;$F$36&amp;CHAR(10)&amp;_xlfn.TEXTJOIN(CHAR(10),TRUE,$F$41:$F$42)</f>
        <v>ISO 14971
IEC 62311
ISO 15223-1
ISO 20417</v>
      </c>
      <c r="D248"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248" s="14" t="s">
        <v>504</v>
      </c>
      <c r="M248" s="17"/>
      <c r="N248" s="13"/>
    </row>
    <row r="249" spans="1:14" ht="123" customHeight="1" x14ac:dyDescent="0.2">
      <c r="A249" s="14" t="s">
        <v>505</v>
      </c>
      <c r="B249" s="17" t="s">
        <v>31</v>
      </c>
      <c r="C249" s="13" t="str">
        <f>$F$5&amp;CHAR(10)&amp;$F$36&amp;CHAR(10)&amp;_xlfn.TEXTJOIN(CHAR(10),TRUE,$F$41:$F$42)</f>
        <v>ISO 14971
IEC 62311
ISO 15223-1
ISO 20417</v>
      </c>
      <c r="D249"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249" s="14" t="s">
        <v>505</v>
      </c>
      <c r="M249" s="17"/>
      <c r="N249" s="13"/>
    </row>
    <row r="250" spans="1:14" ht="34" x14ac:dyDescent="0.2">
      <c r="A250" s="14" t="s">
        <v>506</v>
      </c>
      <c r="B250" s="17" t="s">
        <v>544</v>
      </c>
      <c r="C250" s="19" t="str">
        <f>$G$1</f>
        <v>N/A</v>
      </c>
      <c r="D250" s="19" t="str">
        <f>$G$1</f>
        <v>N/A</v>
      </c>
      <c r="L250" s="14" t="s">
        <v>506</v>
      </c>
      <c r="M250" s="17"/>
      <c r="N250" s="13"/>
    </row>
    <row r="251" spans="1:14" ht="34" x14ac:dyDescent="0.2">
      <c r="A251" s="14" t="s">
        <v>507</v>
      </c>
      <c r="B251" s="17" t="s">
        <v>544</v>
      </c>
      <c r="C251" s="19" t="str">
        <f>$G$1</f>
        <v>N/A</v>
      </c>
      <c r="D251" s="19" t="str">
        <f>$G$1</f>
        <v>N/A</v>
      </c>
      <c r="L251" s="14" t="s">
        <v>507</v>
      </c>
      <c r="M251" s="17"/>
      <c r="N251" s="13"/>
    </row>
    <row r="252" spans="1:14" ht="52" customHeight="1" x14ac:dyDescent="0.2">
      <c r="A252" s="14" t="s">
        <v>508</v>
      </c>
      <c r="B252" s="17"/>
      <c r="C252" s="60" t="s">
        <v>633</v>
      </c>
      <c r="D252" s="61"/>
      <c r="L252" s="14" t="s">
        <v>508</v>
      </c>
      <c r="M252" s="17"/>
      <c r="N252" s="13"/>
    </row>
    <row r="253" spans="1:14" ht="85" x14ac:dyDescent="0.2">
      <c r="A253" s="14" t="s">
        <v>263</v>
      </c>
      <c r="B253" s="17" t="s">
        <v>544</v>
      </c>
      <c r="C253" s="19" t="str">
        <f>$G$1</f>
        <v>N/A</v>
      </c>
      <c r="D253" s="19" t="str">
        <f>$G$1</f>
        <v>N/A</v>
      </c>
      <c r="L253" s="14" t="s">
        <v>263</v>
      </c>
      <c r="M253" s="17"/>
      <c r="N253" s="13"/>
    </row>
    <row r="254" spans="1:14" ht="136" customHeight="1" x14ac:dyDescent="0.2">
      <c r="A254" s="14" t="s">
        <v>264</v>
      </c>
      <c r="B254" s="17" t="s">
        <v>31</v>
      </c>
      <c r="C254" s="13" t="str">
        <f>_xlfn.TEXTJOIN(CHAR(10),TRUE,$F$35:$F$37)</f>
        <v>IEC 62304
IEC 62311
IEC 62359</v>
      </c>
      <c r="D254"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254" s="14" t="s">
        <v>264</v>
      </c>
      <c r="M254" s="17"/>
      <c r="N254" s="13"/>
    </row>
    <row r="255" spans="1:14" x14ac:dyDescent="0.2">
      <c r="A255" s="71" t="s">
        <v>265</v>
      </c>
      <c r="B255" s="72"/>
      <c r="C255" s="72"/>
      <c r="D255" s="73"/>
      <c r="L255" s="71" t="s">
        <v>265</v>
      </c>
      <c r="M255" s="72"/>
      <c r="N255" s="72"/>
    </row>
    <row r="256" spans="1:14" ht="81" customHeight="1" x14ac:dyDescent="0.2">
      <c r="A256" s="14" t="s">
        <v>509</v>
      </c>
      <c r="B256" s="17" t="s">
        <v>31</v>
      </c>
      <c r="C256" s="13" t="str">
        <f>$F$5&amp;CHAR(10)&amp;_xlfn.TEXTJOIN(CHAR(10),TRUE,$F$41:$F$42)</f>
        <v>ISO 14971
ISO 15223-1
ISO 20417</v>
      </c>
      <c r="D256" s="13" t="str">
        <f>_xlfn.TEXTJOIN(CHAR(10),TRUE,$I$4:$I$10)&amp;CHAR(10)&amp;_xlfn.TEXTJOIN(CHAR(10),TRUE,$I$12:$I$25)&amp;CHAR(10)&amp;_xlfn.TEXTJOIN(CHAR(10),TRUE,$I$27:$I$28)&amp;CHAR(10)&amp;_xlfn.TEXTJOIN(CHAR(10),TRUE,$I$32:$I$33)&amp;CHAR(10)&amp;$I$49&amp;CHAR(10)&amp;$I$50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Z110601 - Laser imaging scanner
Z110602 - Digital computed radiography (CR) systems
Z119010 - Laser systems for patient positioning
Z119011 - Mammography ecography or radiography stereotactic systems</v>
      </c>
      <c r="L256" s="14" t="s">
        <v>509</v>
      </c>
      <c r="M256" s="17"/>
      <c r="N256" s="13"/>
    </row>
    <row r="257" spans="1:14" ht="17" x14ac:dyDescent="0.2">
      <c r="A257" s="14" t="s">
        <v>510</v>
      </c>
      <c r="B257" s="17" t="s">
        <v>544</v>
      </c>
      <c r="C257" s="19" t="str">
        <f>$G$1</f>
        <v>N/A</v>
      </c>
      <c r="D257" s="19" t="str">
        <f>$G$1</f>
        <v>N/A</v>
      </c>
      <c r="L257" s="14" t="s">
        <v>510</v>
      </c>
      <c r="M257" s="17"/>
      <c r="N257" s="13"/>
    </row>
    <row r="258" spans="1:14" ht="34" x14ac:dyDescent="0.2">
      <c r="A258" s="18" t="s">
        <v>266</v>
      </c>
      <c r="B258" s="17" t="s">
        <v>544</v>
      </c>
      <c r="C258" s="19" t="str">
        <f t="shared" ref="C258:D260" si="20">$G$1</f>
        <v>N/A</v>
      </c>
      <c r="D258" s="19" t="str">
        <f t="shared" si="20"/>
        <v>N/A</v>
      </c>
      <c r="L258" s="18" t="s">
        <v>266</v>
      </c>
      <c r="M258" s="17"/>
      <c r="N258" s="13"/>
    </row>
    <row r="259" spans="1:14" ht="34" x14ac:dyDescent="0.2">
      <c r="A259" s="14" t="s">
        <v>267</v>
      </c>
      <c r="B259" s="17" t="s">
        <v>544</v>
      </c>
      <c r="C259" s="19" t="str">
        <f t="shared" si="20"/>
        <v>N/A</v>
      </c>
      <c r="D259" s="19" t="str">
        <f t="shared" si="20"/>
        <v>N/A</v>
      </c>
      <c r="L259" s="14" t="s">
        <v>267</v>
      </c>
      <c r="M259" s="17"/>
      <c r="N259" s="13"/>
    </row>
    <row r="260" spans="1:14" ht="34" x14ac:dyDescent="0.2">
      <c r="A260" s="14" t="s">
        <v>268</v>
      </c>
      <c r="B260" s="17" t="s">
        <v>544</v>
      </c>
      <c r="C260" s="19" t="str">
        <f t="shared" si="20"/>
        <v>N/A</v>
      </c>
      <c r="D260" s="19" t="str">
        <f t="shared" si="20"/>
        <v>N/A</v>
      </c>
      <c r="L260" s="14" t="s">
        <v>268</v>
      </c>
      <c r="M260" s="17"/>
      <c r="N260" s="13"/>
    </row>
    <row r="261" spans="1:14" ht="99" customHeight="1" x14ac:dyDescent="0.2">
      <c r="A261" s="14" t="s">
        <v>269</v>
      </c>
      <c r="B261" s="17" t="s">
        <v>31</v>
      </c>
      <c r="C261" s="13" t="str">
        <f>_xlfn.TEXTJOIN(CHAR(10),TRUE,$F$41:$F$42)</f>
        <v>ISO 15223-1
ISO 20417</v>
      </c>
      <c r="D261"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261" s="14" t="s">
        <v>269</v>
      </c>
      <c r="M261" s="17"/>
      <c r="N261" s="13"/>
    </row>
    <row r="262" spans="1:14" ht="91" customHeight="1" x14ac:dyDescent="0.2">
      <c r="A262" s="14" t="s">
        <v>270</v>
      </c>
      <c r="B262" s="17" t="s">
        <v>31</v>
      </c>
      <c r="C262" s="13" t="str">
        <f>$F$5&amp;CHAR(10)&amp;_xlfn.TEXTJOIN(CHAR(10),TRUE,$F$41:$F$42)</f>
        <v>ISO 14971
ISO 15223-1
ISO 20417</v>
      </c>
      <c r="D262"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262" s="14" t="s">
        <v>270</v>
      </c>
      <c r="M262" s="17"/>
      <c r="N262" s="13"/>
    </row>
    <row r="263" spans="1:14" ht="17" x14ac:dyDescent="0.2">
      <c r="A263" s="14" t="s">
        <v>271</v>
      </c>
      <c r="B263" s="17" t="s">
        <v>544</v>
      </c>
      <c r="C263" s="19" t="str">
        <f t="shared" ref="C263:D263" si="21">$G$1</f>
        <v>N/A</v>
      </c>
      <c r="D263" s="19" t="str">
        <f t="shared" si="21"/>
        <v>N/A</v>
      </c>
      <c r="L263" s="14" t="s">
        <v>271</v>
      </c>
      <c r="M263" s="17"/>
      <c r="N263" s="13"/>
    </row>
    <row r="264" spans="1:14" ht="95" customHeight="1" x14ac:dyDescent="0.2">
      <c r="A264" s="14" t="s">
        <v>272</v>
      </c>
      <c r="B264" s="17" t="s">
        <v>31</v>
      </c>
      <c r="C264" s="13" t="str">
        <f>$F$10&amp;CHAR(10)&amp;$F$35&amp;CHAR(10)&amp;_xlfn.TEXTJOIN(CHAR(10),TRUE,$F$40:$F$42)</f>
        <v>ISO/IEC 15444-1
IEC 62304
IEC 82304-1
ISO 15223-1
ISO 20417</v>
      </c>
      <c r="D264"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264" s="14" t="s">
        <v>272</v>
      </c>
      <c r="M264" s="17"/>
      <c r="N264" s="13"/>
    </row>
    <row r="265" spans="1:14" ht="61" customHeight="1" x14ac:dyDescent="0.2">
      <c r="A265" s="51"/>
      <c r="B265" s="27"/>
      <c r="C265" s="29"/>
      <c r="D265" s="29"/>
    </row>
    <row r="266" spans="1:14" ht="31" customHeight="1" x14ac:dyDescent="0.2">
      <c r="A266" s="51"/>
      <c r="B266" s="27"/>
      <c r="C266" s="77"/>
      <c r="D266" s="77"/>
    </row>
    <row r="267" spans="1:14" ht="32" customHeight="1" x14ac:dyDescent="0.2">
      <c r="A267" s="51"/>
      <c r="B267" s="27"/>
      <c r="C267" s="77"/>
      <c r="D267" s="77"/>
    </row>
    <row r="268" spans="1:14" ht="68" customHeight="1" x14ac:dyDescent="0.2">
      <c r="A268" s="51"/>
      <c r="B268" s="27"/>
      <c r="C268" s="29"/>
      <c r="D268" s="29"/>
    </row>
    <row r="269" spans="1:14" ht="99" customHeight="1" x14ac:dyDescent="0.2">
      <c r="A269" s="51"/>
      <c r="B269" s="27"/>
      <c r="C269" s="29"/>
      <c r="D269" s="29"/>
    </row>
    <row r="270" spans="1:14" ht="90" customHeight="1" x14ac:dyDescent="0.2">
      <c r="A270" s="51"/>
      <c r="B270" s="27"/>
      <c r="C270" s="29"/>
      <c r="D270" s="29"/>
    </row>
    <row r="271" spans="1:14" ht="118" customHeight="1" x14ac:dyDescent="0.2">
      <c r="A271" s="51"/>
      <c r="B271" s="27"/>
      <c r="C271" s="29"/>
      <c r="D271" s="29"/>
    </row>
    <row r="272" spans="1:14" ht="98" customHeight="1" x14ac:dyDescent="0.2">
      <c r="A272" s="51"/>
      <c r="B272" s="27"/>
      <c r="C272" s="29"/>
      <c r="D272" s="29"/>
    </row>
    <row r="273" spans="1:4" ht="109" customHeight="1" x14ac:dyDescent="0.2">
      <c r="A273" s="51"/>
      <c r="B273" s="27"/>
      <c r="C273" s="29"/>
      <c r="D273" s="29"/>
    </row>
    <row r="274" spans="1:4" ht="111" customHeight="1" x14ac:dyDescent="0.2">
      <c r="A274" s="51"/>
      <c r="B274" s="27"/>
      <c r="C274" s="29"/>
      <c r="D274" s="29"/>
    </row>
    <row r="275" spans="1:4" ht="83" customHeight="1" x14ac:dyDescent="0.2">
      <c r="A275" s="51"/>
      <c r="B275" s="27"/>
      <c r="C275" s="29"/>
      <c r="D275" s="29"/>
    </row>
    <row r="276" spans="1:4" ht="111" customHeight="1" x14ac:dyDescent="0.2">
      <c r="A276" s="51"/>
      <c r="B276" s="27"/>
      <c r="C276" s="29"/>
      <c r="D276" s="29"/>
    </row>
    <row r="277" spans="1:4" ht="32" customHeight="1" x14ac:dyDescent="0.2">
      <c r="A277" s="76"/>
      <c r="B277" s="76"/>
      <c r="C277" s="76"/>
      <c r="D277" s="76"/>
    </row>
    <row r="278" spans="1:4" ht="79" customHeight="1" x14ac:dyDescent="0.2">
      <c r="A278" s="51"/>
      <c r="B278" s="27"/>
      <c r="C278" s="29"/>
      <c r="D278" s="29"/>
    </row>
    <row r="279" spans="1:4" ht="74" customHeight="1" x14ac:dyDescent="0.2">
      <c r="A279" s="51"/>
      <c r="B279" s="27"/>
      <c r="C279" s="29"/>
      <c r="D279" s="29"/>
    </row>
    <row r="280" spans="1:4" ht="61" customHeight="1" x14ac:dyDescent="0.2">
      <c r="A280" s="51"/>
      <c r="B280" s="27"/>
      <c r="C280" s="29"/>
      <c r="D280" s="29"/>
    </row>
    <row r="281" spans="1:4" ht="93" customHeight="1" x14ac:dyDescent="0.2">
      <c r="A281" s="51"/>
      <c r="B281" s="27"/>
      <c r="C281" s="29"/>
      <c r="D281" s="29"/>
    </row>
    <row r="282" spans="1:4" ht="89" customHeight="1" x14ac:dyDescent="0.2">
      <c r="A282" s="51"/>
      <c r="B282" s="27"/>
      <c r="C282" s="29"/>
      <c r="D282" s="29"/>
    </row>
    <row r="283" spans="1:4" ht="84" customHeight="1" x14ac:dyDescent="0.2">
      <c r="A283" s="51"/>
      <c r="B283" s="27"/>
      <c r="C283" s="29"/>
      <c r="D283" s="29"/>
    </row>
    <row r="284" spans="1:4" ht="58" customHeight="1" x14ac:dyDescent="0.2">
      <c r="A284" s="51"/>
      <c r="B284" s="27"/>
      <c r="C284" s="29"/>
      <c r="D284" s="29"/>
    </row>
    <row r="285" spans="1:4" ht="96" customHeight="1" x14ac:dyDescent="0.2">
      <c r="A285" s="51"/>
      <c r="B285" s="27"/>
      <c r="C285" s="29"/>
      <c r="D285" s="29"/>
    </row>
    <row r="286" spans="1:4" x14ac:dyDescent="0.2">
      <c r="A286" s="76"/>
      <c r="B286" s="76"/>
      <c r="C286" s="76"/>
      <c r="D286" s="76"/>
    </row>
    <row r="287" spans="1:4" ht="133" customHeight="1" x14ac:dyDescent="0.2">
      <c r="A287" s="51"/>
      <c r="B287" s="27"/>
      <c r="C287" s="29"/>
      <c r="D287" s="29"/>
    </row>
    <row r="288" spans="1:4" ht="32" customHeight="1" x14ac:dyDescent="0.2">
      <c r="A288" s="51"/>
      <c r="B288" s="27"/>
      <c r="C288" s="77"/>
      <c r="D288" s="77"/>
    </row>
    <row r="289" spans="1:4" ht="90" customHeight="1" x14ac:dyDescent="0.2">
      <c r="A289" s="51"/>
      <c r="B289" s="27"/>
      <c r="C289" s="29"/>
      <c r="D289" s="29"/>
    </row>
    <row r="290" spans="1:4" ht="76" customHeight="1" x14ac:dyDescent="0.2">
      <c r="A290" s="51"/>
      <c r="B290" s="27"/>
      <c r="C290" s="29"/>
      <c r="D290" s="29"/>
    </row>
    <row r="291" spans="1:4" ht="86" customHeight="1" x14ac:dyDescent="0.2">
      <c r="A291" s="51"/>
      <c r="B291" s="27"/>
      <c r="C291" s="29"/>
      <c r="D291" s="29"/>
    </row>
    <row r="292" spans="1:4" ht="77" customHeight="1" x14ac:dyDescent="0.2">
      <c r="A292" s="51"/>
      <c r="B292" s="27"/>
      <c r="C292" s="29"/>
      <c r="D292" s="29"/>
    </row>
    <row r="293" spans="1:4" ht="76" customHeight="1" x14ac:dyDescent="0.2">
      <c r="A293" s="51"/>
      <c r="B293" s="27"/>
      <c r="C293" s="29"/>
      <c r="D293" s="29"/>
    </row>
    <row r="294" spans="1:4" x14ac:dyDescent="0.2">
      <c r="A294" s="2"/>
      <c r="B294" s="52"/>
      <c r="C294" s="51"/>
      <c r="D294" s="2"/>
    </row>
  </sheetData>
  <mergeCells count="127">
    <mergeCell ref="L240:N240"/>
    <mergeCell ref="L243:N243"/>
    <mergeCell ref="L246:N246"/>
    <mergeCell ref="L255:N255"/>
    <mergeCell ref="L206:N206"/>
    <mergeCell ref="L207:N207"/>
    <mergeCell ref="L218:N218"/>
    <mergeCell ref="L219:N219"/>
    <mergeCell ref="L230:N230"/>
    <mergeCell ref="L172:N172"/>
    <mergeCell ref="L173:N173"/>
    <mergeCell ref="L182:N182"/>
    <mergeCell ref="L183:N183"/>
    <mergeCell ref="L188:N188"/>
    <mergeCell ref="L156:N156"/>
    <mergeCell ref="L160:N160"/>
    <mergeCell ref="L162:N162"/>
    <mergeCell ref="L166:N166"/>
    <mergeCell ref="L171:N171"/>
    <mergeCell ref="L134:N134"/>
    <mergeCell ref="L135:N135"/>
    <mergeCell ref="L138:N138"/>
    <mergeCell ref="L143:N143"/>
    <mergeCell ref="L148:N148"/>
    <mergeCell ref="L108:N108"/>
    <mergeCell ref="L111:N111"/>
    <mergeCell ref="L115:N115"/>
    <mergeCell ref="L120:N120"/>
    <mergeCell ref="L125:N125"/>
    <mergeCell ref="L84:N84"/>
    <mergeCell ref="L89:N89"/>
    <mergeCell ref="L91:N91"/>
    <mergeCell ref="L104:N104"/>
    <mergeCell ref="L107:N107"/>
    <mergeCell ref="L63:N63"/>
    <mergeCell ref="L64:N64"/>
    <mergeCell ref="L76:N76"/>
    <mergeCell ref="L79:N79"/>
    <mergeCell ref="L80:N80"/>
    <mergeCell ref="L49:N49"/>
    <mergeCell ref="L50:N50"/>
    <mergeCell ref="L55:N55"/>
    <mergeCell ref="L57:N57"/>
    <mergeCell ref="L59:N59"/>
    <mergeCell ref="L29:N29"/>
    <mergeCell ref="L40:N40"/>
    <mergeCell ref="L41:N41"/>
    <mergeCell ref="L42:N42"/>
    <mergeCell ref="L46:N46"/>
    <mergeCell ref="L6:N6"/>
    <mergeCell ref="L7:N7"/>
    <mergeCell ref="L14:N14"/>
    <mergeCell ref="L19:N19"/>
    <mergeCell ref="L28:N28"/>
    <mergeCell ref="C288:D288"/>
    <mergeCell ref="A240:D240"/>
    <mergeCell ref="A243:D243"/>
    <mergeCell ref="A246:D246"/>
    <mergeCell ref="C252:D252"/>
    <mergeCell ref="A255:D255"/>
    <mergeCell ref="C266:D266"/>
    <mergeCell ref="C267:D267"/>
    <mergeCell ref="A277:D277"/>
    <mergeCell ref="A286:D286"/>
    <mergeCell ref="A230:D230"/>
    <mergeCell ref="A172:D172"/>
    <mergeCell ref="A173:D173"/>
    <mergeCell ref="C178:D178"/>
    <mergeCell ref="C179:D179"/>
    <mergeCell ref="A182:D182"/>
    <mergeCell ref="A183:D183"/>
    <mergeCell ref="A188:D188"/>
    <mergeCell ref="A206:D206"/>
    <mergeCell ref="A207:D207"/>
    <mergeCell ref="A218:D218"/>
    <mergeCell ref="A219:D219"/>
    <mergeCell ref="A171:D171"/>
    <mergeCell ref="A134:D134"/>
    <mergeCell ref="A135:D135"/>
    <mergeCell ref="A138:D138"/>
    <mergeCell ref="A143:D143"/>
    <mergeCell ref="A148:D148"/>
    <mergeCell ref="A156:D156"/>
    <mergeCell ref="A160:D160"/>
    <mergeCell ref="A162:D162"/>
    <mergeCell ref="A166:D166"/>
    <mergeCell ref="A125:D125"/>
    <mergeCell ref="A104:D104"/>
    <mergeCell ref="A107:D107"/>
    <mergeCell ref="A108:D108"/>
    <mergeCell ref="A111:D111"/>
    <mergeCell ref="A115:D115"/>
    <mergeCell ref="A120:D120"/>
    <mergeCell ref="A91:D91"/>
    <mergeCell ref="C58:D58"/>
    <mergeCell ref="A59:D59"/>
    <mergeCell ref="F59:H59"/>
    <mergeCell ref="A63:D63"/>
    <mergeCell ref="A64:D64"/>
    <mergeCell ref="A76:D76"/>
    <mergeCell ref="A79:D79"/>
    <mergeCell ref="A80:D80"/>
    <mergeCell ref="A84:D84"/>
    <mergeCell ref="A89:D89"/>
    <mergeCell ref="A55:D55"/>
    <mergeCell ref="A57:D57"/>
    <mergeCell ref="F57:H57"/>
    <mergeCell ref="A49:D49"/>
    <mergeCell ref="A50:D50"/>
    <mergeCell ref="C51:D51"/>
    <mergeCell ref="C52:D52"/>
    <mergeCell ref="C53:D53"/>
    <mergeCell ref="C54:D54"/>
    <mergeCell ref="C56:D56"/>
    <mergeCell ref="A46:D46"/>
    <mergeCell ref="C47:D47"/>
    <mergeCell ref="C48:D48"/>
    <mergeCell ref="A40:D40"/>
    <mergeCell ref="A41:D41"/>
    <mergeCell ref="A42:D42"/>
    <mergeCell ref="A29:D29"/>
    <mergeCell ref="A6:D6"/>
    <mergeCell ref="A7:D7"/>
    <mergeCell ref="A14:D14"/>
    <mergeCell ref="A19:D19"/>
    <mergeCell ref="A28:D28"/>
    <mergeCell ref="C25:D25"/>
  </mergeCells>
  <dataValidations count="2">
    <dataValidation type="list" allowBlank="1" showInputMessage="1" showErrorMessage="1" sqref="B105:B106 B136:B137 B278:B285 B287:B293 B15:B18 B20:B25 B139:B142 B144:B147 B149:B155 B161 B163:B165 B167:B168 B90 B81:B83 B4:B5 B8:B13 B247:B254 B30:B39 B58 B56 B51:B54 B60:B62 B43:B45 B77:B78 B47:B48 B231:B239 B65:B75 B92:B103 B109:B110 B85:B88 B112:B114 B116:B119 B121:B124 B241:B242 B126:B133 B184:B187 B157:B159 B189:B205 B220:B229 B208:B217 B174:B181 B244:B245 B256:B276 M92:M103 M126:M133 M15:M18 M20:M25 M136:M137 M139:M142 M144:M147 M157:M159 M161 M163:M165 M85:M88 M77:M78 M4:M5 M8:M13 M244:M245 M30:M39 M58 M56 M51:M54 M247:M254 M43:M45 M65:M75 M47:M48 M220:M229 M60:M62 M90 M105:M106 M81:M83 M109:M110 M112:M114 M116:M119 M231:M239 M121:M124 M174:M181 M149:M155 M184:M187 M208:M217 M189:M205 M167:M168 M241:M242 M256:M264" xr:uid="{770861F6-DA5C-E044-8BB9-C7A20BC0928C}">
      <formula1>"Y,N"</formula1>
    </dataValidation>
    <dataValidation type="list" allowBlank="1" showInputMessage="1" showErrorMessage="1" sqref="N4:N5 N8:N13 N15:N18 N20:N25 N30:N39 N43:N45 N47:N48 N51:N54 N56 N58 N77:N78 N60:N62 N65:N75 N81:N83 N85:N88 N90 N92:N103 N105:N106 N109:N110 N112:N114 N116:N119 N121:N124 N126:N133 N136:N137 N139:N142 N144:N147 N149:N155 N157:N159 N161 N163:N165 N167:N168 N174:N181 N184:N187 N189:N205 N208:N217 N220:N229 N231:N239 N241:N242 N244:N245 N247:N254 N256:N264" xr:uid="{7CE97B8A-4AE7-9240-B0E2-135345559A25}">
      <formula1>Standards</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10</vt:i4>
      </vt:variant>
      <vt:variant>
        <vt:lpstr>Named Ranges</vt:lpstr>
      </vt:variant>
      <vt:variant>
        <vt:i4>12</vt:i4>
      </vt:variant>
    </vt:vector>
  </HeadingPairs>
  <TitlesOfParts>
    <vt:vector size="22" baseType="lpstr">
      <vt:lpstr>EMDN</vt:lpstr>
      <vt:lpstr>A01</vt:lpstr>
      <vt:lpstr>A02</vt:lpstr>
      <vt:lpstr>B01</vt:lpstr>
      <vt:lpstr>B03</vt:lpstr>
      <vt:lpstr>J02</vt:lpstr>
      <vt:lpstr>P09</vt:lpstr>
      <vt:lpstr>W02</vt:lpstr>
      <vt:lpstr>Z11</vt:lpstr>
      <vt:lpstr>C01- Arterio</vt:lpstr>
      <vt:lpstr>A</vt:lpstr>
      <vt:lpstr>B</vt:lpstr>
      <vt:lpstr>C0</vt:lpstr>
      <vt:lpstr>'A02'!Standards</vt:lpstr>
      <vt:lpstr>'B01'!Standards</vt:lpstr>
      <vt:lpstr>'B03'!Standards</vt:lpstr>
      <vt:lpstr>'C01- Arterio'!Standards</vt:lpstr>
      <vt:lpstr>'J02'!Standards</vt:lpstr>
      <vt:lpstr>'P09'!Standards</vt:lpstr>
      <vt:lpstr>'W02'!Standards</vt:lpstr>
      <vt:lpstr>'Z11'!Standards</vt:lpstr>
      <vt:lpstr>Standards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Yen-Hua Ho</dc:creator>
  <cp:lastModifiedBy>Yen-Hua Ho</cp:lastModifiedBy>
  <dcterms:created xsi:type="dcterms:W3CDTF">2024-05-05T16:44:34Z</dcterms:created>
  <dcterms:modified xsi:type="dcterms:W3CDTF">2024-07-27T00:29:16Z</dcterms:modified>
</cp:coreProperties>
</file>