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152D4616-8346-4040-A4A3-91039262107A}" xr6:coauthVersionLast="47" xr6:coauthVersionMax="47" xr10:uidLastSave="{00000000-0000-0000-0000-000000000000}"/>
  <bookViews>
    <workbookView xWindow="9220" yWindow="500" windowWidth="21700" windowHeight="15880" xr2:uid="{00000000-000D-0000-FFFF-FFFF00000000}"/>
  </bookViews>
  <sheets>
    <sheet name="Z11" sheetId="17" r:id="rId1"/>
    <sheet name="EMDN" sheetId="9" r:id="rId2"/>
    <sheet name="A01" sheetId="6" r:id="rId3"/>
    <sheet name="A02" sheetId="11" r:id="rId4"/>
    <sheet name="B01" sheetId="12" r:id="rId5"/>
    <sheet name="B03" sheetId="13" r:id="rId6"/>
    <sheet name="J02" sheetId="16" r:id="rId7"/>
    <sheet name="P09" sheetId="15" r:id="rId8"/>
    <sheet name="W02" sheetId="10" r:id="rId9"/>
    <sheet name="C01- Arterio" sheetId="14" r:id="rId10"/>
  </sheets>
  <definedNames>
    <definedName name="_xlnm._FilterDatabase" localSheetId="2" hidden="1">'A01'!$A$3:$F$35</definedName>
    <definedName name="_xlnm._FilterDatabase" localSheetId="3" hidden="1">'A02'!$A$3:$F$35</definedName>
    <definedName name="_xlnm._FilterDatabase" localSheetId="4" hidden="1">'B01'!$A$3:$F$35</definedName>
    <definedName name="_xlnm._FilterDatabase" localSheetId="5" hidden="1">'B03'!$A$3:$F$35</definedName>
    <definedName name="_xlnm._FilterDatabase" localSheetId="9" hidden="1">'C01- Arterio'!$A$3:$F$35</definedName>
    <definedName name="_xlnm._FilterDatabase" localSheetId="6" hidden="1">'J02'!$A$3:$F$39</definedName>
    <definedName name="_xlnm._FilterDatabase" localSheetId="7" hidden="1">'P09'!$A$3:$F$35</definedName>
    <definedName name="_xlnm._FilterDatabase" localSheetId="8" hidden="1">'W02'!$A$3:$F$39</definedName>
    <definedName name="_xlnm._FilterDatabase" localSheetId="0" hidden="1">'Z11'!$A$3:$F$39</definedName>
    <definedName name="A">EMDN!$A$3:$A$48</definedName>
    <definedName name="B">EMDN!$B$3:$B$49</definedName>
    <definedName name="C_">#REF!</definedName>
    <definedName name="C0">EMDN!$C$3:$C$49</definedName>
    <definedName name="Standards" localSheetId="3">'A02'!$F$3:$F$50</definedName>
    <definedName name="Standards" localSheetId="4">'B01'!$F$3:$F$50</definedName>
    <definedName name="Standards" localSheetId="5">'B03'!$F$3:$F$50</definedName>
    <definedName name="Standards" localSheetId="9">'C01- Arterio'!$F$3:$F$50</definedName>
    <definedName name="Standards" localSheetId="6">'J02'!$F$3:$F$42</definedName>
    <definedName name="Standards" localSheetId="7">'P09'!$F$3:$F$50</definedName>
    <definedName name="Standards" localSheetId="8">'W02'!$F$3:$F$42</definedName>
    <definedName name="Standards" localSheetId="0">'Z11'!$F$3:$F$42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7" l="1"/>
  <c r="C264" i="17"/>
  <c r="D263" i="17"/>
  <c r="C263" i="17"/>
  <c r="D262" i="17"/>
  <c r="C262" i="17"/>
  <c r="D261" i="17"/>
  <c r="C261" i="17"/>
  <c r="D260" i="17"/>
  <c r="C260" i="17"/>
  <c r="D259" i="17"/>
  <c r="C259" i="17"/>
  <c r="D258" i="17"/>
  <c r="C258" i="17"/>
  <c r="D257" i="17"/>
  <c r="C257" i="17"/>
  <c r="D256" i="17"/>
  <c r="C256" i="17"/>
  <c r="D254" i="17"/>
  <c r="C254" i="17"/>
  <c r="D253" i="17"/>
  <c r="C253" i="17"/>
  <c r="D251" i="17"/>
  <c r="C251" i="17"/>
  <c r="D250" i="17"/>
  <c r="C250" i="17"/>
  <c r="D249" i="17"/>
  <c r="C249" i="17"/>
  <c r="D248" i="17"/>
  <c r="C248" i="17"/>
  <c r="D247" i="17"/>
  <c r="C247" i="17"/>
  <c r="D245" i="17"/>
  <c r="C245" i="17"/>
  <c r="D244" i="17"/>
  <c r="C244" i="17"/>
  <c r="D239" i="17"/>
  <c r="C239" i="17"/>
  <c r="D238" i="17"/>
  <c r="C238" i="17"/>
  <c r="D237" i="17"/>
  <c r="C237" i="17"/>
  <c r="D236" i="17"/>
  <c r="C236" i="17"/>
  <c r="D235" i="17"/>
  <c r="C235" i="17"/>
  <c r="D234" i="17"/>
  <c r="C234" i="17"/>
  <c r="D233" i="17"/>
  <c r="C233" i="17"/>
  <c r="D232" i="17"/>
  <c r="C232" i="17"/>
  <c r="D231" i="17"/>
  <c r="C231" i="17"/>
  <c r="D229" i="17"/>
  <c r="C229" i="17"/>
  <c r="D228" i="17"/>
  <c r="C228" i="17"/>
  <c r="D227" i="17"/>
  <c r="C227" i="17"/>
  <c r="D226" i="17"/>
  <c r="C226" i="17"/>
  <c r="D225" i="17"/>
  <c r="C225" i="17"/>
  <c r="D224" i="17"/>
  <c r="C224" i="17"/>
  <c r="D223" i="17"/>
  <c r="C223" i="17"/>
  <c r="D222" i="17"/>
  <c r="C222" i="17"/>
  <c r="D221" i="17"/>
  <c r="C221" i="17"/>
  <c r="D220" i="17"/>
  <c r="C220" i="17"/>
  <c r="D217" i="17"/>
  <c r="C217" i="17"/>
  <c r="D216" i="17"/>
  <c r="C216" i="17"/>
  <c r="D215" i="17"/>
  <c r="C215" i="17"/>
  <c r="D214" i="17"/>
  <c r="C214" i="17"/>
  <c r="D213" i="17"/>
  <c r="C213" i="17"/>
  <c r="D212" i="17"/>
  <c r="C212" i="17"/>
  <c r="D211" i="17"/>
  <c r="C211" i="17"/>
  <c r="D210" i="17"/>
  <c r="C210" i="17"/>
  <c r="D209" i="17"/>
  <c r="C209" i="17"/>
  <c r="D208" i="17"/>
  <c r="C208" i="17"/>
  <c r="D205" i="17"/>
  <c r="C205" i="17"/>
  <c r="D204" i="17"/>
  <c r="C204" i="17"/>
  <c r="D203" i="17"/>
  <c r="C203" i="17"/>
  <c r="D202" i="17"/>
  <c r="C202" i="17"/>
  <c r="D201" i="17"/>
  <c r="C201" i="17"/>
  <c r="D200" i="17"/>
  <c r="C200" i="17"/>
  <c r="D199" i="17"/>
  <c r="C199" i="17"/>
  <c r="D198" i="17"/>
  <c r="C198" i="17"/>
  <c r="D197" i="17"/>
  <c r="C197" i="17"/>
  <c r="D196" i="17"/>
  <c r="C196" i="17"/>
  <c r="D195" i="17"/>
  <c r="C195" i="17"/>
  <c r="D194" i="17"/>
  <c r="C194" i="17"/>
  <c r="D193" i="17"/>
  <c r="C193" i="17"/>
  <c r="D192" i="17"/>
  <c r="C192" i="17"/>
  <c r="D191" i="17"/>
  <c r="C191" i="17"/>
  <c r="D190" i="17"/>
  <c r="C190" i="17"/>
  <c r="D189" i="17"/>
  <c r="C189" i="17"/>
  <c r="D187" i="17"/>
  <c r="C187" i="17"/>
  <c r="D186" i="17"/>
  <c r="C186" i="17"/>
  <c r="D185" i="17"/>
  <c r="C185" i="17"/>
  <c r="D184" i="17"/>
  <c r="C184" i="17"/>
  <c r="D181" i="17"/>
  <c r="C181" i="17"/>
  <c r="D180" i="17"/>
  <c r="C180" i="17"/>
  <c r="D177" i="17"/>
  <c r="C177" i="17"/>
  <c r="D176" i="17"/>
  <c r="C176" i="17"/>
  <c r="D175" i="17"/>
  <c r="C175" i="17"/>
  <c r="D174" i="17"/>
  <c r="C174" i="17"/>
  <c r="D168" i="17"/>
  <c r="C168" i="17"/>
  <c r="D167" i="17"/>
  <c r="C167" i="17"/>
  <c r="D165" i="17"/>
  <c r="C165" i="17"/>
  <c r="D164" i="17"/>
  <c r="C164" i="17"/>
  <c r="D163" i="17"/>
  <c r="C163" i="17"/>
  <c r="D161" i="17"/>
  <c r="C161" i="17"/>
  <c r="D159" i="17"/>
  <c r="C159" i="17"/>
  <c r="D158" i="17"/>
  <c r="C158" i="17"/>
  <c r="D157" i="17"/>
  <c r="C157" i="17"/>
  <c r="D155" i="17"/>
  <c r="C155" i="17"/>
  <c r="D154" i="17"/>
  <c r="C154" i="17"/>
  <c r="D153" i="17"/>
  <c r="C153" i="17"/>
  <c r="D152" i="17"/>
  <c r="C152" i="17"/>
  <c r="D151" i="17"/>
  <c r="C151" i="17"/>
  <c r="D149" i="17"/>
  <c r="C149" i="17"/>
  <c r="D147" i="17"/>
  <c r="C147" i="17"/>
  <c r="D146" i="17"/>
  <c r="C146" i="17"/>
  <c r="D145" i="17"/>
  <c r="C145" i="17"/>
  <c r="D144" i="17"/>
  <c r="C144" i="17"/>
  <c r="D142" i="17"/>
  <c r="C142" i="17"/>
  <c r="D141" i="17"/>
  <c r="C141" i="17"/>
  <c r="D140" i="17"/>
  <c r="C140" i="17"/>
  <c r="D139" i="17"/>
  <c r="C139" i="17"/>
  <c r="D136" i="17"/>
  <c r="C136" i="17"/>
  <c r="D133" i="17"/>
  <c r="C133" i="17"/>
  <c r="D132" i="17"/>
  <c r="C132" i="17"/>
  <c r="D131" i="17"/>
  <c r="C131" i="17"/>
  <c r="D130" i="17"/>
  <c r="C130" i="17"/>
  <c r="D129" i="17"/>
  <c r="C129" i="17"/>
  <c r="D128" i="17"/>
  <c r="C128" i="17"/>
  <c r="D127" i="17"/>
  <c r="C127" i="17"/>
  <c r="D126" i="17"/>
  <c r="C126" i="17"/>
  <c r="D124" i="17"/>
  <c r="C124" i="17"/>
  <c r="D122" i="17"/>
  <c r="C122" i="17"/>
  <c r="D121" i="17"/>
  <c r="C121" i="17"/>
  <c r="D119" i="17"/>
  <c r="C119" i="17"/>
  <c r="D118" i="17"/>
  <c r="C118" i="17"/>
  <c r="D116" i="17"/>
  <c r="C116" i="17"/>
  <c r="D112" i="17"/>
  <c r="C112" i="17"/>
  <c r="D110" i="17"/>
  <c r="C110" i="17"/>
  <c r="D109" i="17"/>
  <c r="C109" i="17"/>
  <c r="D106" i="17"/>
  <c r="C106" i="17"/>
  <c r="D105" i="17"/>
  <c r="C105" i="17"/>
  <c r="D103" i="17"/>
  <c r="C103" i="17"/>
  <c r="D102" i="17"/>
  <c r="C102" i="17"/>
  <c r="D100" i="17"/>
  <c r="C100" i="17"/>
  <c r="D99" i="17"/>
  <c r="C99" i="17"/>
  <c r="D98" i="17"/>
  <c r="C98" i="17"/>
  <c r="D97" i="17"/>
  <c r="C97" i="17"/>
  <c r="D96" i="17"/>
  <c r="C96" i="17"/>
  <c r="D95" i="17"/>
  <c r="C95" i="17"/>
  <c r="D94" i="17"/>
  <c r="C94" i="17"/>
  <c r="D93" i="17"/>
  <c r="C93" i="17"/>
  <c r="D92" i="17"/>
  <c r="C92" i="17"/>
  <c r="D90" i="17"/>
  <c r="C90" i="17"/>
  <c r="D88" i="17"/>
  <c r="C88" i="17"/>
  <c r="D87" i="17"/>
  <c r="C87" i="17"/>
  <c r="D86" i="17"/>
  <c r="C86" i="17"/>
  <c r="D85" i="17"/>
  <c r="C85" i="17"/>
  <c r="D83" i="17"/>
  <c r="C83" i="17"/>
  <c r="D82" i="17"/>
  <c r="C82" i="17"/>
  <c r="D81" i="17"/>
  <c r="C81" i="17"/>
  <c r="D78" i="17"/>
  <c r="C78" i="17"/>
  <c r="D77" i="17"/>
  <c r="C77" i="17"/>
  <c r="D75" i="17"/>
  <c r="C75" i="17"/>
  <c r="D74" i="17"/>
  <c r="C74" i="17"/>
  <c r="D73" i="17"/>
  <c r="C73" i="17"/>
  <c r="D72" i="17"/>
  <c r="C72" i="17"/>
  <c r="D71" i="17"/>
  <c r="C71" i="17"/>
  <c r="D70" i="17"/>
  <c r="C70" i="17"/>
  <c r="D69" i="17"/>
  <c r="C69" i="17"/>
  <c r="D68" i="17"/>
  <c r="C68" i="17"/>
  <c r="D67" i="17"/>
  <c r="C67" i="17"/>
  <c r="D66" i="17"/>
  <c r="C66" i="17"/>
  <c r="D65" i="17"/>
  <c r="C65" i="17"/>
  <c r="D62" i="17"/>
  <c r="C62" i="17"/>
  <c r="D61" i="17"/>
  <c r="C61" i="17"/>
  <c r="D60" i="17"/>
  <c r="C60" i="17"/>
  <c r="D56" i="17"/>
  <c r="C56" i="17"/>
  <c r="D45" i="17"/>
  <c r="C45" i="17"/>
  <c r="D44" i="17"/>
  <c r="C44" i="17"/>
  <c r="D43" i="17"/>
  <c r="C43" i="17"/>
  <c r="D39" i="17"/>
  <c r="C39" i="17"/>
  <c r="D38" i="17"/>
  <c r="C38" i="17"/>
  <c r="D36" i="17"/>
  <c r="C36" i="17"/>
  <c r="D35" i="17"/>
  <c r="C35" i="17"/>
  <c r="D33" i="17"/>
  <c r="C33" i="17"/>
  <c r="D32" i="17"/>
  <c r="C32" i="17"/>
  <c r="D31" i="17"/>
  <c r="C31" i="17"/>
  <c r="D30" i="17"/>
  <c r="C30" i="17"/>
  <c r="D25" i="17"/>
  <c r="C25" i="17"/>
  <c r="D24" i="17"/>
  <c r="C24" i="17"/>
  <c r="D23" i="17"/>
  <c r="C23" i="17"/>
  <c r="D22" i="17"/>
  <c r="C22" i="17"/>
  <c r="D21" i="17"/>
  <c r="C21" i="17"/>
  <c r="D20" i="17"/>
  <c r="C20" i="17"/>
  <c r="D18" i="17"/>
  <c r="C18" i="17"/>
  <c r="D17" i="17"/>
  <c r="C17" i="17"/>
  <c r="D16" i="17"/>
  <c r="C16" i="17"/>
  <c r="D15" i="17"/>
  <c r="C15" i="17"/>
  <c r="D13" i="17"/>
  <c r="C13" i="17"/>
  <c r="D12" i="17"/>
  <c r="C12" i="17"/>
  <c r="D11" i="17"/>
  <c r="C11" i="17"/>
  <c r="D10" i="17"/>
  <c r="C10" i="17"/>
  <c r="D9" i="17"/>
  <c r="C9" i="17"/>
  <c r="D8" i="17"/>
  <c r="C8" i="17"/>
  <c r="D5" i="17"/>
  <c r="C5" i="17"/>
  <c r="D4" i="17"/>
  <c r="C4" i="17"/>
  <c r="D264" i="16"/>
  <c r="C264" i="16"/>
  <c r="D263" i="16"/>
  <c r="C263" i="16"/>
  <c r="D262" i="16"/>
  <c r="C262" i="16"/>
  <c r="D261" i="16"/>
  <c r="C261" i="16"/>
  <c r="D260" i="16"/>
  <c r="C260" i="16"/>
  <c r="D259" i="16"/>
  <c r="C259" i="16"/>
  <c r="D258" i="16"/>
  <c r="C258" i="16"/>
  <c r="D257" i="16"/>
  <c r="C257" i="16"/>
  <c r="D256" i="16"/>
  <c r="C256" i="16"/>
  <c r="D254" i="16"/>
  <c r="C254" i="16"/>
  <c r="D253" i="16"/>
  <c r="C253" i="16"/>
  <c r="D251" i="16"/>
  <c r="C251" i="16"/>
  <c r="D250" i="16"/>
  <c r="C250" i="16"/>
  <c r="D249" i="16"/>
  <c r="C249" i="16"/>
  <c r="D248" i="16"/>
  <c r="C248" i="16"/>
  <c r="D247" i="16"/>
  <c r="C247" i="16"/>
  <c r="D245" i="16"/>
  <c r="C245" i="16"/>
  <c r="D244" i="16"/>
  <c r="C244" i="16"/>
  <c r="D239" i="16"/>
  <c r="C239" i="16"/>
  <c r="D238" i="16"/>
  <c r="C238" i="16"/>
  <c r="D237" i="16"/>
  <c r="C237" i="16"/>
  <c r="D236" i="16"/>
  <c r="C236" i="16"/>
  <c r="D235" i="16"/>
  <c r="C235" i="16"/>
  <c r="D234" i="16"/>
  <c r="C234" i="16"/>
  <c r="D233" i="16"/>
  <c r="C233" i="16"/>
  <c r="D232" i="16"/>
  <c r="C232" i="16"/>
  <c r="D231" i="16"/>
  <c r="C231" i="16"/>
  <c r="D229" i="16"/>
  <c r="C229" i="16"/>
  <c r="D228" i="16"/>
  <c r="C228" i="16"/>
  <c r="D227" i="16"/>
  <c r="C227" i="16"/>
  <c r="D226" i="16"/>
  <c r="C226" i="16"/>
  <c r="D225" i="16"/>
  <c r="C225" i="16"/>
  <c r="D224" i="16"/>
  <c r="C224" i="16"/>
  <c r="D223" i="16"/>
  <c r="C223" i="16"/>
  <c r="D222" i="16"/>
  <c r="C222" i="16"/>
  <c r="D221" i="16"/>
  <c r="C221" i="16"/>
  <c r="D220" i="16"/>
  <c r="C220" i="16"/>
  <c r="D217" i="16"/>
  <c r="C217" i="16"/>
  <c r="D216" i="16"/>
  <c r="C216" i="16"/>
  <c r="D215" i="16"/>
  <c r="C215" i="16"/>
  <c r="D214" i="16"/>
  <c r="C214" i="16"/>
  <c r="D213" i="16"/>
  <c r="C213" i="16"/>
  <c r="D212" i="16"/>
  <c r="C212" i="16"/>
  <c r="D211" i="16"/>
  <c r="C211" i="16"/>
  <c r="D210" i="16"/>
  <c r="C210" i="16"/>
  <c r="D209" i="16"/>
  <c r="C209" i="16"/>
  <c r="D208" i="16"/>
  <c r="C208" i="16"/>
  <c r="D205" i="16"/>
  <c r="C205" i="16"/>
  <c r="D204" i="16"/>
  <c r="C204" i="16"/>
  <c r="D203" i="16"/>
  <c r="C203" i="16"/>
  <c r="D202" i="16"/>
  <c r="C202" i="16"/>
  <c r="D201" i="16"/>
  <c r="C201" i="16"/>
  <c r="D200" i="16"/>
  <c r="C200" i="16"/>
  <c r="D199" i="16"/>
  <c r="C199" i="16"/>
  <c r="D198" i="16"/>
  <c r="C198" i="16"/>
  <c r="D197" i="16"/>
  <c r="C197" i="16"/>
  <c r="D196" i="16"/>
  <c r="C196" i="16"/>
  <c r="D195" i="16"/>
  <c r="C195" i="16"/>
  <c r="D194" i="16"/>
  <c r="C194" i="16"/>
  <c r="D193" i="16"/>
  <c r="C193" i="16"/>
  <c r="D192" i="16"/>
  <c r="C192" i="16"/>
  <c r="D191" i="16"/>
  <c r="C191" i="16"/>
  <c r="D190" i="16"/>
  <c r="C190" i="16"/>
  <c r="D189" i="16"/>
  <c r="C189" i="16"/>
  <c r="D187" i="16"/>
  <c r="C187" i="16"/>
  <c r="D186" i="16"/>
  <c r="C186" i="16"/>
  <c r="D185" i="16"/>
  <c r="C185" i="16"/>
  <c r="D184" i="16"/>
  <c r="C184" i="16"/>
  <c r="D181" i="16"/>
  <c r="C181" i="16"/>
  <c r="D180" i="16"/>
  <c r="C180" i="16"/>
  <c r="D177" i="16"/>
  <c r="C177" i="16"/>
  <c r="D176" i="16"/>
  <c r="C176" i="16"/>
  <c r="D175" i="16"/>
  <c r="C175" i="16"/>
  <c r="D174" i="16"/>
  <c r="C174" i="16"/>
  <c r="D159" i="16"/>
  <c r="C159" i="16"/>
  <c r="D158" i="16"/>
  <c r="C158" i="16"/>
  <c r="D157" i="16"/>
  <c r="C157" i="16"/>
  <c r="D155" i="16"/>
  <c r="C155" i="16"/>
  <c r="D154" i="16"/>
  <c r="C154" i="16"/>
  <c r="D153" i="16"/>
  <c r="C153" i="16"/>
  <c r="D152" i="16"/>
  <c r="C152" i="16"/>
  <c r="D151" i="16"/>
  <c r="C151" i="16"/>
  <c r="D149" i="16"/>
  <c r="C149" i="16"/>
  <c r="D147" i="16"/>
  <c r="C147" i="16"/>
  <c r="D146" i="16"/>
  <c r="C146" i="16"/>
  <c r="D145" i="16"/>
  <c r="C145" i="16"/>
  <c r="D144" i="16"/>
  <c r="C144" i="16"/>
  <c r="D142" i="16"/>
  <c r="C142" i="16"/>
  <c r="D141" i="16"/>
  <c r="C141" i="16"/>
  <c r="D140" i="16"/>
  <c r="C140" i="16"/>
  <c r="D139" i="16"/>
  <c r="C139" i="16"/>
  <c r="D136" i="16"/>
  <c r="C136" i="16"/>
  <c r="D133" i="16"/>
  <c r="C133" i="16"/>
  <c r="D132" i="16"/>
  <c r="C132" i="16"/>
  <c r="D131" i="16"/>
  <c r="C131" i="16"/>
  <c r="D130" i="16"/>
  <c r="C130" i="16"/>
  <c r="D129" i="16"/>
  <c r="C129" i="16"/>
  <c r="D128" i="16"/>
  <c r="C128" i="16"/>
  <c r="D127" i="16"/>
  <c r="C127" i="16"/>
  <c r="D126" i="16"/>
  <c r="C126" i="16"/>
  <c r="D124" i="16"/>
  <c r="C124" i="16"/>
  <c r="D122" i="16"/>
  <c r="C122" i="16"/>
  <c r="D121" i="16"/>
  <c r="C121" i="16"/>
  <c r="D119" i="16"/>
  <c r="C119" i="16"/>
  <c r="D118" i="16"/>
  <c r="C118" i="16"/>
  <c r="D116" i="16"/>
  <c r="C116" i="16"/>
  <c r="D112" i="16"/>
  <c r="C112" i="16"/>
  <c r="D110" i="16"/>
  <c r="C110" i="16"/>
  <c r="D109" i="16"/>
  <c r="C109" i="16"/>
  <c r="D103" i="16"/>
  <c r="C103" i="16"/>
  <c r="D102" i="16"/>
  <c r="C102" i="16"/>
  <c r="D100" i="16"/>
  <c r="C100" i="16"/>
  <c r="D99" i="16"/>
  <c r="C99" i="16"/>
  <c r="D98" i="16"/>
  <c r="C98" i="16"/>
  <c r="D97" i="16"/>
  <c r="C97" i="16"/>
  <c r="D96" i="16"/>
  <c r="C96" i="16"/>
  <c r="D95" i="16"/>
  <c r="C95" i="16"/>
  <c r="D94" i="16"/>
  <c r="C94" i="16"/>
  <c r="D93" i="16"/>
  <c r="C93" i="16"/>
  <c r="D92" i="16"/>
  <c r="C92" i="16"/>
  <c r="D90" i="16"/>
  <c r="C90" i="16"/>
  <c r="D88" i="16"/>
  <c r="C88" i="16"/>
  <c r="D87" i="16"/>
  <c r="C87" i="16"/>
  <c r="D86" i="16"/>
  <c r="C86" i="16"/>
  <c r="D85" i="16"/>
  <c r="C85" i="16"/>
  <c r="D83" i="16"/>
  <c r="C83" i="16"/>
  <c r="D82" i="16"/>
  <c r="C82" i="16"/>
  <c r="D81" i="16"/>
  <c r="C81" i="16"/>
  <c r="D78" i="16"/>
  <c r="C78" i="16"/>
  <c r="D77" i="16"/>
  <c r="C77" i="16"/>
  <c r="D75" i="16"/>
  <c r="C75" i="16"/>
  <c r="D74" i="16"/>
  <c r="C74" i="16"/>
  <c r="D73" i="16"/>
  <c r="C73" i="16"/>
  <c r="D72" i="16"/>
  <c r="C72" i="16"/>
  <c r="D71" i="16"/>
  <c r="C71" i="16"/>
  <c r="D70" i="16"/>
  <c r="C70" i="16"/>
  <c r="D69" i="16"/>
  <c r="C69" i="16"/>
  <c r="D68" i="16"/>
  <c r="C68" i="16"/>
  <c r="D67" i="16"/>
  <c r="C67" i="16"/>
  <c r="D66" i="16"/>
  <c r="C66" i="16"/>
  <c r="D65" i="16"/>
  <c r="C65" i="16"/>
  <c r="D62" i="16"/>
  <c r="C62" i="16"/>
  <c r="D61" i="16"/>
  <c r="C61" i="16"/>
  <c r="D60" i="16"/>
  <c r="C60" i="16"/>
  <c r="D45" i="16"/>
  <c r="C45" i="16"/>
  <c r="D44" i="16"/>
  <c r="C44" i="16"/>
  <c r="D43" i="16"/>
  <c r="C43" i="16"/>
  <c r="D39" i="16"/>
  <c r="C39" i="16"/>
  <c r="D38" i="16"/>
  <c r="C38" i="16"/>
  <c r="D36" i="16"/>
  <c r="C36" i="16"/>
  <c r="D35" i="16"/>
  <c r="C35" i="16"/>
  <c r="D33" i="16"/>
  <c r="C33" i="16"/>
  <c r="D32" i="16"/>
  <c r="C32" i="16"/>
  <c r="D31" i="16"/>
  <c r="C31" i="16"/>
  <c r="D30" i="16"/>
  <c r="C30" i="16"/>
  <c r="D25" i="16"/>
  <c r="C25" i="16"/>
  <c r="D24" i="16"/>
  <c r="C24" i="16"/>
  <c r="D23" i="16"/>
  <c r="C23" i="16"/>
  <c r="D22" i="16"/>
  <c r="C22" i="16"/>
  <c r="D21" i="16"/>
  <c r="C21" i="16"/>
  <c r="D20" i="16"/>
  <c r="C20" i="16"/>
  <c r="D18" i="16"/>
  <c r="C18" i="16"/>
  <c r="D17" i="16"/>
  <c r="C17" i="16"/>
  <c r="D16" i="16"/>
  <c r="C16" i="16"/>
  <c r="D15" i="16"/>
  <c r="C15" i="16"/>
  <c r="D13" i="16"/>
  <c r="C13" i="16"/>
  <c r="D12" i="16"/>
  <c r="C12" i="16"/>
  <c r="D11" i="16"/>
  <c r="C11" i="16"/>
  <c r="D10" i="16"/>
  <c r="C10" i="16"/>
  <c r="D9" i="16"/>
  <c r="C9" i="16"/>
  <c r="D8" i="16"/>
  <c r="C8" i="16"/>
  <c r="D5" i="16"/>
  <c r="C5" i="16"/>
  <c r="D4" i="16"/>
  <c r="C4" i="16"/>
  <c r="C259" i="15"/>
  <c r="D259" i="15"/>
  <c r="D227" i="15"/>
  <c r="C227" i="15"/>
  <c r="D251" i="10"/>
  <c r="C251" i="10"/>
  <c r="D250" i="10"/>
  <c r="C250" i="10"/>
  <c r="D249" i="10"/>
  <c r="C249" i="10"/>
  <c r="D245" i="10"/>
  <c r="C245" i="10"/>
  <c r="D244" i="10"/>
  <c r="C244" i="10"/>
  <c r="D243" i="10"/>
  <c r="C243" i="10"/>
  <c r="D242" i="10"/>
  <c r="C242" i="10"/>
  <c r="D241" i="10"/>
  <c r="C241" i="10"/>
  <c r="D240" i="10"/>
  <c r="C240" i="10"/>
  <c r="D238" i="10"/>
  <c r="C238" i="10"/>
  <c r="D237" i="10"/>
  <c r="C237" i="10"/>
  <c r="D236" i="10"/>
  <c r="C236" i="10"/>
  <c r="D235" i="10"/>
  <c r="C235" i="10"/>
  <c r="D229" i="10"/>
  <c r="C229" i="10"/>
  <c r="D227" i="10"/>
  <c r="C227" i="10"/>
  <c r="D226" i="10"/>
  <c r="C226" i="10"/>
  <c r="D224" i="10"/>
  <c r="C224" i="10"/>
  <c r="D223" i="10"/>
  <c r="C223" i="10"/>
  <c r="D220" i="10"/>
  <c r="C220" i="10"/>
  <c r="D219" i="10"/>
  <c r="C219" i="10"/>
  <c r="D218" i="10"/>
  <c r="C218" i="10"/>
  <c r="D217" i="10"/>
  <c r="C217" i="10"/>
  <c r="D216" i="10"/>
  <c r="C216" i="10"/>
  <c r="D215" i="10"/>
  <c r="C215" i="10"/>
  <c r="D214" i="10"/>
  <c r="C214" i="10"/>
  <c r="D213" i="10"/>
  <c r="C213" i="10"/>
  <c r="D210" i="10"/>
  <c r="C210" i="10"/>
  <c r="D209" i="10"/>
  <c r="C209" i="10"/>
  <c r="D208" i="10"/>
  <c r="C208" i="10"/>
  <c r="D207" i="10"/>
  <c r="C207" i="10"/>
  <c r="D205" i="10"/>
  <c r="C205" i="10"/>
  <c r="D204" i="10"/>
  <c r="C204" i="10"/>
  <c r="D202" i="10"/>
  <c r="C202" i="10"/>
  <c r="D201" i="10"/>
  <c r="C201" i="10"/>
  <c r="D200" i="10"/>
  <c r="C200"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68" i="15"/>
  <c r="C168" i="15"/>
  <c r="D167" i="15"/>
  <c r="C167" i="15"/>
  <c r="D165" i="15"/>
  <c r="C165" i="15"/>
  <c r="D164" i="15"/>
  <c r="C164" i="15"/>
  <c r="D163" i="15"/>
  <c r="C163" i="15"/>
  <c r="D161" i="15"/>
  <c r="C161" i="15"/>
  <c r="D159" i="15"/>
  <c r="C159" i="15"/>
  <c r="D158" i="15"/>
  <c r="C158" i="15"/>
  <c r="D157" i="15"/>
  <c r="C157" i="15"/>
  <c r="C151" i="15"/>
  <c r="D151" i="15"/>
  <c r="C152" i="15"/>
  <c r="D152" i="15"/>
  <c r="C153" i="15"/>
  <c r="D153" i="15"/>
  <c r="C155" i="15"/>
  <c r="D155" i="15"/>
  <c r="C92" i="10"/>
  <c r="D70" i="10"/>
  <c r="C70" i="10"/>
  <c r="D69" i="10"/>
  <c r="C69" i="10"/>
  <c r="D67" i="10"/>
  <c r="C67" i="10"/>
  <c r="D66" i="10"/>
  <c r="C66" i="10"/>
  <c r="D65" i="10"/>
  <c r="C65" i="10"/>
  <c r="D64" i="10"/>
  <c r="C64" i="10"/>
  <c r="D63" i="10"/>
  <c r="C63" i="10"/>
  <c r="D62" i="10"/>
  <c r="C62" i="10"/>
  <c r="D61" i="10"/>
  <c r="C61" i="10"/>
  <c r="D60" i="10"/>
  <c r="C60" i="10"/>
  <c r="D59" i="10"/>
  <c r="C59" i="10"/>
  <c r="C103" i="15"/>
  <c r="C100" i="15"/>
  <c r="C99" i="15"/>
  <c r="C98" i="15"/>
  <c r="C94" i="15"/>
  <c r="C92" i="15"/>
  <c r="C103" i="13"/>
  <c r="C102" i="13"/>
  <c r="C101" i="13"/>
  <c r="C100" i="13"/>
  <c r="C99" i="13"/>
  <c r="C98" i="13"/>
  <c r="C97" i="13"/>
  <c r="C96" i="13"/>
  <c r="C95" i="13"/>
  <c r="C94" i="13"/>
  <c r="C93" i="13"/>
  <c r="C92" i="13"/>
  <c r="C103" i="12"/>
  <c r="C102" i="12"/>
  <c r="C101" i="12"/>
  <c r="C100" i="12"/>
  <c r="C99" i="12"/>
  <c r="C98" i="12"/>
  <c r="C97" i="12"/>
  <c r="C96" i="12"/>
  <c r="C95" i="12"/>
  <c r="C94" i="12"/>
  <c r="C93" i="12"/>
  <c r="C92" i="12"/>
  <c r="C103" i="11"/>
  <c r="C102" i="11"/>
  <c r="C101" i="11"/>
  <c r="C100" i="11"/>
  <c r="C99" i="11"/>
  <c r="C98" i="11"/>
  <c r="C97" i="11"/>
  <c r="C96" i="11"/>
  <c r="C95" i="11"/>
  <c r="C94" i="11"/>
  <c r="C93" i="11"/>
  <c r="C92" i="11"/>
  <c r="D103" i="6"/>
  <c r="C103" i="6"/>
  <c r="D100" i="6"/>
  <c r="C100" i="6"/>
  <c r="D99" i="6"/>
  <c r="C99" i="6"/>
  <c r="D98" i="6"/>
  <c r="C98" i="6"/>
  <c r="D97" i="6"/>
  <c r="C97" i="6"/>
  <c r="D96" i="6"/>
  <c r="C96" i="6"/>
  <c r="D95" i="6"/>
  <c r="C95" i="6"/>
  <c r="D94" i="6"/>
  <c r="C94" i="6"/>
  <c r="D93" i="6"/>
  <c r="C93" i="6"/>
  <c r="D92" i="6"/>
  <c r="C92" i="6"/>
  <c r="C51" i="10"/>
  <c r="C50" i="10"/>
  <c r="C49" i="10"/>
  <c r="C75" i="15"/>
  <c r="C74" i="15"/>
  <c r="C73" i="15"/>
  <c r="C72" i="15"/>
  <c r="C71" i="15"/>
  <c r="C75" i="13"/>
  <c r="C74" i="13"/>
  <c r="C73" i="13"/>
  <c r="C72" i="13"/>
  <c r="C71" i="13"/>
  <c r="C75" i="12"/>
  <c r="C74" i="12"/>
  <c r="C73" i="12"/>
  <c r="C72" i="12"/>
  <c r="C71" i="12"/>
  <c r="C75" i="11"/>
  <c r="C74" i="11"/>
  <c r="C73" i="11"/>
  <c r="C72" i="11"/>
  <c r="C71" i="11"/>
  <c r="C75" i="6"/>
  <c r="C74" i="6"/>
  <c r="C73" i="6"/>
  <c r="C72" i="6"/>
  <c r="C71" i="6"/>
  <c r="D69" i="15"/>
  <c r="C69" i="15"/>
  <c r="D68" i="15"/>
  <c r="C68" i="15"/>
  <c r="D67" i="15"/>
  <c r="C67" i="15"/>
  <c r="D66" i="15"/>
  <c r="C66" i="15"/>
  <c r="D65" i="15"/>
  <c r="C65" i="15"/>
  <c r="D69" i="13"/>
  <c r="C69" i="13"/>
  <c r="D68" i="13"/>
  <c r="C68" i="13"/>
  <c r="D67" i="13"/>
  <c r="C67" i="13"/>
  <c r="D66" i="13"/>
  <c r="C66" i="13"/>
  <c r="D65" i="13"/>
  <c r="C65" i="13"/>
  <c r="D70" i="12"/>
  <c r="C70" i="12"/>
  <c r="D69" i="12"/>
  <c r="C69" i="12"/>
  <c r="D68" i="12"/>
  <c r="C68" i="12"/>
  <c r="D67" i="12"/>
  <c r="C67" i="12"/>
  <c r="D66" i="12"/>
  <c r="C66" i="12"/>
  <c r="D65" i="12"/>
  <c r="C65" i="12"/>
  <c r="D69" i="11"/>
  <c r="C69" i="11"/>
  <c r="D68" i="11"/>
  <c r="C68" i="11"/>
  <c r="D67" i="11"/>
  <c r="C67" i="11"/>
  <c r="D66" i="11"/>
  <c r="C66" i="11"/>
  <c r="D65" i="11"/>
  <c r="C65" i="11"/>
  <c r="D69" i="6"/>
  <c r="C69" i="6"/>
  <c r="D68" i="6"/>
  <c r="C68" i="6"/>
  <c r="D67" i="6"/>
  <c r="C67" i="6"/>
  <c r="D66" i="6"/>
  <c r="C66" i="6"/>
  <c r="D65" i="6"/>
  <c r="C65" i="6"/>
  <c r="C38" i="15"/>
  <c r="C38" i="13"/>
  <c r="C38" i="12"/>
  <c r="C38" i="11"/>
  <c r="C38" i="6"/>
  <c r="C35" i="15"/>
  <c r="C33" i="15"/>
  <c r="C33" i="12"/>
  <c r="C31" i="15"/>
  <c r="C22" i="15"/>
  <c r="C22" i="13"/>
  <c r="C22" i="12"/>
  <c r="C22" i="11"/>
  <c r="C22" i="6"/>
  <c r="C60" i="15"/>
  <c r="C60" i="13"/>
  <c r="C60" i="12"/>
  <c r="C60" i="11"/>
  <c r="C60" i="6"/>
  <c r="D168" i="16"/>
  <c r="C168" i="16"/>
  <c r="D167" i="16"/>
  <c r="C167" i="16"/>
  <c r="D165" i="16"/>
  <c r="C165" i="16"/>
  <c r="D164" i="16"/>
  <c r="C164" i="16"/>
  <c r="D163" i="16"/>
  <c r="C163" i="16"/>
  <c r="D161" i="16"/>
  <c r="C161" i="16"/>
  <c r="D106" i="16"/>
  <c r="C106" i="16"/>
  <c r="D105" i="16"/>
  <c r="C105" i="16"/>
  <c r="D56" i="16"/>
  <c r="C56" i="16"/>
  <c r="D293" i="10"/>
  <c r="C293" i="10"/>
  <c r="D292" i="10"/>
  <c r="C292" i="10"/>
  <c r="D291" i="10"/>
  <c r="C291" i="10"/>
  <c r="D290" i="10"/>
  <c r="C290" i="10"/>
  <c r="D289" i="10"/>
  <c r="C289" i="10"/>
  <c r="D287" i="10"/>
  <c r="C287" i="10"/>
  <c r="D285" i="10"/>
  <c r="C285" i="10"/>
  <c r="D284" i="10"/>
  <c r="C284" i="10"/>
  <c r="D283" i="10"/>
  <c r="C283" i="10"/>
  <c r="D282" i="10"/>
  <c r="C282" i="10"/>
  <c r="D281" i="10"/>
  <c r="C281" i="10"/>
  <c r="D280" i="10"/>
  <c r="C280" i="10"/>
  <c r="D279" i="10"/>
  <c r="C279" i="10"/>
  <c r="D278" i="10"/>
  <c r="C278" i="10"/>
  <c r="D276" i="10"/>
  <c r="C276" i="10"/>
  <c r="D275" i="10"/>
  <c r="C275" i="10"/>
  <c r="D274" i="10"/>
  <c r="C274" i="10"/>
  <c r="D273" i="10"/>
  <c r="C273" i="10"/>
  <c r="D272" i="10"/>
  <c r="C272" i="10"/>
  <c r="D271" i="10"/>
  <c r="C271" i="10"/>
  <c r="D270" i="10"/>
  <c r="C270" i="10"/>
  <c r="D269" i="10"/>
  <c r="C269" i="10"/>
  <c r="D268" i="10"/>
  <c r="C268" i="10"/>
  <c r="D265" i="10"/>
  <c r="C265" i="10"/>
  <c r="D264" i="10"/>
  <c r="C264" i="10"/>
  <c r="D262" i="10"/>
  <c r="C262" i="10"/>
  <c r="D261" i="10"/>
  <c r="C261" i="10"/>
  <c r="D260" i="10"/>
  <c r="C260" i="10"/>
  <c r="D259" i="10"/>
  <c r="C259" i="10"/>
  <c r="D258" i="10"/>
  <c r="C258" i="10"/>
  <c r="D255" i="10"/>
  <c r="C255" i="10"/>
  <c r="D254" i="10"/>
  <c r="C254" i="10"/>
  <c r="D253" i="10"/>
  <c r="C253" i="10"/>
  <c r="D183" i="10"/>
  <c r="C183" i="10"/>
  <c r="D181" i="10"/>
  <c r="C181" i="10"/>
  <c r="D180" i="10"/>
  <c r="C180" i="10"/>
  <c r="D177" i="10"/>
  <c r="C177" i="10"/>
  <c r="D176" i="10"/>
  <c r="C176" i="10"/>
  <c r="D175" i="10"/>
  <c r="C175" i="10"/>
  <c r="D174" i="10"/>
  <c r="C174" i="10"/>
  <c r="D109" i="10"/>
  <c r="C109" i="10"/>
  <c r="D108" i="10"/>
  <c r="C108" i="10"/>
  <c r="D106" i="10"/>
  <c r="C106" i="10"/>
  <c r="D105" i="10"/>
  <c r="C105" i="10"/>
  <c r="D103" i="10"/>
  <c r="C103" i="10"/>
  <c r="D101" i="10"/>
  <c r="C101" i="10"/>
  <c r="D99" i="10"/>
  <c r="C99" i="10"/>
  <c r="D98" i="10"/>
  <c r="C98" i="10"/>
  <c r="D95" i="10"/>
  <c r="C95" i="10"/>
  <c r="D94" i="10"/>
  <c r="C94" i="10"/>
  <c r="D93" i="10"/>
  <c r="C93" i="10"/>
  <c r="D92" i="10"/>
  <c r="D90" i="10"/>
  <c r="C90" i="10"/>
  <c r="D89" i="10"/>
  <c r="C89" i="10"/>
  <c r="D88" i="10"/>
  <c r="C88" i="10"/>
  <c r="D87" i="10"/>
  <c r="C87" i="10"/>
  <c r="D86" i="10"/>
  <c r="C86" i="10"/>
  <c r="D84" i="10"/>
  <c r="C84" i="10"/>
  <c r="D82" i="10"/>
  <c r="C82" i="10"/>
  <c r="D81" i="10"/>
  <c r="C81" i="10"/>
  <c r="D79" i="10"/>
  <c r="C79" i="10"/>
  <c r="D77" i="10"/>
  <c r="C77" i="10"/>
  <c r="D75" i="10"/>
  <c r="C75" i="10"/>
  <c r="D73" i="10"/>
  <c r="C73" i="10"/>
  <c r="D72" i="10"/>
  <c r="C72" i="10"/>
  <c r="D52" i="10"/>
  <c r="C52" i="10"/>
  <c r="D51" i="10"/>
  <c r="D50" i="10"/>
  <c r="D49" i="10"/>
  <c r="D48" i="10"/>
  <c r="C48" i="10"/>
  <c r="D47" i="10"/>
  <c r="C47" i="10"/>
  <c r="D46" i="10"/>
  <c r="C46" i="10"/>
  <c r="D45" i="10"/>
  <c r="C45" i="10"/>
  <c r="D42" i="10"/>
  <c r="C42" i="10"/>
  <c r="D41" i="10"/>
  <c r="C41" i="10"/>
  <c r="D40" i="10"/>
  <c r="C40" i="10"/>
  <c r="D39" i="10"/>
  <c r="C39" i="10"/>
  <c r="D38" i="10"/>
  <c r="C38" i="10"/>
  <c r="D36" i="10"/>
  <c r="C36" i="10"/>
  <c r="D35" i="10"/>
  <c r="C35" i="10"/>
  <c r="D33" i="10"/>
  <c r="C33" i="10"/>
  <c r="D32" i="10"/>
  <c r="C32" i="10"/>
  <c r="D31" i="10"/>
  <c r="C31" i="10"/>
  <c r="D30" i="10"/>
  <c r="C30" i="10"/>
  <c r="D24" i="10"/>
  <c r="C24" i="10"/>
  <c r="D23" i="10"/>
  <c r="C23" i="10"/>
  <c r="D22" i="10"/>
  <c r="C22" i="10"/>
  <c r="D21" i="10"/>
  <c r="C21" i="10"/>
  <c r="D20" i="10"/>
  <c r="C20" i="10"/>
  <c r="D18" i="10"/>
  <c r="C18" i="10"/>
  <c r="D17" i="10"/>
  <c r="C17" i="10"/>
  <c r="D16" i="10"/>
  <c r="C16" i="10"/>
  <c r="D15" i="10"/>
  <c r="C15" i="10"/>
  <c r="D13" i="10"/>
  <c r="C13" i="10"/>
  <c r="D12" i="10"/>
  <c r="C12" i="10"/>
  <c r="D11" i="10"/>
  <c r="C11" i="10"/>
  <c r="D10" i="10"/>
  <c r="C10" i="10"/>
  <c r="D9" i="10"/>
  <c r="C9" i="10"/>
  <c r="D8" i="10"/>
  <c r="C8" i="10"/>
  <c r="D5" i="10"/>
  <c r="C5" i="10"/>
  <c r="D4" i="10"/>
  <c r="C4" i="10"/>
  <c r="D263" i="15"/>
  <c r="C263" i="15"/>
  <c r="D262" i="15"/>
  <c r="C262" i="15"/>
  <c r="D261" i="15"/>
  <c r="C261" i="15"/>
  <c r="D260" i="15"/>
  <c r="C260" i="15"/>
  <c r="D258" i="15"/>
  <c r="C258" i="15"/>
  <c r="D257" i="15"/>
  <c r="C257" i="15"/>
  <c r="D256" i="15"/>
  <c r="C256" i="15"/>
  <c r="D253" i="15"/>
  <c r="C253" i="15"/>
  <c r="D251" i="15"/>
  <c r="C251" i="15"/>
  <c r="D250" i="15"/>
  <c r="C250" i="15"/>
  <c r="D247" i="15"/>
  <c r="C247" i="15"/>
  <c r="D245" i="15"/>
  <c r="C245" i="15"/>
  <c r="D244" i="15"/>
  <c r="C244" i="15"/>
  <c r="D239" i="15"/>
  <c r="C239" i="15"/>
  <c r="D238" i="15"/>
  <c r="C238" i="15"/>
  <c r="D237" i="15"/>
  <c r="C237" i="15"/>
  <c r="D236" i="15"/>
  <c r="C236" i="15"/>
  <c r="D235" i="15"/>
  <c r="C235" i="15"/>
  <c r="D234" i="15"/>
  <c r="C234" i="15"/>
  <c r="D233" i="15"/>
  <c r="C233" i="15"/>
  <c r="D232" i="15"/>
  <c r="C232" i="15"/>
  <c r="D231" i="15"/>
  <c r="C231" i="15"/>
  <c r="D229" i="15"/>
  <c r="C229" i="15"/>
  <c r="D228" i="15"/>
  <c r="C228" i="15"/>
  <c r="D226" i="15"/>
  <c r="C226" i="15"/>
  <c r="D224" i="15"/>
  <c r="C224" i="15"/>
  <c r="D223" i="15"/>
  <c r="C223" i="15"/>
  <c r="D222" i="15"/>
  <c r="C222" i="15"/>
  <c r="D221" i="15"/>
  <c r="C221" i="15"/>
  <c r="D220" i="15"/>
  <c r="C220" i="15"/>
  <c r="D217" i="15"/>
  <c r="C217" i="15"/>
  <c r="D216" i="15"/>
  <c r="C216" i="15"/>
  <c r="D215" i="15"/>
  <c r="C215" i="15"/>
  <c r="D214" i="15"/>
  <c r="C214" i="15"/>
  <c r="D213" i="15"/>
  <c r="C213" i="15"/>
  <c r="D212" i="15"/>
  <c r="C212" i="15"/>
  <c r="D211" i="15"/>
  <c r="C211" i="15"/>
  <c r="D210" i="15"/>
  <c r="C210" i="15"/>
  <c r="D209" i="15"/>
  <c r="C209" i="15"/>
  <c r="D208" i="15"/>
  <c r="C208" i="15"/>
  <c r="D205" i="15"/>
  <c r="C205" i="15"/>
  <c r="D204" i="15"/>
  <c r="C204" i="15"/>
  <c r="D203" i="15"/>
  <c r="C203" i="15"/>
  <c r="D202" i="15"/>
  <c r="C202" i="15"/>
  <c r="D201" i="15"/>
  <c r="C201" i="15"/>
  <c r="D200" i="15"/>
  <c r="C200" i="15"/>
  <c r="D199" i="15"/>
  <c r="C199" i="15"/>
  <c r="D198" i="15"/>
  <c r="C198" i="15"/>
  <c r="D197" i="15"/>
  <c r="C197" i="15"/>
  <c r="D196" i="15"/>
  <c r="C196" i="15"/>
  <c r="D195" i="15"/>
  <c r="C195" i="15"/>
  <c r="D194" i="15"/>
  <c r="C194" i="15"/>
  <c r="D193" i="15"/>
  <c r="C193" i="15"/>
  <c r="D192" i="15"/>
  <c r="C192" i="15"/>
  <c r="D191" i="15"/>
  <c r="C191" i="15"/>
  <c r="D190" i="15"/>
  <c r="C190" i="15"/>
  <c r="D189" i="15"/>
  <c r="C189" i="15"/>
  <c r="D187" i="15"/>
  <c r="C187" i="15"/>
  <c r="D186" i="15"/>
  <c r="C186" i="15"/>
  <c r="D185" i="15"/>
  <c r="C185" i="15"/>
  <c r="D184" i="15"/>
  <c r="C184" i="15"/>
  <c r="D181" i="15"/>
  <c r="C181" i="15"/>
  <c r="D180" i="15"/>
  <c r="C180" i="15"/>
  <c r="D176" i="15"/>
  <c r="C176" i="15"/>
  <c r="D175" i="15"/>
  <c r="C175" i="15"/>
  <c r="D174" i="15"/>
  <c r="C174" i="15"/>
  <c r="D149" i="15"/>
  <c r="C149" i="15"/>
  <c r="D147" i="15"/>
  <c r="C147" i="15"/>
  <c r="D146" i="15"/>
  <c r="C146" i="15"/>
  <c r="D144" i="15"/>
  <c r="C144" i="15"/>
  <c r="D90" i="15"/>
  <c r="C90" i="15"/>
  <c r="D103" i="15"/>
  <c r="D102" i="15"/>
  <c r="C102" i="15"/>
  <c r="D100" i="15"/>
  <c r="D99" i="15"/>
  <c r="D98" i="15"/>
  <c r="D96" i="15"/>
  <c r="C96" i="15"/>
  <c r="D94" i="15"/>
  <c r="D92" i="15"/>
  <c r="D75" i="15"/>
  <c r="D74" i="15"/>
  <c r="D73" i="15"/>
  <c r="D72" i="15"/>
  <c r="D71" i="15"/>
  <c r="D70" i="15"/>
  <c r="C70" i="15"/>
  <c r="D62" i="15"/>
  <c r="C62" i="15"/>
  <c r="D61" i="15"/>
  <c r="C61" i="15"/>
  <c r="D60" i="15"/>
  <c r="D45" i="15"/>
  <c r="C45" i="15"/>
  <c r="D44" i="15"/>
  <c r="C44" i="15"/>
  <c r="D43" i="15"/>
  <c r="C43" i="15"/>
  <c r="D39" i="15"/>
  <c r="C39" i="15"/>
  <c r="D38" i="15"/>
  <c r="D36" i="15"/>
  <c r="C36" i="15"/>
  <c r="D35" i="15"/>
  <c r="D33" i="15"/>
  <c r="D32" i="15"/>
  <c r="C32" i="15"/>
  <c r="D31" i="15"/>
  <c r="D30" i="15"/>
  <c r="C30" i="15"/>
  <c r="D25" i="15"/>
  <c r="C25" i="15"/>
  <c r="D24" i="15"/>
  <c r="C24" i="15"/>
  <c r="D23" i="15"/>
  <c r="C23" i="15"/>
  <c r="D22" i="15"/>
  <c r="D21" i="15"/>
  <c r="C21" i="15"/>
  <c r="D20" i="15"/>
  <c r="C20" i="15"/>
  <c r="D18" i="15"/>
  <c r="C18" i="15"/>
  <c r="D17" i="15"/>
  <c r="C17" i="15"/>
  <c r="D16" i="15"/>
  <c r="C16" i="15"/>
  <c r="D15" i="15"/>
  <c r="C15" i="15"/>
  <c r="D13" i="15"/>
  <c r="C13" i="15"/>
  <c r="D12" i="15"/>
  <c r="C12" i="15"/>
  <c r="D11" i="15"/>
  <c r="C11" i="15"/>
  <c r="D10" i="15"/>
  <c r="C10" i="15"/>
  <c r="D9" i="15"/>
  <c r="C9" i="15"/>
  <c r="D8" i="15"/>
  <c r="C8" i="15"/>
  <c r="D5" i="15"/>
  <c r="C5" i="15"/>
  <c r="D4" i="15"/>
  <c r="C4" i="15"/>
  <c r="D264" i="13"/>
  <c r="C264" i="13"/>
  <c r="D263" i="13"/>
  <c r="C263" i="13"/>
  <c r="D262" i="13"/>
  <c r="C262" i="13"/>
  <c r="D261" i="13"/>
  <c r="C261" i="13"/>
  <c r="D260" i="13"/>
  <c r="C260" i="13"/>
  <c r="D259" i="13"/>
  <c r="C259" i="13"/>
  <c r="D258" i="13"/>
  <c r="C258" i="13"/>
  <c r="D257" i="13"/>
  <c r="C257" i="13"/>
  <c r="D256" i="13"/>
  <c r="C256" i="13"/>
  <c r="D254" i="13"/>
  <c r="C254" i="13"/>
  <c r="D253" i="13"/>
  <c r="C253" i="13"/>
  <c r="D252" i="13"/>
  <c r="C252" i="13"/>
  <c r="D251" i="13"/>
  <c r="C251" i="13"/>
  <c r="D250" i="13"/>
  <c r="C250" i="13"/>
  <c r="D249" i="13"/>
  <c r="C249" i="13"/>
  <c r="D248" i="13"/>
  <c r="C248" i="13"/>
  <c r="D247" i="13"/>
  <c r="C247" i="13"/>
  <c r="D239" i="13"/>
  <c r="C239" i="13"/>
  <c r="D238" i="13"/>
  <c r="C238" i="13"/>
  <c r="D237" i="13"/>
  <c r="C237" i="13"/>
  <c r="D236" i="13"/>
  <c r="C236" i="13"/>
  <c r="D235" i="13"/>
  <c r="C235" i="13"/>
  <c r="D234" i="13"/>
  <c r="C234" i="13"/>
  <c r="D233" i="13"/>
  <c r="C233" i="13"/>
  <c r="D232" i="13"/>
  <c r="C232" i="13"/>
  <c r="D231" i="13"/>
  <c r="C231" i="13"/>
  <c r="D229" i="13"/>
  <c r="C229" i="13"/>
  <c r="D228" i="13"/>
  <c r="C228" i="13"/>
  <c r="D227" i="13"/>
  <c r="C227" i="13"/>
  <c r="D226" i="13"/>
  <c r="C226" i="13"/>
  <c r="D225" i="13"/>
  <c r="C225" i="13"/>
  <c r="D224" i="13"/>
  <c r="C224" i="13"/>
  <c r="D223" i="13"/>
  <c r="C223" i="13"/>
  <c r="D222" i="13"/>
  <c r="C222" i="13"/>
  <c r="D221" i="13"/>
  <c r="C221" i="13"/>
  <c r="D220" i="13"/>
  <c r="C220" i="13"/>
  <c r="D217" i="13"/>
  <c r="C217" i="13"/>
  <c r="D216" i="13"/>
  <c r="C216" i="13"/>
  <c r="D215" i="13"/>
  <c r="C215" i="13"/>
  <c r="D214" i="13"/>
  <c r="C214" i="13"/>
  <c r="D213" i="13"/>
  <c r="C213" i="13"/>
  <c r="D212" i="13"/>
  <c r="C212" i="13"/>
  <c r="D211" i="13"/>
  <c r="C211" i="13"/>
  <c r="D210" i="13"/>
  <c r="C210" i="13"/>
  <c r="D209" i="13"/>
  <c r="C209" i="13"/>
  <c r="D208" i="13"/>
  <c r="C208"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7" i="13"/>
  <c r="C187" i="13"/>
  <c r="D186" i="13"/>
  <c r="C186" i="13"/>
  <c r="D185" i="13"/>
  <c r="C185" i="13"/>
  <c r="D184" i="13"/>
  <c r="C184" i="13"/>
  <c r="D181" i="13"/>
  <c r="C181" i="13"/>
  <c r="D180" i="13"/>
  <c r="C180" i="13"/>
  <c r="D176" i="13"/>
  <c r="C176" i="13"/>
  <c r="D175" i="13"/>
  <c r="C175" i="13"/>
  <c r="D174" i="13"/>
  <c r="C174" i="13"/>
  <c r="D155" i="13"/>
  <c r="C155" i="13"/>
  <c r="D154" i="13"/>
  <c r="C154" i="13"/>
  <c r="D153" i="13"/>
  <c r="C153" i="13"/>
  <c r="D149" i="13"/>
  <c r="C149" i="13"/>
  <c r="D103" i="13"/>
  <c r="D102" i="13"/>
  <c r="D101" i="13"/>
  <c r="D100" i="13"/>
  <c r="D99" i="13"/>
  <c r="D98" i="13"/>
  <c r="D97" i="13"/>
  <c r="D96" i="13"/>
  <c r="D95" i="13"/>
  <c r="D94" i="13"/>
  <c r="D93" i="13"/>
  <c r="D92" i="13"/>
  <c r="D75" i="13"/>
  <c r="D74" i="13"/>
  <c r="D73" i="13"/>
  <c r="D72" i="13"/>
  <c r="D71" i="13"/>
  <c r="D62" i="13"/>
  <c r="C62" i="13"/>
  <c r="D61" i="13"/>
  <c r="C61" i="13"/>
  <c r="D60" i="13"/>
  <c r="D45" i="13"/>
  <c r="C45" i="13"/>
  <c r="D44" i="13"/>
  <c r="C44" i="13"/>
  <c r="D43" i="13"/>
  <c r="C43" i="13"/>
  <c r="D39" i="13"/>
  <c r="C39" i="13"/>
  <c r="D38" i="13"/>
  <c r="D36" i="13"/>
  <c r="C36" i="13"/>
  <c r="D35" i="13"/>
  <c r="D34" i="13"/>
  <c r="C34" i="13"/>
  <c r="D33" i="13"/>
  <c r="C33" i="13"/>
  <c r="D32" i="13"/>
  <c r="C32" i="13"/>
  <c r="D31" i="13"/>
  <c r="C31" i="13"/>
  <c r="D30" i="13"/>
  <c r="C30" i="13"/>
  <c r="D25" i="13"/>
  <c r="C25" i="13"/>
  <c r="D24" i="13"/>
  <c r="C24" i="13"/>
  <c r="D23" i="13"/>
  <c r="C23" i="13"/>
  <c r="D22" i="13"/>
  <c r="D21" i="13"/>
  <c r="C21" i="13"/>
  <c r="D20" i="13"/>
  <c r="C20" i="13"/>
  <c r="D18" i="13"/>
  <c r="C18" i="13"/>
  <c r="D17" i="13"/>
  <c r="C17" i="13"/>
  <c r="D16" i="13"/>
  <c r="C16" i="13"/>
  <c r="D15" i="13"/>
  <c r="C15" i="13"/>
  <c r="D13" i="13"/>
  <c r="C13" i="13"/>
  <c r="D12" i="13"/>
  <c r="C12" i="13"/>
  <c r="D11" i="13"/>
  <c r="C11" i="13"/>
  <c r="D10" i="13"/>
  <c r="C10" i="13"/>
  <c r="D9" i="13"/>
  <c r="C9" i="13"/>
  <c r="D8" i="13"/>
  <c r="C8" i="13"/>
  <c r="D5" i="13"/>
  <c r="C5" i="13"/>
  <c r="D4" i="13"/>
  <c r="C4" i="13"/>
  <c r="D264" i="12"/>
  <c r="C264" i="12"/>
  <c r="D263" i="12"/>
  <c r="C263" i="12"/>
  <c r="D262" i="12"/>
  <c r="C262" i="12"/>
  <c r="D261" i="12"/>
  <c r="C261" i="12"/>
  <c r="D260" i="12"/>
  <c r="C260" i="12"/>
  <c r="D259" i="12"/>
  <c r="C259" i="12"/>
  <c r="D258" i="12"/>
  <c r="C258" i="12"/>
  <c r="D257" i="12"/>
  <c r="C257" i="12"/>
  <c r="D256" i="12"/>
  <c r="C256" i="12"/>
  <c r="D254" i="12"/>
  <c r="C254" i="12"/>
  <c r="D253" i="12"/>
  <c r="C253" i="12"/>
  <c r="D252" i="12"/>
  <c r="C252" i="12"/>
  <c r="D251" i="12"/>
  <c r="C251" i="12"/>
  <c r="D250" i="12"/>
  <c r="C250" i="12"/>
  <c r="D249" i="12"/>
  <c r="C249" i="12"/>
  <c r="D248" i="12"/>
  <c r="C248" i="12"/>
  <c r="D247" i="12"/>
  <c r="C247" i="12"/>
  <c r="D239" i="12"/>
  <c r="C239" i="12"/>
  <c r="D235" i="12"/>
  <c r="C235"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D187" i="12"/>
  <c r="C187" i="12"/>
  <c r="D186" i="12"/>
  <c r="C186" i="12"/>
  <c r="D185" i="12"/>
  <c r="C185" i="12"/>
  <c r="D184" i="12"/>
  <c r="C184" i="12"/>
  <c r="D181" i="12"/>
  <c r="C181" i="12"/>
  <c r="D180" i="12"/>
  <c r="C180" i="12"/>
  <c r="D176" i="12"/>
  <c r="C176" i="12"/>
  <c r="D175" i="12"/>
  <c r="C175" i="12"/>
  <c r="D174" i="12"/>
  <c r="C174" i="12"/>
  <c r="D159" i="12"/>
  <c r="C159" i="12"/>
  <c r="D158" i="12"/>
  <c r="C158" i="12"/>
  <c r="D157" i="12"/>
  <c r="C157" i="12"/>
  <c r="D155" i="12"/>
  <c r="C155" i="12"/>
  <c r="D154" i="12"/>
  <c r="C154" i="12"/>
  <c r="D153" i="12"/>
  <c r="C153" i="12"/>
  <c r="D152" i="12"/>
  <c r="C152" i="12"/>
  <c r="D151" i="12"/>
  <c r="C151" i="12"/>
  <c r="D149" i="12"/>
  <c r="C149" i="12"/>
  <c r="D103" i="12"/>
  <c r="D102" i="12"/>
  <c r="D101" i="12"/>
  <c r="D100" i="12"/>
  <c r="D99" i="12"/>
  <c r="D98" i="12"/>
  <c r="D97" i="12"/>
  <c r="D96" i="12"/>
  <c r="D95" i="12"/>
  <c r="D94" i="12"/>
  <c r="D93" i="12"/>
  <c r="D92" i="12"/>
  <c r="D78" i="12"/>
  <c r="C78" i="12"/>
  <c r="D77" i="12"/>
  <c r="C77" i="12"/>
  <c r="D75" i="12"/>
  <c r="D74" i="12"/>
  <c r="D73" i="12"/>
  <c r="D72" i="12"/>
  <c r="D71" i="12"/>
  <c r="D61" i="12"/>
  <c r="C61" i="12"/>
  <c r="D60" i="12"/>
  <c r="D45" i="12"/>
  <c r="C45" i="12"/>
  <c r="D44" i="12"/>
  <c r="C44" i="12"/>
  <c r="D43" i="12"/>
  <c r="C43" i="12"/>
  <c r="D39" i="12"/>
  <c r="C39" i="12"/>
  <c r="D38" i="12"/>
  <c r="D36" i="12"/>
  <c r="C36" i="12"/>
  <c r="D35" i="12"/>
  <c r="C35" i="12"/>
  <c r="D34" i="12"/>
  <c r="C34" i="12"/>
  <c r="D33" i="12"/>
  <c r="D32" i="12"/>
  <c r="C32" i="12"/>
  <c r="D31" i="12"/>
  <c r="C31" i="12"/>
  <c r="D30" i="12"/>
  <c r="C30" i="12"/>
  <c r="D25" i="12"/>
  <c r="C25" i="12"/>
  <c r="D24" i="12"/>
  <c r="C24" i="12"/>
  <c r="D23" i="12"/>
  <c r="C23" i="12"/>
  <c r="D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D264" i="11"/>
  <c r="C264" i="11"/>
  <c r="D263" i="11"/>
  <c r="C263" i="11"/>
  <c r="D262" i="11"/>
  <c r="C262" i="11"/>
  <c r="D261" i="11"/>
  <c r="C261" i="11"/>
  <c r="D260" i="11"/>
  <c r="C260" i="11"/>
  <c r="D259" i="11"/>
  <c r="C259" i="11"/>
  <c r="D258" i="11"/>
  <c r="C258" i="11"/>
  <c r="D257" i="11"/>
  <c r="C257" i="11"/>
  <c r="D256" i="11"/>
  <c r="C256" i="11"/>
  <c r="D254" i="11"/>
  <c r="C254" i="11"/>
  <c r="D253" i="11"/>
  <c r="C253" i="11"/>
  <c r="D252" i="11"/>
  <c r="C252" i="11"/>
  <c r="D251" i="11"/>
  <c r="C251" i="11"/>
  <c r="D250" i="11"/>
  <c r="C250" i="11"/>
  <c r="D249" i="11"/>
  <c r="C249" i="11"/>
  <c r="D248" i="11"/>
  <c r="C248" i="11"/>
  <c r="D247" i="11"/>
  <c r="C247" i="11"/>
  <c r="D242" i="11"/>
  <c r="C242" i="11"/>
  <c r="D241" i="11"/>
  <c r="C241" i="11"/>
  <c r="D239" i="11"/>
  <c r="C239" i="11"/>
  <c r="D238" i="11"/>
  <c r="C238" i="11"/>
  <c r="D237" i="11"/>
  <c r="C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6" i="11"/>
  <c r="C176" i="11"/>
  <c r="D175" i="11"/>
  <c r="C175" i="11"/>
  <c r="D174" i="11"/>
  <c r="C174" i="11"/>
  <c r="D159" i="11"/>
  <c r="C159" i="11"/>
  <c r="D158" i="11"/>
  <c r="C158" i="11"/>
  <c r="D157" i="11"/>
  <c r="C157" i="11"/>
  <c r="D155" i="11"/>
  <c r="C155" i="11"/>
  <c r="D153" i="11"/>
  <c r="C153" i="11"/>
  <c r="D152" i="11"/>
  <c r="C152" i="11"/>
  <c r="D151" i="11"/>
  <c r="C151" i="11"/>
  <c r="D150" i="11"/>
  <c r="C150" i="11"/>
  <c r="D149" i="11"/>
  <c r="C149" i="11"/>
  <c r="D103" i="11"/>
  <c r="D102" i="11"/>
  <c r="D101" i="11"/>
  <c r="D100" i="11"/>
  <c r="D99" i="11"/>
  <c r="D98" i="11"/>
  <c r="D97" i="11"/>
  <c r="D96" i="11"/>
  <c r="D95" i="11"/>
  <c r="D94" i="11"/>
  <c r="D93" i="11"/>
  <c r="D92" i="11"/>
  <c r="D78" i="11"/>
  <c r="C78" i="11"/>
  <c r="D77" i="11"/>
  <c r="C77" i="11"/>
  <c r="D75" i="11"/>
  <c r="D74" i="11"/>
  <c r="D73" i="11"/>
  <c r="D72" i="11"/>
  <c r="D71" i="11"/>
  <c r="D62" i="11"/>
  <c r="C62" i="11"/>
  <c r="D61" i="11"/>
  <c r="C61" i="11"/>
  <c r="D60" i="11"/>
  <c r="D48" i="11"/>
  <c r="C48" i="11"/>
  <c r="D47" i="11"/>
  <c r="C47" i="11"/>
  <c r="D45" i="11"/>
  <c r="C45" i="11"/>
  <c r="D44" i="11"/>
  <c r="C44" i="11"/>
  <c r="D43" i="11"/>
  <c r="C43" i="11"/>
  <c r="D39" i="11"/>
  <c r="C39" i="11"/>
  <c r="D38" i="11"/>
  <c r="D36" i="11"/>
  <c r="C36" i="11"/>
  <c r="D35" i="11"/>
  <c r="C35" i="11"/>
  <c r="D34" i="11"/>
  <c r="C34" i="11"/>
  <c r="D33" i="11"/>
  <c r="C33" i="11"/>
  <c r="D32" i="11"/>
  <c r="C32" i="11"/>
  <c r="D31" i="11"/>
  <c r="C31" i="11"/>
  <c r="D30" i="11"/>
  <c r="C30" i="11"/>
  <c r="D25" i="11"/>
  <c r="C25" i="11"/>
  <c r="D24" i="11"/>
  <c r="C24" i="11"/>
  <c r="D23" i="11"/>
  <c r="C23" i="11"/>
  <c r="D22" i="11"/>
  <c r="D21" i="11"/>
  <c r="C21" i="11"/>
  <c r="D20" i="11"/>
  <c r="C20" i="11"/>
  <c r="D18" i="11"/>
  <c r="C18" i="11"/>
  <c r="D17" i="11"/>
  <c r="C17" i="11"/>
  <c r="D16" i="11"/>
  <c r="C16" i="11"/>
  <c r="D15" i="11"/>
  <c r="C15" i="11"/>
  <c r="D13" i="11"/>
  <c r="C13" i="11"/>
  <c r="D12" i="11"/>
  <c r="C12" i="11"/>
  <c r="D11" i="11"/>
  <c r="C11" i="11"/>
  <c r="D10" i="11"/>
  <c r="C10" i="11"/>
  <c r="D9" i="11"/>
  <c r="C9" i="11"/>
  <c r="D8" i="11"/>
  <c r="C8" i="11"/>
  <c r="D5" i="11"/>
  <c r="C5" i="11"/>
  <c r="D4" i="11"/>
  <c r="C4" i="11"/>
  <c r="D264" i="6"/>
  <c r="C264" i="6"/>
  <c r="D263" i="6"/>
  <c r="C263" i="6"/>
  <c r="D262" i="6"/>
  <c r="C262" i="6"/>
  <c r="D261" i="6"/>
  <c r="C261" i="6"/>
  <c r="D260" i="6"/>
  <c r="C260" i="6"/>
  <c r="D259" i="6"/>
  <c r="C259" i="6"/>
  <c r="D258" i="6"/>
  <c r="C258" i="6"/>
  <c r="D257" i="6"/>
  <c r="C257" i="6"/>
  <c r="D256" i="6"/>
  <c r="C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87" i="6"/>
  <c r="C187" i="6"/>
  <c r="D186" i="6"/>
  <c r="C186" i="6"/>
  <c r="D185" i="6"/>
  <c r="C185" i="6"/>
  <c r="D184" i="6"/>
  <c r="C184" i="6"/>
  <c r="D181" i="6"/>
  <c r="C181" i="6"/>
  <c r="D180" i="6"/>
  <c r="C180" i="6"/>
  <c r="D176" i="6"/>
  <c r="C176" i="6"/>
  <c r="D175" i="6"/>
  <c r="C175" i="6"/>
  <c r="D174" i="6"/>
  <c r="C174" i="6"/>
  <c r="D159" i="6"/>
  <c r="C159" i="6"/>
  <c r="D158" i="6"/>
  <c r="C158" i="6"/>
  <c r="D157" i="6"/>
  <c r="C157" i="6"/>
  <c r="D155" i="6"/>
  <c r="C155" i="6"/>
  <c r="D153" i="6"/>
  <c r="C153" i="6"/>
  <c r="D152" i="6"/>
  <c r="C152" i="6"/>
  <c r="D149" i="6"/>
  <c r="C149" i="6"/>
  <c r="D75" i="6"/>
  <c r="D74" i="6"/>
  <c r="D73" i="6"/>
  <c r="D72" i="6"/>
  <c r="D71" i="6"/>
  <c r="D70" i="6"/>
  <c r="C70" i="6"/>
  <c r="D62" i="6"/>
  <c r="C62" i="6"/>
  <c r="D61" i="6"/>
  <c r="C61" i="6"/>
  <c r="D60" i="6"/>
  <c r="D48" i="6"/>
  <c r="C48" i="6"/>
  <c r="D47" i="6"/>
  <c r="C47" i="6"/>
  <c r="D45" i="6"/>
  <c r="C45" i="6"/>
  <c r="D44" i="6"/>
  <c r="C44" i="6"/>
  <c r="D43" i="6"/>
  <c r="C43" i="6"/>
  <c r="D39" i="6"/>
  <c r="C39" i="6"/>
  <c r="D38" i="6"/>
  <c r="D36" i="6"/>
  <c r="C36" i="6"/>
  <c r="D35" i="6"/>
  <c r="C35" i="6"/>
  <c r="D34" i="6"/>
  <c r="C34" i="6"/>
  <c r="D33" i="6"/>
  <c r="C33" i="6"/>
  <c r="D32" i="6"/>
  <c r="C32" i="6"/>
  <c r="D31" i="6"/>
  <c r="C31" i="6"/>
  <c r="D30" i="6"/>
  <c r="C30" i="6"/>
  <c r="D25" i="6"/>
  <c r="C25" i="6"/>
  <c r="D24" i="6"/>
  <c r="C24" i="6"/>
  <c r="D23" i="6"/>
  <c r="C23" i="6"/>
  <c r="D22" i="6"/>
  <c r="D21" i="6"/>
  <c r="C21" i="6"/>
  <c r="D20" i="6"/>
  <c r="C20" i="6"/>
  <c r="D18" i="6"/>
  <c r="C18" i="6"/>
  <c r="D17" i="6"/>
  <c r="C17" i="6"/>
  <c r="D16" i="6"/>
  <c r="C16" i="6"/>
  <c r="D15" i="6"/>
  <c r="C15" i="6"/>
  <c r="D13" i="6"/>
  <c r="C13" i="6"/>
  <c r="D12" i="6"/>
  <c r="C12" i="6"/>
  <c r="D11" i="6"/>
  <c r="C11" i="6"/>
  <c r="D10" i="6"/>
  <c r="C10" i="6"/>
  <c r="D9" i="6"/>
  <c r="C9" i="6"/>
  <c r="D8" i="6"/>
  <c r="C8" i="6"/>
  <c r="D5" i="6"/>
  <c r="C5" i="6"/>
  <c r="D4" i="6"/>
  <c r="C4" i="6"/>
  <c r="D133" i="15"/>
  <c r="C133" i="15"/>
  <c r="D132" i="15"/>
  <c r="C132" i="15"/>
  <c r="D131" i="15"/>
  <c r="C131" i="15"/>
  <c r="D130" i="15"/>
  <c r="C130" i="15"/>
  <c r="D129" i="15"/>
  <c r="C129" i="15"/>
  <c r="D128" i="15"/>
  <c r="C128" i="15"/>
  <c r="D127" i="15"/>
  <c r="C127" i="15"/>
  <c r="D126" i="15"/>
  <c r="C126" i="15"/>
  <c r="D124" i="15"/>
  <c r="C124" i="15"/>
  <c r="D123" i="15"/>
  <c r="C123" i="15"/>
  <c r="D122" i="15"/>
  <c r="C122" i="15"/>
  <c r="D121" i="15"/>
  <c r="C121" i="15"/>
  <c r="D119" i="15"/>
  <c r="C119" i="15"/>
  <c r="D118" i="15"/>
  <c r="C118" i="15"/>
  <c r="D117" i="15"/>
  <c r="C117" i="15"/>
  <c r="D116" i="15"/>
  <c r="C116" i="15"/>
  <c r="D114" i="15"/>
  <c r="C114" i="15"/>
  <c r="D113" i="15"/>
  <c r="C113" i="15"/>
  <c r="D112" i="15"/>
  <c r="C112" i="15"/>
  <c r="D110" i="15"/>
  <c r="C110" i="15"/>
  <c r="D109" i="15"/>
  <c r="C109" i="15"/>
  <c r="D106" i="15"/>
  <c r="C106" i="15"/>
  <c r="D105" i="15"/>
  <c r="C105" i="15"/>
  <c r="D88" i="15"/>
  <c r="C88" i="15"/>
  <c r="D87" i="15"/>
  <c r="C87" i="15"/>
  <c r="D86" i="15"/>
  <c r="C86" i="15"/>
  <c r="D85" i="15"/>
  <c r="C85" i="15"/>
  <c r="D83" i="15"/>
  <c r="C83" i="15"/>
  <c r="D82" i="15"/>
  <c r="C82" i="15"/>
  <c r="D81" i="15"/>
  <c r="C81" i="15"/>
  <c r="D78" i="15"/>
  <c r="C78" i="15"/>
  <c r="D77" i="15"/>
  <c r="C77" i="15"/>
  <c r="D56" i="15"/>
  <c r="C56" i="15"/>
  <c r="D264" i="14"/>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D4" i="14"/>
  <c r="D159" i="13"/>
  <c r="C159" i="13"/>
  <c r="D158" i="13"/>
  <c r="C158" i="13"/>
  <c r="D157" i="13"/>
  <c r="C157" i="13"/>
  <c r="D78" i="13"/>
  <c r="C78" i="13"/>
  <c r="D77" i="13"/>
  <c r="C77" i="13"/>
  <c r="D245" i="13"/>
  <c r="C245" i="13"/>
  <c r="D244" i="13"/>
  <c r="C244" i="13"/>
  <c r="D242" i="13"/>
  <c r="C242" i="13"/>
  <c r="D241" i="13"/>
  <c r="C241" i="13"/>
  <c r="D168" i="13"/>
  <c r="C168" i="13"/>
  <c r="D167" i="13"/>
  <c r="C167" i="13"/>
  <c r="D165" i="13"/>
  <c r="C165" i="13"/>
  <c r="D164" i="13"/>
  <c r="C164" i="13"/>
  <c r="D163" i="13"/>
  <c r="C163" i="13"/>
  <c r="D161" i="13"/>
  <c r="C161"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90" i="13"/>
  <c r="C90" i="13"/>
  <c r="D88" i="13"/>
  <c r="C88" i="13"/>
  <c r="D87" i="13"/>
  <c r="C87" i="13"/>
  <c r="D86" i="13"/>
  <c r="C86" i="13"/>
  <c r="D85" i="13"/>
  <c r="C85" i="13"/>
  <c r="D83" i="13"/>
  <c r="C83" i="13"/>
  <c r="D82" i="13"/>
  <c r="C82" i="13"/>
  <c r="D81" i="13"/>
  <c r="C81" i="13"/>
  <c r="D58" i="13"/>
  <c r="C58" i="13"/>
  <c r="D56" i="13"/>
  <c r="C56" i="13"/>
  <c r="D245" i="12"/>
  <c r="C245" i="12"/>
  <c r="D244" i="12"/>
  <c r="C244" i="12"/>
  <c r="D242" i="12"/>
  <c r="C242" i="12"/>
  <c r="D241" i="12"/>
  <c r="C241" i="12"/>
  <c r="D238" i="12"/>
  <c r="C238" i="12"/>
  <c r="D237" i="12"/>
  <c r="C237" i="12"/>
  <c r="D236" i="12"/>
  <c r="C236" i="12"/>
  <c r="D234" i="12"/>
  <c r="C234" i="12"/>
  <c r="D233" i="12"/>
  <c r="C233" i="12"/>
  <c r="D232" i="12"/>
  <c r="C232" i="12"/>
  <c r="D231" i="12"/>
  <c r="C231" i="12"/>
  <c r="D234" i="11"/>
  <c r="C234" i="11"/>
  <c r="D233" i="11"/>
  <c r="C233" i="11"/>
  <c r="D232" i="11"/>
  <c r="C232" i="11"/>
  <c r="D231" i="11"/>
  <c r="C231" i="11"/>
  <c r="D90" i="12"/>
  <c r="C90" i="12"/>
  <c r="D62" i="12"/>
  <c r="C62" i="12"/>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56" i="12"/>
  <c r="C56" i="12"/>
  <c r="D245" i="11"/>
  <c r="C245" i="11"/>
  <c r="D244" i="11"/>
  <c r="C244" i="11"/>
  <c r="D90" i="11"/>
  <c r="C90" i="11"/>
  <c r="K4" i="6"/>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56" i="11"/>
  <c r="C56" i="11"/>
  <c r="D168" i="6"/>
  <c r="C168" i="6"/>
  <c r="D167" i="6"/>
  <c r="C167" i="6"/>
  <c r="D165" i="6"/>
  <c r="C165" i="6"/>
  <c r="D164" i="6"/>
  <c r="C164" i="6"/>
  <c r="D163" i="6"/>
  <c r="C163"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56" i="6"/>
  <c r="C56" i="6"/>
</calcChain>
</file>

<file path=xl/sharedStrings.xml><?xml version="1.0" encoding="utf-8"?>
<sst xmlns="http://schemas.openxmlformats.org/spreadsheetml/2006/main" count="5227" uniqueCount="1096">
  <si>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</si>
  <si>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</si>
  <si>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</si>
  <si>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</si>
  <si>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</si>
  <si>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</si>
  <si>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</si>
  <si>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</si>
  <si>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</si>
  <si>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</si>
  <si>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</si>
  <si>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</si>
  <si>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</si>
  <si>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</si>
  <si>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</si>
  <si>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</si>
  <si>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</si>
  <si>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</si>
  <si>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</si>
  <si>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</si>
  <si>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</si>
  <si>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</si>
  <si>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</si>
  <si>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</si>
  <si>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</si>
  <si>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</si>
  <si>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</si>
  <si>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</si>
  <si>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</si>
  <si>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</si>
  <si>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</si>
  <si>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</si>
  <si>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</si>
  <si>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</si>
  <si>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</si>
  <si>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</si>
  <si>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</si>
  <si>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</si>
  <si>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</si>
  <si>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</si>
  <si>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</si>
  <si>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</si>
  <si>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</si>
  <si>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</si>
  <si>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</si>
  <si>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</si>
  <si>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</si>
  <si>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</si>
  <si>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</si>
  <si>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</si>
  <si>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</si>
  <si>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</si>
  <si>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</si>
  <si>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</si>
  <si>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</si>
  <si>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</si>
  <si>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</si>
  <si>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</si>
  <si>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</si>
  <si>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</si>
  <si>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</si>
  <si>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</si>
  <si>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</si>
  <si>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</si>
  <si>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</si>
  <si>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</si>
  <si>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</si>
  <si>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</si>
  <si>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</si>
  <si>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</si>
  <si>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</si>
  <si>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</si>
  <si>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</si>
  <si>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</si>
  <si>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</si>
  <si>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</si>
  <si>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Relevant standard(s)</t>
  </si>
  <si>
    <t>Relevant device(s)</t>
  </si>
  <si>
    <t>Chapter I — General requirements</t>
  </si>
  <si>
    <t>Chapter II — Requirements regarding design and manufacture</t>
  </si>
  <si>
    <t>Annex I — General safety and performance requirements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</si>
  <si>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</si>
  <si>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</si>
  <si>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</si>
  <si>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</si>
  <si>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</si>
  <si>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</si>
  <si>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</si>
  <si>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</si>
  <si>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</si>
  <si>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</si>
  <si>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</si>
  <si>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</si>
  <si>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</si>
  <si>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</si>
  <si>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</si>
  <si>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</si>
  <si>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</si>
  <si>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</si>
  <si>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</si>
  <si>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</si>
  <si>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</si>
  <si>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</si>
  <si>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</si>
  <si>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</si>
  <si>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</si>
  <si>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</si>
  <si>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</si>
  <si>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</si>
  <si>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</si>
  <si>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</si>
  <si>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</si>
  <si>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</si>
  <si>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</si>
  <si>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</si>
  <si>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</si>
  <si>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</si>
  <si>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</si>
  <si>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</si>
  <si>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</si>
  <si>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</si>
  <si>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</si>
  <si>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</si>
  <si>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</si>
  <si>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</si>
  <si>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</si>
  <si>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</si>
  <si>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</si>
  <si>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</si>
  <si>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</si>
  <si>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</si>
  <si>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</si>
  <si>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</si>
  <si>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</si>
  <si>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</si>
  <si>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</si>
  <si>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</si>
  <si>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</si>
  <si>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</si>
  <si>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</si>
  <si>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</si>
  <si>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</si>
  <si>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</si>
  <si>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</si>
  <si>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</si>
  <si>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</si>
  <si>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</si>
  <si>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</si>
  <si>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</si>
  <si>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</si>
  <si>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</si>
  <si>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</si>
  <si>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</si>
  <si>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</si>
  <si>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</si>
  <si>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</si>
  <si>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</si>
  <si>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</si>
  <si>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</si>
  <si>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</si>
  <si>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</si>
  <si>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</si>
  <si>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</si>
  <si>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</si>
  <si>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</si>
  <si>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</si>
  <si>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</si>
  <si>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</si>
  <si>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</si>
  <si>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</si>
  <si>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</si>
  <si>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</si>
  <si>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</si>
  <si>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</si>
  <si>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</si>
  <si>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</si>
  <si>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</si>
  <si>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</si>
  <si>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</si>
  <si>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</si>
  <si>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</si>
  <si>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</si>
  <si>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</si>
  <si>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</si>
  <si>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</si>
  <si>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</si>
  <si>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</si>
  <si>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</si>
  <si>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</si>
  <si>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</si>
  <si>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</si>
  <si>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</si>
  <si>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</si>
  <si>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</si>
  <si>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</si>
  <si>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</si>
  <si>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</si>
  <si>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</si>
  <si>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</si>
  <si>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</si>
  <si>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</si>
  <si>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</si>
  <si>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</si>
  <si>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</si>
  <si>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</si>
  <si>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</si>
  <si>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</si>
  <si>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</si>
  <si>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</si>
  <si>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</si>
  <si>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</si>
  <si>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</si>
  <si>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</si>
  <si>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</si>
  <si>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</si>
  <si>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</si>
  <si>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</si>
  <si>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</si>
  <si>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</si>
  <si>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</si>
  <si>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</si>
  <si>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</si>
  <si>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</si>
  <si>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</si>
  <si>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</si>
  <si>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</si>
  <si>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</si>
  <si>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</si>
  <si>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</si>
  <si>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</si>
  <si>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</si>
  <si>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</si>
  <si>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</si>
  <si>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</si>
  <si>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</si>
  <si>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</si>
  <si>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</si>
  <si>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</si>
  <si>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</si>
  <si>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</si>
  <si>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</si>
  <si>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</si>
  <si>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</si>
  <si>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</si>
  <si>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</si>
  <si>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</si>
  <si>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</si>
  <si>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</si>
  <si>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</si>
  <si>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</si>
  <si>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</si>
  <si>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</si>
  <si>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</si>
  <si>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</si>
  <si>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</si>
  <si>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</si>
  <si>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</si>
  <si>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</si>
  <si>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</si>
  <si>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</si>
  <si>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</si>
  <si>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</si>
  <si>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</si>
  <si>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</si>
  <si>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</si>
  <si>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</si>
  <si>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</si>
  <si>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</si>
  <si>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</si>
  <si>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</si>
  <si>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</si>
  <si>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</si>
  <si>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</si>
  <si>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</si>
  <si>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</si>
  <si>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</si>
  <si>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Device(s)</t>
  </si>
  <si>
    <t>A010101 - Hypodermic needles</t>
  </si>
  <si>
    <t>A010102 - Butterfly needles</t>
  </si>
  <si>
    <t>A010103 - Needles and kits for implantable systems (port)</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</si>
  <si>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</si>
  <si>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</si>
  <si>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</si>
  <si>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</si>
  <si>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</si>
  <si>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</si>
  <si>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</si>
  <si>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</si>
  <si>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</si>
  <si>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</si>
  <si>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</si>
  <si>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</si>
  <si>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</si>
  <si>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</si>
  <si>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</si>
  <si>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</si>
  <si>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</si>
  <si>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</si>
  <si>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</si>
  <si>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</si>
  <si>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</si>
  <si>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</si>
  <si>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</si>
  <si>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</si>
  <si>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</si>
  <si>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</si>
  <si>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</si>
  <si>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</si>
  <si>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</si>
  <si>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</si>
  <si>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</si>
  <si>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</si>
  <si>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</si>
  <si>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</si>
  <si>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</si>
  <si>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</si>
  <si>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</si>
  <si>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</si>
  <si>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</si>
  <si>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</si>
  <si>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</si>
  <si>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</si>
  <si>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Chapter II — Requirements regarding performance, design and manufacture</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</si>
  <si>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</si>
  <si>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</si>
  <si>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</si>
  <si>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</si>
  <si>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</si>
  <si>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</si>
  <si>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</si>
  <si>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</si>
  <si>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</si>
  <si>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</si>
  <si>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</si>
  <si>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</si>
  <si>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</si>
  <si>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</si>
  <si>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</si>
  <si>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</si>
  <si>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</si>
  <si>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</si>
  <si>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</si>
  <si>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</si>
  <si>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</si>
  <si>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</si>
  <si>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</si>
  <si>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</si>
  <si>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</si>
  <si>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</si>
  <si>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</si>
  <si>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</si>
  <si>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</si>
  <si>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</si>
  <si>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</si>
  <si>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</si>
  <si>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</si>
  <si>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</si>
  <si>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</si>
  <si>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</si>
  <si>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</si>
  <si>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</si>
  <si>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</si>
  <si>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</si>
  <si>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</si>
  <si>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</si>
  <si>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</si>
  <si>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</si>
  <si>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17. Devices connected to or equipped with an energy source</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</si>
  <si>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</si>
  <si>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</si>
  <si>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</si>
  <si>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</si>
  <si>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</si>
  <si>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</si>
  <si>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</si>
  <si>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</si>
  <si>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</si>
  <si>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</si>
  <si>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</si>
  <si>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</si>
  <si>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10.1. Devices shall be designed and manufactured in such a way as to ensure that the characteristics and performance requirements referred to in Chapter I are fulfilled.</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</si>
  <si>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</si>
  <si>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</si>
  <si>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</si>
  <si>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</si>
  <si>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</si>
  <si>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</si>
  <si>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</si>
  <si>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</si>
  <si>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</si>
  <si>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</si>
  <si>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</si>
  <si>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</si>
  <si>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(c) Labels shall be provided in a human-readable format and may be supplemented by machine-readable information, such as radio-frequency identification or bar codes.</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</si>
  <si>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</si>
  <si>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</si>
  <si>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</si>
  <si>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</si>
  <si>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</si>
  <si>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</si>
  <si>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(f) the lot number or the serial number of the device preceded by the words LOT NUMBER or SERIAL NUMBER or an equivalent symbol, as appropriate;</t>
  </si>
  <si>
    <t>(g) the UDI carrier referred to in Article 24 and Part C of Annex VI;</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</si>
  <si>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</si>
  <si>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</si>
  <si>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</si>
  <si>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</si>
  <si>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</si>
  <si>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</si>
  <si>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</si>
  <si>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</si>
  <si>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</si>
  <si>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</si>
  <si>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</si>
  <si>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(q) if the device is intended for self-testing or near-patient testing, an indication of that fact;</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</si>
  <si>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</si>
  <si>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</si>
  <si>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</si>
  <si>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</si>
  <si>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 xml:space="preserve">     (i) the type of specimen(s) required to perform the test (e.g. blood, urine or saliva);</t>
  </si>
  <si>
    <t xml:space="preserve">     (ii) the need for additional materials for the test to function properly;</t>
  </si>
  <si>
    <t xml:space="preserve">     (iii) contact details for further advice and assistance.</t>
  </si>
  <si>
    <t>(f) the month and year of manufacture,</t>
  </si>
  <si>
    <t>(g) an unambiguous indication of the time limit for using the device safely, expressed at least in terms of year and month and, where relevant, the day, in that order,</t>
  </si>
  <si>
    <t>20.4. Information in the instructions for use</t>
  </si>
  <si>
    <t>20.4.1. The instructions for use shall contain all of the following particulars:</t>
  </si>
  <si>
    <t>(b) the details strictly necessary for the user to uniquely identify the device;</t>
  </si>
  <si>
    <t>(c) the device's intended purpose:</t>
  </si>
  <si>
    <t xml:space="preserve">     (i) what is detected and/or measured;</t>
  </si>
  <si>
    <t xml:space="preserve">     (ii) its function (e.g. screening, monitoring, diagnosis or aid to diagnosis, prognosis, prediction, companion diagnostic);</t>
  </si>
  <si>
    <t xml:space="preserve">     (iii) the specific information that is intended to be provided in the context of:</t>
  </si>
  <si>
    <t xml:space="preserve">          — a physiological or pathological state;</t>
  </si>
  <si>
    <t xml:space="preserve">          — congenital physical or mental impairments;</t>
  </si>
  <si>
    <t xml:space="preserve">          — the predisposition to a medical condition or a disease;</t>
  </si>
  <si>
    <t xml:space="preserve">          — the determination of the safety and compatibility with potential recipients;</t>
  </si>
  <si>
    <t xml:space="preserve">          — the prediction of treatment response or reactions;</t>
  </si>
  <si>
    <t xml:space="preserve">          — the definition or monitoring of therapeutic measures;</t>
  </si>
  <si>
    <t xml:space="preserve">     (iv) whether it is automated or not;</t>
  </si>
  <si>
    <t xml:space="preserve">     (v) whether it is qualitative, semi-quantitative or quantitative;</t>
  </si>
  <si>
    <t xml:space="preserve">     (vi) the type of specimen(s) required;</t>
  </si>
  <si>
    <t xml:space="preserve">     (vii) where applicable, the testing population; and</t>
  </si>
  <si>
    <t xml:space="preserve">     (viii) for companion diagnostics, the International Non-proprietary Name (INN) of the associated medicinal product for which it is a companion test.</t>
  </si>
  <si>
    <t>(d) an indication that the device is an in vitro diagnostic medical device, or, if the device is a ‘device for performance study’, an indication of that fact;</t>
  </si>
  <si>
    <t>(e) the intended user, as appropriate (e.g. self-testing, near patient and laboratory professional use, healthcare professionals);</t>
  </si>
  <si>
    <t>(f) the test principle;</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</si>
  <si>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</si>
  <si>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</si>
  <si>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</si>
  <si>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</si>
  <si>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</si>
  <si>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</si>
  <si>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</si>
  <si>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</si>
  <si>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</si>
  <si>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</si>
  <si>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</si>
  <si>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</si>
  <si>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</si>
  <si>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</si>
  <si>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</si>
  <si>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</si>
  <si>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</si>
  <si>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</si>
  <si>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</si>
  <si>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</si>
  <si>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</si>
  <si>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</si>
  <si>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</si>
  <si>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</si>
  <si>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</si>
  <si>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</si>
  <si>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</si>
  <si>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</si>
  <si>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</si>
  <si>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</si>
  <si>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</si>
  <si>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</si>
  <si>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</si>
  <si>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</si>
  <si>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</si>
  <si>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</si>
  <si>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</si>
  <si>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</si>
  <si>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</si>
  <si>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</si>
  <si>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</si>
  <si>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</si>
  <si>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</si>
  <si>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</si>
  <si>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</si>
  <si>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</si>
  <si>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</si>
  <si>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</si>
  <si>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</si>
  <si>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</si>
  <si>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</si>
  <si>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</si>
  <si>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</si>
  <si>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</si>
  <si>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</si>
  <si>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</si>
  <si>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</si>
  <si>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</si>
  <si>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</si>
  <si>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</si>
  <si>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</si>
  <si>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</si>
  <si>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</si>
  <si>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</si>
  <si>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</si>
  <si>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</si>
  <si>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</si>
  <si>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11. Infection and microbial contaminationA43:D54</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</si>
  <si>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</si>
  <si>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</si>
  <si>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</si>
  <si>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</si>
  <si>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</si>
  <si>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</si>
  <si>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</si>
  <si>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</si>
  <si>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</si>
  <si>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</si>
  <si>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</si>
  <si>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</si>
  <si>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</si>
  <si>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</si>
  <si>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</si>
  <si>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</si>
  <si>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</si>
  <si>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</si>
  <si>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</si>
  <si>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</si>
  <si>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</si>
  <si>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</si>
  <si>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</si>
  <si>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</si>
  <si>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</si>
  <si>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</si>
  <si>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</si>
  <si>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</si>
  <si>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</si>
  <si>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</si>
  <si>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</si>
  <si>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</si>
  <si>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</si>
  <si>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</si>
  <si>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</si>
  <si>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</si>
  <si>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</si>
  <si>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</si>
  <si>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</si>
  <si>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</si>
  <si>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</si>
  <si>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</si>
  <si>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</si>
  <si>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</si>
  <si>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</si>
  <si>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</si>
  <si>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</si>
  <si>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</si>
  <si>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</si>
  <si>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</si>
  <si>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</si>
  <si>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</si>
  <si>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</si>
  <si>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</si>
  <si>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</si>
  <si>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</si>
  <si>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</si>
  <si>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</si>
  <si>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</si>
  <si>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</si>
  <si>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</si>
  <si>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</si>
  <si>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</si>
  <si>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</si>
  <si>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</si>
  <si>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</si>
  <si>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</si>
  <si>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</si>
  <si>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</si>
  <si>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</si>
  <si>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</si>
  <si>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</si>
  <si>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</si>
  <si>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</si>
  <si>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</si>
  <si>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</si>
  <si>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</si>
  <si>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</si>
  <si>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</si>
  <si>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</si>
  <si>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</si>
  <si>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</si>
  <si>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</si>
  <si>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</si>
  <si>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</si>
  <si>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</si>
  <si>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</si>
  <si>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</si>
  <si>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</si>
  <si>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</si>
  <si>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</si>
  <si>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</si>
  <si>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</si>
  <si>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 xml:space="preserve">I'm unsure if it means the device needs to meet all requirements. I don't think the blood bag can meet calibration, but it adjusts the speed of the fluid. </t>
  </si>
  <si>
    <t>The syringe may contain any liquid, blood or someone else, so I'm unsure if it meets the 12. and the 13. requirement?</t>
  </si>
  <si>
    <t>B030101 - apheresis plasma collection devices</t>
  </si>
  <si>
    <t>B030201 - Plasmapheresis devices and kits</t>
  </si>
  <si>
    <t>B030102 - Apheresis platelet collection devices</t>
  </si>
  <si>
    <t>B030103 - Apheresis leukocyte collection devices</t>
  </si>
  <si>
    <t>B030104 - Apheresis multiple blood component collection devices</t>
  </si>
  <si>
    <t>B030202 - Cytapheresis devices and kits</t>
  </si>
  <si>
    <t>B030203 - Single plasma components removal devices and kits</t>
  </si>
  <si>
    <t>B030204 - Extracorporeal photochaemotherapy or photopheresis devices and kits</t>
  </si>
  <si>
    <t>EU MDR, Class Ila / llb</t>
  </si>
  <si>
    <t>EU MDR, Class I / Ila / llb</t>
  </si>
  <si>
    <t>ISO 10555-1</t>
  </si>
  <si>
    <t>Intravascular catheters — Sterile and single-use catheters
Part 1: General requirements</t>
  </si>
  <si>
    <t>ISO 10555-6</t>
  </si>
  <si>
    <t>Intravascular catheters — Sterile and single-use catheters
Part 6: Subcutaneous implanted ports</t>
  </si>
  <si>
    <t>ISO 14937</t>
  </si>
  <si>
    <t>Sterilization of health care products — General requirements for characterization of a sterilizing agent and the development, validation and routine control of a sterilization process for medical devices</t>
  </si>
  <si>
    <t>BS EN 556-1</t>
  </si>
  <si>
    <t>Sterilization of medical devices. Requirements for medical devices to be designated "STERILE" - Requirements for terminally sterilized medical devices</t>
  </si>
  <si>
    <t>ISO 15223-1</t>
  </si>
  <si>
    <t>Medical devices — Symbols to be used with information to be supplied by the manufacturer
Part 1: General requirements</t>
  </si>
  <si>
    <t>ISO 10993-3</t>
  </si>
  <si>
    <t>Biological evaluation of medical devices
Part 3: Tests for genotoxicity, carcinogenicity and reproductive toxicity</t>
  </si>
  <si>
    <t xml:space="preserve">
Biological evaluation of medical devices
Part 4: Selection of tests for interactions with blood</t>
  </si>
  <si>
    <t>ISO 10993-18</t>
  </si>
  <si>
    <t>Biological evaluation of medical devices
Part 18: Chemical characterization of medical device materials within a risk management process</t>
  </si>
  <si>
    <t>A020106</t>
  </si>
  <si>
    <r>
      <t>(b) where appropriate, take adequate protection measures,</t>
    </r>
    <r>
      <rPr>
        <sz val="12"/>
        <color theme="1"/>
        <rFont val="Aptos Narrow (Body)"/>
      </rPr>
      <t xml:space="preserve"> including alarms if necessary</t>
    </r>
    <r>
      <rPr>
        <sz val="12"/>
        <color theme="1"/>
        <rFont val="Aptos Narrow"/>
        <scheme val="minor"/>
      </rPr>
      <t>, in relation to risks that cannot be eliminated; and</t>
    </r>
  </si>
  <si>
    <t>Whether compliance with the requirement depends on the device's detailed situation; please confirm the intended purpose statement of the medical device(s).</t>
  </si>
  <si>
    <r>
      <t>14.4.</t>
    </r>
    <r>
      <rPr>
        <sz val="12"/>
        <color theme="1"/>
        <rFont val="Aptos Narrow (Body)"/>
      </rPr>
      <t xml:space="preserve"> Devices shall be designed and manufactured</t>
    </r>
    <r>
      <rPr>
        <sz val="12"/>
        <color theme="1"/>
        <rFont val="Aptos Narrow"/>
        <family val="2"/>
        <scheme val="minor"/>
      </rPr>
      <t xml:space="preserve"> in such a way that adjustment, calibration, and maintenance can be done safely and effectively.</t>
    </r>
  </si>
  <si>
    <t>Does apheresis devices already having a specific microbial state?</t>
  </si>
  <si>
    <t>Does the apheresis device comply with derivatives of tissues or cells of human origin, because it separates the human blood?</t>
  </si>
  <si>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</si>
  <si>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</si>
  <si>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</si>
  <si>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</si>
  <si>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</si>
  <si>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</si>
  <si>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</si>
  <si>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</si>
  <si>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</si>
  <si>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</si>
  <si>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</si>
  <si>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</si>
  <si>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</si>
  <si>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</si>
  <si>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</si>
  <si>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</si>
  <si>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</si>
  <si>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</si>
  <si>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</si>
  <si>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</si>
  <si>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</si>
  <si>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</si>
  <si>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</si>
  <si>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</si>
  <si>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</si>
  <si>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</si>
  <si>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</si>
  <si>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</si>
  <si>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</si>
  <si>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</si>
  <si>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</si>
  <si>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</si>
  <si>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</si>
  <si>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</si>
  <si>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</si>
  <si>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</si>
  <si>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</si>
  <si>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</si>
  <si>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</si>
  <si>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</si>
  <si>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</si>
  <si>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</si>
  <si>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</si>
  <si>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</si>
  <si>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</si>
  <si>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</si>
  <si>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</si>
  <si>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</si>
  <si>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</si>
  <si>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</si>
  <si>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</si>
  <si>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</si>
  <si>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</si>
  <si>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</si>
  <si>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</si>
  <si>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</si>
  <si>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</si>
  <si>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</si>
  <si>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</si>
  <si>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</si>
  <si>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</si>
  <si>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</si>
  <si>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</si>
  <si>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</si>
  <si>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</si>
  <si>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</si>
  <si>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</si>
  <si>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</si>
  <si>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</si>
  <si>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</si>
  <si>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</si>
  <si>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</si>
  <si>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</si>
  <si>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</si>
  <si>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</si>
  <si>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</si>
  <si>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</si>
  <si>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</si>
  <si>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</si>
  <si>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</si>
  <si>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</si>
  <si>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</si>
  <si>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</si>
  <si>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</si>
  <si>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</si>
  <si>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</si>
  <si>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</si>
  <si>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</si>
  <si>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</si>
  <si>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</si>
  <si>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</si>
  <si>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</si>
  <si>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</si>
  <si>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</si>
  <si>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</si>
  <si>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</si>
  <si>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</si>
  <si>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</si>
  <si>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</si>
  <si>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</si>
  <si>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</si>
  <si>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</si>
  <si>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</si>
  <si>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</si>
  <si>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</si>
  <si>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</si>
  <si>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</si>
  <si>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</si>
  <si>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</si>
  <si>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</si>
  <si>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</si>
  <si>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</si>
  <si>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</si>
  <si>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</si>
  <si>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</si>
  <si>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</si>
  <si>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</si>
  <si>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</si>
  <si>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</si>
  <si>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</si>
  <si>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</si>
  <si>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</si>
  <si>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</si>
  <si>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</si>
  <si>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</si>
  <si>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</si>
  <si>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</si>
  <si>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</si>
  <si>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</si>
  <si>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</si>
  <si>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</si>
  <si>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</si>
  <si>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</si>
  <si>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</si>
  <si>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</si>
  <si>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</si>
  <si>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</si>
  <si>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</si>
  <si>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</si>
  <si>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</si>
  <si>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</si>
  <si>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</si>
  <si>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</si>
  <si>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</si>
  <si>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</si>
  <si>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</si>
  <si>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</si>
  <si>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</si>
  <si>
    <t>C010101 - Peripheral I.V. catheters</t>
  </si>
  <si>
    <t>C010103 - Integrated peripheral I.V. devices</t>
  </si>
  <si>
    <t>C010104 - Umbilical I.V. cannulas</t>
  </si>
  <si>
    <t>C010201 - Central I.V. catheters, peripheral access</t>
  </si>
  <si>
    <t>C010202 - Central I.V. catheters, non-tunneled</t>
  </si>
  <si>
    <t>C010203 - Central venous catheters, partially tunneled</t>
  </si>
  <si>
    <t>C010204 - Subcutaneous implantable venous access port systems</t>
  </si>
  <si>
    <t>C010301 - Radial cannulas</t>
  </si>
  <si>
    <t>C010302 - Umbilical cannulas</t>
  </si>
  <si>
    <t>C010303 - Femoral cannulas</t>
  </si>
  <si>
    <t>C010401 - Cardiac angiography devices</t>
  </si>
  <si>
    <t>C010402 - Peripheral angiography devices</t>
  </si>
  <si>
    <t>C010403 - Fractional flow reserve (ffr) measurement devices</t>
  </si>
  <si>
    <t>C010501 - Vena cava filters</t>
  </si>
  <si>
    <t>C010502 - Intravascular emobilic protection catheters and systems</t>
  </si>
  <si>
    <t>ISO 80369-20</t>
  </si>
  <si>
    <t>Small-bore connectors for liquids and gases in healthcare applications
Part 20: Common test methods</t>
  </si>
  <si>
    <t>ISO 10993-6</t>
  </si>
  <si>
    <t>Biological evaluation of medical devices
Part 6: Tests for local effects after implantation</t>
  </si>
  <si>
    <t>Medical device software — Software life cycle processes</t>
  </si>
  <si>
    <t>IEC 62304</t>
  </si>
  <si>
    <t>IEC 60601-1-6</t>
  </si>
  <si>
    <t>Medical electrical equipment - Part 1-6: General requirements for basic safety and essential performance - Collateral standard: Usability</t>
  </si>
  <si>
    <t>Biological evaluation of medical devices
Part 7: Ethylene oxide sterilization residuals</t>
  </si>
  <si>
    <t>P090103 - Glenoid components</t>
  </si>
  <si>
    <t>P090104 - Shoulder prostheses humeral components</t>
  </si>
  <si>
    <t>P090203 - Elbow prostheses humeral components</t>
  </si>
  <si>
    <t>P090204 - Elbow prostheses radial components</t>
  </si>
  <si>
    <t>P090205 - Elbow prostheses ulnar components</t>
  </si>
  <si>
    <t>P090303 - Wrist prostheses carpal components</t>
  </si>
  <si>
    <t>P090304 - Wrist prostheses radial-ulnar components</t>
  </si>
  <si>
    <t>P090305 - Total wrist prostheses</t>
  </si>
  <si>
    <t>P090403 - Hand prostheses interphalange components</t>
  </si>
  <si>
    <t>P090404 - Hand prostheses trapezio-metacarpal components</t>
  </si>
  <si>
    <t>P090506 - Ankle prosthesis with mobile insert</t>
  </si>
  <si>
    <t>P090507 - Ankle prosthesis with fixed insert</t>
  </si>
  <si>
    <t>P090508 - Ankle prostheses spacers</t>
  </si>
  <si>
    <t>P090603 - Foot prostheses interphalangeal components</t>
  </si>
  <si>
    <t>P090604 - Foot prostheses metatarsalphalangeal components</t>
  </si>
  <si>
    <t>P090605 - Foot endorthesis</t>
  </si>
  <si>
    <t>P090701 - Spinal fusion systems</t>
  </si>
  <si>
    <t>P090702 - Intervertebral discs replacement systems</t>
  </si>
  <si>
    <t>P090703 - Implantable vertebral stabilisation or fixation systems</t>
  </si>
  <si>
    <t>P090803 - Hip prostheses acetabular components</t>
  </si>
  <si>
    <t>P090804 - Hip prostheses femoral components</t>
  </si>
  <si>
    <t>P090805 - Hip prostheses spacers</t>
  </si>
  <si>
    <t>P090903 - Bicompartmental primary implant knee prostheses</t>
  </si>
  <si>
    <t>P090904 - Unicompartmental knee prostheses (unicondylar)</t>
  </si>
  <si>
    <t>P090905 - Revision knee prostheses</t>
  </si>
  <si>
    <t>P090906 - Knee prostheses for large resections</t>
  </si>
  <si>
    <t>P090907 - Patello-femoral knee prostheses</t>
  </si>
  <si>
    <t>P090908 - Knee prostheses spacers</t>
  </si>
  <si>
    <t>P0910 - Ligament prostheses</t>
  </si>
  <si>
    <t>P091201 - Osteosynthesis staples and anchors</t>
  </si>
  <si>
    <t>P091202 - Bone fixation nails</t>
  </si>
  <si>
    <t>P091203 - Bone fixation wires</t>
  </si>
  <si>
    <t>P091204 - External bone fixation systems</t>
  </si>
  <si>
    <t>P091205 - Bone fixation plates</t>
  </si>
  <si>
    <t>P091206 - Bone fixation screws, tendon and ligament synthesis screws</t>
  </si>
  <si>
    <t>P091301 - Orthopaedic implant reamers, single-use</t>
  </si>
  <si>
    <t>P091302 - Orthopaedic implant blades, single-use</t>
  </si>
  <si>
    <t>P091303 - Orthopaedic implant drill bits, single-use</t>
  </si>
  <si>
    <t>P091304 - Cranial perforators, single-use</t>
  </si>
  <si>
    <t>P091305 - Bone saws, single-use</t>
  </si>
  <si>
    <t>ISO 5832-1</t>
  </si>
  <si>
    <t>Implants for surgery — Metallic materials
Part 1: Wrought stainless steel</t>
  </si>
  <si>
    <t>ISO 5832-2</t>
  </si>
  <si>
    <t>Implants for surgery — Metallic materials
Part 2: Unalloyed titanium</t>
  </si>
  <si>
    <t>ISO 11137-2</t>
  </si>
  <si>
    <t>Sterilization of health care products — Radiation
Part 2: Establishing the sterilization dose</t>
  </si>
  <si>
    <t>ISO 17664-1</t>
  </si>
  <si>
    <t>Processing of health care products — Information to be provided by the medical device manufacturer for the processing of medical devices
Part 1: Critical and semi-critical medical devices</t>
  </si>
  <si>
    <t>ISO 17665</t>
  </si>
  <si>
    <t>Sterilization of health care products — Moist heat — Requirements for the development, validation and routine control of a sterilization process for medical devices</t>
  </si>
  <si>
    <t>ISO 6475</t>
  </si>
  <si>
    <t>Implants for surgery — Metal bone screws with asymmetrical thread and spherical under-surface — Mechanical requirements and test methods</t>
  </si>
  <si>
    <t>ISO 11137-1</t>
  </si>
  <si>
    <t>Sterilization of health care products — Radiation
Part 1: Requirements for development, validation and routine control of a sterilization process for medical devices</t>
  </si>
  <si>
    <t>ISO 11137-3</t>
  </si>
  <si>
    <t>Sterilization of health care products — Radiation
Part 3: Guidance on dosimetric aspects of development, validation and routine control</t>
  </si>
  <si>
    <t>ISO 11737-2</t>
  </si>
  <si>
    <t>Sterilization of health care products — Microbiological methods
Part 2: Tests of sterility performed in the definition, validation and maintenance of a sterilization process</t>
  </si>
  <si>
    <t>ISO 5832-3</t>
  </si>
  <si>
    <t>Implants for surgery — Metallic materials
Part 3: Wrought titanium 6-aluminium 4-vanadium alloy</t>
  </si>
  <si>
    <t>ISO 5832-9</t>
  </si>
  <si>
    <t>Implants for surgery — Metallic materials
Part 9: Wrought high nitrogen stainless steel</t>
  </si>
  <si>
    <t>ISO 7206-6</t>
  </si>
  <si>
    <t>Implants for surgery
Partial and total hip joint prostheses — Part 6: Endurance properties testing and performance requirements of neck region of stemmed femoral components</t>
  </si>
  <si>
    <t>ISO 7206-4</t>
  </si>
  <si>
    <t>Implants for surgery
Partial and total hip joint prostheses — Part 4: Determination of endurance properties and performance of stemmed femoral components</t>
  </si>
  <si>
    <t>ISO 21535</t>
  </si>
  <si>
    <t>Non-active surgical implants — Joint replacement implants — Specific requirements for hip-joint replacement implants</t>
  </si>
  <si>
    <t>W020101 - Chemistry instruments</t>
  </si>
  <si>
    <t>W020102 - Immunochemistry instruments</t>
  </si>
  <si>
    <t>W020107 - Urinalysis (ur) - laboratory analysers</t>
  </si>
  <si>
    <t>W020201 - Cell count</t>
  </si>
  <si>
    <t>W020202 - Hemostasis</t>
  </si>
  <si>
    <t>W020203 - Blood grouping instruments</t>
  </si>
  <si>
    <t>W020204 - Flow cytometry instruments</t>
  </si>
  <si>
    <t>W020302 - Blood cultures and mycobacteria</t>
  </si>
  <si>
    <t>W020303 - Mass - spectrometry system</t>
  </si>
  <si>
    <t>W020304 - Microbiology gram stainer</t>
  </si>
  <si>
    <t>W020305 - Plates streaker</t>
  </si>
  <si>
    <t>W020306 - Urinary screening system</t>
  </si>
  <si>
    <t>W0204 - Infectious immunology instruments</t>
  </si>
  <si>
    <t>W020501 - Nucleic acid testing instruments except micro-arrays</t>
  </si>
  <si>
    <t>W020502 - Micro-array instruments</t>
  </si>
  <si>
    <t>W020503 - Nucleic acid testing instruments - rapid and point of care tests</t>
  </si>
  <si>
    <t>W020601 - Robotic sample processing systems</t>
  </si>
  <si>
    <t>W020602 - Post-analysis sample archiving systems</t>
  </si>
  <si>
    <t>W020701 - Scales</t>
  </si>
  <si>
    <t>W020703 - Biological hoods and cabinets</t>
  </si>
  <si>
    <t>W020704 - Shakers and homogenizers</t>
  </si>
  <si>
    <t>W020103 - Integrated / Modular chemistry / Immunochemistry instruments</t>
  </si>
  <si>
    <t>W020104 - Blood gas analysis / Electrolyte instruments</t>
  </si>
  <si>
    <t>W020105 - Electrophoresis / Chromatography instruments</t>
  </si>
  <si>
    <t>W020205 - Histology / Cytology</t>
  </si>
  <si>
    <t>W020206 - Rapid test hematology / Histology / Cytology instruments</t>
  </si>
  <si>
    <t>W020301 - Microbiology susceptibility / Identification</t>
  </si>
  <si>
    <t>W020702 - Cryogenics / Frozen</t>
  </si>
  <si>
    <t>W020106 - Chemistry / Immunochemistry rapid tests + POC tests</t>
  </si>
  <si>
    <t>Medical electrical equipment - Part 1: General requirements for basic safety and essential performance</t>
  </si>
  <si>
    <t>IEC 81001-5-1</t>
  </si>
  <si>
    <t>Health software and health IT systems safety, effectiveness and security
Part 5-1: Security — Activities in the product life cycle</t>
  </si>
  <si>
    <t>IEC 61010-1</t>
  </si>
  <si>
    <t>Safety requirements for electrical equipment for measurement, control, and laboratory use - Part 1: General requirements</t>
  </si>
  <si>
    <t>IEC 61000-4-2</t>
  </si>
  <si>
    <t>Electromagnetic compatibility (EMC) - Part 4-2: Testing and measurement techniques - Electrostatic discharge immunity test</t>
  </si>
  <si>
    <t>Electromagnetic compatibility (EMC) - Part 4-3 : Testing and measurement techniques - Radiated, radio-frequency, electromagnetic field immunity test</t>
  </si>
  <si>
    <t>IEC 61000-4-3</t>
  </si>
  <si>
    <t>IEC 61000-4-6</t>
  </si>
  <si>
    <t>Electromagnetic compatibility (EMC) - Part 4-6: Testing and measurement techniques - Immunity to conducted disturbances, induced by radio-frequency fields</t>
  </si>
  <si>
    <t>IEC 61000-4-8</t>
  </si>
  <si>
    <t>Electromagnetic compatibility (EMC) - Part 4-8: Testing and measurement techniques - Power frequency magnetic field immunity test</t>
  </si>
  <si>
    <t>EN 13532</t>
  </si>
  <si>
    <t>General requirements for in vitro diagnostic medical devices for self-testing</t>
  </si>
  <si>
    <t>ISO 18113-1</t>
  </si>
  <si>
    <t>In vitro diagnostic medical devices — Information supplied by the manufacturer (labelling)
Part 1: Terms, definitions, and general requirements</t>
  </si>
  <si>
    <t>IEC 61010-2-101</t>
  </si>
  <si>
    <t>Safety requirements for electrical equipment for measurement, control, and laboratory use - Part 2-101: Particular requirements for in vitro diagnostic (IVD) medical equipment</t>
  </si>
  <si>
    <t>IEC 61326-1</t>
  </si>
  <si>
    <t>Electrical equipment for measurement, control and laboratory use - EMC requirements - Part 1: General requirements</t>
  </si>
  <si>
    <t>IEC 61326-2-6</t>
  </si>
  <si>
    <t>Electrical equipment for measurement, control and laboratory use - EMC requirements - Part 2-6: Particular requirements - In vitro diagnostic (IVD) medical equipment</t>
  </si>
  <si>
    <t>IEC 62479</t>
  </si>
  <si>
    <t>Assessment of the compliance of low-power electronic and electrical equipment with the basic restrictions related to human exposure to electromagnetic fields (10 MHz to 300 GHz)</t>
  </si>
  <si>
    <t>ISO 20916</t>
  </si>
  <si>
    <t>In vitro diagnostic medical devices — Clinical performance studies using specimens from human subjects — Good study practice</t>
  </si>
  <si>
    <t>EN 13612</t>
  </si>
  <si>
    <t>Performance evaluation of in vitro diagnostic medical devices</t>
  </si>
  <si>
    <t>A99 - Devices for administration, withdrawal and collection - other</t>
  </si>
  <si>
    <t>B99 - Haematology and haemotransfusion devices - other</t>
  </si>
  <si>
    <t>C90 - Cardiocirculatory devices - various</t>
  </si>
  <si>
    <t>C99 - Cardiocirculatory devices - other</t>
  </si>
  <si>
    <t>D99 - Disinfectants, antiseptics, sterilising agents and detergents for medical devices - other</t>
  </si>
  <si>
    <t>F90 - Dialysis devices - various</t>
  </si>
  <si>
    <t>G99 - Gastrointestinal devices - other</t>
  </si>
  <si>
    <t>H90 - Suture devices - various</t>
  </si>
  <si>
    <t>J99 - Active-implantable devices - other</t>
  </si>
  <si>
    <t>L80 - Surgical instruments, reusable - various accessories</t>
  </si>
  <si>
    <t>L99 - Surgical instruments, reusable - other</t>
  </si>
  <si>
    <t>M90 - Devices for general and specialist dressings - various</t>
  </si>
  <si>
    <t>N99 - Nervous and medullary system devices - other</t>
  </si>
  <si>
    <t>P90 - Implantable prosthetic and osteosynthesis devices - various</t>
  </si>
  <si>
    <t>R90 - Respiratory and anaesthesia devices - various</t>
  </si>
  <si>
    <t>S90 - Devices for sterilisation (excluding cat. D - z) - various</t>
  </si>
  <si>
    <t>T99 - Protective devices and aids for incontinence (excluding personal protective equipment - ppe) - other</t>
  </si>
  <si>
    <t>U99 - Devices for urogenital system - other</t>
  </si>
  <si>
    <t>V80 - Clinical use accessories not included in other classes</t>
  </si>
  <si>
    <t>V90 - Various devices not included in other classes</t>
  </si>
  <si>
    <t>V92 - Medical device software - not included in other classes</t>
  </si>
  <si>
    <t>Y99 - Devices for persons with disabilities not included in other categories - other</t>
  </si>
  <si>
    <t>Available European Medical Device Nomenclature (EMDN)</t>
  </si>
  <si>
    <t>Standard(s)</t>
  </si>
  <si>
    <t>IEC 60601-1-11</t>
  </si>
  <si>
    <t>Medical electrical equipment - Part 1-11: General requirements for basic safety and essential performance - Collateral Standard: Requirements for medical electrical equipment and medical electrical systems used in the home healthcare environment</t>
  </si>
  <si>
    <t>J020201 - Radiofrequency implantable spinal neurostimulators</t>
  </si>
  <si>
    <t>J020202 - Fully implantable spinal neurostimulators</t>
  </si>
  <si>
    <t>J020203 - Spinal neurostimulation leads</t>
  </si>
  <si>
    <t>J020301 - Drug-resistant epilepsy non-surgical therapy implantable neurostimulators</t>
  </si>
  <si>
    <t>J020302 - Vagal neurostimulation leads</t>
  </si>
  <si>
    <t>J020401 - Bladder incontinence neurostimulators</t>
  </si>
  <si>
    <t>J020402 - Intestinal incontinence neurostimulators</t>
  </si>
  <si>
    <t>J020403 - Sacral spine neurostimulation leads</t>
  </si>
  <si>
    <t>J0206 - Frenic nerve implantable neurostimulators</t>
  </si>
  <si>
    <t>J020701 - Neurostimulators programmers</t>
  </si>
  <si>
    <t>J020801 - Inferior esophageal sphincter implantable neurostimulators</t>
  </si>
  <si>
    <t>J020802 - Gastric implantable obesity treatment neurostimulators</t>
  </si>
  <si>
    <t>J020803 - Gastric implantable nausea therapy neurostimulators</t>
  </si>
  <si>
    <t>J020804 - Gastric neurostimulation leads</t>
  </si>
  <si>
    <t>J0209 - Carotid sinus implantable neurostimulators and leads</t>
  </si>
  <si>
    <t>J0210 - Peripheral nerve implantable neurostimulators and pain therapy leads</t>
  </si>
  <si>
    <t>J0211 - Sleep apnea treatment implantable neurostimulators and leads</t>
  </si>
  <si>
    <t>J020101 - Deep brain stimulation (DBS) implantable neurostimulators</t>
  </si>
  <si>
    <t>J020102 - Deep brain stimulation (DBS) leads</t>
  </si>
  <si>
    <t>ISO 14708-1</t>
  </si>
  <si>
    <t>Implants for surgery — Active implantable medical devices
Part 1: General requirements for safety, marking and for information to be provided by the manufacturer</t>
  </si>
  <si>
    <t>ISO 14708-3</t>
  </si>
  <si>
    <t>Implants for surgery — Active implantable medical devices
Part 3: Implantable neurostimulators</t>
  </si>
  <si>
    <t>Assessment of electronic and electrical equipment related to human exposure restrictions for electromagnetic fields (0 Hz - 300 GHz)</t>
  </si>
  <si>
    <t>EN 62311</t>
  </si>
  <si>
    <t>ISO/TS 10974</t>
  </si>
  <si>
    <t>Assessment of the safety of magnetic resonance imaging for patients with an active implantable medical device</t>
  </si>
  <si>
    <t>IEC 60529</t>
  </si>
  <si>
    <t>Degrees of protection provided by enclosures (IP Code)</t>
  </si>
  <si>
    <t>ISO 11070</t>
  </si>
  <si>
    <t>Sterile single-use intravascular introducers, dilators and guidewires</t>
  </si>
  <si>
    <t>IEC 60601-2-10</t>
  </si>
  <si>
    <t>Medical electrical equipment - Part 2-10: Particular requirements for the basic safety and essential performance of nerve and muscle stimulators</t>
  </si>
  <si>
    <t>IEC 62133-2</t>
  </si>
  <si>
    <t>Secondary cells and batteries containing alkaline or other non-acid electrolytes - Safety requirements for portable sealed secondary cells, and for batteries made from them, for use in portable applications - Part 2: Lithium systems</t>
  </si>
  <si>
    <t>IEC 62133-1</t>
  </si>
  <si>
    <t>Secondary cells and batteries containing alkaline or other non-acid electrolytes - Safety requirements for portable sealed secondary cells, and for batteries made from them, for use in portable applications - Part 1: Nickel systems</t>
  </si>
  <si>
    <t>ISO 80369-6</t>
  </si>
  <si>
    <t>Small bore connectors for liquids and gases in healthcare applications
Part 6: Connectors for neuraxial applications</t>
  </si>
  <si>
    <t>ISO 10993-17</t>
  </si>
  <si>
    <t>Biological evaluation of medical devices
Part 17: Toxicological risk assessment of medical device constituents</t>
  </si>
  <si>
    <t>ISO 7000</t>
  </si>
  <si>
    <t>Graphical symbols for use on equipment — Registered symbols</t>
  </si>
  <si>
    <t>ISO 10555-1
ISO 10555-6
IEC 62366-1</t>
  </si>
  <si>
    <t>是否符合該項要求取決於醫材的詳細情況；請確認申請之醫療器材的預期用途聲明</t>
  </si>
  <si>
    <t>Is the implant device applicable or not?</t>
  </si>
  <si>
    <t>Z110101 - Linear accelerators</t>
  </si>
  <si>
    <t>Z110102 - Radiotherapy simulation instruments</t>
  </si>
  <si>
    <t>Z110103 - Brachytherapy radiation instruments</t>
  </si>
  <si>
    <t>Z110104 - Radiotherapy treatment planning instruments</t>
  </si>
  <si>
    <t>Z110105 - Intravascular radiotherapy instruments</t>
  </si>
  <si>
    <t>Z110107 - Radiosurgery instruments</t>
  </si>
  <si>
    <t>Z110108 - Tomotherapy instruments</t>
  </si>
  <si>
    <t>Z110109 - Magnetic resonance radiotherapy instruments</t>
  </si>
  <si>
    <t>Z110110 - Instruments for proton therapy</t>
  </si>
  <si>
    <t>Z110201 - Computerised gamma cameras</t>
  </si>
  <si>
    <t>Z110202 - Integrated ct/gamma camera systems</t>
  </si>
  <si>
    <t>Z110203 - Integrated ct/pet systems</t>
  </si>
  <si>
    <t>Z110204 - Positron emission tomography instruments</t>
  </si>
  <si>
    <t>Z110205 - Radioisotope scanners</t>
  </si>
  <si>
    <t>Z110206 - Intraoperative radioisotope scanners</t>
  </si>
  <si>
    <t>Z110207 - Integrated mri/pet systems</t>
  </si>
  <si>
    <t>Z110301 - Digital angiography systems</t>
  </si>
  <si>
    <t>Z110302 - Mammography systems</t>
  </si>
  <si>
    <t>Z110303 - Instruments for orthopantomography and panoramic dental radiology</t>
  </si>
  <si>
    <t>Z110304 - Instruments for endoral radiology</t>
  </si>
  <si>
    <t>Z110305 - Radiology instruments</t>
  </si>
  <si>
    <t>Z110306 - Computed tomographs (CT)</t>
  </si>
  <si>
    <t>Z110307 - Remote control tables</t>
  </si>
  <si>
    <t>Z110310 - Multifunctional systems for traditional radiology</t>
  </si>
  <si>
    <t>Z110311 - Direct digital radiology (DR) systems</t>
  </si>
  <si>
    <t>Z110401 - Ultrasound scanners</t>
  </si>
  <si>
    <t>Z110402 - Ultrasound probes</t>
  </si>
  <si>
    <t>Z110501 - Magnetic resonance (MR) systems</t>
  </si>
  <si>
    <t>Z110601 - Laser imaging scanner</t>
  </si>
  <si>
    <t>Z110602 - Digital computed radiography (CR) systems</t>
  </si>
  <si>
    <t>Z110603 - Picture archiving and communication systems</t>
  </si>
  <si>
    <t>Z110701 - Automatic film loading systems</t>
  </si>
  <si>
    <t>Z110702 - Diaphanoscope</t>
  </si>
  <si>
    <t>Z110703 - X–ray film viewer</t>
  </si>
  <si>
    <t>Z110704 - X–ray film players</t>
  </si>
  <si>
    <t>Z110705 - Laser imagers for bioimaging</t>
  </si>
  <si>
    <t>Z110706 - Video or digital bioimaging players</t>
  </si>
  <si>
    <t>Z110707 - Processors</t>
  </si>
  <si>
    <t>Z119001 - Bone densitometry systems</t>
  </si>
  <si>
    <t>Z119002 - Dosimeters</t>
  </si>
  <si>
    <t>Z119003 - Bioimaging photography instruments</t>
  </si>
  <si>
    <t>Z119004 - Microfilm image readers</t>
  </si>
  <si>
    <t>Z119005 - Personal dosimeter readers</t>
  </si>
  <si>
    <t>Z119007 - Image acquisition modules</t>
  </si>
  <si>
    <t>Z119008 - Bioimaging visualization and/or diagnostic report viewing monitors</t>
  </si>
  <si>
    <t>Z119010 - Laser systems for patient positioning</t>
  </si>
  <si>
    <t>Z119011 - Mammography ecography or radiography stereotactic systems</t>
  </si>
  <si>
    <t>Z119012 - Closed circuit television systems</t>
  </si>
  <si>
    <t>Z119013 - Thermographs</t>
  </si>
  <si>
    <t>Z119014 - Video recorders for bioimages</t>
  </si>
  <si>
    <t>IEC 60601-2-1</t>
  </si>
  <si>
    <t>Medical electrical equipment - Part 2-1: Particular requirements for the basic safety and essential performance of electron accelerators in the range 1 MeV to 50 MeV</t>
  </si>
  <si>
    <t>IEC 60601-1-3</t>
  </si>
  <si>
    <t>Medical electrical equipment - Part 1-3: General requirements for basic safety and essential performance - Collateral Standard: Radiation protection in diagnostic X-ray equipment</t>
  </si>
  <si>
    <t>IEC 60601-2-68</t>
  </si>
  <si>
    <t>Medical electrical equipment - Part 2-68: Particular requirements for the basic safety and essential performance of X-ray-based image-guided radiotherapy equipment for use with electron accelerators, light ion beam therapy equipment and radionuclide beam therapy equipment</t>
  </si>
  <si>
    <t>IEC 60601-2-44</t>
  </si>
  <si>
    <t>Medical electrical equipment - Part 2-44: Particular requirements for the basic safety and essential performance of X-ray equipment for computed tomography</t>
  </si>
  <si>
    <t>IEC 60976</t>
  </si>
  <si>
    <t>Medical electrical equipment - Medical electron accelerators - Functional performance characteristics</t>
  </si>
  <si>
    <t>IEC 61217</t>
  </si>
  <si>
    <t>Radiotherapy equipment - Coordinates, movements and scales</t>
  </si>
  <si>
    <t>IEC 62274</t>
  </si>
  <si>
    <t>Medical electrical equipment - Safety of radiotherapy record and verify systems</t>
  </si>
  <si>
    <t>IEC 60825-1</t>
  </si>
  <si>
    <t>Safety of laser products - Part 1: Equipment classification and requirements</t>
  </si>
  <si>
    <t>IEC 60601-2-8</t>
  </si>
  <si>
    <t>Medical electrical equipment - Part 2-8: Particular requirements forthe basic safety and essential performance of therapeutic X-ray equipment operating in the range 10 kV to 1 MV</t>
  </si>
  <si>
    <t>IEC 60601-2-54</t>
  </si>
  <si>
    <t>Medical electrical equipment - Part 2-54: Particular requirements for the basic safety and essential performance of X-ray equipment for radiography and radioscopy</t>
  </si>
  <si>
    <t>IEC 62083</t>
  </si>
  <si>
    <t>Medical electrical equipment - Requirements for the safety of radiotherapy treatment planning systems</t>
  </si>
  <si>
    <t>IEC 82304-1</t>
  </si>
  <si>
    <t>Health software
Part 1: General requirements for product safety</t>
  </si>
  <si>
    <t>IEC 60601-2-37</t>
  </si>
  <si>
    <t>Medical electrical equipment - Part 2-37: Particular requirements for the basic safety and essential performance of ultrasonic medical diagnostic and monitoring equipment</t>
  </si>
  <si>
    <t>IEC 61223-3-4</t>
  </si>
  <si>
    <t>Evaluation and routine testing in medical imaging departments - Part 3-4: Acceptance tests - Imaging performance of dental X-ray equipment</t>
  </si>
  <si>
    <t>IEC 62359</t>
  </si>
  <si>
    <t>Ultrasonics - Field characterization - Test methods for the determination of thermal and mechanical indices related to medical diagnostic ultrasonic fields</t>
  </si>
  <si>
    <t>Information technology — JPEG 2000 image coding system
Part 1: Core coding system</t>
  </si>
  <si>
    <t>ISO/IEC 15444-1</t>
  </si>
  <si>
    <t>IEC 60601-2-33</t>
  </si>
  <si>
    <t>Medical electrical equipment - Part 2-33: Particular requirements for the basic safety and essential performance of magnetic resonance equipment for medical diagnosis</t>
  </si>
  <si>
    <t>IEC 62464-1</t>
  </si>
  <si>
    <t>Magnetic resonance equipment for medical imaging - Part 1: Determination of essential image quality parameters</t>
  </si>
  <si>
    <t>IEC TS 60601-4-2</t>
  </si>
  <si>
    <t>Medical electrical equipment - Part 4-2: Guidance and interpretation - Electromagnetic immunity: performance of medical electrical equipment and medical electrical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</si>
</sst>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0"/>
      <name val="Aptos Narrow"/>
      <family val="2"/>
      <scheme val="minor"/>
    </font>
    <font>
      <b/>
      <sz val="12"/>
      <color theme="0"/>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000000"/>
      <name val="Aptos Narrow"/>
      <scheme val="minor"/>
    </font>
    <font>
      <sz val="12"/>
      <color theme="1"/>
      <name val="Aptos Narrow (Body)"/>
    </font>
    <font>
      <sz val="8"/>
      <name val="Aptos Narrow"/>
      <family val="2"/>
      <scheme val="minor"/>
    </font>
    <font>
      <b/>
      <u/>
      <sz val="20"/>
      <color theme="7" tint="-0.249977111117893"/>
      <name val="Aptos Narrow"/>
      <scheme val="minor"/>
    </font>
  </fonts>
  <fills count="5">
    <fill>
      <patternFill patternType="none"/>
    </fill>
    <fill>
      <patternFill patternType="gray125"/>
    </fill>
    <fill>
      <patternFill patternType="solid">
        <fgColor theme="7" tint="-0.249977111117893"/>
        <bgColor indexed="64"/>
      </patternFill>
    </fill>
    <fill>
      <patternFill patternType="solid">
        <fgColor theme="2" tint="-9.9978637043366805E-2"/>
        <bgColor indexed="64"/>
      </patternFill>
    </fill>
    <fill>
      <patternFill patternType="solid">
        <fgColor theme="2"/>
        <bgColor indexed="64"/>
      </patternFill>
    </fill>
  </fills>
  <borders count="11">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
      <left/>
      <right/>
      <top/>
      <bottom style="double">
        <color indexed="64"/>
      </bottom>
      <diagonal/>
    </border>
    <border>
      <left style="thin">
        <color rgb="FF156082"/>
      </left>
      <right/>
      <top style="thin">
        <color theme="4"/>
      </top>
      <bottom style="thin">
        <color theme="4"/>
      </bottom>
      <diagonal/>
    </border>
    <border>
      <left/>
      <right style="thin">
        <color rgb="FF156082"/>
      </right>
      <top style="thin">
        <color theme="4"/>
      </top>
      <bottom style="thin">
        <color theme="4"/>
      </bottom>
      <diagonal/>
    </border>
  </borders>
  <cellStyleXfs count="1">
    <xf numFmtId="0" fontId="0" fillId="0" borderId="0"/>
  </cellStyleXfs>
  <cellXfs count="10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2" fillId="2" borderId="0" xfId="0" applyFont="1" applyFill="1" applyAlignment="1">
      <alignment horizontal="left" vertical="center" wrapText="1"/>
    </xf>
    <xf numFmtId="0" fontId="4"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wrapText="1"/>
    </xf>
    <xf numFmtId="0" fontId="5" fillId="0" borderId="2" xfId="0" applyFont="1" applyBorder="1" applyAlignment="1">
      <alignment vertical="center"/>
    </xf>
    <xf numFmtId="0" fontId="0" fillId="0" borderId="2" xfId="0"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vertical="center"/>
    </xf>
    <xf numFmtId="0" fontId="2" fillId="2" borderId="2" xfId="0" applyFont="1" applyFill="1" applyBorder="1" applyAlignment="1">
      <alignment horizontal="center" vertical="center" wrapText="1"/>
    </xf>
    <xf numFmtId="0" fontId="4" fillId="0" borderId="1" xfId="0" applyFont="1" applyBorder="1" applyAlignment="1">
      <alignment horizontal="left" vertical="center" wrapText="1"/>
    </xf>
    <xf numFmtId="0" fontId="7"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5" fillId="0" borderId="2" xfId="0" applyFont="1" applyBorder="1" applyAlignment="1">
      <alignment horizontal="center" vertical="center" wrapText="1"/>
    </xf>
    <xf numFmtId="0" fontId="4" fillId="0" borderId="1" xfId="0" applyFont="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left" vertical="center"/>
    </xf>
    <xf numFmtId="0" fontId="7" fillId="0" borderId="2" xfId="0" applyFont="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7" fillId="3" borderId="2" xfId="0" applyFont="1" applyFill="1" applyBorder="1" applyAlignment="1">
      <alignment horizontal="center" vertical="center" wrapText="1"/>
    </xf>
    <xf numFmtId="0" fontId="7" fillId="0" borderId="0" xfId="0" applyFont="1" applyAlignment="1">
      <alignment horizontal="center" vertical="center" wrapText="1"/>
    </xf>
    <xf numFmtId="0" fontId="7" fillId="4" borderId="2" xfId="0" applyFont="1" applyFill="1" applyBorder="1" applyAlignment="1">
      <alignment horizontal="center" vertical="center" wrapText="1"/>
    </xf>
    <xf numFmtId="0" fontId="0" fillId="4" borderId="2" xfId="0" applyFill="1" applyBorder="1" applyAlignment="1">
      <alignment horizontal="left" vertical="center" wrapText="1"/>
    </xf>
    <xf numFmtId="0" fontId="7" fillId="4" borderId="2" xfId="0" applyFont="1" applyFill="1" applyBorder="1" applyAlignment="1">
      <alignment horizontal="center" vertical="center"/>
    </xf>
    <xf numFmtId="0" fontId="0" fillId="4" borderId="2" xfId="0" applyFill="1" applyBorder="1" applyAlignment="1">
      <alignment vertical="center" wrapText="1"/>
    </xf>
    <xf numFmtId="0" fontId="7" fillId="4" borderId="2" xfId="0" applyFont="1" applyFill="1" applyBorder="1" applyAlignment="1">
      <alignment vertical="center" wrapText="1"/>
    </xf>
    <xf numFmtId="0" fontId="7" fillId="4" borderId="2" xfId="0" applyFont="1" applyFill="1" applyBorder="1" applyAlignment="1">
      <alignment vertical="center"/>
    </xf>
    <xf numFmtId="0" fontId="5" fillId="4" borderId="2" xfId="0" applyFont="1" applyFill="1" applyBorder="1" applyAlignment="1">
      <alignment vertical="center"/>
    </xf>
    <xf numFmtId="0" fontId="10" fillId="0" borderId="6" xfId="0" applyFont="1" applyBorder="1" applyAlignment="1">
      <alignment horizontal="center" vertical="center"/>
    </xf>
    <xf numFmtId="0" fontId="10" fillId="0" borderId="7" xfId="0" applyFont="1" applyBorder="1" applyAlignment="1">
      <alignment vertical="center"/>
    </xf>
    <xf numFmtId="0" fontId="7" fillId="4" borderId="2" xfId="0" applyFont="1" applyFill="1" applyBorder="1" applyAlignment="1">
      <alignment horizontal="left" vertical="center" wrapText="1"/>
    </xf>
    <xf numFmtId="0" fontId="10" fillId="0" borderId="6" xfId="0" applyFont="1" applyBorder="1" applyAlignment="1">
      <alignment horizontal="center" vertical="center" wrapText="1"/>
    </xf>
    <xf numFmtId="0" fontId="10" fillId="0" borderId="7" xfId="0" applyFont="1" applyBorder="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2" fillId="0" borderId="0" xfId="0" applyFont="1" applyAlignment="1">
      <alignment horizontal="left" vertical="center" wrapText="1"/>
    </xf>
    <xf numFmtId="0" fontId="0" fillId="0" borderId="8" xfId="0" applyBorder="1" applyAlignment="1">
      <alignment vertical="center" wrapText="1"/>
    </xf>
    <xf numFmtId="0" fontId="13" fillId="0" borderId="0" xfId="0" applyFont="1" applyAlignment="1">
      <alignment vertical="center"/>
    </xf>
    <xf numFmtId="0" fontId="3" fillId="0" borderId="0" xfId="0" applyFont="1" applyAlignment="1">
      <alignment vertical="center" wrapText="1"/>
    </xf>
    <xf numFmtId="0" fontId="8"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7" fillId="0" borderId="2" xfId="0" applyFont="1" applyBorder="1" applyAlignment="1">
      <alignment horizontal="left" vertical="center" wrapText="1"/>
    </xf>
    <xf numFmtId="0" fontId="8"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0" fillId="0" borderId="2" xfId="0"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7" fillId="0" borderId="2" xfId="0" applyFont="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8" fillId="4" borderId="2"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2" xfId="0" applyFill="1" applyBorder="1" applyAlignment="1">
      <alignment horizontal="left" vertical="center"/>
    </xf>
    <xf numFmtId="0" fontId="5"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7" fillId="0" borderId="5" xfId="0" applyFont="1" applyBorder="1" applyAlignment="1">
      <alignment horizontal="left" vertical="center" wrapText="1"/>
    </xf>
    <xf numFmtId="0" fontId="0" fillId="0" borderId="3"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7" fillId="0" borderId="3"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left" vertical="center"/>
    </xf>
    <xf numFmtId="0" fontId="10" fillId="0" borderId="6" xfId="0" applyFont="1" applyBorder="1" applyAlignment="1">
      <alignment vertical="center" wrapText="1"/>
    </xf>
    <xf numFmtId="0" fontId="7" fillId="0" borderId="2" xfId="0" applyFont="1" applyFill="1" applyBorder="1" applyAlignment="1">
      <alignment horizontal="center" vertical="center"/>
    </xf>
    <xf numFmtId="0" fontId="7" fillId="0" borderId="2" xfId="0" applyFont="1" applyFill="1" applyBorder="1" applyAlignment="1">
      <alignment vertical="center"/>
    </xf>
    <xf numFmtId="0" fontId="8"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619C-1522-5A48-A25F-B289524D2B15}">
  <dimension ref="A1:J294"/>
  <sheetViews>
    <sheetView tabSelected="1" zoomScale="80" zoomScaleNormal="80" workbookViewId="0">
      <selection activeCell="A4" sqref="A4"/>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7.33203125" style="2" customWidth="1"/>
    <col min="10" max="16384" width="10.83203125" style="1"/>
  </cols>
  <sheetData>
    <row r="1" spans="1:9" ht="23" x14ac:dyDescent="0.2">
      <c r="A1" s="21" t="s">
        <v>80</v>
      </c>
      <c r="F1" s="32" t="s">
        <v>53</v>
      </c>
      <c r="G1" s="1" t="s">
        <v>514</v>
      </c>
      <c r="I1" s="26" t="s">
        <v>276</v>
      </c>
    </row>
    <row r="3" spans="1:9" ht="32" x14ac:dyDescent="0.2">
      <c r="A3" s="20" t="s">
        <v>78</v>
      </c>
      <c r="B3" s="10" t="s">
        <v>566</v>
      </c>
      <c r="C3" s="11" t="s">
        <v>564</v>
      </c>
      <c r="D3" s="11" t="s">
        <v>77</v>
      </c>
      <c r="E3" s="5"/>
      <c r="F3" s="11" t="s">
        <v>959</v>
      </c>
      <c r="G3" s="4" t="s">
        <v>54</v>
      </c>
      <c r="I3" s="11" t="s">
        <v>576</v>
      </c>
    </row>
    <row r="4" spans="1:9" ht="171" customHeight="1" x14ac:dyDescent="0.2">
      <c r="A4" s="18" t="s">
        <v>32</v>
      </c>
      <c r="B4" s="17" t="s">
        <v>31</v>
      </c>
      <c r="C4" s="13" t="str">
        <f>_xlfn.TEXTJOIN(CHAR(10),TRUE,$F$4:$F$27)&amp;CHAR(10)&amp;$F$29</f>
        <v>ISO 13485
ISO 14971
ISO 10993-1
ISO 10993-5
ISO 10993-10
ISO 10993-23
ISO/IEC 15444-1
IEC 60601-1
IEC 60601-1-2
IEC 60601-1-3
IEC 60601-1-6
IEC 60601-2-1
IEC 60601-2-8
IEC 60601-2-33
IEC 60601-2-37
IEC 60601-2-44
IEC 60601-2-54
IEC 60601-2-68
IEC TS 60601-4-2
IEC 60825-1
IEC 60976
IEC 61217
IEC 61223-3-4
IEC 62083
IEC 62274</v>
      </c>
      <c r="D4"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E4" s="2"/>
      <c r="F4" s="31" t="s">
        <v>73</v>
      </c>
      <c r="G4" s="18" t="s">
        <v>56</v>
      </c>
      <c r="I4" s="18" t="s">
        <v>1008</v>
      </c>
    </row>
    <row r="5" spans="1:9" ht="62" customHeight="1" x14ac:dyDescent="0.2">
      <c r="A5" s="18" t="s">
        <v>33</v>
      </c>
      <c r="B5" s="17" t="s">
        <v>31</v>
      </c>
      <c r="C5" s="13" t="str">
        <f>$F$5</f>
        <v>ISO 14971</v>
      </c>
      <c r="D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E5" s="2"/>
      <c r="F5" s="31" t="s">
        <v>74</v>
      </c>
      <c r="G5" s="18" t="s">
        <v>55</v>
      </c>
      <c r="I5" s="18" t="s">
        <v>1009</v>
      </c>
    </row>
    <row r="6" spans="1:9" ht="34" x14ac:dyDescent="0.2">
      <c r="A6" s="58" t="s">
        <v>34</v>
      </c>
      <c r="B6" s="58"/>
      <c r="C6" s="58"/>
      <c r="D6" s="58"/>
      <c r="E6" s="2"/>
      <c r="F6" s="31" t="s">
        <v>57</v>
      </c>
      <c r="G6" s="18" t="s">
        <v>58</v>
      </c>
      <c r="I6" s="18" t="s">
        <v>1010</v>
      </c>
    </row>
    <row r="7" spans="1:9" ht="47" customHeight="1" x14ac:dyDescent="0.2">
      <c r="A7" s="58" t="s">
        <v>0</v>
      </c>
      <c r="B7" s="58"/>
      <c r="C7" s="58"/>
      <c r="D7" s="58"/>
      <c r="E7" s="2"/>
      <c r="F7" s="31" t="s">
        <v>61</v>
      </c>
      <c r="G7" s="18" t="s">
        <v>62</v>
      </c>
      <c r="I7" s="18" t="s">
        <v>1011</v>
      </c>
    </row>
    <row r="8" spans="1:9" ht="71" customHeight="1" x14ac:dyDescent="0.2">
      <c r="A8" s="18" t="s">
        <v>35</v>
      </c>
      <c r="B8" s="17" t="s">
        <v>31</v>
      </c>
      <c r="C8" s="13" t="str">
        <f t="shared" ref="C8:C13" si="0">$F$5</f>
        <v>ISO 14971</v>
      </c>
      <c r="D8"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E8" s="2"/>
      <c r="F8" s="31" t="s">
        <v>59</v>
      </c>
      <c r="G8" s="18" t="s">
        <v>60</v>
      </c>
      <c r="I8" s="18" t="s">
        <v>1012</v>
      </c>
    </row>
    <row r="9" spans="1:9" ht="67" customHeight="1" x14ac:dyDescent="0.2">
      <c r="A9" s="18" t="s">
        <v>36</v>
      </c>
      <c r="B9" s="17" t="s">
        <v>31</v>
      </c>
      <c r="C9" s="13" t="str">
        <f t="shared" si="0"/>
        <v>ISO 14971</v>
      </c>
      <c r="D9" s="13" t="str">
        <f t="shared" ref="D9:D13" si="1">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E9" s="2"/>
      <c r="F9" s="31" t="s">
        <v>533</v>
      </c>
      <c r="G9" s="18" t="s">
        <v>534</v>
      </c>
      <c r="I9" s="18" t="s">
        <v>1013</v>
      </c>
    </row>
    <row r="10" spans="1:9" ht="53" customHeight="1" x14ac:dyDescent="0.2">
      <c r="A10" s="18" t="s">
        <v>37</v>
      </c>
      <c r="B10" s="17" t="s">
        <v>31</v>
      </c>
      <c r="C10" s="13" t="str">
        <f t="shared" si="0"/>
        <v>ISO 14971</v>
      </c>
      <c r="D10"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E10" s="2"/>
      <c r="F10" s="31" t="s">
        <v>1089</v>
      </c>
      <c r="G10" s="18" t="s">
        <v>1088</v>
      </c>
      <c r="I10" s="18" t="s">
        <v>1014</v>
      </c>
    </row>
    <row r="11" spans="1:9" ht="62" customHeight="1" x14ac:dyDescent="0.2">
      <c r="A11" s="18" t="s">
        <v>38</v>
      </c>
      <c r="B11" s="17" t="s">
        <v>31</v>
      </c>
      <c r="C11" s="13" t="str">
        <f t="shared" si="0"/>
        <v>ISO 14971</v>
      </c>
      <c r="D11"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E11" s="2"/>
      <c r="F11" s="31" t="s">
        <v>523</v>
      </c>
      <c r="G11" s="18" t="s">
        <v>907</v>
      </c>
      <c r="I11" s="18" t="s">
        <v>1015</v>
      </c>
    </row>
    <row r="12" spans="1:9" ht="59" customHeight="1" x14ac:dyDescent="0.2">
      <c r="A12" s="18" t="s">
        <v>52</v>
      </c>
      <c r="B12" s="17" t="s">
        <v>31</v>
      </c>
      <c r="C12" s="13" t="str">
        <f t="shared" si="0"/>
        <v>ISO 14971</v>
      </c>
      <c r="D12"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E12" s="2"/>
      <c r="F12" s="31" t="s">
        <v>526</v>
      </c>
      <c r="G12" s="18" t="s">
        <v>525</v>
      </c>
      <c r="I12" s="18" t="s">
        <v>1016</v>
      </c>
    </row>
    <row r="13" spans="1:9" ht="59" customHeight="1" x14ac:dyDescent="0.2">
      <c r="A13" s="18" t="s">
        <v>39</v>
      </c>
      <c r="B13" s="17" t="s">
        <v>31</v>
      </c>
      <c r="C13" s="13" t="str">
        <f t="shared" si="0"/>
        <v>ISO 14971</v>
      </c>
      <c r="D13"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E13" s="2"/>
      <c r="F13" s="31" t="s">
        <v>1060</v>
      </c>
      <c r="G13" s="18" t="s">
        <v>1061</v>
      </c>
      <c r="I13" s="18" t="s">
        <v>1017</v>
      </c>
    </row>
    <row r="14" spans="1:9" ht="64" customHeight="1" x14ac:dyDescent="0.2">
      <c r="A14" s="58" t="s">
        <v>40</v>
      </c>
      <c r="B14" s="58"/>
      <c r="C14" s="58"/>
      <c r="D14" s="58"/>
      <c r="F14" s="31" t="s">
        <v>807</v>
      </c>
      <c r="G14" s="18" t="s">
        <v>808</v>
      </c>
      <c r="I14" s="18" t="s">
        <v>1018</v>
      </c>
    </row>
    <row r="15" spans="1:9" ht="79" customHeight="1" x14ac:dyDescent="0.2">
      <c r="A15" s="18" t="s">
        <v>41</v>
      </c>
      <c r="B15" s="17" t="s">
        <v>31</v>
      </c>
      <c r="C15" s="13" t="str">
        <f>$F$5</f>
        <v>ISO 14971</v>
      </c>
      <c r="D1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15" s="31" t="s">
        <v>1058</v>
      </c>
      <c r="G15" s="18" t="s">
        <v>1059</v>
      </c>
      <c r="I15" s="18" t="s">
        <v>1019</v>
      </c>
    </row>
    <row r="16" spans="1:9" ht="62" customHeight="1" x14ac:dyDescent="0.2">
      <c r="A16" s="18" t="s">
        <v>42</v>
      </c>
      <c r="B16" s="17" t="s">
        <v>31</v>
      </c>
      <c r="C16" s="13" t="str">
        <f>$F$5</f>
        <v>ISO 14971</v>
      </c>
      <c r="D1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16" s="31" t="s">
        <v>1074</v>
      </c>
      <c r="G16" s="18" t="s">
        <v>1075</v>
      </c>
      <c r="I16" s="18" t="s">
        <v>1020</v>
      </c>
    </row>
    <row r="17" spans="1:9" ht="52" customHeight="1" x14ac:dyDescent="0.2">
      <c r="A17" s="18" t="s">
        <v>43</v>
      </c>
      <c r="B17" s="17" t="s">
        <v>31</v>
      </c>
      <c r="C17" s="13" t="str">
        <f>$F$5</f>
        <v>ISO 14971</v>
      </c>
      <c r="D17"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17" s="31" t="s">
        <v>1090</v>
      </c>
      <c r="G17" s="18" t="s">
        <v>1091</v>
      </c>
      <c r="I17" s="18" t="s">
        <v>1021</v>
      </c>
    </row>
    <row r="18" spans="1:9" ht="84" customHeight="1" x14ac:dyDescent="0.2">
      <c r="A18" s="18" t="s">
        <v>1</v>
      </c>
      <c r="B18" s="17" t="s">
        <v>31</v>
      </c>
      <c r="C18" s="13" t="str">
        <f>$F$5</f>
        <v>ISO 14971</v>
      </c>
      <c r="D18"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18" s="31" t="s">
        <v>1082</v>
      </c>
      <c r="G18" s="18" t="s">
        <v>1083</v>
      </c>
      <c r="I18" s="18" t="s">
        <v>1022</v>
      </c>
    </row>
    <row r="19" spans="1:9" ht="51" x14ac:dyDescent="0.2">
      <c r="A19" s="67" t="s">
        <v>44</v>
      </c>
      <c r="B19" s="67"/>
      <c r="C19" s="67"/>
      <c r="D19" s="67"/>
      <c r="F19" s="31" t="s">
        <v>1064</v>
      </c>
      <c r="G19" s="18" t="s">
        <v>1065</v>
      </c>
      <c r="I19" s="18" t="s">
        <v>1023</v>
      </c>
    </row>
    <row r="20" spans="1:9" ht="78" customHeight="1" x14ac:dyDescent="0.2">
      <c r="A20" s="18" t="s">
        <v>45</v>
      </c>
      <c r="B20" s="17" t="s">
        <v>31</v>
      </c>
      <c r="C20" s="13" t="str">
        <f>$F$5&amp;CHAR(10)&amp;$F$29</f>
        <v>ISO 14971
IEC 62274</v>
      </c>
      <c r="D20"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20" s="31" t="s">
        <v>1076</v>
      </c>
      <c r="G20" s="18" t="s">
        <v>1077</v>
      </c>
      <c r="I20" s="18" t="s">
        <v>1024</v>
      </c>
    </row>
    <row r="21" spans="1:9" ht="66" customHeight="1" x14ac:dyDescent="0.2">
      <c r="A21" s="18" t="s">
        <v>46</v>
      </c>
      <c r="B21" s="17" t="s">
        <v>31</v>
      </c>
      <c r="C21" s="13" t="str">
        <f>$F$5&amp;CHAR(10)&amp;$F$29</f>
        <v>ISO 14971
IEC 62274</v>
      </c>
      <c r="D21"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21" s="31" t="s">
        <v>1062</v>
      </c>
      <c r="G21" s="18" t="s">
        <v>1063</v>
      </c>
      <c r="I21" s="18" t="s">
        <v>1025</v>
      </c>
    </row>
    <row r="22" spans="1:9" ht="81" customHeight="1" x14ac:dyDescent="0.2">
      <c r="A22" s="18" t="s">
        <v>47</v>
      </c>
      <c r="B22" s="17" t="s">
        <v>31</v>
      </c>
      <c r="C22" s="13" t="str">
        <f>$F$5&amp;CHAR(10)&amp;_xlfn.TEXTJOIN(CHAR(10),TRUE,$F$13:$F$27)&amp;CHAR(10)&amp;$F$29</f>
        <v>ISO 14971
IEC 60601-1-3
IEC 60601-1-6
IEC 60601-2-1
IEC 60601-2-8
IEC 60601-2-33
IEC 60601-2-37
IEC 60601-2-44
IEC 60601-2-54
IEC 60601-2-68
IEC TS 60601-4-2
IEC 60825-1
IEC 60976
IEC 61217
IEC 61223-3-4
IEC 62083
IEC 62274</v>
      </c>
      <c r="D2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22" s="31" t="s">
        <v>1094</v>
      </c>
      <c r="G22" s="18" t="s">
        <v>1095</v>
      </c>
      <c r="I22" s="18" t="s">
        <v>1026</v>
      </c>
    </row>
    <row r="23" spans="1:9" ht="108" customHeight="1" x14ac:dyDescent="0.2">
      <c r="A23" s="18" t="s">
        <v>48</v>
      </c>
      <c r="B23" s="17" t="s">
        <v>31</v>
      </c>
      <c r="C23" s="13" t="str">
        <f>$F$5&amp;CHAR(10)&amp;$F$13&amp;CHAR(10)&amp;_xlfn.TEXTJOIN(CHAR(10),TRUE,$F$15:$F$19)&amp;CHAR(10)&amp;$F$25&amp;CHAR(10)&amp;$F$26</f>
        <v>ISO 14971
IEC 60601-1-3
IEC 60601-2-1
IEC 60601-2-8
IEC 60601-2-33
IEC 60601-2-37
IEC 60601-2-44
IEC 61217
IEC 61223-3-4</v>
      </c>
      <c r="D2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23" s="31" t="s">
        <v>1072</v>
      </c>
      <c r="G23" s="18" t="s">
        <v>1073</v>
      </c>
      <c r="I23" s="18" t="s">
        <v>1027</v>
      </c>
    </row>
    <row r="24" spans="1:9" ht="77" customHeight="1" x14ac:dyDescent="0.2">
      <c r="A24" s="18" t="s">
        <v>49</v>
      </c>
      <c r="B24" s="17" t="s">
        <v>31</v>
      </c>
      <c r="C24" s="13" t="str">
        <f>$F$5</f>
        <v>ISO 14971</v>
      </c>
      <c r="D24"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24" s="31" t="s">
        <v>1066</v>
      </c>
      <c r="G24" s="18" t="s">
        <v>1067</v>
      </c>
      <c r="I24" s="18" t="s">
        <v>1028</v>
      </c>
    </row>
    <row r="25" spans="1:9" ht="51" x14ac:dyDescent="0.2">
      <c r="A25" s="18" t="s">
        <v>50</v>
      </c>
      <c r="B25" s="17" t="s">
        <v>544</v>
      </c>
      <c r="C25" s="19" t="str">
        <f>$G$1</f>
        <v>N/A</v>
      </c>
      <c r="D25" s="19" t="str">
        <f>$G$1</f>
        <v>N/A</v>
      </c>
      <c r="F25" s="31" t="s">
        <v>1068</v>
      </c>
      <c r="G25" s="18" t="s">
        <v>1069</v>
      </c>
      <c r="I25" s="18" t="s">
        <v>1029</v>
      </c>
    </row>
    <row r="26" spans="1:9" ht="32" customHeight="1" x14ac:dyDescent="0.2">
      <c r="F26" s="31" t="s">
        <v>1084</v>
      </c>
      <c r="G26" s="18" t="s">
        <v>1085</v>
      </c>
      <c r="I26" s="18" t="s">
        <v>1030</v>
      </c>
    </row>
    <row r="27" spans="1:9" ht="34" x14ac:dyDescent="0.2">
      <c r="A27" s="20" t="s">
        <v>79</v>
      </c>
      <c r="B27" s="10" t="s">
        <v>566</v>
      </c>
      <c r="C27" s="11" t="s">
        <v>564</v>
      </c>
      <c r="D27" s="11" t="s">
        <v>77</v>
      </c>
      <c r="F27" s="31" t="s">
        <v>1078</v>
      </c>
      <c r="G27" s="18" t="s">
        <v>1079</v>
      </c>
      <c r="I27" s="18" t="s">
        <v>1031</v>
      </c>
    </row>
    <row r="28" spans="1:9" s="28" customFormat="1" ht="68" x14ac:dyDescent="0.2">
      <c r="A28" s="59" t="s">
        <v>81</v>
      </c>
      <c r="B28" s="59"/>
      <c r="C28" s="59"/>
      <c r="D28" s="59"/>
      <c r="F28" s="31" t="s">
        <v>995</v>
      </c>
      <c r="G28" s="18" t="s">
        <v>996</v>
      </c>
      <c r="I28" s="18" t="s">
        <v>1032</v>
      </c>
    </row>
    <row r="29" spans="1:9" s="28" customFormat="1" ht="50" customHeight="1" x14ac:dyDescent="0.2">
      <c r="A29" s="58" t="s">
        <v>273</v>
      </c>
      <c r="B29" s="58"/>
      <c r="C29" s="58"/>
      <c r="D29" s="58"/>
      <c r="F29" s="31" t="s">
        <v>1070</v>
      </c>
      <c r="G29" s="18" t="s">
        <v>1071</v>
      </c>
      <c r="I29" s="18" t="s">
        <v>1033</v>
      </c>
    </row>
    <row r="30" spans="1:9" s="28" customFormat="1" ht="87" customHeight="1" x14ac:dyDescent="0.2">
      <c r="A30" s="18" t="s">
        <v>82</v>
      </c>
      <c r="B30" s="17" t="s">
        <v>31</v>
      </c>
      <c r="C30" s="13" t="str">
        <f>_xlfn.TEXTJOIN(CHAR(10),TRUE,$F$5:$F$13)&amp;CHAR(10)&amp;_xlfn.TEXTJOIN(CHAR(10),TRUE,$F$15:$F$19)&amp;CHAR(10)&amp;$F$25&amp;CHAR(10)&amp;$F$26&amp;CHAR(10)&amp;$F$29</f>
        <v>ISO 14971
ISO 10993-1
ISO 10993-5
ISO 10993-10
ISO 10993-23
ISO/IEC 15444-1
IEC 60601-1
IEC 60601-1-2
IEC 60601-1-3
IEC 60601-2-1
IEC 60601-2-8
IEC 60601-2-33
IEC 60601-2-37
IEC 60601-2-44
IEC 61217
IEC 61223-3-4
IEC 62274</v>
      </c>
      <c r="D30"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30" s="31" t="s">
        <v>806</v>
      </c>
      <c r="G30" s="18" t="s">
        <v>805</v>
      </c>
      <c r="I30" s="18" t="s">
        <v>1034</v>
      </c>
    </row>
    <row r="31" spans="1:9" s="28" customFormat="1" ht="72" customHeight="1" x14ac:dyDescent="0.2">
      <c r="A31" s="18" t="s">
        <v>83</v>
      </c>
      <c r="B31" s="17" t="s">
        <v>31</v>
      </c>
      <c r="C31" s="13" t="str">
        <f>_xlfn.TEXTJOIN(CHAR(10),TRUE,$F$6:$F$12)</f>
        <v>ISO 10993-1
ISO 10993-5
ISO 10993-10
ISO 10993-23
ISO/IEC 15444-1
IEC 60601-1
IEC 60601-1-2</v>
      </c>
      <c r="D31"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31" s="31" t="s">
        <v>1086</v>
      </c>
      <c r="G31" s="18" t="s">
        <v>1087</v>
      </c>
      <c r="I31" s="18" t="s">
        <v>1035</v>
      </c>
    </row>
    <row r="32" spans="1:9" s="28" customFormat="1" ht="103" customHeight="1" x14ac:dyDescent="0.2">
      <c r="A32" s="18" t="s">
        <v>84</v>
      </c>
      <c r="B32" s="17" t="s">
        <v>31</v>
      </c>
      <c r="C32" s="13" t="str">
        <f>_xlfn.TEXTJOIN(CHAR(10),TRUE,$F$6:$F$12)</f>
        <v>ISO 10993-1
ISO 10993-5
ISO 10993-10
ISO 10993-23
ISO/IEC 15444-1
IEC 60601-1
IEC 60601-1-2</v>
      </c>
      <c r="D3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32" s="31" t="s">
        <v>539</v>
      </c>
      <c r="G32" s="18" t="s">
        <v>540</v>
      </c>
      <c r="I32" s="18" t="s">
        <v>1036</v>
      </c>
    </row>
    <row r="33" spans="1:10" s="28" customFormat="1" ht="98" customHeight="1" x14ac:dyDescent="0.2">
      <c r="A33" s="18" t="s">
        <v>85</v>
      </c>
      <c r="B33" s="17" t="s">
        <v>31</v>
      </c>
      <c r="C33" s="13" t="str">
        <f>$F$4&amp;CHAR(10)&amp;_xlfn.TEXTJOIN(CHAR(10),TRUE,$F$13:$F$19)&amp;CHAR(10)&amp;$F$25&amp;CHAR(10)&amp;$F$26&amp;CHAR(10)&amp;$F$29</f>
        <v>ISO 13485
IEC 60601-1-3
IEC 60601-1-6
IEC 60601-2-1
IEC 60601-2-8
IEC 60601-2-33
IEC 60601-2-37
IEC 60601-2-44
IEC 61217
IEC 61223-3-4
IEC 62274</v>
      </c>
      <c r="D3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33" s="31" t="s">
        <v>1092</v>
      </c>
      <c r="G33" s="18" t="s">
        <v>1093</v>
      </c>
      <c r="I33" s="18" t="s">
        <v>1037</v>
      </c>
    </row>
    <row r="34" spans="1:10" s="28" customFormat="1" ht="16" customHeight="1" x14ac:dyDescent="0.2">
      <c r="A34" s="18" t="s">
        <v>86</v>
      </c>
      <c r="B34" s="17"/>
      <c r="C34" s="60" t="s">
        <v>634</v>
      </c>
      <c r="D34" s="61"/>
      <c r="F34" s="31" t="s">
        <v>1080</v>
      </c>
      <c r="G34" s="18" t="s">
        <v>1081</v>
      </c>
      <c r="I34" s="18" t="s">
        <v>1038</v>
      </c>
    </row>
    <row r="35" spans="1:10" s="28" customFormat="1" ht="105" customHeight="1" x14ac:dyDescent="0.2">
      <c r="A35" s="18" t="s">
        <v>87</v>
      </c>
      <c r="B35" s="17" t="s">
        <v>31</v>
      </c>
      <c r="C35" s="13" t="str">
        <f>$F$4&amp;CHAR(10)&amp;_xlfn.TEXTJOIN(CHAR(10),TRUE,$F$13:$F$19)&amp;CHAR(10)&amp;$F$25&amp;CHAR(10)&amp;$F$26&amp;CHAR(10)&amp;$F$29</f>
        <v>ISO 13485
IEC 60601-1-3
IEC 60601-1-6
IEC 60601-2-1
IEC 60601-2-8
IEC 60601-2-33
IEC 60601-2-37
IEC 60601-2-44
IEC 61217
IEC 61223-3-4
IEC 62274</v>
      </c>
      <c r="D3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35" s="31" t="s">
        <v>625</v>
      </c>
      <c r="G35" s="18" t="s">
        <v>626</v>
      </c>
      <c r="I35" s="18" t="s">
        <v>1039</v>
      </c>
    </row>
    <row r="36" spans="1:10" s="28" customFormat="1" ht="56" customHeight="1" x14ac:dyDescent="0.2">
      <c r="A36" s="18" t="s">
        <v>88</v>
      </c>
      <c r="B36" s="17" t="s">
        <v>31</v>
      </c>
      <c r="C36" s="13" t="str">
        <f>$F$4&amp;CHAR(10)&amp;_xlfn.TEXTJOIN(CHAR(10),TRUE,$F$13:$F$19)&amp;CHAR(10)&amp;$F$25&amp;CHAR(10)&amp;$F$26</f>
        <v>ISO 13485
IEC 60601-1-3
IEC 60601-1-6
IEC 60601-2-1
IEC 60601-2-8
IEC 60601-2-33
IEC 60601-2-37
IEC 60601-2-44
IEC 61217
IEC 61223-3-4</v>
      </c>
      <c r="D3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36" s="31" t="s">
        <v>512</v>
      </c>
      <c r="G36" s="18" t="s">
        <v>513</v>
      </c>
      <c r="I36" s="18" t="s">
        <v>1040</v>
      </c>
    </row>
    <row r="37" spans="1:10" ht="48" customHeight="1" x14ac:dyDescent="0.2">
      <c r="A37" s="18" t="s">
        <v>89</v>
      </c>
      <c r="B37" s="17"/>
      <c r="C37" s="60" t="s">
        <v>634</v>
      </c>
      <c r="D37" s="61"/>
      <c r="F37" s="31"/>
      <c r="G37" s="18"/>
      <c r="I37" s="18" t="s">
        <v>1041</v>
      </c>
    </row>
    <row r="38" spans="1:10" ht="75" customHeight="1" x14ac:dyDescent="0.2">
      <c r="A38" s="18" t="s">
        <v>90</v>
      </c>
      <c r="B38" s="17" t="s">
        <v>31</v>
      </c>
      <c r="C38" s="13" t="str">
        <f>_xlfn.TEXTJOIN(CHAR(10),TRUE,$F$5:$F$12)</f>
        <v>ISO 14971
ISO 10993-1
ISO 10993-5
ISO 10993-10
ISO 10993-23
ISO/IEC 15444-1
IEC 60601-1
IEC 60601-1-2</v>
      </c>
      <c r="D38"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38" s="36"/>
      <c r="G38" s="22"/>
      <c r="I38" s="18" t="s">
        <v>1042</v>
      </c>
    </row>
    <row r="39" spans="1:10" ht="82" customHeight="1" x14ac:dyDescent="0.2">
      <c r="A39" s="18" t="s">
        <v>92</v>
      </c>
      <c r="B39" s="17" t="s">
        <v>31</v>
      </c>
      <c r="C39" s="13" t="str">
        <f>$F$4&amp;CHAR(10)&amp;$F$5</f>
        <v>ISO 13485
ISO 14971</v>
      </c>
      <c r="D39"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39" s="36"/>
      <c r="G39" s="22"/>
      <c r="I39" s="18" t="s">
        <v>1043</v>
      </c>
    </row>
    <row r="40" spans="1:10" ht="17" x14ac:dyDescent="0.2">
      <c r="A40" s="59" t="s">
        <v>91</v>
      </c>
      <c r="B40" s="59"/>
      <c r="C40" s="59"/>
      <c r="D40" s="59"/>
      <c r="F40" s="36"/>
      <c r="G40" s="22"/>
      <c r="I40" s="18" t="s">
        <v>1044</v>
      </c>
    </row>
    <row r="41" spans="1:10" ht="17" x14ac:dyDescent="0.2">
      <c r="A41" s="59" t="s">
        <v>93</v>
      </c>
      <c r="B41" s="59"/>
      <c r="C41" s="59"/>
      <c r="D41" s="59"/>
      <c r="F41" s="36"/>
      <c r="G41" s="22"/>
      <c r="I41" s="18" t="s">
        <v>1045</v>
      </c>
    </row>
    <row r="42" spans="1:10" ht="17" x14ac:dyDescent="0.2">
      <c r="A42" s="58" t="s">
        <v>94</v>
      </c>
      <c r="B42" s="58"/>
      <c r="C42" s="58"/>
      <c r="D42" s="58"/>
      <c r="F42" s="36"/>
      <c r="G42" s="22"/>
      <c r="I42" s="18" t="s">
        <v>1046</v>
      </c>
    </row>
    <row r="43" spans="1:10" ht="68" customHeight="1" x14ac:dyDescent="0.2">
      <c r="A43" s="18" t="s">
        <v>2</v>
      </c>
      <c r="B43" s="17" t="s">
        <v>31</v>
      </c>
      <c r="C43" s="13" t="str">
        <f>$F$5&amp;CHAR(10)&amp;$F$13&amp;CHAR(10)&amp;_xlfn.TEXTJOIN(CHAR(10),TRUE,$F$15:$F$19)</f>
        <v>ISO 14971
IEC 60601-1-3
IEC 60601-2-1
IEC 60601-2-8
IEC 60601-2-33
IEC 60601-2-37
IEC 60601-2-44</v>
      </c>
      <c r="D4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43" s="105"/>
      <c r="G43" s="105"/>
      <c r="H43" s="105"/>
      <c r="I43" s="18" t="s">
        <v>1047</v>
      </c>
      <c r="J43" s="2"/>
    </row>
    <row r="44" spans="1:10" ht="36" customHeight="1" x14ac:dyDescent="0.2">
      <c r="A44" s="18" t="s">
        <v>3</v>
      </c>
      <c r="B44" s="17" t="s">
        <v>544</v>
      </c>
      <c r="C44" s="19" t="str">
        <f>$G$1</f>
        <v>N/A</v>
      </c>
      <c r="D44" s="19" t="str">
        <f>$G$1</f>
        <v>N/A</v>
      </c>
      <c r="F44" s="29"/>
      <c r="G44" s="29"/>
      <c r="H44" s="29"/>
      <c r="I44" s="18" t="s">
        <v>1048</v>
      </c>
      <c r="J44" s="2"/>
    </row>
    <row r="45" spans="1:10" ht="34" customHeight="1" x14ac:dyDescent="0.2">
      <c r="A45" s="18" t="s">
        <v>4</v>
      </c>
      <c r="B45" s="17" t="s">
        <v>544</v>
      </c>
      <c r="C45" s="19" t="str">
        <f>$G$1</f>
        <v>N/A</v>
      </c>
      <c r="D45" s="19" t="str">
        <f>$G$1</f>
        <v>N/A</v>
      </c>
      <c r="G45" s="9"/>
      <c r="H45" s="8"/>
      <c r="I45" s="18" t="s">
        <v>1049</v>
      </c>
      <c r="J45" s="2"/>
    </row>
    <row r="46" spans="1:10" ht="17" x14ac:dyDescent="0.2">
      <c r="A46" s="58" t="s">
        <v>5</v>
      </c>
      <c r="B46" s="58"/>
      <c r="C46" s="58"/>
      <c r="D46" s="58"/>
      <c r="G46" s="9"/>
      <c r="H46" s="8"/>
      <c r="I46" s="18" t="s">
        <v>1050</v>
      </c>
      <c r="J46" s="2"/>
    </row>
    <row r="47" spans="1:10" ht="34" x14ac:dyDescent="0.2">
      <c r="A47" s="18" t="s">
        <v>275</v>
      </c>
      <c r="B47" s="17"/>
      <c r="C47" s="60" t="s">
        <v>634</v>
      </c>
      <c r="D47" s="61"/>
      <c r="G47" s="9"/>
      <c r="H47" s="8"/>
      <c r="I47" s="18" t="s">
        <v>1051</v>
      </c>
      <c r="J47" s="2"/>
    </row>
    <row r="48" spans="1:10" ht="85" x14ac:dyDescent="0.2">
      <c r="A48" s="18" t="s">
        <v>274</v>
      </c>
      <c r="B48" s="17"/>
      <c r="C48" s="60" t="s">
        <v>634</v>
      </c>
      <c r="D48" s="61"/>
      <c r="G48" s="9"/>
      <c r="H48" s="8"/>
      <c r="I48" s="18" t="s">
        <v>1052</v>
      </c>
      <c r="J48" s="2"/>
    </row>
    <row r="49" spans="1:10" ht="17" x14ac:dyDescent="0.2">
      <c r="A49" s="59" t="s">
        <v>95</v>
      </c>
      <c r="B49" s="59"/>
      <c r="C49" s="59"/>
      <c r="D49" s="59"/>
      <c r="F49" s="34"/>
      <c r="G49" s="9"/>
      <c r="H49" s="8"/>
      <c r="I49" s="18" t="s">
        <v>1053</v>
      </c>
      <c r="J49" s="2"/>
    </row>
    <row r="50" spans="1:10" ht="34" x14ac:dyDescent="0.2">
      <c r="A50" s="58" t="s">
        <v>6</v>
      </c>
      <c r="B50" s="58"/>
      <c r="C50" s="58"/>
      <c r="D50" s="58"/>
      <c r="F50" s="34"/>
      <c r="G50" s="9"/>
      <c r="H50" s="8"/>
      <c r="I50" s="18" t="s">
        <v>1054</v>
      </c>
      <c r="J50" s="2"/>
    </row>
    <row r="51" spans="1:10" ht="27" customHeight="1" x14ac:dyDescent="0.2">
      <c r="A51" s="18" t="s">
        <v>96</v>
      </c>
      <c r="B51" s="17"/>
      <c r="C51" s="60" t="s">
        <v>634</v>
      </c>
      <c r="D51" s="61"/>
      <c r="F51" s="34"/>
      <c r="G51" s="9"/>
      <c r="H51" s="8"/>
      <c r="I51" s="18" t="s">
        <v>1055</v>
      </c>
      <c r="J51" s="2"/>
    </row>
    <row r="52" spans="1:10" ht="41" customHeight="1" x14ac:dyDescent="0.2">
      <c r="A52" s="18" t="s">
        <v>97</v>
      </c>
      <c r="B52" s="17"/>
      <c r="C52" s="60" t="s">
        <v>634</v>
      </c>
      <c r="D52" s="61"/>
      <c r="F52" s="34"/>
      <c r="G52" s="9"/>
      <c r="H52" s="8"/>
      <c r="I52" s="18" t="s">
        <v>1056</v>
      </c>
      <c r="J52" s="2"/>
    </row>
    <row r="53" spans="1:10" ht="68" x14ac:dyDescent="0.2">
      <c r="A53" s="18" t="s">
        <v>98</v>
      </c>
      <c r="B53" s="17"/>
      <c r="C53" s="60" t="s">
        <v>634</v>
      </c>
      <c r="D53" s="61"/>
      <c r="F53" s="34"/>
      <c r="G53" s="9"/>
      <c r="H53" s="8"/>
      <c r="I53" s="18" t="s">
        <v>1057</v>
      </c>
      <c r="J53" s="2"/>
    </row>
    <row r="54" spans="1:10" ht="17" x14ac:dyDescent="0.2">
      <c r="A54" s="18" t="s">
        <v>99</v>
      </c>
      <c r="B54" s="17"/>
      <c r="C54" s="60" t="s">
        <v>634</v>
      </c>
      <c r="D54" s="61"/>
      <c r="F54" s="105"/>
      <c r="G54" s="105"/>
      <c r="H54" s="105"/>
      <c r="J54" s="2"/>
    </row>
    <row r="55" spans="1:10" x14ac:dyDescent="0.2">
      <c r="A55" s="59" t="s">
        <v>100</v>
      </c>
      <c r="B55" s="59"/>
      <c r="C55" s="59"/>
      <c r="D55" s="59"/>
      <c r="F55" s="34"/>
      <c r="G55" s="2"/>
      <c r="H55" s="2"/>
      <c r="J55" s="2"/>
    </row>
    <row r="56" spans="1:10" ht="102" x14ac:dyDescent="0.2">
      <c r="A56" s="18" t="s">
        <v>7</v>
      </c>
      <c r="B56" s="17" t="s">
        <v>544</v>
      </c>
      <c r="C56" s="19" t="str">
        <f>$G$1</f>
        <v>N/A</v>
      </c>
      <c r="D56" s="19" t="str">
        <f>$G$1</f>
        <v>N/A</v>
      </c>
      <c r="F56" s="34"/>
      <c r="G56" s="9"/>
      <c r="H56" s="8"/>
      <c r="J56" s="2"/>
    </row>
    <row r="57" spans="1:10" x14ac:dyDescent="0.2">
      <c r="A57" s="59" t="s">
        <v>101</v>
      </c>
      <c r="B57" s="59"/>
      <c r="C57" s="59"/>
      <c r="D57" s="59"/>
      <c r="F57" s="77"/>
      <c r="G57" s="77"/>
      <c r="H57" s="77"/>
      <c r="J57" s="2"/>
    </row>
    <row r="58" spans="1:10" ht="34" x14ac:dyDescent="0.2">
      <c r="A58" s="18" t="s">
        <v>102</v>
      </c>
      <c r="B58" s="17"/>
      <c r="C58" s="60" t="s">
        <v>634</v>
      </c>
      <c r="D58" s="61"/>
      <c r="F58" s="36"/>
      <c r="G58" s="9"/>
      <c r="H58" s="8"/>
      <c r="J58" s="2"/>
    </row>
    <row r="59" spans="1:10" x14ac:dyDescent="0.2">
      <c r="A59" s="59" t="s">
        <v>103</v>
      </c>
      <c r="B59" s="59"/>
      <c r="C59" s="59"/>
      <c r="D59" s="59"/>
      <c r="F59" s="79"/>
      <c r="G59" s="79"/>
      <c r="H59" s="79"/>
      <c r="J59" s="2"/>
    </row>
    <row r="60" spans="1:10" ht="91" customHeight="1" x14ac:dyDescent="0.2">
      <c r="A60" s="18" t="s">
        <v>8</v>
      </c>
      <c r="B60" s="17" t="s">
        <v>31</v>
      </c>
      <c r="C60" s="13" t="str">
        <f>$F$5&amp;CHAR(10)&amp;_xlfn.TEXTJOIN(CHAR(10),TRUE,$F$35:$F$37)</f>
        <v>ISO 14971
ISO 15223-1
ISO 20417</v>
      </c>
      <c r="D60"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60" s="34"/>
      <c r="G60" s="9"/>
      <c r="H60" s="8"/>
      <c r="J60" s="2"/>
    </row>
    <row r="61" spans="1:10" ht="108" customHeight="1" x14ac:dyDescent="0.2">
      <c r="A61" s="23" t="s">
        <v>104</v>
      </c>
      <c r="B61" s="17" t="s">
        <v>31</v>
      </c>
      <c r="C61" s="13" t="str">
        <f>$F$5&amp;CHAR(10)&amp;$F$13&amp;CHAR(10)&amp;_xlfn.TEXTJOIN(CHAR(10),TRUE,$F$15:$F$19)&amp;CHAR(10)&amp;$F$25&amp;CHAR(10)&amp;$F$26</f>
        <v>ISO 14971
IEC 60601-1-3
IEC 60601-2-1
IEC 60601-2-8
IEC 60601-2-33
IEC 60601-2-37
IEC 60601-2-44
IEC 61217
IEC 61223-3-4</v>
      </c>
      <c r="D61"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61" s="34"/>
      <c r="G61" s="9"/>
      <c r="H61" s="8"/>
      <c r="J61" s="2"/>
    </row>
    <row r="62" spans="1:10" ht="59" customHeight="1" x14ac:dyDescent="0.2">
      <c r="A62" s="23" t="s">
        <v>105</v>
      </c>
      <c r="B62" s="17" t="s">
        <v>544</v>
      </c>
      <c r="C62" s="13" t="str">
        <f>$F$5&amp;CHAR(10)&amp;$F$13&amp;CHAR(10)&amp;_xlfn.TEXTJOIN(CHAR(10),TRUE,$F$15:$F$19)&amp;CHAR(10)&amp;$F$25&amp;CHAR(10)&amp;$F$26</f>
        <v>ISO 14971
IEC 60601-1-3
IEC 60601-2-1
IEC 60601-2-8
IEC 60601-2-33
IEC 60601-2-37
IEC 60601-2-44
IEC 61217
IEC 61223-3-4</v>
      </c>
      <c r="D6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62" s="34"/>
      <c r="G62" s="9"/>
      <c r="H62" s="8"/>
      <c r="J62" s="2"/>
    </row>
    <row r="63" spans="1:10" x14ac:dyDescent="0.2">
      <c r="A63" s="59" t="s">
        <v>106</v>
      </c>
      <c r="B63" s="59"/>
      <c r="C63" s="59"/>
      <c r="D63" s="59"/>
      <c r="F63" s="34"/>
      <c r="G63" s="9"/>
      <c r="H63" s="8"/>
      <c r="J63" s="2"/>
    </row>
    <row r="64" spans="1:10" x14ac:dyDescent="0.2">
      <c r="A64" s="58" t="s">
        <v>107</v>
      </c>
      <c r="B64" s="58"/>
      <c r="C64" s="58"/>
      <c r="D64" s="58"/>
      <c r="F64" s="34"/>
      <c r="G64" s="9"/>
      <c r="H64" s="8"/>
      <c r="I64" s="27"/>
    </row>
    <row r="65" spans="1:9" ht="51" customHeight="1" x14ac:dyDescent="0.2">
      <c r="A65" s="24" t="s">
        <v>108</v>
      </c>
      <c r="B65" s="17" t="s">
        <v>31</v>
      </c>
      <c r="C65" s="13" t="str">
        <f>$F$5</f>
        <v>ISO 14971</v>
      </c>
      <c r="D6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65" s="34"/>
      <c r="G65" s="9"/>
      <c r="H65" s="8"/>
      <c r="I65" s="27"/>
    </row>
    <row r="66" spans="1:9" ht="68" customHeight="1" x14ac:dyDescent="0.2">
      <c r="A66" s="24" t="s">
        <v>109</v>
      </c>
      <c r="B66" s="17" t="s">
        <v>31</v>
      </c>
      <c r="C66" s="13" t="str">
        <f>$F$5&amp;CHAR(10)&amp;$F$29</f>
        <v>ISO 14971
IEC 62274</v>
      </c>
      <c r="D6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66" s="34"/>
      <c r="G66" s="9"/>
      <c r="H66" s="8"/>
      <c r="I66" s="27"/>
    </row>
    <row r="67" spans="1:9" ht="92" customHeight="1" x14ac:dyDescent="0.2">
      <c r="A67" s="24" t="s">
        <v>110</v>
      </c>
      <c r="B67" s="17" t="s">
        <v>31</v>
      </c>
      <c r="C67" s="13" t="str">
        <f>_xlfn.TEXTJOIN(CHAR(10),TRUE,$F$6:$F$12)</f>
        <v>ISO 10993-1
ISO 10993-5
ISO 10993-10
ISO 10993-23
ISO/IEC 15444-1
IEC 60601-1
IEC 60601-1-2</v>
      </c>
      <c r="D67"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68" spans="1:9" ht="60" customHeight="1" x14ac:dyDescent="0.2">
      <c r="A68" s="24" t="s">
        <v>111</v>
      </c>
      <c r="B68" s="17" t="s">
        <v>31</v>
      </c>
      <c r="C68" s="13" t="str">
        <f>_xlfn.TEXTJOIN(CHAR(10),TRUE,$F$6:$F$12)</f>
        <v>ISO 10993-1
ISO 10993-5
ISO 10993-10
ISO 10993-23
ISO/IEC 15444-1
IEC 60601-1
IEC 60601-1-2</v>
      </c>
      <c r="D68"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69" spans="1:9" ht="65" customHeight="1" x14ac:dyDescent="0.2">
      <c r="A69" s="23" t="s">
        <v>112</v>
      </c>
      <c r="B69" s="17" t="s">
        <v>31</v>
      </c>
      <c r="C69" s="13" t="str">
        <f>_xlfn.TEXTJOIN(CHAR(10),TRUE,$F$30:$F$32)</f>
        <v>IEC 62304
IEC 62359
IEC 62366-1</v>
      </c>
      <c r="D69"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70" spans="1:9" ht="34" x14ac:dyDescent="0.2">
      <c r="A70" s="23" t="s">
        <v>113</v>
      </c>
      <c r="B70" s="17" t="s">
        <v>544</v>
      </c>
      <c r="C70" s="19" t="str">
        <f>$G$1</f>
        <v>N/A</v>
      </c>
      <c r="D70" s="19" t="str">
        <f>$G$1</f>
        <v>N/A</v>
      </c>
    </row>
    <row r="71" spans="1:9" ht="130" customHeight="1" x14ac:dyDescent="0.2">
      <c r="A71" s="23" t="s">
        <v>114</v>
      </c>
      <c r="B71" s="17" t="s">
        <v>31</v>
      </c>
      <c r="C71" s="13" t="str">
        <f>$F$4&amp;CHAR(10)&amp;$F$5&amp;CHAR(10)&amp;_xlfn.TEXTJOIN(CHAR(10),TRUE,$F$33:$F$37)</f>
        <v>ISO 13485
ISO 14971
IEC 62464-1
IEC 82304-1
ISO 15223-1
ISO 20417</v>
      </c>
      <c r="D71" s="13" t="str">
        <f>_xlfn.TEXTJOIN(CHAR(10),TRUE,$I$4:$I$24)&amp;CHAR(10)&amp;I26</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Z110307 - Remote control tables</v>
      </c>
    </row>
    <row r="72" spans="1:9" ht="85" customHeight="1" x14ac:dyDescent="0.2">
      <c r="A72" s="23" t="s">
        <v>115</v>
      </c>
      <c r="B72" s="17" t="s">
        <v>31</v>
      </c>
      <c r="C72" s="13" t="str">
        <f>$F$4&amp;CHAR(10)&amp;$F$5&amp;CHAR(10)&amp;_xlfn.TEXTJOIN(CHAR(10),TRUE,$F$30:$F$37)</f>
        <v>ISO 13485
ISO 14971
IEC 62304
IEC 62359
IEC 62366-1
IEC 62464-1
IEC 82304-1
ISO 15223-1
ISO 20417</v>
      </c>
      <c r="D72" s="13" t="str">
        <f>_xlfn.TEXTJOIN(CHAR(10),TRUE,$I$4:$I$24)&amp;CHAR(10)&amp;I27</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Z110310 - Multifunctional systems for traditional radiology</v>
      </c>
    </row>
    <row r="73" spans="1:9" ht="100" customHeight="1" x14ac:dyDescent="0.2">
      <c r="A73" s="23" t="s">
        <v>116</v>
      </c>
      <c r="B73" s="17" t="s">
        <v>31</v>
      </c>
      <c r="C73" s="13" t="str">
        <f>$F$4&amp;CHAR(10)&amp;$F$5&amp;CHAR(10)&amp;_xlfn.TEXTJOIN(CHAR(10),TRUE,$F$30:$F$34)</f>
        <v>ISO 13485
ISO 14971
IEC 62304
IEC 62359
IEC 62366-1
IEC 62464-1
IEC 82304-1</v>
      </c>
      <c r="D7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74" spans="1:9" ht="51" x14ac:dyDescent="0.2">
      <c r="A74" s="23" t="s">
        <v>117</v>
      </c>
      <c r="B74" s="17" t="s">
        <v>544</v>
      </c>
      <c r="C74" s="19" t="str">
        <f>$G$1</f>
        <v>N/A</v>
      </c>
      <c r="D74" s="19" t="str">
        <f>$G$1</f>
        <v>N/A</v>
      </c>
    </row>
    <row r="75" spans="1:9" s="28" customFormat="1" ht="78" customHeight="1" x14ac:dyDescent="0.2">
      <c r="A75" s="23" t="s">
        <v>118</v>
      </c>
      <c r="B75" s="17" t="s">
        <v>31</v>
      </c>
      <c r="C75" s="13" t="str">
        <f>_xlfn.TEXTJOIN(CHAR(10),TRUE,$F$33:$F$37)</f>
        <v>IEC 62464-1
IEC 82304-1
ISO 15223-1
ISO 20417</v>
      </c>
      <c r="D7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c r="F75" s="27"/>
      <c r="I75" s="29"/>
    </row>
    <row r="76" spans="1:9" x14ac:dyDescent="0.2">
      <c r="A76" s="68" t="s">
        <v>119</v>
      </c>
      <c r="B76" s="68"/>
      <c r="C76" s="68"/>
      <c r="D76" s="68"/>
    </row>
    <row r="77" spans="1:9" ht="97" customHeight="1" x14ac:dyDescent="0.2">
      <c r="A77" s="38" t="s">
        <v>120</v>
      </c>
      <c r="B77" s="39" t="s">
        <v>544</v>
      </c>
      <c r="C77" s="19" t="str">
        <f>$G$1</f>
        <v>N/A</v>
      </c>
      <c r="D77" s="19" t="str">
        <f>$G$1</f>
        <v>N/A</v>
      </c>
    </row>
    <row r="78" spans="1:9" ht="56" customHeight="1" x14ac:dyDescent="0.2">
      <c r="A78" s="38" t="s">
        <v>121</v>
      </c>
      <c r="B78" s="39" t="s">
        <v>544</v>
      </c>
      <c r="C78" s="19" t="str">
        <f>$G$1</f>
        <v>N/A</v>
      </c>
      <c r="D78" s="19" t="str">
        <f>$G$1</f>
        <v>N/A</v>
      </c>
    </row>
    <row r="79" spans="1:9" x14ac:dyDescent="0.2">
      <c r="A79" s="59" t="s">
        <v>122</v>
      </c>
      <c r="B79" s="59"/>
      <c r="C79" s="59"/>
      <c r="D79" s="59"/>
    </row>
    <row r="80" spans="1:9" x14ac:dyDescent="0.2">
      <c r="A80" s="68" t="s">
        <v>126</v>
      </c>
      <c r="B80" s="68"/>
      <c r="C80" s="68"/>
      <c r="D80" s="68"/>
    </row>
    <row r="81" spans="1:4" ht="63" customHeight="1" x14ac:dyDescent="0.2">
      <c r="A81" s="23" t="s">
        <v>123</v>
      </c>
      <c r="B81" s="103" t="s">
        <v>544</v>
      </c>
      <c r="C81" s="104" t="str">
        <f>$G$1</f>
        <v>N/A</v>
      </c>
      <c r="D81" s="104" t="str">
        <f>$G$1</f>
        <v>N/A</v>
      </c>
    </row>
    <row r="82" spans="1:4" ht="68" customHeight="1" x14ac:dyDescent="0.2">
      <c r="A82" s="23" t="s">
        <v>124</v>
      </c>
      <c r="B82" s="103" t="s">
        <v>544</v>
      </c>
      <c r="C82" s="104" t="str">
        <f>$G$1</f>
        <v>N/A</v>
      </c>
      <c r="D82" s="104" t="str">
        <f>$G$1</f>
        <v>N/A</v>
      </c>
    </row>
    <row r="83" spans="1:4" ht="51" customHeight="1" x14ac:dyDescent="0.2">
      <c r="A83" s="23" t="s">
        <v>125</v>
      </c>
      <c r="B83" s="103" t="s">
        <v>544</v>
      </c>
      <c r="C83" s="104" t="str">
        <f>$G$1</f>
        <v>N/A</v>
      </c>
      <c r="D83" s="104" t="str">
        <f>$G$1</f>
        <v>N/A</v>
      </c>
    </row>
    <row r="84" spans="1:4" x14ac:dyDescent="0.2">
      <c r="A84" s="62" t="s">
        <v>127</v>
      </c>
      <c r="B84" s="62"/>
      <c r="C84" s="62"/>
      <c r="D84" s="62"/>
    </row>
    <row r="85" spans="1:4" ht="51" customHeight="1" x14ac:dyDescent="0.2">
      <c r="A85" s="14" t="s">
        <v>128</v>
      </c>
      <c r="B85" s="103" t="s">
        <v>544</v>
      </c>
      <c r="C85" s="104" t="str">
        <f>$G$1</f>
        <v>N/A</v>
      </c>
      <c r="D85" s="104" t="str">
        <f>$G$1</f>
        <v>N/A</v>
      </c>
    </row>
    <row r="86" spans="1:4" ht="110" customHeight="1" x14ac:dyDescent="0.2">
      <c r="A86" s="14" t="s">
        <v>129</v>
      </c>
      <c r="B86" s="103" t="s">
        <v>544</v>
      </c>
      <c r="C86" s="104" t="str">
        <f>$G$1</f>
        <v>N/A</v>
      </c>
      <c r="D86" s="104" t="str">
        <f>$G$1</f>
        <v>N/A</v>
      </c>
    </row>
    <row r="87" spans="1:4" ht="76" customHeight="1" x14ac:dyDescent="0.2">
      <c r="A87" s="14" t="s">
        <v>130</v>
      </c>
      <c r="B87" s="103" t="s">
        <v>544</v>
      </c>
      <c r="C87" s="104" t="str">
        <f>$G$1</f>
        <v>N/A</v>
      </c>
      <c r="D87" s="104" t="str">
        <f>$G$1</f>
        <v>N/A</v>
      </c>
    </row>
    <row r="88" spans="1:4" ht="92" customHeight="1" x14ac:dyDescent="0.2">
      <c r="A88" s="14" t="s">
        <v>131</v>
      </c>
      <c r="B88" s="103" t="s">
        <v>544</v>
      </c>
      <c r="C88" s="104" t="str">
        <f>$G$1</f>
        <v>N/A</v>
      </c>
      <c r="D88" s="104" t="str">
        <f>$G$1</f>
        <v>N/A</v>
      </c>
    </row>
    <row r="89" spans="1:4" x14ac:dyDescent="0.2">
      <c r="A89" s="63" t="s">
        <v>132</v>
      </c>
      <c r="B89" s="63"/>
      <c r="C89" s="63"/>
      <c r="D89" s="63"/>
    </row>
    <row r="90" spans="1:4" ht="64" customHeight="1" x14ac:dyDescent="0.2">
      <c r="A90" s="18" t="s">
        <v>133</v>
      </c>
      <c r="B90" s="17" t="s">
        <v>31</v>
      </c>
      <c r="C90" s="13" t="str">
        <f>$F$5&amp;CHAR(10)&amp;$F$27</f>
        <v>ISO 14971
IEC 62083</v>
      </c>
      <c r="D90"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91" spans="1:4" x14ac:dyDescent="0.2">
      <c r="A91" s="62" t="s">
        <v>134</v>
      </c>
      <c r="B91" s="62"/>
      <c r="C91" s="62"/>
      <c r="D91" s="62"/>
    </row>
    <row r="92" spans="1:4" ht="87" customHeight="1" x14ac:dyDescent="0.2">
      <c r="A92" s="14" t="s">
        <v>135</v>
      </c>
      <c r="B92" s="17" t="s">
        <v>31</v>
      </c>
      <c r="C92" s="13" t="str">
        <f>$F$5&amp;CHAR(10)&amp;$F$13&amp;CHAR(10)&amp;_xlfn.TEXTJOIN(CHAR(10),TRUE,$F$15:$F$26)&amp;CHAR(10)&amp;$F$29</f>
        <v>ISO 14971
IEC 60601-1-3
IEC 60601-2-1
IEC 60601-2-8
IEC 60601-2-33
IEC 60601-2-37
IEC 60601-2-44
IEC 60601-2-54
IEC 60601-2-68
IEC TS 60601-4-2
IEC 60825-1
IEC 60976
IEC 61217
IEC 61223-3-4
IEC 62274</v>
      </c>
      <c r="D9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93" spans="1:4" ht="69" customHeight="1" x14ac:dyDescent="0.2">
      <c r="A93" s="14" t="s">
        <v>136</v>
      </c>
      <c r="B93" s="17" t="s">
        <v>31</v>
      </c>
      <c r="C93" s="13" t="str">
        <f>$F$5&amp;CHAR(10)&amp;_xlfn.TEXTJOIN(CHAR(10),TRUE,$F$20:$F$24)&amp;CHAR(10)&amp;$F$27&amp;CHAR(10)&amp;$F$29</f>
        <v>ISO 14971
IEC 60601-2-54
IEC 60601-2-68
IEC TS 60601-4-2
IEC 60825-1
IEC 60976
IEC 62083
IEC 62274</v>
      </c>
      <c r="D9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94" spans="1:4" ht="71" customHeight="1" x14ac:dyDescent="0.2">
      <c r="A94" s="14" t="s">
        <v>137</v>
      </c>
      <c r="B94" s="17" t="s">
        <v>31</v>
      </c>
      <c r="C94" s="13" t="str">
        <f>_xlfn.TEXTJOIN(CHAR(10),TRUE,$F$5:$F$6)</f>
        <v>ISO 14971
ISO 10993-1</v>
      </c>
      <c r="D94"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95" spans="1:4" ht="108" customHeight="1" x14ac:dyDescent="0.2">
      <c r="A95" s="14" t="s">
        <v>138</v>
      </c>
      <c r="B95" s="17" t="s">
        <v>544</v>
      </c>
      <c r="C95" s="13" t="str">
        <f>$F$5&amp;CHAR(10)&amp;$F$28</f>
        <v>ISO 14971
IEC 62133-2</v>
      </c>
      <c r="D95" s="13" t="str">
        <f>$I$4&amp;CHAR(10)&amp;$I$6&amp;CHAR(10)&amp;$I$7&amp;CHAR(10)&amp;$I$9&amp;CHAR(10)&amp;$I$11&amp;CHAR(10)&amp;$I$12&amp;CHAR(10)&amp;_xlfn.TEXTJOIN(CHAR(10),TRUE,$I$14:$I$18)&amp;CHAR(10)&amp;_xlfn.TEXTJOIN(CHAR(10),TRUE,$I$20:$I$22)</f>
        <v>Z110101 - Linear accelerators
Z110103 - Brachytherapy radiation instruments
Z110104 - Radiotherapy treatment planning instruments
Z110107 - Radiosurgery instruments
Z110109 - Magnetic resonance radiotherapy instruments
Z110110 - Instruments for proton therapy
Z110202 - Integrated ct/gamma camera systems
Z110203 - Integrated ct/pet systems
Z110204 - Positron emission tomography instruments
Z110205 - Radioisotope scanners
Z110206 - Intraoperative radioisotope scanners
Z110301 - Digital angiography systems
Z110302 - Mammography systems
Z110303 - Instruments for orthopantomography and panoramic dental radiology</v>
      </c>
    </row>
    <row r="96" spans="1:4" ht="51" customHeight="1" x14ac:dyDescent="0.2">
      <c r="A96" s="14" t="s">
        <v>139</v>
      </c>
      <c r="B96" s="17" t="s">
        <v>31</v>
      </c>
      <c r="C96" s="13" t="str">
        <f>$F$5&amp;CHAR(10)&amp;$F$6</f>
        <v>ISO 14971
ISO 10993-1</v>
      </c>
      <c r="D9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97" spans="1:4" ht="124" customHeight="1" x14ac:dyDescent="0.2">
      <c r="A97" s="14" t="s">
        <v>140</v>
      </c>
      <c r="B97" s="17" t="s">
        <v>544</v>
      </c>
      <c r="C97" s="13" t="str">
        <f>$F$5&amp;CHAR(10)&amp;$F$21&amp;CHAR(10)&amp;$F$27</f>
        <v>ISO 14971
IEC 60601-2-68
IEC 62083</v>
      </c>
      <c r="D97"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98" spans="1:4" ht="118" customHeight="1" x14ac:dyDescent="0.2">
      <c r="A98" s="14" t="s">
        <v>141</v>
      </c>
      <c r="B98" s="17" t="s">
        <v>31</v>
      </c>
      <c r="C98" s="13" t="str">
        <f>$F$5&amp;CHAR(10)&amp;$F$29</f>
        <v>ISO 14971
IEC 62274</v>
      </c>
      <c r="D98"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99" spans="1:4" ht="99" customHeight="1" x14ac:dyDescent="0.2">
      <c r="A99" s="14" t="s">
        <v>142</v>
      </c>
      <c r="B99" s="17" t="s">
        <v>31</v>
      </c>
      <c r="C99" s="13" t="str">
        <f>$F$4&amp;CHAR(10)&amp;$F$5&amp;CHAR(10)&amp;$F$20</f>
        <v>ISO 13485
ISO 14971
IEC 60601-2-54</v>
      </c>
      <c r="D99"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00" spans="1:4" ht="59" customHeight="1" x14ac:dyDescent="0.2">
      <c r="A100" s="14" t="s">
        <v>635</v>
      </c>
      <c r="B100" s="17" t="s">
        <v>544</v>
      </c>
      <c r="C100" s="19" t="str">
        <f>$G$1</f>
        <v>N/A</v>
      </c>
      <c r="D100" s="19" t="str">
        <f>$G$1</f>
        <v>N/A</v>
      </c>
    </row>
    <row r="101" spans="1:4" ht="34" customHeight="1" x14ac:dyDescent="0.2">
      <c r="A101" s="14" t="s">
        <v>144</v>
      </c>
      <c r="B101" s="17"/>
      <c r="C101" s="60" t="s">
        <v>634</v>
      </c>
      <c r="D101" s="61"/>
    </row>
    <row r="102" spans="1:4" ht="106" customHeight="1" x14ac:dyDescent="0.2">
      <c r="A102" s="14" t="s">
        <v>145</v>
      </c>
      <c r="B102" s="17" t="s">
        <v>31</v>
      </c>
      <c r="C102" s="13" t="str">
        <f>$F$5&amp;CHAR(10)&amp;$F$29</f>
        <v>ISO 14971
IEC 62274</v>
      </c>
      <c r="D10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03" spans="1:4" ht="84" customHeight="1" x14ac:dyDescent="0.2">
      <c r="A103" s="14" t="s">
        <v>146</v>
      </c>
      <c r="B103" s="17" t="s">
        <v>31</v>
      </c>
      <c r="C103" s="13" t="str">
        <f>$F$4&amp;CHAR(10)&amp;$F$5&amp;CHAR(10)&amp;_xlfn.TEXTJOIN(CHAR(10),TRUE,$F$35:$F$37)</f>
        <v>ISO 13485
ISO 14971
ISO 15223-1
ISO 20417</v>
      </c>
      <c r="D10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04" spans="1:4" x14ac:dyDescent="0.2">
      <c r="A104" s="63" t="s">
        <v>147</v>
      </c>
      <c r="B104" s="63"/>
      <c r="C104" s="63"/>
      <c r="D104" s="63"/>
    </row>
    <row r="105" spans="1:4" ht="51" x14ac:dyDescent="0.2">
      <c r="A105" s="14" t="s">
        <v>148</v>
      </c>
      <c r="B105" s="17" t="s">
        <v>544</v>
      </c>
      <c r="C105" s="15" t="str">
        <f>$G$1</f>
        <v>N/A</v>
      </c>
      <c r="D105" s="15" t="str">
        <f>$G$1</f>
        <v>N/A</v>
      </c>
    </row>
    <row r="106" spans="1:4" ht="34" x14ac:dyDescent="0.2">
      <c r="A106" s="14" t="s">
        <v>149</v>
      </c>
      <c r="B106" s="17" t="s">
        <v>544</v>
      </c>
      <c r="C106" s="15" t="str">
        <f>$G$1</f>
        <v>N/A</v>
      </c>
      <c r="D106" s="15" t="str">
        <f>$G$1</f>
        <v>N/A</v>
      </c>
    </row>
    <row r="107" spans="1:4" x14ac:dyDescent="0.2">
      <c r="A107" s="63" t="s">
        <v>150</v>
      </c>
      <c r="B107" s="63"/>
      <c r="C107" s="63"/>
      <c r="D107" s="63"/>
    </row>
    <row r="108" spans="1:4" x14ac:dyDescent="0.2">
      <c r="A108" s="63" t="s">
        <v>151</v>
      </c>
      <c r="B108" s="63"/>
      <c r="C108" s="63"/>
      <c r="D108" s="63"/>
    </row>
    <row r="109" spans="1:4" ht="83" customHeight="1" x14ac:dyDescent="0.2">
      <c r="A109" s="14" t="s">
        <v>152</v>
      </c>
      <c r="B109" s="17" t="s">
        <v>31</v>
      </c>
      <c r="C109" s="13" t="str">
        <f>$F$5&amp;CHAR(10)&amp;$F$27</f>
        <v>ISO 14971
IEC 62083</v>
      </c>
      <c r="D109" s="13" t="str">
        <f>$I$4&amp;CHAR(10)&amp;$I$6&amp;CHAR(10)&amp;$I$7&amp;CHAR(10)&amp;$I$9&amp;CHAR(10)&amp;$I$11&amp;CHAR(10)&amp;$I$12&amp;CHAR(10)&amp;_xlfn.TEXTJOIN(CHAR(10),TRUE,$I$14:$I$18)&amp;CHAR(10)&amp;_xlfn.TEXTJOIN(CHAR(10),TRUE,$I$20:$I$22)</f>
        <v>Z110101 - Linear accelerators
Z110103 - Brachytherapy radiation instruments
Z110104 - Radiotherapy treatment planning instruments
Z110107 - Radiosurgery instruments
Z110109 - Magnetic resonance radiotherapy instruments
Z110110 - Instruments for proton therapy
Z110202 - Integrated ct/gamma camera systems
Z110203 - Integrated ct/pet systems
Z110204 - Positron emission tomography instruments
Z110205 - Radioisotope scanners
Z110206 - Intraoperative radioisotope scanners
Z110301 - Digital angiography systems
Z110302 - Mammography systems
Z110303 - Instruments for orthopantomography and panoramic dental radiology</v>
      </c>
    </row>
    <row r="110" spans="1:4" ht="84" customHeight="1" x14ac:dyDescent="0.2">
      <c r="A110" s="14" t="s">
        <v>153</v>
      </c>
      <c r="B110" s="17" t="s">
        <v>31</v>
      </c>
      <c r="C110" s="13" t="str">
        <f>$F$5&amp;CHAR(10)&amp;$F$27</f>
        <v>ISO 14971
IEC 62083</v>
      </c>
      <c r="D110" s="13" t="str">
        <f>$I$4&amp;CHAR(10)&amp;$I$6&amp;CHAR(10)&amp;$I$7&amp;CHAR(10)&amp;$I$9&amp;CHAR(10)&amp;$I$11&amp;CHAR(10)&amp;$I$12&amp;CHAR(10)&amp;_xlfn.TEXTJOIN(CHAR(10),TRUE,$I$14:$I$18)&amp;CHAR(10)&amp;_xlfn.TEXTJOIN(CHAR(10),TRUE,$I$20:$I$22)</f>
        <v>Z110101 - Linear accelerators
Z110103 - Brachytherapy radiation instruments
Z110104 - Radiotherapy treatment planning instruments
Z110107 - Radiosurgery instruments
Z110109 - Magnetic resonance radiotherapy instruments
Z110110 - Instruments for proton therapy
Z110202 - Integrated ct/gamma camera systems
Z110203 - Integrated ct/pet systems
Z110204 - Positron emission tomography instruments
Z110205 - Radioisotope scanners
Z110206 - Intraoperative radioisotope scanners
Z110301 - Digital angiography systems
Z110302 - Mammography systems
Z110303 - Instruments for orthopantomography and panoramic dental radiology</v>
      </c>
    </row>
    <row r="111" spans="1:4" x14ac:dyDescent="0.2">
      <c r="A111" s="64" t="s">
        <v>230</v>
      </c>
      <c r="B111" s="65"/>
      <c r="C111" s="65"/>
      <c r="D111" s="66"/>
    </row>
    <row r="112" spans="1:4" ht="112" customHeight="1" x14ac:dyDescent="0.2">
      <c r="A112" s="14" t="s">
        <v>231</v>
      </c>
      <c r="B112" s="17" t="s">
        <v>31</v>
      </c>
      <c r="C112" s="13" t="str">
        <f>$F$5&amp;CHAR(10)&amp;$F$27</f>
        <v>ISO 14971
IEC 62083</v>
      </c>
      <c r="D112" s="13" t="str">
        <f>$I$4&amp;CHAR(10)&amp;$I$6&amp;CHAR(10)&amp;$I$7&amp;CHAR(10)&amp;$I$9&amp;CHAR(10)&amp;$I$11&amp;CHAR(10)&amp;$I$12&amp;CHAR(10)&amp;_xlfn.TEXTJOIN(CHAR(10),TRUE,$I$14:$I$18)&amp;CHAR(10)&amp;_xlfn.TEXTJOIN(CHAR(10),TRUE,$I$20:$I$22)</f>
        <v>Z110101 - Linear accelerators
Z110103 - Brachytherapy radiation instruments
Z110104 - Radiotherapy treatment planning instruments
Z110107 - Radiosurgery instruments
Z110109 - Magnetic resonance radiotherapy instruments
Z110110 - Instruments for proton therapy
Z110202 - Integrated ct/gamma camera systems
Z110203 - Integrated ct/pet systems
Z110204 - Positron emission tomography instruments
Z110205 - Radioisotope scanners
Z110206 - Intraoperative radioisotope scanners
Z110301 - Digital angiography systems
Z110302 - Mammography systems
Z110303 - Instruments for orthopantomography and panoramic dental radiology</v>
      </c>
    </row>
    <row r="113" spans="1:4" ht="34" customHeight="1" x14ac:dyDescent="0.2">
      <c r="A113" s="14" t="s">
        <v>232</v>
      </c>
      <c r="B113" s="17"/>
      <c r="C113" s="60" t="s">
        <v>634</v>
      </c>
      <c r="D113" s="61"/>
    </row>
    <row r="114" spans="1:4" ht="51" customHeight="1" x14ac:dyDescent="0.2">
      <c r="A114" s="14" t="s">
        <v>154</v>
      </c>
      <c r="B114" s="17"/>
      <c r="C114" s="60" t="s">
        <v>634</v>
      </c>
      <c r="D114" s="61"/>
    </row>
    <row r="115" spans="1:4" x14ac:dyDescent="0.2">
      <c r="A115" s="63" t="s">
        <v>155</v>
      </c>
      <c r="B115" s="63"/>
      <c r="C115" s="63"/>
      <c r="D115" s="63"/>
    </row>
    <row r="116" spans="1:4" ht="92" customHeight="1" x14ac:dyDescent="0.2">
      <c r="A116" s="14" t="s">
        <v>156</v>
      </c>
      <c r="B116" s="17" t="s">
        <v>31</v>
      </c>
      <c r="C116" s="13" t="str">
        <f>$F$5&amp;CHAR(10)&amp;$F$27</f>
        <v>ISO 14971
IEC 62083</v>
      </c>
      <c r="D116" s="13" t="str">
        <f>$I$4&amp;CHAR(10)&amp;$I$6&amp;CHAR(10)&amp;$I$7&amp;CHAR(10)&amp;$I$9&amp;CHAR(10)&amp;$I$11&amp;CHAR(10)&amp;$I$12&amp;CHAR(10)&amp;_xlfn.TEXTJOIN(CHAR(10),TRUE,$I$14:$I$18)&amp;CHAR(10)&amp;_xlfn.TEXTJOIN(CHAR(10),TRUE,$I$20:$I$22)</f>
        <v>Z110101 - Linear accelerators
Z110103 - Brachytherapy radiation instruments
Z110104 - Radiotherapy treatment planning instruments
Z110107 - Radiosurgery instruments
Z110109 - Magnetic resonance radiotherapy instruments
Z110110 - Instruments for proton therapy
Z110202 - Integrated ct/gamma camera systems
Z110203 - Integrated ct/pet systems
Z110204 - Positron emission tomography instruments
Z110205 - Radioisotope scanners
Z110206 - Intraoperative radioisotope scanners
Z110301 - Digital angiography systems
Z110302 - Mammography systems
Z110303 - Instruments for orthopantomography and panoramic dental radiology</v>
      </c>
    </row>
    <row r="117" spans="1:4" ht="51" customHeight="1" x14ac:dyDescent="0.2">
      <c r="A117" s="14" t="s">
        <v>157</v>
      </c>
      <c r="B117" s="17"/>
      <c r="C117" s="60" t="s">
        <v>634</v>
      </c>
      <c r="D117" s="61"/>
    </row>
    <row r="118" spans="1:4" ht="34" x14ac:dyDescent="0.2">
      <c r="A118" s="14" t="s">
        <v>158</v>
      </c>
      <c r="B118" s="17" t="s">
        <v>544</v>
      </c>
      <c r="C118" s="19" t="str">
        <f t="shared" ref="C118:D119" si="2">$G$1</f>
        <v>N/A</v>
      </c>
      <c r="D118" s="19" t="str">
        <f t="shared" si="2"/>
        <v>N/A</v>
      </c>
    </row>
    <row r="119" spans="1:4" ht="34" x14ac:dyDescent="0.2">
      <c r="A119" s="14" t="s">
        <v>159</v>
      </c>
      <c r="B119" s="17" t="s">
        <v>544</v>
      </c>
      <c r="C119" s="19" t="str">
        <f t="shared" si="2"/>
        <v>N/A</v>
      </c>
      <c r="D119" s="19" t="str">
        <f t="shared" si="2"/>
        <v>N/A</v>
      </c>
    </row>
    <row r="120" spans="1:4" x14ac:dyDescent="0.2">
      <c r="A120" s="63" t="s">
        <v>160</v>
      </c>
      <c r="B120" s="63"/>
      <c r="C120" s="63"/>
      <c r="D120" s="63"/>
    </row>
    <row r="121" spans="1:4" ht="120" customHeight="1" x14ac:dyDescent="0.2">
      <c r="A121" s="14" t="s">
        <v>161</v>
      </c>
      <c r="B121" s="17" t="s">
        <v>31</v>
      </c>
      <c r="C121" s="13" t="str">
        <f>$F$5&amp;CHAR(10)&amp;$F$28</f>
        <v>ISO 14971
IEC 62133-2</v>
      </c>
      <c r="D121" s="13" t="str">
        <f>$I$4&amp;CHAR(10)&amp;$I$6&amp;CHAR(10)&amp;$I$7&amp;CHAR(10)&amp;$I$9&amp;CHAR(10)&amp;$I$11&amp;CHAR(10)&amp;$I$12&amp;CHAR(10)&amp;_xlfn.TEXTJOIN(CHAR(10),TRUE,$I$14:$I$18)&amp;CHAR(10)&amp;_xlfn.TEXTJOIN(CHAR(10),TRUE,$I$20:$I$22)</f>
        <v>Z110101 - Linear accelerators
Z110103 - Brachytherapy radiation instruments
Z110104 - Radiotherapy treatment planning instruments
Z110107 - Radiosurgery instruments
Z110109 - Magnetic resonance radiotherapy instruments
Z110110 - Instruments for proton therapy
Z110202 - Integrated ct/gamma camera systems
Z110203 - Integrated ct/pet systems
Z110204 - Positron emission tomography instruments
Z110205 - Radioisotope scanners
Z110206 - Intraoperative radioisotope scanners
Z110301 - Digital angiography systems
Z110302 - Mammography systems
Z110303 - Instruments for orthopantomography and panoramic dental radiology</v>
      </c>
    </row>
    <row r="122" spans="1:4" ht="129" customHeight="1" x14ac:dyDescent="0.2">
      <c r="A122" s="14" t="s">
        <v>162</v>
      </c>
      <c r="B122" s="17" t="s">
        <v>31</v>
      </c>
      <c r="C122" s="13" t="str">
        <f>$F$5&amp;CHAR(10)&amp;$F$28</f>
        <v>ISO 14971
IEC 62133-2</v>
      </c>
      <c r="D122" s="13" t="str">
        <f>$I$4&amp;CHAR(10)&amp;$I$6&amp;CHAR(10)&amp;$I$7&amp;CHAR(10)&amp;$I$9&amp;CHAR(10)&amp;$I$11&amp;CHAR(10)&amp;$I$12&amp;CHAR(10)&amp;_xlfn.TEXTJOIN(CHAR(10),TRUE,$I$14:$I$18)&amp;CHAR(10)&amp;_xlfn.TEXTJOIN(CHAR(10),TRUE,$I$20:$I$22)</f>
        <v>Z110101 - Linear accelerators
Z110103 - Brachytherapy radiation instruments
Z110104 - Radiotherapy treatment planning instruments
Z110107 - Radiosurgery instruments
Z110109 - Magnetic resonance radiotherapy instruments
Z110110 - Instruments for proton therapy
Z110202 - Integrated ct/gamma camera systems
Z110203 - Integrated ct/pet systems
Z110204 - Positron emission tomography instruments
Z110205 - Radioisotope scanners
Z110206 - Intraoperative radioisotope scanners
Z110301 - Digital angiography systems
Z110302 - Mammography systems
Z110303 - Instruments for orthopantomography and panoramic dental radiology</v>
      </c>
    </row>
    <row r="123" spans="1:4" ht="51" customHeight="1" x14ac:dyDescent="0.2">
      <c r="A123" s="14" t="s">
        <v>163</v>
      </c>
      <c r="B123" s="17"/>
      <c r="C123" s="60" t="s">
        <v>634</v>
      </c>
      <c r="D123" s="61"/>
    </row>
    <row r="124" spans="1:4" ht="113" customHeight="1" x14ac:dyDescent="0.2">
      <c r="A124" s="14" t="s">
        <v>164</v>
      </c>
      <c r="B124" s="17" t="s">
        <v>31</v>
      </c>
      <c r="C124" s="13" t="str">
        <f>$F$5&amp;CHAR(10)&amp;$F$28</f>
        <v>ISO 14971
IEC 62133-2</v>
      </c>
      <c r="D124" s="13" t="str">
        <f>$I$4&amp;CHAR(10)&amp;$I$6&amp;CHAR(10)&amp;$I$7&amp;CHAR(10)&amp;$I$9&amp;CHAR(10)&amp;$I$11&amp;CHAR(10)&amp;$I$12&amp;CHAR(10)&amp;_xlfn.TEXTJOIN(CHAR(10),TRUE,$I$14:$I$18)&amp;CHAR(10)&amp;_xlfn.TEXTJOIN(CHAR(10),TRUE,$I$20:$I$22)</f>
        <v>Z110101 - Linear accelerators
Z110103 - Brachytherapy radiation instruments
Z110104 - Radiotherapy treatment planning instruments
Z110107 - Radiosurgery instruments
Z110109 - Magnetic resonance radiotherapy instruments
Z110110 - Instruments for proton therapy
Z110202 - Integrated ct/gamma camera systems
Z110203 - Integrated ct/pet systems
Z110204 - Positron emission tomography instruments
Z110205 - Radioisotope scanners
Z110206 - Intraoperative radioisotope scanners
Z110301 - Digital angiography systems
Z110302 - Mammography systems
Z110303 - Instruments for orthopantomography and panoramic dental radiology</v>
      </c>
    </row>
    <row r="125" spans="1:4" x14ac:dyDescent="0.2">
      <c r="A125" s="63" t="s">
        <v>165</v>
      </c>
      <c r="B125" s="63"/>
      <c r="C125" s="63"/>
      <c r="D125" s="63"/>
    </row>
    <row r="126" spans="1:4" ht="110" customHeight="1" x14ac:dyDescent="0.2">
      <c r="A126" s="14" t="s">
        <v>166</v>
      </c>
      <c r="B126" s="17" t="s">
        <v>31</v>
      </c>
      <c r="C126" s="13" t="str">
        <f>$F$5&amp;CHAR(10)&amp;$F$21</f>
        <v>ISO 14971
IEC 60601-2-68</v>
      </c>
      <c r="D12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27" spans="1:4" ht="137" customHeight="1" x14ac:dyDescent="0.2">
      <c r="A127" s="14" t="s">
        <v>167</v>
      </c>
      <c r="B127" s="17" t="s">
        <v>31</v>
      </c>
      <c r="C127" s="13" t="str">
        <f>$F$5&amp;CHAR(10)&amp;$F$28&amp;CHAR(10)&amp;_xlfn.TEXTJOIN(CHAR(10),TRUE,$F$35:$F$37)</f>
        <v>ISO 14971
IEC 62133-2
ISO 15223-1
ISO 20417</v>
      </c>
      <c r="D127" s="13" t="str">
        <f>$I$4&amp;CHAR(10)&amp;$I$6&amp;CHAR(10)&amp;$I$7&amp;CHAR(10)&amp;$I$9&amp;CHAR(10)&amp;$I$11&amp;CHAR(10)&amp;$I$12&amp;CHAR(10)&amp;_xlfn.TEXTJOIN(CHAR(10),TRUE,$I$14:$I$18)&amp;CHAR(10)&amp;_xlfn.TEXTJOIN(CHAR(10),TRUE,$I$20:$I$22)</f>
        <v>Z110101 - Linear accelerators
Z110103 - Brachytherapy radiation instruments
Z110104 - Radiotherapy treatment planning instruments
Z110107 - Radiosurgery instruments
Z110109 - Magnetic resonance radiotherapy instruments
Z110110 - Instruments for proton therapy
Z110202 - Integrated ct/gamma camera systems
Z110203 - Integrated ct/pet systems
Z110204 - Positron emission tomography instruments
Z110205 - Radioisotope scanners
Z110206 - Intraoperative radioisotope scanners
Z110301 - Digital angiography systems
Z110302 - Mammography systems
Z110303 - Instruments for orthopantomography and panoramic dental radiology</v>
      </c>
    </row>
    <row r="128" spans="1:4" ht="17" x14ac:dyDescent="0.2">
      <c r="A128" s="14" t="s">
        <v>168</v>
      </c>
      <c r="B128" s="17" t="s">
        <v>544</v>
      </c>
      <c r="C128" s="19" t="str">
        <f t="shared" ref="C128:D129" si="3">$G$1</f>
        <v>N/A</v>
      </c>
      <c r="D128" s="19" t="str">
        <f t="shared" si="3"/>
        <v>N/A</v>
      </c>
    </row>
    <row r="129" spans="1:4" ht="34" x14ac:dyDescent="0.2">
      <c r="A129" s="14" t="s">
        <v>169</v>
      </c>
      <c r="B129" s="17" t="s">
        <v>544</v>
      </c>
      <c r="C129" s="19" t="str">
        <f t="shared" si="3"/>
        <v>N/A</v>
      </c>
      <c r="D129" s="19" t="str">
        <f t="shared" si="3"/>
        <v>N/A</v>
      </c>
    </row>
    <row r="130" spans="1:4" ht="108" customHeight="1" x14ac:dyDescent="0.2">
      <c r="A130" s="14" t="s">
        <v>170</v>
      </c>
      <c r="B130" s="17" t="s">
        <v>31</v>
      </c>
      <c r="C130" s="13" t="str">
        <f>$F$5&amp;CHAR(10)&amp;$F$21</f>
        <v>ISO 14971
IEC 60601-2-68</v>
      </c>
      <c r="D130"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31" spans="1:4" ht="103" customHeight="1" x14ac:dyDescent="0.2">
      <c r="A131" s="14" t="s">
        <v>171</v>
      </c>
      <c r="B131" s="17" t="s">
        <v>31</v>
      </c>
      <c r="C131" s="13" t="str">
        <f>$F$5&amp;CHAR(10)&amp;$F$21</f>
        <v>ISO 14971
IEC 60601-2-68</v>
      </c>
      <c r="D131"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32" spans="1:4" ht="90" customHeight="1" x14ac:dyDescent="0.2">
      <c r="A132" s="14" t="s">
        <v>172</v>
      </c>
      <c r="B132" s="17" t="s">
        <v>31</v>
      </c>
      <c r="C132" s="13" t="str">
        <f>$F$5&amp;CHAR(10)&amp;$F$20</f>
        <v>ISO 14971
IEC 60601-2-54</v>
      </c>
      <c r="D13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33" spans="1:4" ht="94" customHeight="1" x14ac:dyDescent="0.2">
      <c r="A133" s="14" t="s">
        <v>173</v>
      </c>
      <c r="B133" s="17" t="s">
        <v>31</v>
      </c>
      <c r="C133" s="13" t="str">
        <f>$F$4&amp;CHAR(10)&amp;$F$5&amp;CHAR(10)&amp;$F$28</f>
        <v>ISO 13485
ISO 14971
IEC 62133-2</v>
      </c>
      <c r="D13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34" spans="1:4" x14ac:dyDescent="0.2">
      <c r="A134" s="63" t="s">
        <v>174</v>
      </c>
      <c r="B134" s="63"/>
      <c r="C134" s="63"/>
      <c r="D134" s="63"/>
    </row>
    <row r="135" spans="1:4" x14ac:dyDescent="0.2">
      <c r="A135" s="62" t="s">
        <v>175</v>
      </c>
      <c r="B135" s="62"/>
      <c r="C135" s="62"/>
      <c r="D135" s="62"/>
    </row>
    <row r="136" spans="1:4" ht="122" customHeight="1" x14ac:dyDescent="0.2">
      <c r="A136" s="14" t="s">
        <v>176</v>
      </c>
      <c r="B136" s="17" t="s">
        <v>31</v>
      </c>
      <c r="C136" s="13" t="str">
        <f>$F$5&amp;CHAR(10)&amp;_xlfn.TEXTJOIN(CHAR(10),TRUE,$F$19:$F$27)</f>
        <v>ISO 14971
IEC 60601-2-44
IEC 60601-2-54
IEC 60601-2-68
IEC TS 60601-4-2
IEC 60825-1
IEC 60976
IEC 61217
IEC 61223-3-4
IEC 62083</v>
      </c>
      <c r="D13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37" spans="1:4" ht="17" customHeight="1" x14ac:dyDescent="0.2">
      <c r="A137" s="14" t="s">
        <v>177</v>
      </c>
      <c r="B137" s="17"/>
      <c r="C137" s="60" t="s">
        <v>634</v>
      </c>
      <c r="D137" s="61"/>
    </row>
    <row r="138" spans="1:4" x14ac:dyDescent="0.2">
      <c r="A138" s="62" t="s">
        <v>178</v>
      </c>
      <c r="B138" s="62"/>
      <c r="C138" s="62"/>
      <c r="D138" s="62"/>
    </row>
    <row r="139" spans="1:4" ht="129" customHeight="1" x14ac:dyDescent="0.2">
      <c r="A139" s="16" t="s">
        <v>491</v>
      </c>
      <c r="B139" s="17" t="s">
        <v>31</v>
      </c>
      <c r="C139" s="13" t="str">
        <f>$F$5&amp;CHAR(10)&amp;$F$27</f>
        <v>ISO 14971
IEC 62083</v>
      </c>
      <c r="D139"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40" spans="1:4" ht="78" customHeight="1" x14ac:dyDescent="0.2">
      <c r="A140" s="16" t="s">
        <v>492</v>
      </c>
      <c r="B140" s="17" t="s">
        <v>31</v>
      </c>
      <c r="C140" s="13" t="str">
        <f>$F$5&amp;CHAR(10)&amp;$F$13&amp;CHAR(10)&amp;_xlfn.TEXTJOIN(CHAR(10),TRUE,$F$15:$F$19)</f>
        <v>ISO 14971
IEC 60601-1-3
IEC 60601-2-1
IEC 60601-2-8
IEC 60601-2-33
IEC 60601-2-37
IEC 60601-2-44</v>
      </c>
      <c r="D140"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41" spans="1:4" ht="98" customHeight="1" x14ac:dyDescent="0.2">
      <c r="A141" s="16" t="s">
        <v>493</v>
      </c>
      <c r="B141" s="17" t="s">
        <v>31</v>
      </c>
      <c r="C141" s="13" t="str">
        <f>$F$5&amp;CHAR(10)&amp;$F$27</f>
        <v>ISO 14971
IEC 62083</v>
      </c>
      <c r="D141"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42" spans="1:4" ht="139" customHeight="1" x14ac:dyDescent="0.2">
      <c r="A142" s="16" t="s">
        <v>494</v>
      </c>
      <c r="B142" s="17" t="s">
        <v>31</v>
      </c>
      <c r="C142" s="13" t="str">
        <f>$F$5&amp;CHAR(10)&amp;$F$28</f>
        <v>ISO 14971
IEC 62133-2</v>
      </c>
      <c r="D14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43" spans="1:4" x14ac:dyDescent="0.2">
      <c r="A143" s="62" t="s">
        <v>179</v>
      </c>
      <c r="B143" s="62"/>
      <c r="C143" s="62"/>
      <c r="D143" s="62"/>
    </row>
    <row r="144" spans="1:4" ht="89" customHeight="1" x14ac:dyDescent="0.2">
      <c r="A144" s="16" t="s">
        <v>9</v>
      </c>
      <c r="B144" s="17" t="s">
        <v>31</v>
      </c>
      <c r="C144" s="13" t="str">
        <f>_xlfn.TEXTJOIN(CHAR(10),TRUE,$F$5:$F$12)&amp;CHAR(10)&amp;$F$14</f>
        <v>ISO 14971
ISO 10993-1
ISO 10993-5
ISO 10993-10
ISO 10993-23
ISO/IEC 15444-1
IEC 60601-1
IEC 60601-1-2
IEC 60601-1-6</v>
      </c>
      <c r="D144"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45" spans="1:4" ht="119" customHeight="1" x14ac:dyDescent="0.2">
      <c r="A145" s="16" t="s">
        <v>10</v>
      </c>
      <c r="B145" s="17" t="s">
        <v>31</v>
      </c>
      <c r="C145" s="13" t="str">
        <f>$F$5&amp;CHAR(10)&amp;$F$25&amp;CHAR(10)&amp;$F$26</f>
        <v>ISO 14971
IEC 61217
IEC 61223-3-4</v>
      </c>
      <c r="D14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46" spans="1:4" ht="124" customHeight="1" x14ac:dyDescent="0.2">
      <c r="A146" s="14" t="s">
        <v>180</v>
      </c>
      <c r="B146" s="17" t="s">
        <v>31</v>
      </c>
      <c r="C146" s="13" t="str">
        <f>$F$5</f>
        <v>ISO 14971</v>
      </c>
      <c r="D14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47" spans="1:4" ht="89" customHeight="1" x14ac:dyDescent="0.2">
      <c r="A147" s="14" t="s">
        <v>181</v>
      </c>
      <c r="B147" s="17" t="s">
        <v>31</v>
      </c>
      <c r="C147" s="13" t="str">
        <f>_xlfn.TEXTJOIN(CHAR(10),TRUE,$F$35:$F$37)</f>
        <v>ISO 15223-1
ISO 20417</v>
      </c>
      <c r="D147"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48" spans="1:4" x14ac:dyDescent="0.2">
      <c r="A148" s="63" t="s">
        <v>182</v>
      </c>
      <c r="B148" s="63"/>
      <c r="C148" s="63"/>
      <c r="D148" s="63"/>
    </row>
    <row r="149" spans="1:4" ht="94" customHeight="1" x14ac:dyDescent="0.2">
      <c r="A149" s="14" t="s">
        <v>183</v>
      </c>
      <c r="B149" s="17" t="s">
        <v>31</v>
      </c>
      <c r="C149" s="13" t="str">
        <f>$F$4&amp;CHAR(10)&amp;$F$5&amp;CHAR(10)&amp;$F$20</f>
        <v>ISO 13485
ISO 14971
IEC 60601-2-54</v>
      </c>
      <c r="D149"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50" spans="1:4" ht="51" customHeight="1" x14ac:dyDescent="0.2">
      <c r="A150" s="14" t="s">
        <v>184</v>
      </c>
      <c r="B150" s="17"/>
      <c r="C150" s="60" t="s">
        <v>634</v>
      </c>
      <c r="D150" s="61"/>
    </row>
    <row r="151" spans="1:4" ht="51" x14ac:dyDescent="0.2">
      <c r="A151" s="14" t="s">
        <v>185</v>
      </c>
      <c r="B151" s="17" t="s">
        <v>544</v>
      </c>
      <c r="C151" s="19" t="str">
        <f t="shared" ref="C151:D154" si="4">$G$1</f>
        <v>N/A</v>
      </c>
      <c r="D151" s="19" t="str">
        <f t="shared" si="4"/>
        <v>N/A</v>
      </c>
    </row>
    <row r="152" spans="1:4" ht="150" customHeight="1" x14ac:dyDescent="0.2">
      <c r="A152" s="14" t="s">
        <v>186</v>
      </c>
      <c r="B152" s="17" t="s">
        <v>31</v>
      </c>
      <c r="C152" s="13" t="str">
        <f>$F$5&amp;CHAR(10)&amp;$F$20</f>
        <v>ISO 14971
IEC 60601-2-54</v>
      </c>
      <c r="D15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53" spans="1:4" ht="89" customHeight="1" x14ac:dyDescent="0.2">
      <c r="A153" s="14" t="s">
        <v>379</v>
      </c>
      <c r="B153" s="17" t="s">
        <v>31</v>
      </c>
      <c r="C153" s="13" t="str">
        <f>$F$5&amp;CHAR(10)&amp;$F$20&amp;CHAR(10)&amp;$F$29</f>
        <v>ISO 14971
IEC 60601-2-54
IEC 62274</v>
      </c>
      <c r="D153" s="13" t="str">
        <f>_xlfn.TEXTJOIN(CHAR(10),TRUE,$I$4:$I$10)&amp;CHAR(10)&amp;$I$13&amp;CHAR(10)&amp;$I$14&amp;CHAR(10)&amp;$I$16&amp;CHAR(10)&amp;$I$19&amp;CHAR(10)&amp;_xlfn.TEXTJOIN(CHAR(10),TRUE,$I$22:$I$35)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Z110201 - Computerised gamma cameras
Z110202 - Integrated ct/gamma camera systems
Z110204 - Positron emission tomography instruments
Z110207 - Integrated mri/pet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v>
      </c>
    </row>
    <row r="154" spans="1:4" ht="34" x14ac:dyDescent="0.2">
      <c r="A154" s="14" t="s">
        <v>20</v>
      </c>
      <c r="B154" s="17" t="s">
        <v>544</v>
      </c>
      <c r="C154" s="19" t="str">
        <f t="shared" si="4"/>
        <v>N/A</v>
      </c>
      <c r="D154" s="19" t="str">
        <f t="shared" si="4"/>
        <v>N/A</v>
      </c>
    </row>
    <row r="155" spans="1:4" ht="66" customHeight="1" x14ac:dyDescent="0.2">
      <c r="A155" s="14" t="s">
        <v>187</v>
      </c>
      <c r="B155" s="17" t="s">
        <v>31</v>
      </c>
      <c r="C155" s="13" t="str">
        <f>$F$5&amp;CHAR(10)&amp;$F$20</f>
        <v>ISO 14971
IEC 60601-2-54</v>
      </c>
      <c r="D15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56" spans="1:4" x14ac:dyDescent="0.2">
      <c r="A156" s="63" t="s">
        <v>188</v>
      </c>
      <c r="B156" s="63"/>
      <c r="C156" s="63"/>
      <c r="D156" s="63"/>
    </row>
    <row r="157" spans="1:4" ht="93" customHeight="1" x14ac:dyDescent="0.2">
      <c r="A157" s="14" t="s">
        <v>189</v>
      </c>
      <c r="B157" s="17" t="s">
        <v>31</v>
      </c>
      <c r="C157" s="13" t="str">
        <f>$F$5&amp;CHAR(10)&amp;_xlfn.TEXTJOIN(CHAR(10),TRUE,$F$20:$F$24)</f>
        <v>ISO 14971
IEC 60601-2-54
IEC 60601-2-68
IEC TS 60601-4-2
IEC 60825-1
IEC 60976</v>
      </c>
      <c r="D157"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58" spans="1:4" ht="98" customHeight="1" x14ac:dyDescent="0.2">
      <c r="A158" s="14" t="s">
        <v>190</v>
      </c>
      <c r="B158" s="17" t="s">
        <v>31</v>
      </c>
      <c r="C158" s="13" t="str">
        <f>$F$5&amp;CHAR(10)&amp;$F$27</f>
        <v>ISO 14971
IEC 62083</v>
      </c>
      <c r="D158"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59" spans="1:4" ht="84" customHeight="1" x14ac:dyDescent="0.2">
      <c r="A159" s="14" t="s">
        <v>191</v>
      </c>
      <c r="B159" s="17" t="s">
        <v>31</v>
      </c>
      <c r="C159" s="13" t="str">
        <f>_xlfn.TEXTJOIN(CHAR(10),TRUE,$F$35:$F$37)</f>
        <v>ISO 15223-1
ISO 20417</v>
      </c>
      <c r="D159"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60" spans="1:4" x14ac:dyDescent="0.2">
      <c r="A160" s="64" t="s">
        <v>192</v>
      </c>
      <c r="B160" s="65"/>
      <c r="C160" s="65"/>
      <c r="D160" s="66"/>
    </row>
    <row r="161" spans="1:4" ht="68" x14ac:dyDescent="0.2">
      <c r="A161" s="14" t="s">
        <v>193</v>
      </c>
      <c r="B161" s="17" t="s">
        <v>544</v>
      </c>
      <c r="C161" s="15" t="str">
        <f>$G$1</f>
        <v>N/A</v>
      </c>
      <c r="D161" s="15" t="str">
        <f>$G$1</f>
        <v>N/A</v>
      </c>
    </row>
    <row r="162" spans="1:4" x14ac:dyDescent="0.2">
      <c r="A162" s="62" t="s">
        <v>194</v>
      </c>
      <c r="B162" s="62"/>
      <c r="C162" s="62"/>
      <c r="D162" s="62"/>
    </row>
    <row r="163" spans="1:4" ht="34" x14ac:dyDescent="0.2">
      <c r="A163" s="14" t="s">
        <v>11</v>
      </c>
      <c r="B163" s="17" t="s">
        <v>544</v>
      </c>
      <c r="C163" s="15" t="str">
        <f t="shared" ref="C163:D165" si="5">$G$1</f>
        <v>N/A</v>
      </c>
      <c r="D163" s="15" t="str">
        <f t="shared" si="5"/>
        <v>N/A</v>
      </c>
    </row>
    <row r="164" spans="1:4" ht="17" x14ac:dyDescent="0.2">
      <c r="A164" s="14" t="s">
        <v>12</v>
      </c>
      <c r="B164" s="17" t="s">
        <v>544</v>
      </c>
      <c r="C164" s="15" t="str">
        <f t="shared" si="5"/>
        <v>N/A</v>
      </c>
      <c r="D164" s="15" t="str">
        <f t="shared" si="5"/>
        <v>N/A</v>
      </c>
    </row>
    <row r="165" spans="1:4" ht="17" x14ac:dyDescent="0.2">
      <c r="A165" s="14" t="s">
        <v>13</v>
      </c>
      <c r="B165" s="17" t="s">
        <v>544</v>
      </c>
      <c r="C165" s="15" t="str">
        <f t="shared" si="5"/>
        <v>N/A</v>
      </c>
      <c r="D165" s="15" t="str">
        <f t="shared" si="5"/>
        <v>N/A</v>
      </c>
    </row>
    <row r="166" spans="1:4" x14ac:dyDescent="0.2">
      <c r="A166" s="62" t="s">
        <v>195</v>
      </c>
      <c r="B166" s="62"/>
      <c r="C166" s="62"/>
      <c r="D166" s="62"/>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3" t="s">
        <v>197</v>
      </c>
      <c r="B171" s="63"/>
      <c r="C171" s="63"/>
      <c r="D171" s="63"/>
    </row>
    <row r="172" spans="1:4" x14ac:dyDescent="0.2">
      <c r="A172" s="63" t="s">
        <v>198</v>
      </c>
      <c r="B172" s="63"/>
      <c r="C172" s="63"/>
      <c r="D172" s="63"/>
    </row>
    <row r="173" spans="1:4" ht="68" customHeight="1" x14ac:dyDescent="0.2">
      <c r="A173" s="68" t="s">
        <v>21</v>
      </c>
      <c r="B173" s="68"/>
      <c r="C173" s="68"/>
      <c r="D173" s="68"/>
    </row>
    <row r="174" spans="1:4" ht="92" customHeight="1" x14ac:dyDescent="0.2">
      <c r="A174" s="14" t="s">
        <v>199</v>
      </c>
      <c r="B174" s="17" t="s">
        <v>31</v>
      </c>
      <c r="C174" s="13" t="str">
        <f>$F$29&amp;CHAR(10)&amp;_xlfn.TEXTJOIN(CHAR(10),TRUE,$F$35:$F$37)</f>
        <v>IEC 62274
ISO 15223-1
ISO 20417</v>
      </c>
      <c r="D174"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75" spans="1:4" ht="56" customHeight="1" x14ac:dyDescent="0.2">
      <c r="A175" s="14" t="s">
        <v>200</v>
      </c>
      <c r="B175" s="17" t="s">
        <v>31</v>
      </c>
      <c r="C175" s="13" t="str">
        <f>_xlfn.TEXTJOIN(CHAR(10),TRUE,$F$35:$F$37)</f>
        <v>ISO 15223-1
ISO 20417</v>
      </c>
      <c r="D17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76" spans="1:4" ht="72" customHeight="1" x14ac:dyDescent="0.2">
      <c r="A176" s="14" t="s">
        <v>201</v>
      </c>
      <c r="B176" s="17" t="s">
        <v>31</v>
      </c>
      <c r="C176" s="13" t="str">
        <f>_xlfn.TEXTJOIN(CHAR(10),TRUE,$F$35:$F$37)</f>
        <v>ISO 15223-1
ISO 20417</v>
      </c>
      <c r="D17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77" spans="1:4" ht="34" customHeight="1" x14ac:dyDescent="0.2">
      <c r="A177" s="14" t="s">
        <v>202</v>
      </c>
      <c r="B177" s="17" t="s">
        <v>31</v>
      </c>
      <c r="C177" s="13" t="str">
        <f>_xlfn.TEXTJOIN(CHAR(10),TRUE,$F$35:$F$37)</f>
        <v>ISO 15223-1
ISO 20417</v>
      </c>
      <c r="D177"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78" spans="1:4" ht="51" customHeight="1" x14ac:dyDescent="0.2">
      <c r="A178" s="14" t="s">
        <v>204</v>
      </c>
      <c r="B178" s="17"/>
      <c r="C178" s="60" t="s">
        <v>634</v>
      </c>
      <c r="D178" s="61"/>
    </row>
    <row r="179" spans="1:4" ht="34" customHeight="1" x14ac:dyDescent="0.2">
      <c r="A179" s="14" t="s">
        <v>205</v>
      </c>
      <c r="B179" s="17"/>
      <c r="C179" s="60" t="s">
        <v>634</v>
      </c>
      <c r="D179" s="61"/>
    </row>
    <row r="180" spans="1:4" ht="86" customHeight="1" x14ac:dyDescent="0.2">
      <c r="A180" s="14" t="s">
        <v>206</v>
      </c>
      <c r="B180" s="17" t="s">
        <v>31</v>
      </c>
      <c r="C180" s="13" t="str">
        <f>$F$5&amp;CHAR(10)&amp;_xlfn.TEXTJOIN(CHAR(10),TRUE,$F$35:$F$37)</f>
        <v>ISO 14971
ISO 15223-1
ISO 20417</v>
      </c>
      <c r="D180"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81" spans="1:4" ht="113" customHeight="1" x14ac:dyDescent="0.2">
      <c r="A181" s="14" t="s">
        <v>207</v>
      </c>
      <c r="B181" s="17" t="s">
        <v>31</v>
      </c>
      <c r="C181" s="13" t="str">
        <f>_xlfn.TEXTJOIN(CHAR(10),TRUE,$F$35:$F$37)</f>
        <v>ISO 15223-1
ISO 20417</v>
      </c>
      <c r="D181"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82" spans="1:4" x14ac:dyDescent="0.2">
      <c r="A182" s="59" t="s">
        <v>208</v>
      </c>
      <c r="B182" s="59"/>
      <c r="C182" s="59"/>
      <c r="D182" s="59"/>
    </row>
    <row r="183" spans="1:4" x14ac:dyDescent="0.2">
      <c r="A183" s="68" t="s">
        <v>22</v>
      </c>
      <c r="B183" s="68"/>
      <c r="C183" s="68"/>
      <c r="D183" s="68"/>
    </row>
    <row r="184" spans="1:4" ht="52" customHeight="1" x14ac:dyDescent="0.2">
      <c r="A184" s="14" t="s">
        <v>209</v>
      </c>
      <c r="B184" s="17" t="s">
        <v>31</v>
      </c>
      <c r="C184" s="13" t="str">
        <f>_xlfn.TEXTJOIN(CHAR(10),TRUE,$F$35:$F$37)</f>
        <v>ISO 15223-1
ISO 20417</v>
      </c>
      <c r="D184"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85" spans="1:4" ht="56" customHeight="1" x14ac:dyDescent="0.2">
      <c r="A185" s="14" t="s">
        <v>210</v>
      </c>
      <c r="B185" s="17" t="s">
        <v>31</v>
      </c>
      <c r="C185" s="13" t="str">
        <f>_xlfn.TEXTJOIN(CHAR(10),TRUE,$F$35:$F$37)</f>
        <v>ISO 15223-1
ISO 20417</v>
      </c>
      <c r="D18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86" spans="1:4" ht="61" customHeight="1" x14ac:dyDescent="0.2">
      <c r="A186" s="14" t="s">
        <v>211</v>
      </c>
      <c r="B186" s="17" t="s">
        <v>31</v>
      </c>
      <c r="C186" s="13" t="str">
        <f>_xlfn.TEXTJOIN(CHAR(10),TRUE,$F$35:$F$37)</f>
        <v>ISO 15223-1
ISO 20417</v>
      </c>
      <c r="D18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87" spans="1:4" ht="63" customHeight="1" x14ac:dyDescent="0.2">
      <c r="A187" s="14" t="s">
        <v>212</v>
      </c>
      <c r="B187" s="17" t="s">
        <v>31</v>
      </c>
      <c r="C187" s="13" t="str">
        <f>_xlfn.TEXTJOIN(CHAR(10),TRUE,$F$35:$F$37)</f>
        <v>ISO 15223-1
ISO 20417</v>
      </c>
      <c r="D187"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88" spans="1:4" x14ac:dyDescent="0.2">
      <c r="A188" s="68" t="s">
        <v>203</v>
      </c>
      <c r="B188" s="68"/>
      <c r="C188" s="68"/>
      <c r="D188" s="68"/>
    </row>
    <row r="189" spans="1:4" ht="17" x14ac:dyDescent="0.2">
      <c r="A189" s="18" t="s">
        <v>213</v>
      </c>
      <c r="B189" s="17" t="s">
        <v>544</v>
      </c>
      <c r="C189" s="19" t="str">
        <f t="shared" ref="C189:D190" si="6">$G$1</f>
        <v>N/A</v>
      </c>
      <c r="D189" s="19" t="str">
        <f t="shared" si="6"/>
        <v>N/A</v>
      </c>
    </row>
    <row r="190" spans="1:4" ht="17" x14ac:dyDescent="0.2">
      <c r="A190" s="18" t="s">
        <v>214</v>
      </c>
      <c r="B190" s="17" t="s">
        <v>544</v>
      </c>
      <c r="C190" s="19" t="str">
        <f t="shared" si="6"/>
        <v>N/A</v>
      </c>
      <c r="D190" s="19" t="str">
        <f t="shared" si="6"/>
        <v>N/A</v>
      </c>
    </row>
    <row r="191" spans="1:4" ht="17" x14ac:dyDescent="0.2">
      <c r="A191" s="18" t="s">
        <v>25</v>
      </c>
      <c r="B191" s="17" t="s">
        <v>544</v>
      </c>
      <c r="C191" s="19" t="str">
        <f>$G$1</f>
        <v>N/A</v>
      </c>
      <c r="D191" s="19" t="str">
        <f>$G$1</f>
        <v>N/A</v>
      </c>
    </row>
    <row r="192" spans="1:4" ht="58" customHeight="1" x14ac:dyDescent="0.2">
      <c r="A192" s="14" t="s">
        <v>215</v>
      </c>
      <c r="B192" s="17" t="s">
        <v>31</v>
      </c>
      <c r="C192" s="13" t="str">
        <f>_xlfn.TEXTJOIN(CHAR(10),TRUE,$F$35:$F$37)</f>
        <v>ISO 15223-1
ISO 20417</v>
      </c>
      <c r="D19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93" spans="1:4" ht="100" customHeight="1" x14ac:dyDescent="0.2">
      <c r="A193" s="14" t="s">
        <v>216</v>
      </c>
      <c r="B193" s="17" t="s">
        <v>31</v>
      </c>
      <c r="C193" s="13" t="str">
        <f>_xlfn.TEXTJOIN(CHAR(10),TRUE,$F$35:$F$37)</f>
        <v>ISO 15223-1
ISO 20417</v>
      </c>
      <c r="D19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94" spans="1:4" ht="79" customHeight="1" x14ac:dyDescent="0.2">
      <c r="A194" s="14" t="s">
        <v>217</v>
      </c>
      <c r="B194" s="17" t="s">
        <v>31</v>
      </c>
      <c r="C194" s="13" t="str">
        <f>_xlfn.TEXTJOIN(CHAR(10),TRUE,$F$35:$F$37)</f>
        <v>ISO 15223-1
ISO 20417</v>
      </c>
      <c r="D194"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95" spans="1:4" ht="78" customHeight="1" x14ac:dyDescent="0.2">
      <c r="A195" s="14" t="s">
        <v>218</v>
      </c>
      <c r="B195" s="17" t="s">
        <v>31</v>
      </c>
      <c r="C195" s="13" t="str">
        <f>_xlfn.TEXTJOIN(CHAR(10),TRUE,$F$35:$F$37)</f>
        <v>ISO 15223-1
ISO 20417</v>
      </c>
      <c r="D19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96" spans="1:4" ht="81" customHeight="1" x14ac:dyDescent="0.2">
      <c r="A196" s="14" t="s">
        <v>219</v>
      </c>
      <c r="B196" s="17" t="s">
        <v>31</v>
      </c>
      <c r="C196" s="13" t="str">
        <f>_xlfn.TEXTJOIN(CHAR(10),TRUE,$F$35:$F$37)</f>
        <v>ISO 15223-1
ISO 20417</v>
      </c>
      <c r="D19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97" spans="1:4" ht="70" customHeight="1" x14ac:dyDescent="0.2">
      <c r="A197" s="14" t="s">
        <v>220</v>
      </c>
      <c r="B197" s="17" t="s">
        <v>31</v>
      </c>
      <c r="C197" s="13" t="str">
        <f>_xlfn.TEXTJOIN(CHAR(10),TRUE,$F$35:$F$37)</f>
        <v>ISO 15223-1
ISO 20417</v>
      </c>
      <c r="D197"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98" spans="1:4" ht="110" customHeight="1" x14ac:dyDescent="0.2">
      <c r="A198" s="14" t="s">
        <v>221</v>
      </c>
      <c r="B198" s="17" t="s">
        <v>31</v>
      </c>
      <c r="C198" s="13" t="str">
        <f>_xlfn.TEXTJOIN(CHAR(10),TRUE,$F$33:$F$37)</f>
        <v>IEC 62464-1
IEC 82304-1
ISO 15223-1
ISO 20417</v>
      </c>
      <c r="D198" s="13" t="str">
        <f t="shared" ref="D198:D200" si="7">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199" spans="1:4" ht="32" customHeight="1" x14ac:dyDescent="0.2">
      <c r="A199" s="14" t="s">
        <v>222</v>
      </c>
      <c r="B199" s="17" t="s">
        <v>31</v>
      </c>
      <c r="C199" s="13" t="str">
        <f>_xlfn.TEXTJOIN(CHAR(10),TRUE,$F$35:$F$37)</f>
        <v>ISO 15223-1
ISO 20417</v>
      </c>
      <c r="D199"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00" spans="1:4" ht="62" customHeight="1" x14ac:dyDescent="0.2">
      <c r="A200" s="14" t="s">
        <v>223</v>
      </c>
      <c r="B200" s="17" t="s">
        <v>31</v>
      </c>
      <c r="C200" s="13" t="str">
        <f>_xlfn.TEXTJOIN(CHAR(10),TRUE,$F$33:$F$37)</f>
        <v>IEC 62464-1
IEC 82304-1
ISO 15223-1
ISO 20417</v>
      </c>
      <c r="D200" s="13" t="str">
        <f t="shared" si="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01" spans="1:4" ht="34" x14ac:dyDescent="0.2">
      <c r="A201" s="14" t="s">
        <v>224</v>
      </c>
      <c r="B201" s="17" t="s">
        <v>544</v>
      </c>
      <c r="C201" s="19" t="str">
        <f>$G$1</f>
        <v>N/A</v>
      </c>
      <c r="D201" s="19" t="str">
        <f>$G$1</f>
        <v>N/A</v>
      </c>
    </row>
    <row r="202" spans="1:4" ht="78" customHeight="1" x14ac:dyDescent="0.2">
      <c r="A202" s="14" t="s">
        <v>225</v>
      </c>
      <c r="B202" s="17" t="s">
        <v>31</v>
      </c>
      <c r="C202" s="13" t="str">
        <f>_xlfn.TEXTJOIN(CHAR(10),TRUE,$F$35:$F$37)</f>
        <v>ISO 15223-1
ISO 20417</v>
      </c>
      <c r="D20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03" spans="1:4" ht="47" customHeight="1" x14ac:dyDescent="0.2">
      <c r="A203" s="14" t="s">
        <v>226</v>
      </c>
      <c r="B203" s="17" t="s">
        <v>31</v>
      </c>
      <c r="C203" s="13" t="str">
        <f>_xlfn.TEXTJOIN(CHAR(10),TRUE,$F$35:$F$37)</f>
        <v>ISO 15223-1
ISO 20417</v>
      </c>
      <c r="D20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04" spans="1:4" ht="91" customHeight="1" x14ac:dyDescent="0.2">
      <c r="A204" s="14" t="s">
        <v>227</v>
      </c>
      <c r="B204" s="17" t="s">
        <v>544</v>
      </c>
      <c r="C204" s="19" t="str">
        <f>$G$1</f>
        <v>N/A</v>
      </c>
      <c r="D204" s="19" t="str">
        <f>$G$1</f>
        <v>N/A</v>
      </c>
    </row>
    <row r="205" spans="1:4" ht="107" customHeight="1" x14ac:dyDescent="0.2">
      <c r="A205" s="14" t="s">
        <v>228</v>
      </c>
      <c r="B205" s="17" t="s">
        <v>31</v>
      </c>
      <c r="C205" s="13" t="str">
        <f>_xlfn.TEXTJOIN(CHAR(10),TRUE,$F$35:$F$37)</f>
        <v>ISO 15223-1
ISO 20417</v>
      </c>
      <c r="D205"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06" spans="1:4" x14ac:dyDescent="0.2">
      <c r="A206" s="59" t="s">
        <v>229</v>
      </c>
      <c r="B206" s="59"/>
      <c r="C206" s="59"/>
      <c r="D206" s="59"/>
    </row>
    <row r="207" spans="1:4" x14ac:dyDescent="0.2">
      <c r="A207" s="69" t="s">
        <v>23</v>
      </c>
      <c r="B207" s="70"/>
      <c r="C207" s="70"/>
      <c r="D207" s="71"/>
    </row>
    <row r="208" spans="1:4" ht="71" customHeight="1" x14ac:dyDescent="0.2">
      <c r="A208" s="14" t="s">
        <v>233</v>
      </c>
      <c r="B208" s="17" t="s">
        <v>31</v>
      </c>
      <c r="C208" s="13" t="str">
        <f>_xlfn.TEXTJOIN(CHAR(10),TRUE,$F$33:$F$37)</f>
        <v>IEC 62464-1
IEC 82304-1
ISO 15223-1
ISO 20417</v>
      </c>
      <c r="D208" s="13" t="str">
        <f t="shared" ref="D208:D217" si="8">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09" spans="1:4" ht="76" customHeight="1" x14ac:dyDescent="0.2">
      <c r="A209" s="14" t="s">
        <v>234</v>
      </c>
      <c r="B209" s="17" t="s">
        <v>31</v>
      </c>
      <c r="C209" s="13" t="str">
        <f>_xlfn.TEXTJOIN(CHAR(10),TRUE,$F$33:$F$37)</f>
        <v>IEC 62464-1
IEC 82304-1
ISO 15223-1
ISO 20417</v>
      </c>
      <c r="D209" s="13" t="str">
        <f t="shared" si="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10" spans="1:4" ht="79" customHeight="1" x14ac:dyDescent="0.2">
      <c r="A210" s="14" t="s">
        <v>235</v>
      </c>
      <c r="B210" s="17" t="s">
        <v>31</v>
      </c>
      <c r="C210" s="13" t="str">
        <f>_xlfn.TEXTJOIN(CHAR(10),TRUE,$F$30:$F$37)</f>
        <v>IEC 62304
IEC 62359
IEC 62366-1
IEC 62464-1
IEC 82304-1
ISO 15223-1
ISO 20417</v>
      </c>
      <c r="D210" s="13" t="str">
        <f t="shared" si="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11" spans="1:4" ht="45" customHeight="1" x14ac:dyDescent="0.2">
      <c r="A211" s="14" t="s">
        <v>236</v>
      </c>
      <c r="B211" s="17" t="s">
        <v>31</v>
      </c>
      <c r="C211" s="13" t="str">
        <f>_xlfn.TEXTJOIN(CHAR(10),TRUE,$F$33:$F$37)</f>
        <v>IEC 62464-1
IEC 82304-1
ISO 15223-1
ISO 20417</v>
      </c>
      <c r="D211" s="13" t="str">
        <f t="shared" si="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12" spans="1:4" ht="41" customHeight="1" x14ac:dyDescent="0.2">
      <c r="A212" s="14" t="s">
        <v>237</v>
      </c>
      <c r="B212" s="17" t="s">
        <v>31</v>
      </c>
      <c r="C212" s="13" t="str">
        <f>_xlfn.TEXTJOIN(CHAR(10),TRUE,$F$33:$F$37)</f>
        <v>IEC 62464-1
IEC 82304-1
ISO 15223-1
ISO 20417</v>
      </c>
      <c r="D212" s="13" t="str">
        <f t="shared" si="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13" spans="1:4" ht="62" customHeight="1" x14ac:dyDescent="0.2">
      <c r="A213" s="14" t="s">
        <v>238</v>
      </c>
      <c r="B213" s="17" t="s">
        <v>31</v>
      </c>
      <c r="C213" s="13" t="str">
        <f>_xlfn.TEXTJOIN(CHAR(10),TRUE,$F$33:$F$37)</f>
        <v>IEC 62464-1
IEC 82304-1
ISO 15223-1
ISO 20417</v>
      </c>
      <c r="D213" s="13" t="str">
        <f t="shared" si="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14" spans="1:4" ht="54" customHeight="1" x14ac:dyDescent="0.2">
      <c r="A214" s="14" t="s">
        <v>239</v>
      </c>
      <c r="B214" s="17" t="s">
        <v>31</v>
      </c>
      <c r="C214" s="13" t="str">
        <f>_xlfn.TEXTJOIN(CHAR(10),TRUE,$F$33:$F$37)</f>
        <v>IEC 62464-1
IEC 82304-1
ISO 15223-1
ISO 20417</v>
      </c>
      <c r="D214" s="13" t="str">
        <f t="shared" si="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15" spans="1:4" ht="72" customHeight="1" x14ac:dyDescent="0.2">
      <c r="A215" s="14" t="s">
        <v>240</v>
      </c>
      <c r="B215" s="17" t="s">
        <v>31</v>
      </c>
      <c r="C215" s="13" t="str">
        <f>_xlfn.TEXTJOIN(CHAR(10),TRUE,$F$33:$F$37)</f>
        <v>IEC 62464-1
IEC 82304-1
ISO 15223-1
ISO 20417</v>
      </c>
      <c r="D215" s="13" t="str">
        <f t="shared" si="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16" spans="1:4" ht="72" customHeight="1" x14ac:dyDescent="0.2">
      <c r="A216" s="14" t="s">
        <v>241</v>
      </c>
      <c r="B216" s="17" t="s">
        <v>31</v>
      </c>
      <c r="C216" s="13" t="str">
        <f>_xlfn.TEXTJOIN(CHAR(10),TRUE,$F$33:$F$37)</f>
        <v>IEC 62464-1
IEC 82304-1
ISO 15223-1
ISO 20417</v>
      </c>
      <c r="D216" s="13" t="str">
        <f t="shared" si="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17" spans="1:4" ht="53" customHeight="1" x14ac:dyDescent="0.2">
      <c r="A217" s="14" t="s">
        <v>242</v>
      </c>
      <c r="B217" s="17" t="s">
        <v>31</v>
      </c>
      <c r="C217" s="13" t="str">
        <f>_xlfn.TEXTJOIN(CHAR(10),TRUE,$F$33:$F$37)</f>
        <v>IEC 62464-1
IEC 82304-1
ISO 15223-1
ISO 20417</v>
      </c>
      <c r="D217" s="13" t="str">
        <f t="shared" si="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18" spans="1:4" x14ac:dyDescent="0.2">
      <c r="A218" s="64" t="s">
        <v>243</v>
      </c>
      <c r="B218" s="65"/>
      <c r="C218" s="65"/>
      <c r="D218" s="66"/>
    </row>
    <row r="219" spans="1:4" x14ac:dyDescent="0.2">
      <c r="A219" s="69" t="s">
        <v>24</v>
      </c>
      <c r="B219" s="70"/>
      <c r="C219" s="70"/>
      <c r="D219" s="71"/>
    </row>
    <row r="220" spans="1:4" ht="67" customHeight="1" x14ac:dyDescent="0.2">
      <c r="A220" s="14" t="s">
        <v>244</v>
      </c>
      <c r="B220" s="17" t="s">
        <v>31</v>
      </c>
      <c r="C220" s="13" t="str">
        <f>_xlfn.TEXTJOIN(CHAR(10),TRUE,$F$35:$F$37)</f>
        <v>ISO 15223-1
ISO 20417</v>
      </c>
      <c r="D220" s="13" t="str">
        <f t="shared" ref="D220:D229" si="9">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21" spans="1:4" ht="63" customHeight="1" x14ac:dyDescent="0.2">
      <c r="A221" s="14" t="s">
        <v>245</v>
      </c>
      <c r="B221" s="17" t="s">
        <v>31</v>
      </c>
      <c r="C221" s="13" t="str">
        <f>_xlfn.TEXTJOIN(CHAR(10),TRUE,$F$35:$F$37)</f>
        <v>ISO 15223-1
ISO 20417</v>
      </c>
      <c r="D221" s="13" t="str">
        <f t="shared" si="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22" spans="1:4" ht="17" customHeight="1" x14ac:dyDescent="0.2">
      <c r="A222" s="14" t="s">
        <v>246</v>
      </c>
      <c r="B222" s="17" t="s">
        <v>31</v>
      </c>
      <c r="C222" s="13" t="str">
        <f>_xlfn.TEXTJOIN(CHAR(10),TRUE,$F$35:$F$37)</f>
        <v>ISO 15223-1
ISO 20417</v>
      </c>
      <c r="D222" s="13" t="str">
        <f t="shared" si="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23" spans="1:4" ht="59" customHeight="1" x14ac:dyDescent="0.2">
      <c r="A223" s="14" t="s">
        <v>247</v>
      </c>
      <c r="B223" s="17" t="s">
        <v>31</v>
      </c>
      <c r="C223" s="13" t="str">
        <f>_xlfn.TEXTJOIN(CHAR(10),TRUE,$F$35:$F$37)</f>
        <v>ISO 15223-1
ISO 20417</v>
      </c>
      <c r="D223" s="13" t="str">
        <f t="shared" si="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24" spans="1:4" ht="45" customHeight="1" x14ac:dyDescent="0.2">
      <c r="A224" s="14" t="s">
        <v>248</v>
      </c>
      <c r="B224" s="17" t="s">
        <v>31</v>
      </c>
      <c r="C224" s="13" t="str">
        <f>_xlfn.TEXTJOIN(CHAR(10),TRUE,$F$35:$F$37)</f>
        <v>ISO 15223-1
ISO 20417</v>
      </c>
      <c r="D224" s="13" t="str">
        <f t="shared" si="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25" spans="1:4" ht="93" customHeight="1" x14ac:dyDescent="0.2">
      <c r="A225" s="14" t="s">
        <v>249</v>
      </c>
      <c r="B225" s="17" t="s">
        <v>31</v>
      </c>
      <c r="C225" s="13" t="str">
        <f>_xlfn.TEXTJOIN(CHAR(10),TRUE,$F$35:$F$37)</f>
        <v>ISO 15223-1
ISO 20417</v>
      </c>
      <c r="D225" s="13" t="str">
        <f t="shared" si="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26" spans="1:4" ht="75" customHeight="1" x14ac:dyDescent="0.2">
      <c r="A226" s="14" t="s">
        <v>250</v>
      </c>
      <c r="B226" s="17" t="s">
        <v>31</v>
      </c>
      <c r="C226" s="13" t="str">
        <f>_xlfn.TEXTJOIN(CHAR(10),TRUE,$F$35:$F$37)</f>
        <v>ISO 15223-1
ISO 20417</v>
      </c>
      <c r="D226" s="13" t="str">
        <f t="shared" si="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27" spans="1:4" ht="59" customHeight="1" x14ac:dyDescent="0.2">
      <c r="A227" s="14" t="s">
        <v>251</v>
      </c>
      <c r="B227" s="17" t="s">
        <v>544</v>
      </c>
      <c r="C227" s="19" t="str">
        <f t="shared" ref="C227:D227" si="10">$G$1</f>
        <v>N/A</v>
      </c>
      <c r="D227" s="19" t="str">
        <f t="shared" si="10"/>
        <v>N/A</v>
      </c>
    </row>
    <row r="228" spans="1:4" ht="62" customHeight="1" x14ac:dyDescent="0.2">
      <c r="A228" s="14" t="s">
        <v>252</v>
      </c>
      <c r="B228" s="17" t="s">
        <v>31</v>
      </c>
      <c r="C228" s="13" t="str">
        <f>_xlfn.TEXTJOIN(CHAR(10),TRUE,$F$35:$F$37)</f>
        <v>ISO 15223-1
ISO 20417</v>
      </c>
      <c r="D228" s="13" t="str">
        <f t="shared" si="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29" spans="1:4" ht="54" customHeight="1" x14ac:dyDescent="0.2">
      <c r="A229" s="14" t="s">
        <v>253</v>
      </c>
      <c r="B229" s="17" t="s">
        <v>31</v>
      </c>
      <c r="C229" s="13" t="str">
        <f>_xlfn.TEXTJOIN(CHAR(10),TRUE,$F$35:$F$37)</f>
        <v>ISO 15223-1
ISO 20417</v>
      </c>
      <c r="D229" s="13" t="str">
        <f t="shared" si="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30" spans="1:4" ht="16" customHeight="1" x14ac:dyDescent="0.2">
      <c r="A230" s="68" t="s">
        <v>254</v>
      </c>
      <c r="B230" s="68"/>
      <c r="C230" s="68"/>
      <c r="D230" s="68"/>
    </row>
    <row r="231" spans="1:4" ht="16" customHeight="1" x14ac:dyDescent="0.2">
      <c r="A231" s="14" t="s">
        <v>495</v>
      </c>
      <c r="B231" s="17" t="s">
        <v>544</v>
      </c>
      <c r="C231" s="19" t="str">
        <f t="shared" ref="C231:D234" si="11">$G$1</f>
        <v>N/A</v>
      </c>
      <c r="D231" s="19" t="str">
        <f t="shared" si="11"/>
        <v>N/A</v>
      </c>
    </row>
    <row r="232" spans="1:4" ht="16" customHeight="1" x14ac:dyDescent="0.2">
      <c r="A232" s="14" t="s">
        <v>496</v>
      </c>
      <c r="B232" s="17" t="s">
        <v>544</v>
      </c>
      <c r="C232" s="19" t="str">
        <f t="shared" si="11"/>
        <v>N/A</v>
      </c>
      <c r="D232" s="19" t="str">
        <f t="shared" si="11"/>
        <v>N/A</v>
      </c>
    </row>
    <row r="233" spans="1:4" ht="16" customHeight="1" x14ac:dyDescent="0.2">
      <c r="A233" s="14" t="s">
        <v>497</v>
      </c>
      <c r="B233" s="17" t="s">
        <v>544</v>
      </c>
      <c r="C233" s="19" t="str">
        <f t="shared" si="11"/>
        <v>N/A</v>
      </c>
      <c r="D233" s="19" t="str">
        <f t="shared" si="11"/>
        <v>N/A</v>
      </c>
    </row>
    <row r="234" spans="1:4" ht="16" customHeight="1" x14ac:dyDescent="0.2">
      <c r="A234" s="14" t="s">
        <v>498</v>
      </c>
      <c r="B234" s="17" t="s">
        <v>544</v>
      </c>
      <c r="C234" s="19" t="str">
        <f t="shared" si="11"/>
        <v>N/A</v>
      </c>
      <c r="D234" s="19" t="str">
        <f t="shared" si="11"/>
        <v>N/A</v>
      </c>
    </row>
    <row r="235" spans="1:4" ht="86" customHeight="1" x14ac:dyDescent="0.2">
      <c r="A235" s="14" t="s">
        <v>255</v>
      </c>
      <c r="B235" s="17" t="s">
        <v>31</v>
      </c>
      <c r="C235" s="13" t="str">
        <f>_xlfn.TEXTJOIN(CHAR(10),TRUE,$F$33:$F$37)</f>
        <v>IEC 62464-1
IEC 82304-1
ISO 15223-1
ISO 20417</v>
      </c>
      <c r="D235" s="13" t="str">
        <f t="shared" ref="D235" si="12">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36" spans="1:4" ht="17" x14ac:dyDescent="0.2">
      <c r="A236" s="14" t="s">
        <v>256</v>
      </c>
      <c r="B236" s="17" t="s">
        <v>544</v>
      </c>
      <c r="C236" s="19" t="str">
        <f t="shared" ref="C236:D238" si="13">$G$1</f>
        <v>N/A</v>
      </c>
      <c r="D236" s="19" t="str">
        <f t="shared" si="13"/>
        <v>N/A</v>
      </c>
    </row>
    <row r="237" spans="1:4" ht="68" x14ac:dyDescent="0.2">
      <c r="A237" s="14" t="s">
        <v>257</v>
      </c>
      <c r="B237" s="17" t="s">
        <v>544</v>
      </c>
      <c r="C237" s="19" t="str">
        <f t="shared" si="13"/>
        <v>N/A</v>
      </c>
      <c r="D237" s="19" t="str">
        <f t="shared" si="13"/>
        <v>N/A</v>
      </c>
    </row>
    <row r="238" spans="1:4" ht="34" x14ac:dyDescent="0.2">
      <c r="A238" s="14" t="s">
        <v>258</v>
      </c>
      <c r="B238" s="17" t="s">
        <v>544</v>
      </c>
      <c r="C238" s="19" t="str">
        <f t="shared" si="13"/>
        <v>N/A</v>
      </c>
      <c r="D238" s="19" t="str">
        <f t="shared" si="13"/>
        <v>N/A</v>
      </c>
    </row>
    <row r="239" spans="1:4" ht="81" customHeight="1" x14ac:dyDescent="0.2">
      <c r="A239" s="14" t="s">
        <v>259</v>
      </c>
      <c r="B239" s="17" t="s">
        <v>31</v>
      </c>
      <c r="C239" s="13" t="str">
        <f>$F$5&amp;CHAR(10)&amp;$F$25&amp;CHAR(10)&amp;_xlfn.TEXTJOIN(CHAR(10),TRUE,$F$33:$F$37)</f>
        <v>ISO 14971
IEC 61217
IEC 62464-1
IEC 82304-1
ISO 15223-1
ISO 20417</v>
      </c>
      <c r="D239"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40" spans="1:4" x14ac:dyDescent="0.2">
      <c r="A240" s="68" t="s">
        <v>260</v>
      </c>
      <c r="B240" s="68"/>
      <c r="C240" s="68"/>
      <c r="D240" s="68"/>
    </row>
    <row r="241" spans="1:4" ht="16" customHeight="1" x14ac:dyDescent="0.2">
      <c r="A241" s="16" t="s">
        <v>499</v>
      </c>
      <c r="B241" s="17"/>
      <c r="C241" s="60" t="s">
        <v>634</v>
      </c>
      <c r="D241" s="61"/>
    </row>
    <row r="242" spans="1:4" x14ac:dyDescent="0.2">
      <c r="A242" s="16" t="s">
        <v>500</v>
      </c>
      <c r="B242" s="17"/>
      <c r="C242" s="60" t="s">
        <v>634</v>
      </c>
      <c r="D242" s="61"/>
    </row>
    <row r="243" spans="1:4" x14ac:dyDescent="0.2">
      <c r="A243" s="62" t="s">
        <v>261</v>
      </c>
      <c r="B243" s="62"/>
      <c r="C243" s="62"/>
      <c r="D243" s="62"/>
    </row>
    <row r="244" spans="1:4" ht="98" customHeight="1" x14ac:dyDescent="0.2">
      <c r="A244" s="16" t="s">
        <v>501</v>
      </c>
      <c r="B244" s="17" t="s">
        <v>31</v>
      </c>
      <c r="C244" s="13" t="str">
        <f>_xlfn.TEXTJOIN(CHAR(10),TRUE,$F$35:$F$37)</f>
        <v>ISO 15223-1
ISO 20417</v>
      </c>
      <c r="D244" s="13" t="str">
        <f t="shared" ref="D244:D245" si="14">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45" spans="1:4" ht="94" customHeight="1" x14ac:dyDescent="0.2">
      <c r="A245" s="16" t="s">
        <v>502</v>
      </c>
      <c r="B245" s="17" t="s">
        <v>31</v>
      </c>
      <c r="C245" s="13" t="str">
        <f>_xlfn.TEXTJOIN(CHAR(10),TRUE,$F$35:$F$37)</f>
        <v>ISO 15223-1
ISO 20417</v>
      </c>
      <c r="D245" s="13" t="str">
        <f t="shared" si="14"/>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46" spans="1:4" x14ac:dyDescent="0.2">
      <c r="A246" s="68" t="s">
        <v>262</v>
      </c>
      <c r="B246" s="68"/>
      <c r="C246" s="68"/>
      <c r="D246" s="68"/>
    </row>
    <row r="247" spans="1:4" ht="84" customHeight="1" x14ac:dyDescent="0.2">
      <c r="A247" s="14" t="s">
        <v>503</v>
      </c>
      <c r="B247" s="17" t="s">
        <v>31</v>
      </c>
      <c r="C247" s="13" t="str">
        <f>_xlfn.TEXTJOIN(CHAR(10),TRUE,$F$35:$F$37)</f>
        <v>ISO 15223-1
ISO 20417</v>
      </c>
      <c r="D247" s="13" t="str">
        <f t="shared" ref="D247:D249" si="15">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48" spans="1:4" ht="102" customHeight="1" x14ac:dyDescent="0.2">
      <c r="A248" s="14" t="s">
        <v>504</v>
      </c>
      <c r="B248" s="17" t="s">
        <v>31</v>
      </c>
      <c r="C248" s="13" t="str">
        <f>_xlfn.TEXTJOIN(CHAR(10),TRUE,$F$35:$F$37)</f>
        <v>ISO 15223-1
ISO 20417</v>
      </c>
      <c r="D248"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49" spans="1:4" ht="123" customHeight="1" x14ac:dyDescent="0.2">
      <c r="A249" s="14" t="s">
        <v>505</v>
      </c>
      <c r="B249" s="17" t="s">
        <v>31</v>
      </c>
      <c r="C249" s="13" t="str">
        <f>_xlfn.TEXTJOIN(CHAR(10),TRUE,$F$35:$F$37)</f>
        <v>ISO 15223-1
ISO 20417</v>
      </c>
      <c r="D249"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50" spans="1:4" ht="34" x14ac:dyDescent="0.2">
      <c r="A250" s="14" t="s">
        <v>506</v>
      </c>
      <c r="B250" s="17" t="s">
        <v>544</v>
      </c>
      <c r="C250" s="19" t="str">
        <f>$G$1</f>
        <v>N/A</v>
      </c>
      <c r="D250" s="19" t="str">
        <f>$G$1</f>
        <v>N/A</v>
      </c>
    </row>
    <row r="251" spans="1:4" ht="34" x14ac:dyDescent="0.2">
      <c r="A251" s="14" t="s">
        <v>507</v>
      </c>
      <c r="B251" s="17" t="s">
        <v>544</v>
      </c>
      <c r="C251" s="19" t="str">
        <f>$G$1</f>
        <v>N/A</v>
      </c>
      <c r="D251" s="19" t="str">
        <f>$G$1</f>
        <v>N/A</v>
      </c>
    </row>
    <row r="252" spans="1:4" ht="52" customHeight="1" x14ac:dyDescent="0.2">
      <c r="A252" s="14" t="s">
        <v>508</v>
      </c>
      <c r="B252" s="17"/>
      <c r="C252" s="60" t="s">
        <v>634</v>
      </c>
      <c r="D252" s="61"/>
    </row>
    <row r="253" spans="1:4" ht="91" customHeight="1" x14ac:dyDescent="0.2">
      <c r="A253" s="14" t="s">
        <v>263</v>
      </c>
      <c r="B253" s="17" t="s">
        <v>544</v>
      </c>
      <c r="C253" s="19" t="str">
        <f>$G$1</f>
        <v>N/A</v>
      </c>
      <c r="D253" s="19" t="str">
        <f>$G$1</f>
        <v>N/A</v>
      </c>
    </row>
    <row r="254" spans="1:4" ht="323" x14ac:dyDescent="0.2">
      <c r="A254" s="14" t="s">
        <v>264</v>
      </c>
      <c r="B254" s="17" t="s">
        <v>31</v>
      </c>
      <c r="C254" s="13" t="str">
        <f>_xlfn.TEXTJOIN(CHAR(10),TRUE,$F$35:$F$37)</f>
        <v>ISO 15223-1
ISO 20417</v>
      </c>
      <c r="D254" s="13" t="str">
        <f t="shared" ref="D254" si="16">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55" spans="1:4" x14ac:dyDescent="0.2">
      <c r="A255" s="69" t="s">
        <v>265</v>
      </c>
      <c r="B255" s="70"/>
      <c r="C255" s="70"/>
      <c r="D255" s="71"/>
    </row>
    <row r="256" spans="1:4" ht="32" customHeight="1" x14ac:dyDescent="0.2">
      <c r="A256" s="14" t="s">
        <v>509</v>
      </c>
      <c r="B256" s="17" t="s">
        <v>31</v>
      </c>
      <c r="C256" s="13" t="str">
        <f>_xlfn.TEXTJOIN(CHAR(10),TRUE,$F$35:$F$37)</f>
        <v>ISO 15223-1
ISO 20417</v>
      </c>
      <c r="D256"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57" spans="1:4" ht="45" customHeight="1" x14ac:dyDescent="0.2">
      <c r="A257" s="14" t="s">
        <v>510</v>
      </c>
      <c r="B257" s="17" t="s">
        <v>31</v>
      </c>
      <c r="C257" s="13" t="str">
        <f>_xlfn.TEXTJOIN(CHAR(10),TRUE,$F$35:$F$37)</f>
        <v>ISO 15223-1
ISO 20417</v>
      </c>
      <c r="D257"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58" spans="1:4" ht="34" x14ac:dyDescent="0.2">
      <c r="A258" s="18" t="s">
        <v>266</v>
      </c>
      <c r="B258" s="17" t="s">
        <v>544</v>
      </c>
      <c r="C258" s="19" t="str">
        <f t="shared" ref="C258:D260" si="17">$G$1</f>
        <v>N/A</v>
      </c>
      <c r="D258" s="19" t="str">
        <f t="shared" si="17"/>
        <v>N/A</v>
      </c>
    </row>
    <row r="259" spans="1:4" ht="17"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51" customHeight="1" x14ac:dyDescent="0.2">
      <c r="A261" s="14" t="s">
        <v>269</v>
      </c>
      <c r="B261" s="17" t="s">
        <v>31</v>
      </c>
      <c r="C261" s="13" t="str">
        <f>_xlfn.TEXTJOIN(CHAR(10),TRUE,$F$35:$F$37)</f>
        <v>ISO 15223-1
ISO 20417</v>
      </c>
      <c r="D261"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62" spans="1:4" ht="48" customHeight="1" x14ac:dyDescent="0.2">
      <c r="A262" s="14" t="s">
        <v>270</v>
      </c>
      <c r="B262" s="17" t="s">
        <v>31</v>
      </c>
      <c r="C262" s="13" t="str">
        <f>_xlfn.TEXTJOIN(CHAR(10),TRUE,$F$35:$F$37)</f>
        <v>ISO 15223-1
ISO 20417</v>
      </c>
      <c r="D262"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63" spans="1:4" ht="87" customHeight="1" x14ac:dyDescent="0.2">
      <c r="A263" s="14" t="s">
        <v>271</v>
      </c>
      <c r="B263" s="17" t="s">
        <v>31</v>
      </c>
      <c r="C263" s="13" t="str">
        <f>_xlfn.TEXTJOIN(CHAR(10),TRUE,$F$35:$F$37)</f>
        <v>ISO 15223-1
ISO 20417</v>
      </c>
      <c r="D263"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64" spans="1:4" ht="95" customHeight="1" x14ac:dyDescent="0.2">
      <c r="A264" s="14" t="s">
        <v>272</v>
      </c>
      <c r="B264" s="17" t="s">
        <v>31</v>
      </c>
      <c r="C264" s="13" t="str">
        <f>_xlfn.TEXTJOIN(CHAR(10),TRUE,$F$35:$F$37)</f>
        <v>ISO 15223-1
ISO 20417</v>
      </c>
      <c r="D264" s="13" t="str">
        <f>_xlfn.TEXTJOIN(CHAR(10),TRUE,$I$4:$I$30)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v>
      </c>
    </row>
    <row r="265" spans="1:4" ht="61" customHeight="1" x14ac:dyDescent="0.2">
      <c r="A265" s="56"/>
      <c r="B265" s="27"/>
      <c r="C265" s="29"/>
      <c r="D265" s="29"/>
    </row>
    <row r="266" spans="1:4" ht="31" customHeight="1" x14ac:dyDescent="0.2">
      <c r="A266" s="56"/>
      <c r="B266" s="27"/>
      <c r="C266" s="76"/>
      <c r="D266" s="76"/>
    </row>
    <row r="267" spans="1:4" ht="32" customHeight="1" x14ac:dyDescent="0.2">
      <c r="A267" s="56"/>
      <c r="B267" s="27"/>
      <c r="C267" s="76"/>
      <c r="D267" s="76"/>
    </row>
    <row r="268" spans="1:4" ht="68" customHeight="1" x14ac:dyDescent="0.2">
      <c r="A268" s="56"/>
      <c r="B268" s="27"/>
      <c r="C268" s="29"/>
      <c r="D268" s="29"/>
    </row>
    <row r="269" spans="1:4" ht="99" customHeight="1" x14ac:dyDescent="0.2">
      <c r="A269" s="56"/>
      <c r="B269" s="27"/>
      <c r="C269" s="29"/>
      <c r="D269" s="29"/>
    </row>
    <row r="270" spans="1:4" ht="90" customHeight="1" x14ac:dyDescent="0.2">
      <c r="A270" s="56"/>
      <c r="B270" s="27"/>
      <c r="C270" s="29"/>
      <c r="D270" s="29"/>
    </row>
    <row r="271" spans="1:4" ht="118" customHeight="1" x14ac:dyDescent="0.2">
      <c r="A271" s="56"/>
      <c r="B271" s="27"/>
      <c r="C271" s="29"/>
      <c r="D271" s="29"/>
    </row>
    <row r="272" spans="1:4" ht="98" customHeight="1" x14ac:dyDescent="0.2">
      <c r="A272" s="56"/>
      <c r="B272" s="27"/>
      <c r="C272" s="29"/>
      <c r="D272" s="29"/>
    </row>
    <row r="273" spans="1:4" ht="109" customHeight="1" x14ac:dyDescent="0.2">
      <c r="A273" s="56"/>
      <c r="B273" s="27"/>
      <c r="C273" s="29"/>
      <c r="D273" s="29"/>
    </row>
    <row r="274" spans="1:4" ht="111" customHeight="1" x14ac:dyDescent="0.2">
      <c r="A274" s="56"/>
      <c r="B274" s="27"/>
      <c r="C274" s="29"/>
      <c r="D274" s="29"/>
    </row>
    <row r="275" spans="1:4" ht="83" customHeight="1" x14ac:dyDescent="0.2">
      <c r="A275" s="56"/>
      <c r="B275" s="27"/>
      <c r="C275" s="29"/>
      <c r="D275" s="29"/>
    </row>
    <row r="276" spans="1:4" ht="111" customHeight="1" x14ac:dyDescent="0.2">
      <c r="A276" s="56"/>
      <c r="B276" s="27"/>
      <c r="C276" s="29"/>
      <c r="D276" s="29"/>
    </row>
    <row r="277" spans="1:4" ht="32" customHeight="1" x14ac:dyDescent="0.2">
      <c r="A277" s="75"/>
      <c r="B277" s="75"/>
      <c r="C277" s="75"/>
      <c r="D277" s="75"/>
    </row>
    <row r="278" spans="1:4" ht="79" customHeight="1" x14ac:dyDescent="0.2">
      <c r="A278" s="56"/>
      <c r="B278" s="27"/>
      <c r="C278" s="29"/>
      <c r="D278" s="29"/>
    </row>
    <row r="279" spans="1:4" ht="74" customHeight="1" x14ac:dyDescent="0.2">
      <c r="A279" s="56"/>
      <c r="B279" s="27"/>
      <c r="C279" s="29"/>
      <c r="D279" s="29"/>
    </row>
    <row r="280" spans="1:4" ht="61" customHeight="1" x14ac:dyDescent="0.2">
      <c r="A280" s="56"/>
      <c r="B280" s="27"/>
      <c r="C280" s="29"/>
      <c r="D280" s="29"/>
    </row>
    <row r="281" spans="1:4" ht="93" customHeight="1" x14ac:dyDescent="0.2">
      <c r="A281" s="56"/>
      <c r="B281" s="27"/>
      <c r="C281" s="29"/>
      <c r="D281" s="29"/>
    </row>
    <row r="282" spans="1:4" ht="89" customHeight="1" x14ac:dyDescent="0.2">
      <c r="A282" s="56"/>
      <c r="B282" s="27"/>
      <c r="C282" s="29"/>
      <c r="D282" s="29"/>
    </row>
    <row r="283" spans="1:4" ht="84" customHeight="1" x14ac:dyDescent="0.2">
      <c r="A283" s="56"/>
      <c r="B283" s="27"/>
      <c r="C283" s="29"/>
      <c r="D283" s="29"/>
    </row>
    <row r="284" spans="1:4" ht="58" customHeight="1" x14ac:dyDescent="0.2">
      <c r="A284" s="56"/>
      <c r="B284" s="27"/>
      <c r="C284" s="29"/>
      <c r="D284" s="29"/>
    </row>
    <row r="285" spans="1:4" ht="96" customHeight="1" x14ac:dyDescent="0.2">
      <c r="A285" s="56"/>
      <c r="B285" s="27"/>
      <c r="C285" s="29"/>
      <c r="D285" s="29"/>
    </row>
    <row r="286" spans="1:4" x14ac:dyDescent="0.2">
      <c r="A286" s="75"/>
      <c r="B286" s="75"/>
      <c r="C286" s="75"/>
      <c r="D286" s="75"/>
    </row>
    <row r="287" spans="1:4" ht="133" customHeight="1" x14ac:dyDescent="0.2">
      <c r="A287" s="56"/>
      <c r="B287" s="27"/>
      <c r="C287" s="29"/>
      <c r="D287" s="29"/>
    </row>
    <row r="288" spans="1:4" ht="32" customHeight="1" x14ac:dyDescent="0.2">
      <c r="A288" s="56"/>
      <c r="B288" s="27"/>
      <c r="C288" s="76"/>
      <c r="D288" s="76"/>
    </row>
    <row r="289" spans="1:4" ht="90" customHeight="1" x14ac:dyDescent="0.2">
      <c r="A289" s="56"/>
      <c r="B289" s="27"/>
      <c r="C289" s="29"/>
      <c r="D289" s="29"/>
    </row>
    <row r="290" spans="1:4" ht="76" customHeight="1" x14ac:dyDescent="0.2">
      <c r="A290" s="56"/>
      <c r="B290" s="27"/>
      <c r="C290" s="29"/>
      <c r="D290" s="29"/>
    </row>
    <row r="291" spans="1:4" ht="86" customHeight="1" x14ac:dyDescent="0.2">
      <c r="A291" s="56"/>
      <c r="B291" s="27"/>
      <c r="C291" s="29"/>
      <c r="D291" s="29"/>
    </row>
    <row r="292" spans="1:4" ht="77" customHeight="1" x14ac:dyDescent="0.2">
      <c r="A292" s="56"/>
      <c r="B292" s="27"/>
      <c r="C292" s="29"/>
      <c r="D292" s="29"/>
    </row>
    <row r="293" spans="1:4" ht="76" customHeight="1" x14ac:dyDescent="0.2">
      <c r="A293" s="56"/>
      <c r="B293" s="27"/>
      <c r="C293" s="29"/>
      <c r="D293" s="29"/>
    </row>
    <row r="294" spans="1:4" x14ac:dyDescent="0.2">
      <c r="A294" s="2"/>
      <c r="B294" s="57"/>
      <c r="C294" s="56"/>
      <c r="D294" s="2"/>
    </row>
  </sheetData>
  <mergeCells count="82">
    <mergeCell ref="A255:D255"/>
    <mergeCell ref="C266:D266"/>
    <mergeCell ref="C267:D267"/>
    <mergeCell ref="A277:D277"/>
    <mergeCell ref="A286:D286"/>
    <mergeCell ref="C288:D288"/>
    <mergeCell ref="A240:D240"/>
    <mergeCell ref="C241:D241"/>
    <mergeCell ref="C242:D242"/>
    <mergeCell ref="A243:D243"/>
    <mergeCell ref="A246:D246"/>
    <mergeCell ref="C252:D252"/>
    <mergeCell ref="A188:D188"/>
    <mergeCell ref="A206:D206"/>
    <mergeCell ref="A207:D207"/>
    <mergeCell ref="A218:D218"/>
    <mergeCell ref="A219:D219"/>
    <mergeCell ref="A230:D230"/>
    <mergeCell ref="A172:D172"/>
    <mergeCell ref="A173:D173"/>
    <mergeCell ref="C178:D178"/>
    <mergeCell ref="C179:D179"/>
    <mergeCell ref="A182:D182"/>
    <mergeCell ref="A183:D183"/>
    <mergeCell ref="C150:D150"/>
    <mergeCell ref="A156:D156"/>
    <mergeCell ref="A160:D160"/>
    <mergeCell ref="A162:D162"/>
    <mergeCell ref="A166:D166"/>
    <mergeCell ref="A171:D171"/>
    <mergeCell ref="A134:D134"/>
    <mergeCell ref="A135:D135"/>
    <mergeCell ref="C137:D137"/>
    <mergeCell ref="A138:D138"/>
    <mergeCell ref="A143:D143"/>
    <mergeCell ref="A148:D148"/>
    <mergeCell ref="C114:D114"/>
    <mergeCell ref="A115:D115"/>
    <mergeCell ref="C117:D117"/>
    <mergeCell ref="A120:D120"/>
    <mergeCell ref="C123:D123"/>
    <mergeCell ref="A125:D125"/>
    <mergeCell ref="C101:D101"/>
    <mergeCell ref="A104:D104"/>
    <mergeCell ref="A107:D107"/>
    <mergeCell ref="A108:D108"/>
    <mergeCell ref="A111:D111"/>
    <mergeCell ref="C113:D113"/>
    <mergeCell ref="A76:D76"/>
    <mergeCell ref="A79:D79"/>
    <mergeCell ref="A80:D80"/>
    <mergeCell ref="A84:D84"/>
    <mergeCell ref="A89:D89"/>
    <mergeCell ref="A91:D91"/>
    <mergeCell ref="C58:D58"/>
    <mergeCell ref="A59:D59"/>
    <mergeCell ref="F59:H59"/>
    <mergeCell ref="A63:D63"/>
    <mergeCell ref="A64:D64"/>
    <mergeCell ref="A55:D55"/>
    <mergeCell ref="A57:D57"/>
    <mergeCell ref="F57:H57"/>
    <mergeCell ref="A49:D49"/>
    <mergeCell ref="A50:D50"/>
    <mergeCell ref="C51:D51"/>
    <mergeCell ref="C52:D52"/>
    <mergeCell ref="C53:D53"/>
    <mergeCell ref="C54:D54"/>
    <mergeCell ref="A46:D46"/>
    <mergeCell ref="C47:D47"/>
    <mergeCell ref="C48:D48"/>
    <mergeCell ref="C34:D34"/>
    <mergeCell ref="C37:D37"/>
    <mergeCell ref="A40:D40"/>
    <mergeCell ref="A41:D41"/>
    <mergeCell ref="A42:D42"/>
    <mergeCell ref="A6:D6"/>
    <mergeCell ref="A7:D7"/>
    <mergeCell ref="A14:D14"/>
    <mergeCell ref="A19:D19"/>
    <mergeCell ref="A28:D28"/>
    <mergeCell ref="A29:D29"/>
  </mergeCells>
  <dataValidations count="1">
    <dataValidation type="list" allowBlank="1" showInputMessage="1" showErrorMessage="1" sqref="B112:B114 B139:B142 B278:B285 B287:B293 B15:B18 B20:B25 B144:B147 B149:B155 B157:B159 B161 B163:B165 B167:B168 B90 B81:B83 B4:B5 B8:B13 B30:B39 B43:B45 B58 B56 B51:B54 B60:B62 B65:B75 B77:B78 B47:B48 B241:B242 B92:B103 B105:B106 B109:B110 B85:B88 B116:B119 B121:B124 B126:B133 B256:B276 B136:B137 B184:B187 B189:B205 B208:B217 B220:B229 B231:B239 B174:B181 B244:B245 B247:B254" xr:uid="{770861F6-DA5C-E044-8BB9-C7A20BC0928C}">
      <formula1>"Y,N"</formula1>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56E9-7F1C-6644-A9D6-E5CC4C1384D3}">
  <dimension ref="A1:J264"/>
  <sheetViews>
    <sheetView zoomScale="85" zoomScaleNormal="85" workbookViewId="0">
      <selection activeCell="C4" sqref="C4"/>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1" t="s">
        <v>80</v>
      </c>
      <c r="F1" s="32" t="s">
        <v>53</v>
      </c>
      <c r="G1" s="1" t="s">
        <v>514</v>
      </c>
      <c r="I1" s="26" t="s">
        <v>276</v>
      </c>
    </row>
    <row r="3" spans="1:10" ht="32" x14ac:dyDescent="0.2">
      <c r="A3" s="20" t="s">
        <v>78</v>
      </c>
      <c r="B3" s="10" t="s">
        <v>566</v>
      </c>
      <c r="C3" s="11" t="s">
        <v>564</v>
      </c>
      <c r="D3" s="11" t="s">
        <v>77</v>
      </c>
      <c r="E3" s="5"/>
      <c r="F3" s="11" t="s">
        <v>53</v>
      </c>
      <c r="G3" s="11" t="s">
        <v>54</v>
      </c>
      <c r="I3" s="11" t="s">
        <v>576</v>
      </c>
      <c r="J3" s="11" t="s">
        <v>568</v>
      </c>
    </row>
    <row r="4" spans="1:10" ht="189" customHeight="1" x14ac:dyDescent="0.2">
      <c r="A4" s="18" t="s">
        <v>32</v>
      </c>
      <c r="B4" s="17" t="s">
        <v>31</v>
      </c>
      <c r="C4" s="13"/>
      <c r="D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4" s="2"/>
      <c r="F4" s="31" t="s">
        <v>73</v>
      </c>
      <c r="G4" s="18" t="s">
        <v>56</v>
      </c>
      <c r="I4" s="18" t="s">
        <v>786</v>
      </c>
      <c r="J4" s="31"/>
    </row>
    <row r="5" spans="1:10" ht="219" customHeight="1" x14ac:dyDescent="0.2">
      <c r="A5" s="18" t="s">
        <v>33</v>
      </c>
      <c r="B5" s="17" t="s">
        <v>31</v>
      </c>
      <c r="C5" s="13"/>
      <c r="D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5" s="2"/>
      <c r="F5" s="31" t="s">
        <v>74</v>
      </c>
      <c r="G5" s="18" t="s">
        <v>55</v>
      </c>
      <c r="I5" s="18" t="s">
        <v>786</v>
      </c>
      <c r="J5" s="31"/>
    </row>
    <row r="6" spans="1:10" ht="34" x14ac:dyDescent="0.2">
      <c r="A6" s="58" t="s">
        <v>34</v>
      </c>
      <c r="B6" s="58"/>
      <c r="C6" s="58"/>
      <c r="D6" s="58"/>
      <c r="E6" s="2"/>
      <c r="F6" s="31" t="s">
        <v>617</v>
      </c>
      <c r="G6" s="18" t="s">
        <v>618</v>
      </c>
      <c r="I6" s="18" t="s">
        <v>787</v>
      </c>
      <c r="J6" s="31"/>
    </row>
    <row r="7" spans="1:10" ht="34" x14ac:dyDescent="0.2">
      <c r="A7" s="58" t="s">
        <v>0</v>
      </c>
      <c r="B7" s="58"/>
      <c r="C7" s="58"/>
      <c r="D7" s="58"/>
      <c r="E7" s="2"/>
      <c r="F7" s="31" t="s">
        <v>69</v>
      </c>
      <c r="G7" s="18" t="s">
        <v>70</v>
      </c>
      <c r="I7" s="18" t="s">
        <v>788</v>
      </c>
      <c r="J7" s="31"/>
    </row>
    <row r="8" spans="1:10" ht="116" customHeight="1" x14ac:dyDescent="0.2">
      <c r="A8" s="18" t="s">
        <v>35</v>
      </c>
      <c r="B8" s="17" t="s">
        <v>31</v>
      </c>
      <c r="C8" s="13" t="str">
        <f t="shared" ref="C8:C13" si="0">$F$5</f>
        <v>ISO 14971</v>
      </c>
      <c r="D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8" s="2"/>
      <c r="F8" s="31" t="s">
        <v>57</v>
      </c>
      <c r="G8" s="18" t="s">
        <v>58</v>
      </c>
      <c r="I8" s="18" t="s">
        <v>789</v>
      </c>
      <c r="J8" s="31"/>
    </row>
    <row r="9" spans="1:10" ht="113" customHeight="1" x14ac:dyDescent="0.2">
      <c r="A9" s="18" t="s">
        <v>36</v>
      </c>
      <c r="B9" s="17" t="s">
        <v>31</v>
      </c>
      <c r="C9" s="13" t="str">
        <f t="shared" si="0"/>
        <v>ISO 14971</v>
      </c>
      <c r="D9" s="14" t="str">
        <f t="shared" ref="D9:D13" si="1">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9" s="2"/>
      <c r="F9" s="31" t="s">
        <v>627</v>
      </c>
      <c r="G9" s="18" t="s">
        <v>628</v>
      </c>
      <c r="I9" s="18" t="s">
        <v>790</v>
      </c>
      <c r="J9" s="31"/>
    </row>
    <row r="10" spans="1:10" ht="125" customHeight="1" x14ac:dyDescent="0.2">
      <c r="A10" s="18" t="s">
        <v>37</v>
      </c>
      <c r="B10" s="17" t="s">
        <v>31</v>
      </c>
      <c r="C10" s="13" t="str">
        <f t="shared" si="0"/>
        <v>ISO 14971</v>
      </c>
      <c r="D10"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0" s="2"/>
      <c r="F10" s="31" t="s">
        <v>63</v>
      </c>
      <c r="G10" s="18" t="s">
        <v>629</v>
      </c>
      <c r="I10" s="18" t="s">
        <v>791</v>
      </c>
      <c r="J10" s="31"/>
    </row>
    <row r="11" spans="1:10" ht="128" customHeight="1" x14ac:dyDescent="0.2">
      <c r="A11" s="18" t="s">
        <v>38</v>
      </c>
      <c r="B11" s="17" t="s">
        <v>31</v>
      </c>
      <c r="C11" s="13" t="str">
        <f t="shared" si="0"/>
        <v>ISO 14971</v>
      </c>
      <c r="D11"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1" s="2"/>
      <c r="F11" s="31" t="s">
        <v>61</v>
      </c>
      <c r="G11" s="18" t="s">
        <v>62</v>
      </c>
      <c r="I11" s="18" t="s">
        <v>792</v>
      </c>
      <c r="J11" s="31"/>
    </row>
    <row r="12" spans="1:10" ht="144" customHeight="1" x14ac:dyDescent="0.2">
      <c r="A12" s="18" t="s">
        <v>52</v>
      </c>
      <c r="B12" s="17" t="s">
        <v>31</v>
      </c>
      <c r="C12" s="13" t="str">
        <f t="shared" si="0"/>
        <v>ISO 14971</v>
      </c>
      <c r="D12"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2" s="2"/>
      <c r="F12" s="31" t="s">
        <v>803</v>
      </c>
      <c r="G12" s="18" t="s">
        <v>804</v>
      </c>
      <c r="I12" s="18" t="s">
        <v>793</v>
      </c>
      <c r="J12" s="31"/>
    </row>
    <row r="13" spans="1:10" ht="128" customHeight="1" x14ac:dyDescent="0.2">
      <c r="A13" s="18" t="s">
        <v>39</v>
      </c>
      <c r="B13" s="17" t="s">
        <v>31</v>
      </c>
      <c r="C13" s="13" t="str">
        <f t="shared" si="0"/>
        <v>ISO 14971</v>
      </c>
      <c r="D13"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3" s="2"/>
      <c r="F13" s="31" t="s">
        <v>59</v>
      </c>
      <c r="G13" s="18" t="s">
        <v>60</v>
      </c>
      <c r="I13" s="18" t="s">
        <v>794</v>
      </c>
      <c r="J13" s="31"/>
    </row>
    <row r="14" spans="1:10" ht="64" customHeight="1" x14ac:dyDescent="0.2">
      <c r="A14" s="58" t="s">
        <v>40</v>
      </c>
      <c r="B14" s="58"/>
      <c r="C14" s="58"/>
      <c r="D14" s="58"/>
      <c r="F14" s="31" t="s">
        <v>531</v>
      </c>
      <c r="G14" s="18" t="s">
        <v>532</v>
      </c>
      <c r="I14" s="18" t="s">
        <v>795</v>
      </c>
      <c r="J14" s="31"/>
    </row>
    <row r="15" spans="1:10" ht="107" customHeight="1" x14ac:dyDescent="0.2">
      <c r="A15" s="18" t="s">
        <v>41</v>
      </c>
      <c r="B15" s="17" t="s">
        <v>31</v>
      </c>
      <c r="C15" s="13" t="str">
        <f>$F$5</f>
        <v>ISO 14971</v>
      </c>
      <c r="D1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5" s="31" t="s">
        <v>67</v>
      </c>
      <c r="G15" s="18" t="s">
        <v>68</v>
      </c>
      <c r="I15" s="18" t="s">
        <v>796</v>
      </c>
      <c r="J15" s="31"/>
    </row>
    <row r="16" spans="1:10" ht="145" customHeight="1" x14ac:dyDescent="0.2">
      <c r="A16" s="18" t="s">
        <v>42</v>
      </c>
      <c r="B16" s="17" t="s">
        <v>31</v>
      </c>
      <c r="C16" s="13" t="str">
        <f>$F$5</f>
        <v>ISO 14971</v>
      </c>
      <c r="D1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6" s="31" t="s">
        <v>621</v>
      </c>
      <c r="G16" s="18" t="s">
        <v>622</v>
      </c>
      <c r="I16" s="18" t="s">
        <v>797</v>
      </c>
      <c r="J16" s="31"/>
    </row>
    <row r="17" spans="1:10" ht="116" customHeight="1" x14ac:dyDescent="0.2">
      <c r="A17" s="18" t="s">
        <v>43</v>
      </c>
      <c r="B17" s="17" t="s">
        <v>31</v>
      </c>
      <c r="C17" s="13" t="str">
        <f>$F$5</f>
        <v>ISO 14971</v>
      </c>
      <c r="D17"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7" s="47" t="s">
        <v>521</v>
      </c>
      <c r="G17" s="48" t="s">
        <v>522</v>
      </c>
      <c r="I17" s="18" t="s">
        <v>798</v>
      </c>
      <c r="J17" s="31"/>
    </row>
    <row r="18" spans="1:10" ht="121" customHeight="1" x14ac:dyDescent="0.2">
      <c r="A18" s="18" t="s">
        <v>1</v>
      </c>
      <c r="B18" s="17" t="s">
        <v>31</v>
      </c>
      <c r="C18" s="13" t="str">
        <f>$F$5</f>
        <v>ISO 14971</v>
      </c>
      <c r="D1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8" s="31" t="s">
        <v>65</v>
      </c>
      <c r="G18" s="18" t="s">
        <v>66</v>
      </c>
      <c r="I18" s="18" t="s">
        <v>799</v>
      </c>
      <c r="J18" s="31"/>
    </row>
    <row r="19" spans="1:10" ht="68" x14ac:dyDescent="0.2">
      <c r="A19" s="67" t="s">
        <v>44</v>
      </c>
      <c r="B19" s="67"/>
      <c r="C19" s="67"/>
      <c r="D19" s="67"/>
      <c r="F19" s="31" t="s">
        <v>537</v>
      </c>
      <c r="G19" s="18" t="s">
        <v>538</v>
      </c>
      <c r="I19" s="18" t="s">
        <v>800</v>
      </c>
      <c r="J19" s="31"/>
    </row>
    <row r="20" spans="1:10" ht="62" customHeight="1" x14ac:dyDescent="0.2">
      <c r="A20" s="18" t="s">
        <v>45</v>
      </c>
      <c r="B20" s="17" t="s">
        <v>31</v>
      </c>
      <c r="C20" s="13" t="str">
        <f>$F$5&amp;CHAR(10)&amp;$F$21</f>
        <v>ISO 14971
ISO 8536-4</v>
      </c>
      <c r="D20"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0" s="31" t="s">
        <v>801</v>
      </c>
      <c r="G20" s="18" t="s">
        <v>802</v>
      </c>
      <c r="I20" s="22"/>
      <c r="J20" s="36"/>
    </row>
    <row r="21" spans="1:10" ht="87" customHeight="1" x14ac:dyDescent="0.2">
      <c r="A21" s="18" t="s">
        <v>46</v>
      </c>
      <c r="B21" s="17" t="s">
        <v>31</v>
      </c>
      <c r="C21" s="13" t="str">
        <f>$F$5&amp;CHAR(10)&amp;$F$21</f>
        <v>ISO 14971
ISO 8536-4</v>
      </c>
      <c r="D21"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1" s="31" t="s">
        <v>527</v>
      </c>
      <c r="G21" s="18" t="s">
        <v>528</v>
      </c>
      <c r="I21" s="22"/>
      <c r="J21" s="36"/>
    </row>
    <row r="22" spans="1:10" ht="86" customHeight="1" x14ac:dyDescent="0.2">
      <c r="A22" s="18" t="s">
        <v>47</v>
      </c>
      <c r="B22" s="17" t="s">
        <v>31</v>
      </c>
      <c r="C22" s="13" t="str">
        <f>F5&amp;CHAR(10)&amp;F19&amp;CHAR(10)&amp;F20&amp;CHAR(10)&amp;F21</f>
        <v>ISO 14971
ISO 80369-7
ISO 80369-20
ISO 8536-4</v>
      </c>
      <c r="D22"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2" s="31" t="s">
        <v>71</v>
      </c>
      <c r="G22" s="18" t="s">
        <v>72</v>
      </c>
      <c r="I22" s="22"/>
      <c r="J22" s="36"/>
    </row>
    <row r="23" spans="1:10" ht="92" customHeight="1" x14ac:dyDescent="0.2">
      <c r="A23" s="18" t="s">
        <v>48</v>
      </c>
      <c r="B23" s="17" t="s">
        <v>31</v>
      </c>
      <c r="C23" s="13" t="str">
        <f>F5&amp;CHAR(10)&amp;F19&amp;CHAR(10)&amp;F20&amp;CHAR(10)&amp;F21</f>
        <v>ISO 14971
ISO 80369-7
ISO 80369-20
ISO 8536-4</v>
      </c>
      <c r="D2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3" s="31" t="s">
        <v>523</v>
      </c>
      <c r="G23" s="18" t="s">
        <v>524</v>
      </c>
      <c r="I23" s="22"/>
      <c r="J23" s="36"/>
    </row>
    <row r="24" spans="1:10" ht="102" customHeight="1" x14ac:dyDescent="0.2">
      <c r="A24" s="18" t="s">
        <v>49</v>
      </c>
      <c r="B24" s="17" t="s">
        <v>31</v>
      </c>
      <c r="C24" s="13" t="str">
        <f>$F$5</f>
        <v>ISO 14971</v>
      </c>
      <c r="D2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4" s="31" t="s">
        <v>526</v>
      </c>
      <c r="G24" s="18" t="s">
        <v>525</v>
      </c>
      <c r="I24" s="22"/>
      <c r="J24" s="36"/>
    </row>
    <row r="25" spans="1:10" ht="68" x14ac:dyDescent="0.2">
      <c r="A25" s="18" t="s">
        <v>50</v>
      </c>
      <c r="B25" s="17" t="s">
        <v>544</v>
      </c>
      <c r="C25" s="19" t="str">
        <f>$G$1</f>
        <v>N/A</v>
      </c>
      <c r="D25" s="19" t="str">
        <f>$G$1</f>
        <v>N/A</v>
      </c>
      <c r="F25" s="47" t="s">
        <v>807</v>
      </c>
      <c r="G25" s="48" t="s">
        <v>808</v>
      </c>
      <c r="I25" s="22"/>
      <c r="J25" s="36"/>
    </row>
    <row r="26" spans="1:10" ht="32" customHeight="1" x14ac:dyDescent="0.2">
      <c r="F26" s="31" t="s">
        <v>806</v>
      </c>
      <c r="G26" s="18" t="s">
        <v>805</v>
      </c>
      <c r="I26" s="22"/>
      <c r="J26" s="36"/>
    </row>
    <row r="27" spans="1:10" ht="51" x14ac:dyDescent="0.2">
      <c r="A27" s="20" t="s">
        <v>79</v>
      </c>
      <c r="B27" s="10" t="s">
        <v>566</v>
      </c>
      <c r="C27" s="11" t="s">
        <v>564</v>
      </c>
      <c r="D27" s="11" t="s">
        <v>77</v>
      </c>
      <c r="F27" s="31" t="s">
        <v>539</v>
      </c>
      <c r="G27" s="18" t="s">
        <v>540</v>
      </c>
      <c r="I27" s="22"/>
      <c r="J27" s="36"/>
    </row>
    <row r="28" spans="1:10" ht="34" x14ac:dyDescent="0.2">
      <c r="A28" s="59" t="s">
        <v>81</v>
      </c>
      <c r="B28" s="59"/>
      <c r="C28" s="59"/>
      <c r="D28" s="59"/>
      <c r="F28" s="31" t="s">
        <v>529</v>
      </c>
      <c r="G28" s="18" t="s">
        <v>809</v>
      </c>
    </row>
    <row r="29" spans="1:10" ht="51" x14ac:dyDescent="0.2">
      <c r="A29" s="58" t="s">
        <v>273</v>
      </c>
      <c r="B29" s="58"/>
      <c r="C29" s="58"/>
      <c r="D29" s="58"/>
      <c r="F29" s="47" t="s">
        <v>515</v>
      </c>
      <c r="G29" s="48" t="s">
        <v>516</v>
      </c>
    </row>
    <row r="30" spans="1:10" ht="81" customHeight="1" x14ac:dyDescent="0.2">
      <c r="A30" s="18" t="s">
        <v>82</v>
      </c>
      <c r="B30" s="17" t="s">
        <v>31</v>
      </c>
      <c r="C30" s="13" t="str">
        <f>_xlfn.TEXTJOIN(CHAR(10),TRUE,$F$5:$F$22)</f>
        <v>ISO 14971
ISO 10555-1
ISO 10555-5
ISO 10993-1
ISO 10993-3
ISO 10993-4
ISO 10993-5
ISO 10993-6
ISO 10993-10
ISO 10993-11
ISO 10993-12
ISO 14937
ISO 23908
ISO 7864
ISO 80369-7
ISO 80369-20
ISO 8536-4
ISO 9626</v>
      </c>
      <c r="D3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0" s="31" t="s">
        <v>621</v>
      </c>
      <c r="G30" s="18" t="s">
        <v>622</v>
      </c>
    </row>
    <row r="31" spans="1:10" ht="98" customHeight="1" x14ac:dyDescent="0.2">
      <c r="A31" s="18" t="s">
        <v>83</v>
      </c>
      <c r="B31" s="17" t="s">
        <v>31</v>
      </c>
      <c r="C31" s="13" t="str">
        <f>_xlfn.TEXTJOIN(CHAR(10),TRUE,$F$6:$F$12)</f>
        <v>ISO 10555-1
ISO 10555-5
ISO 10993-1
ISO 10993-3
ISO 10993-4
ISO 10993-5
ISO 10993-6</v>
      </c>
      <c r="D3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1" s="31" t="s">
        <v>512</v>
      </c>
      <c r="G31" s="18" t="s">
        <v>513</v>
      </c>
    </row>
    <row r="32" spans="1:10" ht="90" customHeight="1" x14ac:dyDescent="0.2">
      <c r="A32" s="18" t="s">
        <v>84</v>
      </c>
      <c r="B32" s="17" t="s">
        <v>31</v>
      </c>
      <c r="C32" s="13" t="str">
        <f>_xlfn.TEXTJOIN(CHAR(10),TRUE,$F$6:$F$12)</f>
        <v>ISO 10555-1
ISO 10555-5
ISO 10993-1
ISO 10993-3
ISO 10993-4
ISO 10993-5
ISO 10993-6</v>
      </c>
      <c r="D3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2" s="49"/>
      <c r="G32" s="50"/>
    </row>
    <row r="33" spans="1:7" ht="99" customHeight="1" x14ac:dyDescent="0.2">
      <c r="A33" s="18" t="s">
        <v>85</v>
      </c>
      <c r="B33" s="17" t="s">
        <v>31</v>
      </c>
      <c r="C33" s="13" t="str">
        <f>F4&amp;CHAR(10)&amp;_xlfn.TEXTJOIN(CHAR(10),TRUE,$F$13:$F$18)&amp;CHAR(10)&amp;F22</f>
        <v>ISO 13485
ISO 10993-10
ISO 10993-11
ISO 10993-12
ISO 14937
ISO 23908
ISO 7864
ISO 9626</v>
      </c>
      <c r="D3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3" s="36"/>
      <c r="G33" s="22"/>
    </row>
    <row r="34" spans="1:7" ht="34" x14ac:dyDescent="0.2">
      <c r="A34" s="18" t="s">
        <v>86</v>
      </c>
      <c r="B34" s="17" t="s">
        <v>544</v>
      </c>
      <c r="C34" s="19" t="str">
        <f>$G$1</f>
        <v>N/A</v>
      </c>
      <c r="D34" s="19" t="str">
        <f>$G$1</f>
        <v>N/A</v>
      </c>
      <c r="F34" s="36"/>
      <c r="G34" s="22"/>
    </row>
    <row r="35" spans="1:7" ht="112" customHeight="1" x14ac:dyDescent="0.2">
      <c r="A35" s="18" t="s">
        <v>87</v>
      </c>
      <c r="B35" s="17" t="s">
        <v>31</v>
      </c>
      <c r="C35" s="13" t="str">
        <f>_xlfn.TEXTJOIN(CHAR(10),TRUE,$F$13:$F$18)&amp;CHAR(10)&amp;F22</f>
        <v>ISO 10993-10
ISO 10993-11
ISO 10993-12
ISO 14937
ISO 23908
ISO 7864
ISO 9626</v>
      </c>
      <c r="D3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5" s="34"/>
      <c r="G35" s="2"/>
    </row>
    <row r="36" spans="1:7" ht="56" customHeight="1" x14ac:dyDescent="0.2">
      <c r="A36" s="18" t="s">
        <v>88</v>
      </c>
      <c r="B36" s="17" t="s">
        <v>31</v>
      </c>
      <c r="C36" s="13" t="str">
        <f>_xlfn.TEXTJOIN(CHAR(10),TRUE,$F$13:$F$18)&amp;CHAR(10)&amp;F22</f>
        <v>ISO 10993-10
ISO 10993-11
ISO 10993-12
ISO 14937
ISO 23908
ISO 7864
ISO 9626</v>
      </c>
      <c r="D3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7" spans="1:7" ht="121" customHeight="1" x14ac:dyDescent="0.2">
      <c r="A37" s="18" t="s">
        <v>89</v>
      </c>
      <c r="B37" s="17" t="s">
        <v>31</v>
      </c>
      <c r="C37" s="13" t="str">
        <f>F21&amp;CHAR(10)&amp;_xlfn.TEXTJOIN(CHAR(10),TRUE,$F$13:$F$18)&amp;CHAR(10)&amp;F22</f>
        <v>ISO 8536-4
ISO 10993-10
ISO 10993-11
ISO 10993-12
ISO 14937
ISO 23908
ISO 7864
ISO 9626</v>
      </c>
      <c r="D3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8" spans="1:7" ht="124" customHeight="1" x14ac:dyDescent="0.2">
      <c r="A38" s="18" t="s">
        <v>90</v>
      </c>
      <c r="B38" s="17" t="s">
        <v>31</v>
      </c>
      <c r="C38" s="13" t="str">
        <f>F5&amp;CHAR(10)&amp;_xlfn.TEXTJOIN(CHAR(10),TRUE,$F$25:$F$27)</f>
        <v>ISO 14971
IEC 60601-1-6
IEC 62304
IEC 62366-1</v>
      </c>
      <c r="D38"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8" s="34"/>
      <c r="G38" s="2"/>
    </row>
    <row r="39" spans="1:7" ht="121" customHeight="1" x14ac:dyDescent="0.2">
      <c r="A39" s="18" t="s">
        <v>92</v>
      </c>
      <c r="B39" s="17" t="s">
        <v>31</v>
      </c>
      <c r="C39" s="13" t="str">
        <f>F4&amp;CHAR(10)&amp;F5</f>
        <v>ISO 13485
ISO 14971</v>
      </c>
      <c r="D3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0" spans="1:7" x14ac:dyDescent="0.2">
      <c r="A40" s="59" t="s">
        <v>91</v>
      </c>
      <c r="B40" s="59"/>
      <c r="C40" s="59"/>
      <c r="D40" s="59"/>
    </row>
    <row r="41" spans="1:7" x14ac:dyDescent="0.2">
      <c r="A41" s="59" t="s">
        <v>93</v>
      </c>
      <c r="B41" s="59"/>
      <c r="C41" s="59"/>
      <c r="D41" s="59"/>
    </row>
    <row r="42" spans="1:7" ht="50" customHeight="1" x14ac:dyDescent="0.2">
      <c r="A42" s="58" t="s">
        <v>94</v>
      </c>
      <c r="B42" s="58"/>
      <c r="C42" s="58"/>
      <c r="D42" s="58"/>
    </row>
    <row r="43" spans="1:7" ht="102" customHeight="1" x14ac:dyDescent="0.2">
      <c r="A43" s="18" t="s">
        <v>2</v>
      </c>
      <c r="B43" s="17" t="s">
        <v>31</v>
      </c>
      <c r="C43" s="13" t="str">
        <f>$F$5&amp;CHAR(10)&amp;_xlfn.TEXTJOIN(CHAR(10),TRUE,$F$13:$F$18)&amp;CHAR(10)&amp;F22</f>
        <v>ISO 14971
ISO 10993-10
ISO 10993-11
ISO 10993-12
ISO 14937
ISO 23908
ISO 7864
ISO 9626</v>
      </c>
      <c r="D4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4" spans="1:7" ht="111" customHeight="1" x14ac:dyDescent="0.2">
      <c r="A44" s="18" t="s">
        <v>3</v>
      </c>
      <c r="B44" s="17" t="s">
        <v>31</v>
      </c>
      <c r="C44" s="13" t="str">
        <f>$F$5&amp;CHAR(10)&amp;_xlfn.TEXTJOIN(CHAR(10),TRUE,$F$13:$F$18)&amp;CHAR(10)&amp;F22</f>
        <v>ISO 14971
ISO 10993-10
ISO 10993-11
ISO 10993-12
ISO 14937
ISO 23908
ISO 7864
ISO 9626</v>
      </c>
      <c r="D4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5" spans="1:7" ht="126" customHeight="1" x14ac:dyDescent="0.2">
      <c r="A45" s="18" t="s">
        <v>4</v>
      </c>
      <c r="B45" s="17" t="s">
        <v>31</v>
      </c>
      <c r="C45" s="13" t="str">
        <f>$F$5&amp;CHAR(10)&amp;_xlfn.TEXTJOIN(CHAR(10),TRUE,$F$13:$F$18)&amp;CHAR(10)&amp;F22</f>
        <v>ISO 14971
ISO 10993-10
ISO 10993-11
ISO 10993-12
ISO 14937
ISO 23908
ISO 7864
ISO 9626</v>
      </c>
      <c r="D4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6" spans="1:7" x14ac:dyDescent="0.2">
      <c r="A46" s="58" t="s">
        <v>5</v>
      </c>
      <c r="B46" s="58"/>
      <c r="C46" s="58"/>
      <c r="D46" s="58"/>
    </row>
    <row r="47" spans="1:7" ht="134" customHeight="1" x14ac:dyDescent="0.2">
      <c r="A47" s="18" t="s">
        <v>275</v>
      </c>
      <c r="B47" s="17" t="s">
        <v>31</v>
      </c>
      <c r="C47" s="13" t="str">
        <f>$F$5&amp;CHAR(10)&amp;$F$28</f>
        <v>ISO 14971
ISO 10993-7</v>
      </c>
      <c r="D47"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48" spans="1:7" ht="85" x14ac:dyDescent="0.2">
      <c r="A48" s="18" t="s">
        <v>274</v>
      </c>
      <c r="B48" s="17" t="s">
        <v>544</v>
      </c>
      <c r="C48" s="19" t="str">
        <f>$G$1</f>
        <v>N/A</v>
      </c>
      <c r="D48" s="19" t="str">
        <f>$G$1</f>
        <v>N/A</v>
      </c>
    </row>
    <row r="49" spans="1:4" x14ac:dyDescent="0.2">
      <c r="A49" s="59" t="s">
        <v>95</v>
      </c>
      <c r="B49" s="59"/>
      <c r="C49" s="59"/>
      <c r="D49" s="59"/>
    </row>
    <row r="50" spans="1:4" x14ac:dyDescent="0.2">
      <c r="A50" s="58" t="s">
        <v>6</v>
      </c>
      <c r="B50" s="58"/>
      <c r="C50" s="58"/>
      <c r="D50" s="58"/>
    </row>
    <row r="51" spans="1:4" ht="75" customHeight="1" x14ac:dyDescent="0.2">
      <c r="A51" s="18" t="s">
        <v>96</v>
      </c>
      <c r="B51" s="17"/>
      <c r="C51" s="60" t="s">
        <v>634</v>
      </c>
      <c r="D51" s="61"/>
    </row>
    <row r="52" spans="1:4" ht="78" customHeight="1" x14ac:dyDescent="0.2">
      <c r="A52" s="18" t="s">
        <v>97</v>
      </c>
      <c r="B52" s="17"/>
      <c r="C52" s="60" t="s">
        <v>634</v>
      </c>
      <c r="D52" s="61"/>
    </row>
    <row r="53" spans="1:4" ht="93" customHeight="1" x14ac:dyDescent="0.2">
      <c r="A53" s="18" t="s">
        <v>98</v>
      </c>
      <c r="B53" s="17"/>
      <c r="C53" s="60" t="s">
        <v>634</v>
      </c>
      <c r="D53" s="61"/>
    </row>
    <row r="54" spans="1:4" ht="105" customHeight="1" x14ac:dyDescent="0.2">
      <c r="A54" s="18" t="s">
        <v>99</v>
      </c>
      <c r="B54" s="17"/>
      <c r="C54" s="60" t="s">
        <v>634</v>
      </c>
      <c r="D54" s="61"/>
    </row>
    <row r="55" spans="1:4" ht="17" customHeight="1" x14ac:dyDescent="0.2">
      <c r="A55" s="59" t="s">
        <v>100</v>
      </c>
      <c r="B55" s="59"/>
      <c r="C55" s="59"/>
      <c r="D55" s="59"/>
    </row>
    <row r="56" spans="1:4" ht="119" x14ac:dyDescent="0.2">
      <c r="A56" s="18" t="s">
        <v>7</v>
      </c>
      <c r="B56" s="17" t="s">
        <v>544</v>
      </c>
      <c r="C56" s="19" t="str">
        <f>$G$1</f>
        <v>N/A</v>
      </c>
      <c r="D56" s="19" t="str">
        <f>$G$1</f>
        <v>N/A</v>
      </c>
    </row>
    <row r="57" spans="1:4" ht="17" customHeight="1" x14ac:dyDescent="0.2">
      <c r="A57" s="59" t="s">
        <v>101</v>
      </c>
      <c r="B57" s="59"/>
      <c r="C57" s="59"/>
      <c r="D57" s="59"/>
    </row>
    <row r="58" spans="1:4" ht="34" x14ac:dyDescent="0.2">
      <c r="A58" s="18" t="s">
        <v>102</v>
      </c>
      <c r="B58" s="17"/>
      <c r="C58" s="60" t="s">
        <v>634</v>
      </c>
      <c r="D58" s="61"/>
    </row>
    <row r="59" spans="1:4" ht="17" customHeight="1" x14ac:dyDescent="0.2">
      <c r="A59" s="59" t="s">
        <v>103</v>
      </c>
      <c r="B59" s="59"/>
      <c r="C59" s="59"/>
      <c r="D59" s="59"/>
    </row>
    <row r="60" spans="1:4" ht="143" customHeight="1" x14ac:dyDescent="0.2">
      <c r="A60" s="18" t="s">
        <v>8</v>
      </c>
      <c r="B60" s="17" t="s">
        <v>31</v>
      </c>
      <c r="C60" s="13" t="str">
        <f>$F$5&amp;CHAR(10)&amp;$F$28</f>
        <v>ISO 14971
ISO 10993-7</v>
      </c>
      <c r="D60" s="13" t="str">
        <f>_xlfn.TEXTJOIN(CHAR(10),TRUE,$I$9:$I$27)</f>
        <v>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1" spans="1:4" ht="181" customHeight="1" x14ac:dyDescent="0.2">
      <c r="A61" s="23" t="s">
        <v>104</v>
      </c>
      <c r="B61" s="17" t="s">
        <v>31</v>
      </c>
      <c r="C61" s="13" t="str">
        <f>F5&amp;CHAR(10)&amp;_xlfn.TEXTJOIN(CHAR(10),TRUE,$F$13:$F$18)&amp;CHAR(10)&amp;F22</f>
        <v>ISO 14971
ISO 10993-10
ISO 10993-11
ISO 10993-12
ISO 14937
ISO 23908
ISO 7864
ISO 9626</v>
      </c>
      <c r="D6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2" spans="1:4" ht="240" customHeight="1" x14ac:dyDescent="0.2">
      <c r="A62" s="23" t="s">
        <v>105</v>
      </c>
      <c r="B62" s="17" t="s">
        <v>31</v>
      </c>
      <c r="C62" s="13" t="str">
        <f>F5&amp;CHAR(10)&amp;_xlfn.TEXTJOIN(CHAR(10),TRUE,$F$13:$F$18)&amp;CHAR(10)&amp;F22</f>
        <v>ISO 14971
ISO 10993-10
ISO 10993-11
ISO 10993-12
ISO 14937
ISO 23908
ISO 7864
ISO 9626</v>
      </c>
      <c r="D6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3" spans="1:4" ht="17" customHeight="1" x14ac:dyDescent="0.2">
      <c r="A63" s="59" t="s">
        <v>106</v>
      </c>
      <c r="B63" s="59"/>
      <c r="C63" s="59"/>
      <c r="D63" s="59"/>
    </row>
    <row r="64" spans="1:4" ht="34" customHeight="1" x14ac:dyDescent="0.2">
      <c r="A64" s="58" t="s">
        <v>107</v>
      </c>
      <c r="B64" s="58"/>
      <c r="C64" s="58"/>
      <c r="D64" s="58"/>
    </row>
    <row r="65" spans="1:4" ht="91" customHeight="1" x14ac:dyDescent="0.2">
      <c r="A65" s="24" t="s">
        <v>108</v>
      </c>
      <c r="B65" s="17" t="s">
        <v>31</v>
      </c>
      <c r="C65" s="19" t="str">
        <f>$F$5</f>
        <v>ISO 14971</v>
      </c>
      <c r="D6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6" spans="1:4" ht="100" customHeight="1" x14ac:dyDescent="0.2">
      <c r="A66" s="24" t="s">
        <v>109</v>
      </c>
      <c r="B66" s="17" t="s">
        <v>31</v>
      </c>
      <c r="C66" s="19" t="str">
        <f>$F$5</f>
        <v>ISO 14971</v>
      </c>
      <c r="D6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7" spans="1:4" ht="134" customHeight="1" x14ac:dyDescent="0.2">
      <c r="A67" s="24" t="s">
        <v>110</v>
      </c>
      <c r="B67" s="17" t="s">
        <v>31</v>
      </c>
      <c r="C67" s="19" t="str">
        <f>$F$5</f>
        <v>ISO 14971</v>
      </c>
      <c r="D6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8" spans="1:4" ht="91" customHeight="1" x14ac:dyDescent="0.2">
      <c r="A68" s="24" t="s">
        <v>111</v>
      </c>
      <c r="B68" s="17" t="s">
        <v>31</v>
      </c>
      <c r="C68" s="19" t="str">
        <f>$F$5</f>
        <v>ISO 14971</v>
      </c>
      <c r="D68"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9" spans="1:4" ht="103" customHeight="1" x14ac:dyDescent="0.2">
      <c r="A69" s="23" t="s">
        <v>112</v>
      </c>
      <c r="B69" s="17" t="s">
        <v>31</v>
      </c>
      <c r="C69" s="13" t="str">
        <f>_xlfn.TEXTJOIN(CHAR(10),TRUE,$F$23:$F$24)</f>
        <v>IEC 60601-1
IEC 60601-1-2</v>
      </c>
      <c r="D6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0" spans="1:4" ht="51" x14ac:dyDescent="0.2">
      <c r="A70" s="23" t="s">
        <v>113</v>
      </c>
      <c r="B70" s="17" t="s">
        <v>544</v>
      </c>
      <c r="C70" s="19" t="str">
        <f>$G$1</f>
        <v>N/A</v>
      </c>
      <c r="D70" s="19" t="str">
        <f>$G$1</f>
        <v>N/A</v>
      </c>
    </row>
    <row r="71" spans="1:4" ht="77" customHeight="1" x14ac:dyDescent="0.2">
      <c r="A71" s="23" t="s">
        <v>114</v>
      </c>
      <c r="B71" s="17" t="s">
        <v>31</v>
      </c>
      <c r="C71" s="13" t="str">
        <f>F4&amp;CHAR(10)&amp;F5&amp;CHAR(10)&amp;F25&amp;CHAR(10)&amp;F26</f>
        <v>ISO 13485
ISO 14971
IEC 60601-1-6
IEC 62304</v>
      </c>
      <c r="D71" s="13" t="str">
        <f>_xlfn.TEXTJOIN(CHAR(10),TRUE,$I$4:$I$24)&amp;CHAR(10)&amp;I26</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2" spans="1:4" ht="63" customHeight="1" x14ac:dyDescent="0.2">
      <c r="A72" s="23" t="s">
        <v>115</v>
      </c>
      <c r="B72" s="17" t="s">
        <v>31</v>
      </c>
      <c r="C72" s="13" t="str">
        <f>_xlfn.TEXTJOIN(CHAR(10),TRUE,$F$23:$F$26)</f>
        <v>IEC 60601-1
IEC 60601-1-2
IEC 60601-1-6
IEC 62304</v>
      </c>
      <c r="D72" s="13" t="str">
        <f>_xlfn.TEXTJOIN(CHAR(10),TRUE,$I$4:$I$24)&amp;CHAR(10)&amp;I27</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3" spans="1:4" ht="104" customHeight="1" x14ac:dyDescent="0.2">
      <c r="A73" s="23" t="s">
        <v>116</v>
      </c>
      <c r="B73" s="17" t="s">
        <v>31</v>
      </c>
      <c r="C73" s="13" t="str">
        <f>_xlfn.TEXTJOIN(CHAR(10),TRUE,$F$23:$F$26)</f>
        <v>IEC 60601-1
IEC 60601-1-2
IEC 60601-1-6
IEC 62304</v>
      </c>
      <c r="D7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4" spans="1:4" ht="61" customHeight="1" x14ac:dyDescent="0.2">
      <c r="A74" s="23" t="s">
        <v>117</v>
      </c>
      <c r="B74" s="17" t="s">
        <v>31</v>
      </c>
      <c r="C74" s="13" t="str">
        <f>F4&amp;CHAR(10)&amp;F5&amp;CHAR(10)&amp;F27</f>
        <v>ISO 13485
ISO 14971
IEC 62366-1</v>
      </c>
      <c r="D74" s="13" t="str">
        <f>I25&amp;CHAR(10)&amp;I27</f>
        <v xml:space="preserve">
</v>
      </c>
    </row>
    <row r="75" spans="1:4" ht="119" customHeight="1" x14ac:dyDescent="0.2">
      <c r="A75" s="23" t="s">
        <v>118</v>
      </c>
      <c r="B75" s="17" t="s">
        <v>31</v>
      </c>
      <c r="C75" s="13" t="str">
        <f>_xlfn.TEXTJOIN(CHAR(10),TRUE,$F$25:$F$27)</f>
        <v>IEC 60601-1-6
IEC 62304
IEC 62366-1</v>
      </c>
      <c r="D7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6" spans="1:4" x14ac:dyDescent="0.2">
      <c r="A76" s="68" t="s">
        <v>119</v>
      </c>
      <c r="B76" s="68"/>
      <c r="C76" s="68"/>
      <c r="D76" s="68"/>
    </row>
    <row r="77" spans="1:4" ht="68" x14ac:dyDescent="0.2">
      <c r="A77" s="23" t="s">
        <v>120</v>
      </c>
      <c r="B77" s="17" t="s">
        <v>544</v>
      </c>
      <c r="C77" s="15" t="str">
        <f>$G$1</f>
        <v>N/A</v>
      </c>
      <c r="D77" s="15" t="str">
        <f>$G$1</f>
        <v>N/A</v>
      </c>
    </row>
    <row r="78" spans="1:4" ht="102" x14ac:dyDescent="0.2">
      <c r="A78" s="23" t="s">
        <v>121</v>
      </c>
      <c r="B78" s="17" t="s">
        <v>544</v>
      </c>
      <c r="C78" s="15" t="str">
        <f>$G$1</f>
        <v>N/A</v>
      </c>
      <c r="D78" s="15" t="str">
        <f>$G$1</f>
        <v>N/A</v>
      </c>
    </row>
    <row r="79" spans="1:4" x14ac:dyDescent="0.2">
      <c r="A79" s="59" t="s">
        <v>122</v>
      </c>
      <c r="B79" s="59"/>
      <c r="C79" s="59"/>
      <c r="D79" s="59"/>
    </row>
    <row r="80" spans="1:4" x14ac:dyDescent="0.2">
      <c r="A80" s="68" t="s">
        <v>126</v>
      </c>
      <c r="B80" s="68"/>
      <c r="C80" s="68"/>
      <c r="D80" s="68"/>
    </row>
    <row r="81" spans="1:4" ht="17" x14ac:dyDescent="0.2">
      <c r="A81" s="23" t="s">
        <v>123</v>
      </c>
      <c r="B81" s="17" t="s">
        <v>544</v>
      </c>
      <c r="C81" s="15" t="str">
        <f t="shared" ref="C81:D83" si="2">$G$1</f>
        <v>N/A</v>
      </c>
      <c r="D81" s="15" t="str">
        <f t="shared" si="2"/>
        <v>N/A</v>
      </c>
    </row>
    <row r="82" spans="1:4" ht="68" x14ac:dyDescent="0.2">
      <c r="A82" s="23" t="s">
        <v>124</v>
      </c>
      <c r="B82" s="17" t="s">
        <v>544</v>
      </c>
      <c r="C82" s="15" t="str">
        <f t="shared" si="2"/>
        <v>N/A</v>
      </c>
      <c r="D82" s="15" t="str">
        <f t="shared" si="2"/>
        <v>N/A</v>
      </c>
    </row>
    <row r="83" spans="1:4" ht="34" x14ac:dyDescent="0.2">
      <c r="A83" s="23" t="s">
        <v>125</v>
      </c>
      <c r="B83" s="17" t="s">
        <v>544</v>
      </c>
      <c r="C83" s="15" t="str">
        <f t="shared" si="2"/>
        <v>N/A</v>
      </c>
      <c r="D83" s="15" t="str">
        <f t="shared" si="2"/>
        <v>N/A</v>
      </c>
    </row>
    <row r="84" spans="1:4" x14ac:dyDescent="0.2">
      <c r="A84" s="62" t="s">
        <v>127</v>
      </c>
      <c r="B84" s="62"/>
      <c r="C84" s="62"/>
      <c r="D84" s="62"/>
    </row>
    <row r="85" spans="1:4" ht="51" x14ac:dyDescent="0.2">
      <c r="A85" s="14" t="s">
        <v>128</v>
      </c>
      <c r="B85" s="17" t="s">
        <v>544</v>
      </c>
      <c r="C85" s="15" t="str">
        <f t="shared" ref="C85:D88" si="3">$G$1</f>
        <v>N/A</v>
      </c>
      <c r="D85" s="15" t="str">
        <f t="shared" si="3"/>
        <v>N/A</v>
      </c>
    </row>
    <row r="86" spans="1:4" ht="85" x14ac:dyDescent="0.2">
      <c r="A86" s="14" t="s">
        <v>129</v>
      </c>
      <c r="B86" s="17" t="s">
        <v>544</v>
      </c>
      <c r="C86" s="15" t="str">
        <f t="shared" si="3"/>
        <v>N/A</v>
      </c>
      <c r="D86" s="15" t="str">
        <f t="shared" si="3"/>
        <v>N/A</v>
      </c>
    </row>
    <row r="87" spans="1:4" ht="34" x14ac:dyDescent="0.2">
      <c r="A87" s="14" t="s">
        <v>130</v>
      </c>
      <c r="B87" s="17" t="s">
        <v>544</v>
      </c>
      <c r="C87" s="15" t="str">
        <f t="shared" si="3"/>
        <v>N/A</v>
      </c>
      <c r="D87" s="15" t="str">
        <f t="shared" si="3"/>
        <v>N/A</v>
      </c>
    </row>
    <row r="88" spans="1:4" ht="85" x14ac:dyDescent="0.2">
      <c r="A88" s="14" t="s">
        <v>131</v>
      </c>
      <c r="B88" s="17" t="s">
        <v>544</v>
      </c>
      <c r="C88" s="15" t="str">
        <f t="shared" si="3"/>
        <v>N/A</v>
      </c>
      <c r="D88" s="15" t="str">
        <f t="shared" si="3"/>
        <v>N/A</v>
      </c>
    </row>
    <row r="89" spans="1:4" x14ac:dyDescent="0.2">
      <c r="A89" s="63" t="s">
        <v>132</v>
      </c>
      <c r="B89" s="63"/>
      <c r="C89" s="63"/>
      <c r="D89" s="63"/>
    </row>
    <row r="90" spans="1:4" ht="129" customHeight="1" x14ac:dyDescent="0.2">
      <c r="A90" s="18" t="s">
        <v>133</v>
      </c>
      <c r="B90" s="17" t="s">
        <v>31</v>
      </c>
      <c r="C90" s="13" t="str">
        <f>F5&amp;CHAR(10)&amp;_xlfn.TEXTJOIN(CHAR(10),TRUE,$F$17:$F$21)</f>
        <v>ISO 14971
ISO 23908
ISO 7864
ISO 80369-7
ISO 80369-20
ISO 8536-4</v>
      </c>
      <c r="D90"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1" spans="1:4" x14ac:dyDescent="0.2">
      <c r="A91" s="62" t="s">
        <v>134</v>
      </c>
      <c r="B91" s="62"/>
      <c r="C91" s="62"/>
      <c r="D91" s="62"/>
    </row>
    <row r="92" spans="1:4" ht="149" customHeight="1" x14ac:dyDescent="0.2">
      <c r="A92" s="14" t="s">
        <v>135</v>
      </c>
      <c r="B92" s="17" t="s">
        <v>31</v>
      </c>
      <c r="C92" s="13" t="str">
        <f>F5&amp;CHAR(10)&amp;_xlfn.TEXTJOIN(CHAR(10),TRUE,$F$13:$F$18)&amp;CHAR(10)&amp;F22</f>
        <v>ISO 14971
ISO 10993-10
ISO 10993-11
ISO 10993-12
ISO 14937
ISO 23908
ISO 7864
ISO 9626</v>
      </c>
      <c r="D9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3" spans="1:4" ht="128" customHeight="1" x14ac:dyDescent="0.2">
      <c r="A93" s="14" t="s">
        <v>136</v>
      </c>
      <c r="B93" s="17" t="s">
        <v>31</v>
      </c>
      <c r="C93" s="13" t="str">
        <f>F5&amp;CHAR(10)&amp;F6&amp;CHAR(10)&amp;_xlfn.TEXTJOIN(CHAR(10),TRUE,$F$19:$F$20)</f>
        <v>ISO 14971
ISO 10555-1
ISO 80369-7
ISO 80369-20</v>
      </c>
      <c r="D9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4" spans="1:4" ht="120" customHeight="1" x14ac:dyDescent="0.2">
      <c r="A94" s="14" t="s">
        <v>137</v>
      </c>
      <c r="B94" s="17" t="s">
        <v>31</v>
      </c>
      <c r="C94" s="19" t="str">
        <f>F5</f>
        <v>ISO 14971</v>
      </c>
      <c r="D9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5" spans="1:4" ht="115" customHeight="1" x14ac:dyDescent="0.2">
      <c r="A95" s="14" t="s">
        <v>138</v>
      </c>
      <c r="B95" s="17" t="s">
        <v>31</v>
      </c>
      <c r="C95" s="13" t="str">
        <f>F5&amp;CHAR(10)&amp;_xlfn.TEXTJOIN(CHAR(10),TRUE,$F$19:$F$21)</f>
        <v>ISO 14971
ISO 80369-7
ISO 80369-20
ISO 8536-4</v>
      </c>
      <c r="D95"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6" spans="1:4" ht="157" customHeight="1" x14ac:dyDescent="0.2">
      <c r="A96" s="14" t="s">
        <v>139</v>
      </c>
      <c r="B96" s="17" t="s">
        <v>31</v>
      </c>
      <c r="C96" s="13" t="str">
        <f>$F$5&amp;CHAR(10)&amp;$F$6</f>
        <v>ISO 14971
ISO 10555-1</v>
      </c>
      <c r="D9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7" spans="1:4" ht="120" customHeight="1" x14ac:dyDescent="0.2">
      <c r="A97" s="14" t="s">
        <v>140</v>
      </c>
      <c r="B97" s="17" t="s">
        <v>31</v>
      </c>
      <c r="C97" s="13" t="str">
        <f>$F$5&amp;CHAR(10)&amp;$F$21</f>
        <v>ISO 14971
ISO 8536-4</v>
      </c>
      <c r="D97"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8" spans="1:4" ht="83" customHeight="1" x14ac:dyDescent="0.2">
      <c r="A98" s="14" t="s">
        <v>141</v>
      </c>
      <c r="B98" s="17" t="s">
        <v>31</v>
      </c>
      <c r="C98" s="13" t="str">
        <f>$F$5&amp;CHAR(10)&amp;$F$21</f>
        <v>ISO 14971
ISO 8536-4</v>
      </c>
      <c r="D98"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9" spans="1:4" ht="136" customHeight="1" x14ac:dyDescent="0.2">
      <c r="A99" s="14" t="s">
        <v>142</v>
      </c>
      <c r="B99" s="17" t="s">
        <v>31</v>
      </c>
      <c r="C99" s="13" t="str">
        <f>F4&amp;CHAR(10)&amp;$F$5&amp;CHAR(10)&amp;$F$21</f>
        <v>ISO 13485
ISO 14971
ISO 8536-4</v>
      </c>
      <c r="D99"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0" spans="1:4" ht="101" customHeight="1" x14ac:dyDescent="0.2">
      <c r="A100" s="14" t="s">
        <v>143</v>
      </c>
      <c r="B100" s="17" t="s">
        <v>31</v>
      </c>
      <c r="C100" s="13" t="str">
        <f>$F$4&amp;CHAR(10)&amp;$F$5&amp;CHAR(10)&amp;$F$21</f>
        <v>ISO 13485
ISO 14971
ISO 8536-4</v>
      </c>
      <c r="D100"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1" spans="1:4" ht="106" customHeight="1" x14ac:dyDescent="0.2">
      <c r="A101" s="14" t="s">
        <v>144</v>
      </c>
      <c r="B101" s="17" t="s">
        <v>31</v>
      </c>
      <c r="C101" s="13" t="str">
        <f>$F$5&amp;CHAR(10)&amp;$F$6&amp;CHAR(10)&amp;$F$21</f>
        <v>ISO 14971
ISO 10555-1
ISO 8536-4</v>
      </c>
      <c r="D10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2" spans="1:4" ht="51" x14ac:dyDescent="0.2">
      <c r="A102" s="14" t="s">
        <v>145</v>
      </c>
      <c r="B102" s="17" t="s">
        <v>544</v>
      </c>
      <c r="C102" s="19" t="str">
        <f>$G$1</f>
        <v>N/A</v>
      </c>
      <c r="D102" s="19" t="str">
        <f>$G$1</f>
        <v>N/A</v>
      </c>
    </row>
    <row r="103" spans="1:4" ht="131" customHeight="1" x14ac:dyDescent="0.2">
      <c r="A103" s="14" t="s">
        <v>146</v>
      </c>
      <c r="B103" s="17" t="s">
        <v>31</v>
      </c>
      <c r="C103" s="13" t="str">
        <f>F4&amp;CHAR(10)&amp;$F$5&amp;CHAR(10)&amp;$F$27</f>
        <v>ISO 13485
ISO 14971
IEC 62366-1</v>
      </c>
      <c r="D10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04" spans="1:4" x14ac:dyDescent="0.2">
      <c r="A104" s="63" t="s">
        <v>147</v>
      </c>
      <c r="B104" s="63"/>
      <c r="C104" s="63"/>
      <c r="D104" s="63"/>
    </row>
    <row r="105" spans="1:4" ht="51" x14ac:dyDescent="0.2">
      <c r="A105" s="14" t="s">
        <v>148</v>
      </c>
      <c r="B105" s="17" t="s">
        <v>544</v>
      </c>
      <c r="C105" s="15" t="str">
        <f>$G$1</f>
        <v>N/A</v>
      </c>
      <c r="D105" s="15" t="str">
        <f>$G$1</f>
        <v>N/A</v>
      </c>
    </row>
    <row r="106" spans="1:4" ht="34" x14ac:dyDescent="0.2">
      <c r="A106" s="14" t="s">
        <v>149</v>
      </c>
      <c r="B106" s="17" t="s">
        <v>544</v>
      </c>
      <c r="C106" s="15" t="str">
        <f>$G$1</f>
        <v>N/A</v>
      </c>
      <c r="D106" s="15" t="str">
        <f>$G$1</f>
        <v>N/A</v>
      </c>
    </row>
    <row r="107" spans="1:4" x14ac:dyDescent="0.2">
      <c r="A107" s="63" t="s">
        <v>150</v>
      </c>
      <c r="B107" s="63"/>
      <c r="C107" s="63"/>
      <c r="D107" s="63"/>
    </row>
    <row r="108" spans="1:4" x14ac:dyDescent="0.2">
      <c r="A108" s="63" t="s">
        <v>151</v>
      </c>
      <c r="B108" s="63"/>
      <c r="C108" s="63"/>
      <c r="D108" s="63"/>
    </row>
    <row r="109" spans="1:4" ht="51" x14ac:dyDescent="0.2">
      <c r="A109" s="14" t="s">
        <v>152</v>
      </c>
      <c r="B109" s="17" t="s">
        <v>544</v>
      </c>
      <c r="C109" s="15" t="str">
        <f>$G$1</f>
        <v>N/A</v>
      </c>
      <c r="D109" s="15" t="str">
        <f>$G$1</f>
        <v>N/A</v>
      </c>
    </row>
    <row r="110" spans="1:4" ht="85" x14ac:dyDescent="0.2">
      <c r="A110" s="14" t="s">
        <v>153</v>
      </c>
      <c r="B110" s="17" t="s">
        <v>544</v>
      </c>
      <c r="C110" s="15" t="str">
        <f>$G$1</f>
        <v>N/A</v>
      </c>
      <c r="D110" s="15" t="str">
        <f>$G$1</f>
        <v>N/A</v>
      </c>
    </row>
    <row r="111" spans="1:4" x14ac:dyDescent="0.2">
      <c r="A111" s="64" t="s">
        <v>230</v>
      </c>
      <c r="B111" s="65"/>
      <c r="C111" s="65"/>
      <c r="D111" s="66"/>
    </row>
    <row r="112" spans="1:4" ht="68" x14ac:dyDescent="0.2">
      <c r="A112" s="14" t="s">
        <v>231</v>
      </c>
      <c r="B112" s="17" t="s">
        <v>544</v>
      </c>
      <c r="C112" s="15" t="str">
        <f t="shared" ref="C112:D114" si="4">$G$1</f>
        <v>N/A</v>
      </c>
      <c r="D112" s="15" t="str">
        <f t="shared" si="4"/>
        <v>N/A</v>
      </c>
    </row>
    <row r="113" spans="1:4" ht="34" x14ac:dyDescent="0.2">
      <c r="A113" s="14" t="s">
        <v>232</v>
      </c>
      <c r="B113" s="17" t="s">
        <v>544</v>
      </c>
      <c r="C113" s="15" t="str">
        <f t="shared" si="4"/>
        <v>N/A</v>
      </c>
      <c r="D113" s="15" t="str">
        <f t="shared" si="4"/>
        <v>N/A</v>
      </c>
    </row>
    <row r="114" spans="1:4" ht="68" x14ac:dyDescent="0.2">
      <c r="A114" s="14" t="s">
        <v>154</v>
      </c>
      <c r="B114" s="17" t="s">
        <v>544</v>
      </c>
      <c r="C114" s="15" t="str">
        <f t="shared" si="4"/>
        <v>N/A</v>
      </c>
      <c r="D114" s="15" t="str">
        <f t="shared" si="4"/>
        <v>N/A</v>
      </c>
    </row>
    <row r="115" spans="1:4" x14ac:dyDescent="0.2">
      <c r="A115" s="63" t="s">
        <v>155</v>
      </c>
      <c r="B115" s="63"/>
      <c r="C115" s="63"/>
      <c r="D115" s="63"/>
    </row>
    <row r="116" spans="1:4" ht="51" x14ac:dyDescent="0.2">
      <c r="A116" s="14" t="s">
        <v>156</v>
      </c>
      <c r="B116" s="17" t="s">
        <v>544</v>
      </c>
      <c r="C116" s="15" t="str">
        <f t="shared" ref="C116:D119" si="5">$G$1</f>
        <v>N/A</v>
      </c>
      <c r="D116" s="15" t="str">
        <f t="shared" si="5"/>
        <v>N/A</v>
      </c>
    </row>
    <row r="117" spans="1:4" ht="51" x14ac:dyDescent="0.2">
      <c r="A117" s="14" t="s">
        <v>157</v>
      </c>
      <c r="B117" s="17" t="s">
        <v>544</v>
      </c>
      <c r="C117" s="15" t="str">
        <f t="shared" si="5"/>
        <v>N/A</v>
      </c>
      <c r="D117" s="15" t="str">
        <f t="shared" si="5"/>
        <v>N/A</v>
      </c>
    </row>
    <row r="118" spans="1:4" ht="51" x14ac:dyDescent="0.2">
      <c r="A118" s="14" t="s">
        <v>158</v>
      </c>
      <c r="B118" s="17" t="s">
        <v>544</v>
      </c>
      <c r="C118" s="15" t="str">
        <f t="shared" si="5"/>
        <v>N/A</v>
      </c>
      <c r="D118" s="15" t="str">
        <f t="shared" si="5"/>
        <v>N/A</v>
      </c>
    </row>
    <row r="119" spans="1:4" ht="51" x14ac:dyDescent="0.2">
      <c r="A119" s="14" t="s">
        <v>159</v>
      </c>
      <c r="B119" s="17" t="s">
        <v>544</v>
      </c>
      <c r="C119" s="15" t="str">
        <f t="shared" si="5"/>
        <v>N/A</v>
      </c>
      <c r="D119" s="15" t="str">
        <f t="shared" si="5"/>
        <v>N/A</v>
      </c>
    </row>
    <row r="120" spans="1:4" x14ac:dyDescent="0.2">
      <c r="A120" s="63" t="s">
        <v>160</v>
      </c>
      <c r="B120" s="63"/>
      <c r="C120" s="63"/>
      <c r="D120" s="63"/>
    </row>
    <row r="121" spans="1:4" ht="68" x14ac:dyDescent="0.2">
      <c r="A121" s="14" t="s">
        <v>161</v>
      </c>
      <c r="B121" s="17" t="s">
        <v>544</v>
      </c>
      <c r="C121" s="15" t="str">
        <f t="shared" ref="C121:D124" si="6">$G$1</f>
        <v>N/A</v>
      </c>
      <c r="D121" s="15" t="str">
        <f t="shared" si="6"/>
        <v>N/A</v>
      </c>
    </row>
    <row r="122" spans="1:4" ht="51" x14ac:dyDescent="0.2">
      <c r="A122" s="14" t="s">
        <v>162</v>
      </c>
      <c r="B122" s="17" t="s">
        <v>544</v>
      </c>
      <c r="C122" s="15" t="str">
        <f t="shared" si="6"/>
        <v>N/A</v>
      </c>
      <c r="D122" s="15" t="str">
        <f t="shared" si="6"/>
        <v>N/A</v>
      </c>
    </row>
    <row r="123" spans="1:4" ht="51" x14ac:dyDescent="0.2">
      <c r="A123" s="14" t="s">
        <v>163</v>
      </c>
      <c r="B123" s="17" t="s">
        <v>544</v>
      </c>
      <c r="C123" s="15" t="str">
        <f t="shared" si="6"/>
        <v>N/A</v>
      </c>
      <c r="D123" s="15" t="str">
        <f t="shared" si="6"/>
        <v>N/A</v>
      </c>
    </row>
    <row r="124" spans="1:4" ht="34" x14ac:dyDescent="0.2">
      <c r="A124" s="14" t="s">
        <v>164</v>
      </c>
      <c r="B124" s="17" t="s">
        <v>544</v>
      </c>
      <c r="C124" s="15" t="str">
        <f t="shared" si="6"/>
        <v>N/A</v>
      </c>
      <c r="D124" s="15" t="str">
        <f t="shared" si="6"/>
        <v>N/A</v>
      </c>
    </row>
    <row r="125" spans="1:4" x14ac:dyDescent="0.2">
      <c r="A125" s="63" t="s">
        <v>165</v>
      </c>
      <c r="B125" s="63"/>
      <c r="C125" s="63"/>
      <c r="D125" s="63"/>
    </row>
    <row r="126" spans="1:4" ht="34" x14ac:dyDescent="0.2">
      <c r="A126" s="14" t="s">
        <v>166</v>
      </c>
      <c r="B126" s="17" t="s">
        <v>544</v>
      </c>
      <c r="C126" s="15" t="str">
        <f t="shared" ref="C126:D133" si="7">$G$1</f>
        <v>N/A</v>
      </c>
      <c r="D126" s="15" t="str">
        <f t="shared" si="7"/>
        <v>N/A</v>
      </c>
    </row>
    <row r="127" spans="1:4" ht="68" x14ac:dyDescent="0.2">
      <c r="A127" s="14" t="s">
        <v>167</v>
      </c>
      <c r="B127" s="17" t="s">
        <v>544</v>
      </c>
      <c r="C127" s="15" t="str">
        <f t="shared" si="7"/>
        <v>N/A</v>
      </c>
      <c r="D127" s="15" t="str">
        <f t="shared" si="7"/>
        <v>N/A</v>
      </c>
    </row>
    <row r="128" spans="1:4" ht="34" x14ac:dyDescent="0.2">
      <c r="A128" s="14" t="s">
        <v>168</v>
      </c>
      <c r="B128" s="17" t="s">
        <v>544</v>
      </c>
      <c r="C128" s="15" t="str">
        <f t="shared" si="7"/>
        <v>N/A</v>
      </c>
      <c r="D128" s="15" t="str">
        <f t="shared" si="7"/>
        <v>N/A</v>
      </c>
    </row>
    <row r="129" spans="1:4" ht="34" x14ac:dyDescent="0.2">
      <c r="A129" s="14" t="s">
        <v>169</v>
      </c>
      <c r="B129" s="17" t="s">
        <v>544</v>
      </c>
      <c r="C129" s="15" t="str">
        <f t="shared" si="7"/>
        <v>N/A</v>
      </c>
      <c r="D129" s="15" t="str">
        <f t="shared" si="7"/>
        <v>N/A</v>
      </c>
    </row>
    <row r="130" spans="1:4" ht="51" x14ac:dyDescent="0.2">
      <c r="A130" s="14" t="s">
        <v>170</v>
      </c>
      <c r="B130" s="17" t="s">
        <v>544</v>
      </c>
      <c r="C130" s="15" t="str">
        <f t="shared" si="7"/>
        <v>N/A</v>
      </c>
      <c r="D130" s="15" t="str">
        <f t="shared" si="7"/>
        <v>N/A</v>
      </c>
    </row>
    <row r="131" spans="1:4" ht="34" x14ac:dyDescent="0.2">
      <c r="A131" s="14" t="s">
        <v>171</v>
      </c>
      <c r="B131" s="17" t="s">
        <v>544</v>
      </c>
      <c r="C131" s="15" t="str">
        <f t="shared" si="7"/>
        <v>N/A</v>
      </c>
      <c r="D131" s="15" t="str">
        <f t="shared" si="7"/>
        <v>N/A</v>
      </c>
    </row>
    <row r="132" spans="1:4" ht="51" x14ac:dyDescent="0.2">
      <c r="A132" s="14" t="s">
        <v>172</v>
      </c>
      <c r="B132" s="17" t="s">
        <v>544</v>
      </c>
      <c r="C132" s="15" t="str">
        <f t="shared" si="7"/>
        <v>N/A</v>
      </c>
      <c r="D132" s="15" t="str">
        <f t="shared" si="7"/>
        <v>N/A</v>
      </c>
    </row>
    <row r="133" spans="1:4" ht="34" x14ac:dyDescent="0.2">
      <c r="A133" s="14" t="s">
        <v>173</v>
      </c>
      <c r="B133" s="17" t="s">
        <v>544</v>
      </c>
      <c r="C133" s="15" t="str">
        <f t="shared" si="7"/>
        <v>N/A</v>
      </c>
      <c r="D133" s="15" t="str">
        <f t="shared" si="7"/>
        <v>N/A</v>
      </c>
    </row>
    <row r="134" spans="1:4" x14ac:dyDescent="0.2">
      <c r="A134" s="63" t="s">
        <v>174</v>
      </c>
      <c r="B134" s="63"/>
      <c r="C134" s="63"/>
      <c r="D134" s="63"/>
    </row>
    <row r="135" spans="1:4" x14ac:dyDescent="0.2">
      <c r="A135" s="62" t="s">
        <v>175</v>
      </c>
      <c r="B135" s="62"/>
      <c r="C135" s="62"/>
      <c r="D135" s="62"/>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62" t="s">
        <v>178</v>
      </c>
      <c r="B138" s="62"/>
      <c r="C138" s="62"/>
      <c r="D138" s="62"/>
    </row>
    <row r="139" spans="1:4" x14ac:dyDescent="0.2">
      <c r="A139" s="16" t="s">
        <v>491</v>
      </c>
      <c r="B139" s="17" t="s">
        <v>544</v>
      </c>
      <c r="C139" s="15" t="str">
        <f t="shared" ref="C139:D142" si="8">$G$1</f>
        <v>N/A</v>
      </c>
      <c r="D139" s="15" t="str">
        <f t="shared" si="8"/>
        <v>N/A</v>
      </c>
    </row>
    <row r="140" spans="1:4" x14ac:dyDescent="0.2">
      <c r="A140" s="16" t="s">
        <v>492</v>
      </c>
      <c r="B140" s="17" t="s">
        <v>544</v>
      </c>
      <c r="C140" s="15" t="str">
        <f t="shared" si="8"/>
        <v>N/A</v>
      </c>
      <c r="D140" s="15" t="str">
        <f t="shared" si="8"/>
        <v>N/A</v>
      </c>
    </row>
    <row r="141" spans="1:4" x14ac:dyDescent="0.2">
      <c r="A141" s="16" t="s">
        <v>493</v>
      </c>
      <c r="B141" s="17" t="s">
        <v>544</v>
      </c>
      <c r="C141" s="15" t="str">
        <f t="shared" si="8"/>
        <v>N/A</v>
      </c>
      <c r="D141" s="15" t="str">
        <f t="shared" si="8"/>
        <v>N/A</v>
      </c>
    </row>
    <row r="142" spans="1:4" x14ac:dyDescent="0.2">
      <c r="A142" s="16" t="s">
        <v>494</v>
      </c>
      <c r="B142" s="17" t="s">
        <v>544</v>
      </c>
      <c r="C142" s="15" t="str">
        <f t="shared" si="8"/>
        <v>N/A</v>
      </c>
      <c r="D142" s="15" t="str">
        <f t="shared" si="8"/>
        <v>N/A</v>
      </c>
    </row>
    <row r="143" spans="1:4" x14ac:dyDescent="0.2">
      <c r="A143" s="62" t="s">
        <v>179</v>
      </c>
      <c r="B143" s="62"/>
      <c r="C143" s="62"/>
      <c r="D143" s="62"/>
    </row>
    <row r="144" spans="1:4" x14ac:dyDescent="0.2">
      <c r="A144" s="16" t="s">
        <v>9</v>
      </c>
      <c r="B144" s="17" t="s">
        <v>544</v>
      </c>
      <c r="C144" s="15" t="str">
        <f t="shared" ref="C144:D147" si="9">$G$1</f>
        <v>N/A</v>
      </c>
      <c r="D144" s="15" t="str">
        <f t="shared" si="9"/>
        <v>N/A</v>
      </c>
    </row>
    <row r="145" spans="1:4" x14ac:dyDescent="0.2">
      <c r="A145" s="16" t="s">
        <v>10</v>
      </c>
      <c r="B145" s="17" t="s">
        <v>544</v>
      </c>
      <c r="C145" s="15" t="str">
        <f t="shared" si="9"/>
        <v>N/A</v>
      </c>
      <c r="D145" s="15" t="str">
        <f t="shared" si="9"/>
        <v>N/A</v>
      </c>
    </row>
    <row r="146" spans="1:4" ht="34" x14ac:dyDescent="0.2">
      <c r="A146" s="14" t="s">
        <v>180</v>
      </c>
      <c r="B146" s="17" t="s">
        <v>544</v>
      </c>
      <c r="C146" s="15" t="str">
        <f t="shared" si="9"/>
        <v>N/A</v>
      </c>
      <c r="D146" s="15" t="str">
        <f t="shared" si="9"/>
        <v>N/A</v>
      </c>
    </row>
    <row r="147" spans="1:4" ht="51" x14ac:dyDescent="0.2">
      <c r="A147" s="14" t="s">
        <v>181</v>
      </c>
      <c r="B147" s="17" t="s">
        <v>544</v>
      </c>
      <c r="C147" s="15" t="str">
        <f t="shared" si="9"/>
        <v>N/A</v>
      </c>
      <c r="D147" s="15" t="str">
        <f t="shared" si="9"/>
        <v>N/A</v>
      </c>
    </row>
    <row r="148" spans="1:4" x14ac:dyDescent="0.2">
      <c r="A148" s="63" t="s">
        <v>182</v>
      </c>
      <c r="B148" s="63"/>
      <c r="C148" s="63"/>
      <c r="D148" s="63"/>
    </row>
    <row r="149" spans="1:4" ht="127" customHeight="1" x14ac:dyDescent="0.2">
      <c r="A149" s="14" t="s">
        <v>183</v>
      </c>
      <c r="B149" s="17" t="s">
        <v>31</v>
      </c>
      <c r="C149" s="13" t="str">
        <f>$F$5&amp;CHAR(10)&amp;$F$21</f>
        <v>ISO 14971
ISO 8536-4</v>
      </c>
      <c r="D14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0" spans="1:4" ht="134" customHeight="1" x14ac:dyDescent="0.2">
      <c r="A150" s="14" t="s">
        <v>184</v>
      </c>
      <c r="B150" s="17" t="s">
        <v>31</v>
      </c>
      <c r="C150" s="13" t="str">
        <f>$F$5&amp;CHAR(10)&amp;$F$21</f>
        <v>ISO 14971
ISO 8536-4</v>
      </c>
      <c r="D15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1" spans="1:4" ht="51" x14ac:dyDescent="0.2">
      <c r="A151" s="14" t="s">
        <v>185</v>
      </c>
      <c r="B151" s="17" t="s">
        <v>544</v>
      </c>
      <c r="C151" s="19" t="str">
        <f>$G$1</f>
        <v>N/A</v>
      </c>
      <c r="D151" s="19" t="str">
        <f>$G$1</f>
        <v>N/A</v>
      </c>
    </row>
    <row r="152" spans="1:4" ht="145" customHeight="1" x14ac:dyDescent="0.2">
      <c r="A152" s="14" t="s">
        <v>186</v>
      </c>
      <c r="B152" s="17" t="s">
        <v>31</v>
      </c>
      <c r="C152" s="13" t="str">
        <f>$F$5&amp;CHAR(10)&amp;_xlfn.TEXTJOIN(CHAR(10),TRUE,$F$19:$F$21)</f>
        <v>ISO 14971
ISO 80369-7
ISO 80369-20
ISO 8536-4</v>
      </c>
      <c r="D15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3" spans="1:4" ht="105" customHeight="1" x14ac:dyDescent="0.2">
      <c r="A153" s="14" t="s">
        <v>379</v>
      </c>
      <c r="B153" s="17" t="s">
        <v>31</v>
      </c>
      <c r="C153" s="13" t="str">
        <f>$F$5&amp;CHAR(10)&amp;$F$27</f>
        <v>ISO 14971
IEC 62366-1</v>
      </c>
      <c r="D153"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4" spans="1:4" ht="135" customHeight="1" x14ac:dyDescent="0.2">
      <c r="A154" s="14" t="s">
        <v>20</v>
      </c>
      <c r="B154" s="17" t="s">
        <v>31</v>
      </c>
      <c r="C154" s="13" t="str">
        <f>$F$5&amp;CHAR(10)&amp;$F$27</f>
        <v>ISO 14971
IEC 62366-1</v>
      </c>
      <c r="D15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5" spans="1:4" ht="135" customHeight="1" x14ac:dyDescent="0.2">
      <c r="A155" s="14" t="s">
        <v>187</v>
      </c>
      <c r="B155" s="17" t="s">
        <v>31</v>
      </c>
      <c r="C155" s="13" t="str">
        <f>$F$5&amp;CHAR(10)&amp;$F$21</f>
        <v>ISO 14971
ISO 8536-4</v>
      </c>
      <c r="D15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6" spans="1:4" x14ac:dyDescent="0.2">
      <c r="A156" s="63" t="s">
        <v>188</v>
      </c>
      <c r="B156" s="63"/>
      <c r="C156" s="63"/>
      <c r="D156" s="63"/>
    </row>
    <row r="157" spans="1:4" ht="119" x14ac:dyDescent="0.2">
      <c r="A157" s="14" t="s">
        <v>189</v>
      </c>
      <c r="B157" s="17" t="s">
        <v>31</v>
      </c>
      <c r="C157" s="13" t="str">
        <f>$F$13&amp;CHAR(10)&amp;$F$14&amp;CHAR(10)&amp;$F$17&amp;CHAR(10)&amp;$F$18&amp;CHAR(10)&amp;$F$22</f>
        <v>ISO 10993-10
ISO 10993-11
ISO 23908
ISO 7864
ISO 9626</v>
      </c>
      <c r="D157" s="13"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8" spans="1:4" ht="119" x14ac:dyDescent="0.2">
      <c r="A158" s="14" t="s">
        <v>190</v>
      </c>
      <c r="B158" s="17" t="s">
        <v>31</v>
      </c>
      <c r="C158" s="13" t="str">
        <f>$F$5&amp;CHAR(10)</f>
        <v xml:space="preserve">ISO 14971
</v>
      </c>
      <c r="D158" s="13"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9" spans="1:4" ht="160" customHeight="1" x14ac:dyDescent="0.2">
      <c r="A159" s="14" t="s">
        <v>191</v>
      </c>
      <c r="B159" s="17" t="s">
        <v>31</v>
      </c>
      <c r="C159" s="13" t="str">
        <f>$F$21&amp;CHAR(10)&amp;$F$27</f>
        <v>ISO 8536-4
IEC 62366-1</v>
      </c>
      <c r="D15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60" spans="1:4" x14ac:dyDescent="0.2">
      <c r="A160" s="64" t="s">
        <v>192</v>
      </c>
      <c r="B160" s="65"/>
      <c r="C160" s="65"/>
      <c r="D160" s="66"/>
    </row>
    <row r="161" spans="1:4" ht="68" x14ac:dyDescent="0.2">
      <c r="A161" s="14" t="s">
        <v>193</v>
      </c>
      <c r="B161" s="17" t="s">
        <v>544</v>
      </c>
      <c r="C161" s="15" t="str">
        <f>$G$1</f>
        <v>N/A</v>
      </c>
      <c r="D161" s="15" t="str">
        <f>$G$1</f>
        <v>N/A</v>
      </c>
    </row>
    <row r="162" spans="1:4" x14ac:dyDescent="0.2">
      <c r="A162" s="62" t="s">
        <v>194</v>
      </c>
      <c r="B162" s="62"/>
      <c r="C162" s="62"/>
      <c r="D162" s="62"/>
    </row>
    <row r="163" spans="1:4" ht="34" x14ac:dyDescent="0.2">
      <c r="A163" s="14" t="s">
        <v>11</v>
      </c>
      <c r="B163" s="17" t="s">
        <v>544</v>
      </c>
      <c r="C163" s="15" t="str">
        <f t="shared" ref="C163:D165" si="10">$G$1</f>
        <v>N/A</v>
      </c>
      <c r="D163" s="15" t="str">
        <f t="shared" si="10"/>
        <v>N/A</v>
      </c>
    </row>
    <row r="164" spans="1:4" ht="17" x14ac:dyDescent="0.2">
      <c r="A164" s="14" t="s">
        <v>12</v>
      </c>
      <c r="B164" s="17" t="s">
        <v>544</v>
      </c>
      <c r="C164" s="15" t="str">
        <f t="shared" si="10"/>
        <v>N/A</v>
      </c>
      <c r="D164" s="15" t="str">
        <f t="shared" si="10"/>
        <v>N/A</v>
      </c>
    </row>
    <row r="165" spans="1:4" ht="34" x14ac:dyDescent="0.2">
      <c r="A165" s="14" t="s">
        <v>13</v>
      </c>
      <c r="B165" s="17" t="s">
        <v>544</v>
      </c>
      <c r="C165" s="15" t="str">
        <f t="shared" si="10"/>
        <v>N/A</v>
      </c>
      <c r="D165" s="15" t="str">
        <f t="shared" si="10"/>
        <v>N/A</v>
      </c>
    </row>
    <row r="166" spans="1:4" x14ac:dyDescent="0.2">
      <c r="A166" s="62" t="s">
        <v>195</v>
      </c>
      <c r="B166" s="62"/>
      <c r="C166" s="62"/>
      <c r="D166" s="62"/>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3" t="s">
        <v>197</v>
      </c>
      <c r="B171" s="63"/>
      <c r="C171" s="63"/>
      <c r="D171" s="63"/>
    </row>
    <row r="172" spans="1:4" x14ac:dyDescent="0.2">
      <c r="A172" s="63" t="s">
        <v>198</v>
      </c>
      <c r="B172" s="63"/>
      <c r="C172" s="63"/>
      <c r="D172" s="63"/>
    </row>
    <row r="173" spans="1:4" ht="68" customHeight="1" x14ac:dyDescent="0.2">
      <c r="A173" s="68" t="s">
        <v>21</v>
      </c>
      <c r="B173" s="68"/>
      <c r="C173" s="68"/>
      <c r="D173" s="68"/>
    </row>
    <row r="174" spans="1:4" ht="120" customHeight="1" x14ac:dyDescent="0.2">
      <c r="A174" s="14" t="s">
        <v>199</v>
      </c>
      <c r="B174" s="17" t="s">
        <v>31</v>
      </c>
      <c r="C174" s="13" t="str">
        <f>$F$21&amp;CHAR(10)&amp;$F$27</f>
        <v>ISO 8536-4
IEC 62366-1</v>
      </c>
      <c r="D17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5" spans="1:4" ht="132" customHeight="1" x14ac:dyDescent="0.2">
      <c r="A175" s="14" t="s">
        <v>200</v>
      </c>
      <c r="B175" s="17" t="s">
        <v>31</v>
      </c>
      <c r="C175" s="13" t="str">
        <f>$F$27</f>
        <v>IEC 62366-1</v>
      </c>
      <c r="D17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6" spans="1:4" ht="152" customHeight="1" x14ac:dyDescent="0.2">
      <c r="A176" s="14" t="s">
        <v>201</v>
      </c>
      <c r="B176" s="17" t="s">
        <v>31</v>
      </c>
      <c r="C176" s="13" t="str">
        <f>$F$27</f>
        <v>IEC 62366-1</v>
      </c>
      <c r="D17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7" spans="1:4" ht="51" x14ac:dyDescent="0.2">
      <c r="A177" s="14" t="s">
        <v>202</v>
      </c>
      <c r="B177" s="17" t="s">
        <v>544</v>
      </c>
      <c r="C177" s="19" t="str">
        <f>$G$1</f>
        <v>N/A</v>
      </c>
      <c r="D177" s="19" t="str">
        <f>$G$1</f>
        <v>N/A</v>
      </c>
    </row>
    <row r="178" spans="1:4" ht="34" x14ac:dyDescent="0.2">
      <c r="A178" s="14" t="s">
        <v>204</v>
      </c>
      <c r="B178" s="17" t="s">
        <v>544</v>
      </c>
      <c r="C178" s="19" t="str">
        <f>$G$1</f>
        <v>N/A</v>
      </c>
      <c r="D178" s="19" t="str">
        <f>$G$1</f>
        <v>N/A</v>
      </c>
    </row>
    <row r="179" spans="1:4" ht="106" customHeight="1" x14ac:dyDescent="0.2">
      <c r="A179" s="14" t="s">
        <v>205</v>
      </c>
      <c r="B179" s="44" t="s">
        <v>544</v>
      </c>
      <c r="C179" s="45" t="s">
        <v>514</v>
      </c>
      <c r="D179" s="45" t="s">
        <v>514</v>
      </c>
    </row>
    <row r="180" spans="1:4" ht="130" customHeight="1" x14ac:dyDescent="0.2">
      <c r="A180" s="14" t="s">
        <v>206</v>
      </c>
      <c r="B180" s="17" t="s">
        <v>31</v>
      </c>
      <c r="C180" s="13" t="str">
        <f>$F$5&amp;CHAR(10)&amp;$F$27</f>
        <v>ISO 14971
IEC 62366-1</v>
      </c>
      <c r="D18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1" spans="1:4" ht="119" customHeight="1" x14ac:dyDescent="0.2">
      <c r="A181" s="14" t="s">
        <v>207</v>
      </c>
      <c r="B181" s="17" t="s">
        <v>31</v>
      </c>
      <c r="C181" s="13" t="str">
        <f>$F$27</f>
        <v>IEC 62366-1</v>
      </c>
      <c r="D18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2" spans="1:4" x14ac:dyDescent="0.2">
      <c r="A182" s="59" t="s">
        <v>208</v>
      </c>
      <c r="B182" s="59"/>
      <c r="C182" s="59"/>
      <c r="D182" s="59"/>
    </row>
    <row r="183" spans="1:4" x14ac:dyDescent="0.2">
      <c r="A183" s="68" t="s">
        <v>22</v>
      </c>
      <c r="B183" s="68"/>
      <c r="C183" s="68"/>
      <c r="D183" s="68"/>
    </row>
    <row r="184" spans="1:4" ht="116" customHeight="1" x14ac:dyDescent="0.2">
      <c r="A184" s="14" t="s">
        <v>209</v>
      </c>
      <c r="B184" s="17" t="s">
        <v>31</v>
      </c>
      <c r="C184" s="13" t="str">
        <f>$F$27</f>
        <v>IEC 62366-1</v>
      </c>
      <c r="D18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5" spans="1:4" ht="106" customHeight="1" x14ac:dyDescent="0.2">
      <c r="A185" s="14" t="s">
        <v>210</v>
      </c>
      <c r="B185" s="17" t="s">
        <v>31</v>
      </c>
      <c r="C185" s="13" t="str">
        <f>$F$27</f>
        <v>IEC 62366-1</v>
      </c>
      <c r="D18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6" spans="1:4" ht="125" customHeight="1" x14ac:dyDescent="0.2">
      <c r="A186" s="14" t="s">
        <v>211</v>
      </c>
      <c r="B186" s="17" t="s">
        <v>31</v>
      </c>
      <c r="C186" s="13" t="str">
        <f>$F$27</f>
        <v>IEC 62366-1</v>
      </c>
      <c r="D18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7" spans="1:4" ht="146" customHeight="1" x14ac:dyDescent="0.2">
      <c r="A187" s="14" t="s">
        <v>212</v>
      </c>
      <c r="B187" s="17" t="s">
        <v>31</v>
      </c>
      <c r="C187" s="13" t="str">
        <f>$F$27</f>
        <v>IEC 62366-1</v>
      </c>
      <c r="D18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8" spans="1:4" ht="17" customHeight="1" x14ac:dyDescent="0.2">
      <c r="A188" s="68" t="s">
        <v>203</v>
      </c>
      <c r="B188" s="68"/>
      <c r="C188" s="68"/>
      <c r="D188" s="68"/>
    </row>
    <row r="189" spans="1:4" ht="85" customHeight="1" x14ac:dyDescent="0.2">
      <c r="A189" s="18" t="s">
        <v>213</v>
      </c>
      <c r="B189" s="17" t="s">
        <v>31</v>
      </c>
      <c r="C189" s="13" t="str">
        <f>$F$27</f>
        <v>IEC 62366-1</v>
      </c>
      <c r="D18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0" spans="1:4" ht="83" customHeight="1" x14ac:dyDescent="0.2">
      <c r="A190" s="18" t="s">
        <v>214</v>
      </c>
      <c r="B190" s="17" t="s">
        <v>31</v>
      </c>
      <c r="C190" s="13" t="str">
        <f>$F$27</f>
        <v>IEC 62366-1</v>
      </c>
      <c r="D19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1">$F$27</f>
        <v>IEC 62366-1</v>
      </c>
      <c r="D192" s="13" t="str">
        <f t="shared" ref="D192:D204" si="12">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3" spans="1:4" ht="123" customHeight="1" x14ac:dyDescent="0.2">
      <c r="A193" s="14" t="s">
        <v>216</v>
      </c>
      <c r="B193" s="17" t="s">
        <v>31</v>
      </c>
      <c r="C193" s="13" t="str">
        <f t="shared" si="11"/>
        <v>IEC 62366-1</v>
      </c>
      <c r="D193"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4" spans="1:4" ht="110" customHeight="1" x14ac:dyDescent="0.2">
      <c r="A194" s="14" t="s">
        <v>217</v>
      </c>
      <c r="B194" s="17" t="s">
        <v>31</v>
      </c>
      <c r="C194" s="13" t="str">
        <f t="shared" si="11"/>
        <v>IEC 62366-1</v>
      </c>
      <c r="D194"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5" spans="1:4" ht="124" customHeight="1" x14ac:dyDescent="0.2">
      <c r="A195" s="14" t="s">
        <v>218</v>
      </c>
      <c r="B195" s="17" t="s">
        <v>31</v>
      </c>
      <c r="C195" s="13" t="str">
        <f t="shared" si="11"/>
        <v>IEC 62366-1</v>
      </c>
      <c r="D195"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6" spans="1:4" ht="93" customHeight="1" x14ac:dyDescent="0.2">
      <c r="A196" s="14" t="s">
        <v>219</v>
      </c>
      <c r="B196" s="17" t="s">
        <v>31</v>
      </c>
      <c r="C196" s="13" t="str">
        <f t="shared" si="11"/>
        <v>IEC 62366-1</v>
      </c>
      <c r="D196"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7" spans="1:4" ht="70" customHeight="1" x14ac:dyDescent="0.2">
      <c r="A197" s="14" t="s">
        <v>220</v>
      </c>
      <c r="B197" s="17" t="s">
        <v>31</v>
      </c>
      <c r="C197" s="13" t="str">
        <f t="shared" si="11"/>
        <v>IEC 62366-1</v>
      </c>
      <c r="D197"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8" spans="1:4" ht="88" customHeight="1" x14ac:dyDescent="0.2">
      <c r="A198" s="14" t="s">
        <v>221</v>
      </c>
      <c r="B198" s="17" t="s">
        <v>31</v>
      </c>
      <c r="C198" s="13" t="str">
        <f>_xlfn.TEXTJOIN(CHAR(10),TRUE,$F$25:$F$27)</f>
        <v>IEC 60601-1-6
IEC 62304
IEC 62366-1</v>
      </c>
      <c r="D198"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9" spans="1:4" ht="115" customHeight="1" x14ac:dyDescent="0.2">
      <c r="A199" s="14" t="s">
        <v>222</v>
      </c>
      <c r="B199" s="17" t="s">
        <v>31</v>
      </c>
      <c r="C199" s="13" t="str">
        <f>$F$27</f>
        <v>IEC 62366-1</v>
      </c>
      <c r="D199"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0" spans="1:4" ht="112" customHeight="1" x14ac:dyDescent="0.2">
      <c r="A200" s="14" t="s">
        <v>223</v>
      </c>
      <c r="B200" s="17" t="s">
        <v>31</v>
      </c>
      <c r="C200" s="13" t="str">
        <f>_xlfn.TEXTJOIN(CHAR(10),TRUE,$F$25:$F$27)</f>
        <v>IEC 60601-1-6
IEC 62304
IEC 62366-1</v>
      </c>
      <c r="D200"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1" spans="1:4" ht="108" customHeight="1" x14ac:dyDescent="0.2">
      <c r="A201" s="14" t="s">
        <v>224</v>
      </c>
      <c r="B201" s="17" t="s">
        <v>31</v>
      </c>
      <c r="C201" s="13" t="str">
        <f>_xlfn.TEXTJOIN(CHAR(10),TRUE,$F$25:$F$27)</f>
        <v>IEC 60601-1-6
IEC 62304
IEC 62366-1</v>
      </c>
      <c r="D201"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2" spans="1:4" ht="130" customHeight="1" x14ac:dyDescent="0.2">
      <c r="A202" s="14" t="s">
        <v>225</v>
      </c>
      <c r="B202" s="17" t="s">
        <v>31</v>
      </c>
      <c r="C202" s="13" t="str">
        <f>$F$21&amp;CHAR(10)&amp;$F$27</f>
        <v>ISO 8536-4
IEC 62366-1</v>
      </c>
      <c r="D202"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3" spans="1:4" ht="92" customHeight="1" x14ac:dyDescent="0.2">
      <c r="A203" s="14" t="s">
        <v>226</v>
      </c>
      <c r="B203" s="17" t="s">
        <v>31</v>
      </c>
      <c r="C203" s="13" t="str">
        <f>$F$27</f>
        <v>IEC 62366-1</v>
      </c>
      <c r="D203"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4" spans="1:4" ht="110" customHeight="1" x14ac:dyDescent="0.2">
      <c r="A204" s="14" t="s">
        <v>227</v>
      </c>
      <c r="B204" s="17" t="s">
        <v>31</v>
      </c>
      <c r="C204" s="13" t="str">
        <f>$F$21&amp;CHAR(10)&amp;$F$27</f>
        <v>ISO 8536-4
IEC 62366-1</v>
      </c>
      <c r="D204"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5" spans="1:4" ht="34" x14ac:dyDescent="0.2">
      <c r="A205" s="14" t="s">
        <v>228</v>
      </c>
      <c r="B205" s="17" t="s">
        <v>544</v>
      </c>
      <c r="C205" s="19" t="str">
        <f>$G$1</f>
        <v>N/A</v>
      </c>
      <c r="D205" s="19" t="str">
        <f>$G$1</f>
        <v>N/A</v>
      </c>
    </row>
    <row r="206" spans="1:4" x14ac:dyDescent="0.2">
      <c r="A206" s="59" t="s">
        <v>229</v>
      </c>
      <c r="B206" s="59"/>
      <c r="C206" s="59"/>
      <c r="D206" s="59"/>
    </row>
    <row r="207" spans="1:4" ht="17" customHeight="1" x14ac:dyDescent="0.2">
      <c r="A207" s="69" t="s">
        <v>23</v>
      </c>
      <c r="B207" s="70"/>
      <c r="C207" s="70"/>
      <c r="D207" s="71"/>
    </row>
    <row r="208" spans="1:4" ht="78" customHeight="1" x14ac:dyDescent="0.2">
      <c r="A208" s="14" t="s">
        <v>233</v>
      </c>
      <c r="B208" s="17" t="s">
        <v>31</v>
      </c>
      <c r="C208" s="13" t="str">
        <f>_xlfn.TEXTJOIN(CHAR(10),TRUE,$F$25:$F$27)</f>
        <v>IEC 60601-1-6
IEC 62304
IEC 62366-1</v>
      </c>
      <c r="D208" s="13" t="str">
        <f t="shared" ref="D208:D217" si="13">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9" spans="1:4" ht="70" customHeight="1" x14ac:dyDescent="0.2">
      <c r="A209" s="14" t="s">
        <v>234</v>
      </c>
      <c r="B209" s="17" t="s">
        <v>31</v>
      </c>
      <c r="C209" s="13" t="str">
        <f>_xlfn.TEXTJOIN(CHAR(10),TRUE,$F$25:$F$27)</f>
        <v>IEC 60601-1-6
IEC 62304
IEC 62366-1</v>
      </c>
      <c r="D209"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0" spans="1:4" ht="57" customHeight="1" x14ac:dyDescent="0.2">
      <c r="A210" s="14" t="s">
        <v>235</v>
      </c>
      <c r="B210" s="17" t="s">
        <v>31</v>
      </c>
      <c r="C210" s="13" t="str">
        <f>_xlfn.TEXTJOIN(CHAR(10),TRUE,$F$23:$F$27)</f>
        <v>IEC 60601-1
IEC 60601-1-2
IEC 60601-1-6
IEC 62304
IEC 62366-1</v>
      </c>
      <c r="D210"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1" spans="1:4" ht="105" customHeight="1" x14ac:dyDescent="0.2">
      <c r="A211" s="14" t="s">
        <v>236</v>
      </c>
      <c r="B211" s="17" t="s">
        <v>31</v>
      </c>
      <c r="C211" s="13" t="str">
        <f>_xlfn.TEXTJOIN(CHAR(10),TRUE,$F$25:$F$27)</f>
        <v>IEC 60601-1-6
IEC 62304
IEC 62366-1</v>
      </c>
      <c r="D211"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2" spans="1:4" ht="83" customHeight="1" x14ac:dyDescent="0.2">
      <c r="A212" s="14" t="s">
        <v>237</v>
      </c>
      <c r="B212" s="17" t="s">
        <v>31</v>
      </c>
      <c r="C212" s="13" t="str">
        <f>_xlfn.TEXTJOIN(CHAR(10),TRUE,$F$25:$F$27)</f>
        <v>IEC 60601-1-6
IEC 62304
IEC 62366-1</v>
      </c>
      <c r="D212"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3" spans="1:4" ht="118" customHeight="1" x14ac:dyDescent="0.2">
      <c r="A213" s="14" t="s">
        <v>238</v>
      </c>
      <c r="B213" s="17" t="s">
        <v>31</v>
      </c>
      <c r="C213" s="13" t="str">
        <f>$F$27</f>
        <v>IEC 62366-1</v>
      </c>
      <c r="D213"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4" spans="1:4" ht="93" customHeight="1" x14ac:dyDescent="0.2">
      <c r="A214" s="14" t="s">
        <v>239</v>
      </c>
      <c r="B214" s="17" t="s">
        <v>31</v>
      </c>
      <c r="C214" s="13" t="str">
        <f>$F$27</f>
        <v>IEC 62366-1</v>
      </c>
      <c r="D214"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5" spans="1:4" ht="108" customHeight="1" x14ac:dyDescent="0.2">
      <c r="A215" s="14" t="s">
        <v>240</v>
      </c>
      <c r="B215" s="17" t="s">
        <v>31</v>
      </c>
      <c r="C215" s="13" t="str">
        <f>$F$27</f>
        <v>IEC 62366-1</v>
      </c>
      <c r="D215"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6" spans="1:4" ht="102" customHeight="1" x14ac:dyDescent="0.2">
      <c r="A216" s="14" t="s">
        <v>241</v>
      </c>
      <c r="B216" s="17" t="s">
        <v>31</v>
      </c>
      <c r="C216" s="13" t="str">
        <f>$F$27</f>
        <v>IEC 62366-1</v>
      </c>
      <c r="D216"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7" spans="1:4" ht="95" customHeight="1" x14ac:dyDescent="0.2">
      <c r="A217" s="14" t="s">
        <v>242</v>
      </c>
      <c r="B217" s="17" t="s">
        <v>31</v>
      </c>
      <c r="C217" s="13" t="str">
        <f>_xlfn.TEXTJOIN(CHAR(10),TRUE,$F$25:$F$27)</f>
        <v>IEC 60601-1-6
IEC 62304
IEC 62366-1</v>
      </c>
      <c r="D217"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8" spans="1:4" x14ac:dyDescent="0.2">
      <c r="A218" s="64" t="s">
        <v>243</v>
      </c>
      <c r="B218" s="65"/>
      <c r="C218" s="65"/>
      <c r="D218" s="66"/>
    </row>
    <row r="219" spans="1:4" ht="17" customHeight="1" x14ac:dyDescent="0.2">
      <c r="A219" s="69" t="s">
        <v>24</v>
      </c>
      <c r="B219" s="70"/>
      <c r="C219" s="70"/>
      <c r="D219" s="71"/>
    </row>
    <row r="220" spans="1:4" ht="99" customHeight="1" x14ac:dyDescent="0.2">
      <c r="A220" s="14" t="s">
        <v>244</v>
      </c>
      <c r="B220" s="17" t="s">
        <v>31</v>
      </c>
      <c r="C220" s="13" t="str">
        <f t="shared" ref="C220:C229" si="14">$F$27</f>
        <v>IEC 62366-1</v>
      </c>
      <c r="D220" s="13" t="str">
        <f t="shared" ref="D220:D229" si="15">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1" spans="1:4" ht="98" customHeight="1" x14ac:dyDescent="0.2">
      <c r="A221" s="14" t="s">
        <v>245</v>
      </c>
      <c r="B221" s="17" t="s">
        <v>31</v>
      </c>
      <c r="C221" s="13" t="str">
        <f t="shared" si="14"/>
        <v>IEC 62366-1</v>
      </c>
      <c r="D221"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2" spans="1:4" ht="128" customHeight="1" x14ac:dyDescent="0.2">
      <c r="A222" s="14" t="s">
        <v>246</v>
      </c>
      <c r="B222" s="17" t="s">
        <v>31</v>
      </c>
      <c r="C222" s="13" t="str">
        <f t="shared" si="14"/>
        <v>IEC 62366-1</v>
      </c>
      <c r="D222"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3" spans="1:4" ht="130" customHeight="1" x14ac:dyDescent="0.2">
      <c r="A223" s="14" t="s">
        <v>247</v>
      </c>
      <c r="B223" s="17" t="s">
        <v>31</v>
      </c>
      <c r="C223" s="13" t="str">
        <f t="shared" si="14"/>
        <v>IEC 62366-1</v>
      </c>
      <c r="D223"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4" spans="1:4" ht="145" customHeight="1" x14ac:dyDescent="0.2">
      <c r="A224" s="14" t="s">
        <v>248</v>
      </c>
      <c r="B224" s="17" t="s">
        <v>31</v>
      </c>
      <c r="C224" s="13" t="str">
        <f t="shared" si="14"/>
        <v>IEC 62366-1</v>
      </c>
      <c r="D224"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5" spans="1:4" ht="117" customHeight="1" x14ac:dyDescent="0.2">
      <c r="A225" s="14" t="s">
        <v>249</v>
      </c>
      <c r="B225" s="17" t="s">
        <v>31</v>
      </c>
      <c r="C225" s="13" t="str">
        <f t="shared" si="14"/>
        <v>IEC 62366-1</v>
      </c>
      <c r="D225"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6" spans="1:4" ht="95" customHeight="1" x14ac:dyDescent="0.2">
      <c r="A226" s="14" t="s">
        <v>250</v>
      </c>
      <c r="B226" s="17" t="s">
        <v>31</v>
      </c>
      <c r="C226" s="13" t="str">
        <f t="shared" si="14"/>
        <v>IEC 62366-1</v>
      </c>
      <c r="D226"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7" spans="1:4" ht="96" customHeight="1" x14ac:dyDescent="0.2">
      <c r="A227" s="14" t="s">
        <v>251</v>
      </c>
      <c r="B227" s="17" t="s">
        <v>31</v>
      </c>
      <c r="C227" s="13" t="str">
        <f t="shared" si="14"/>
        <v>IEC 62366-1</v>
      </c>
      <c r="D227"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8" spans="1:4" ht="108" customHeight="1" x14ac:dyDescent="0.2">
      <c r="A228" s="14" t="s">
        <v>252</v>
      </c>
      <c r="B228" s="17" t="s">
        <v>31</v>
      </c>
      <c r="C228" s="13" t="str">
        <f t="shared" si="14"/>
        <v>IEC 62366-1</v>
      </c>
      <c r="D228"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9" spans="1:4" ht="95" customHeight="1" x14ac:dyDescent="0.2">
      <c r="A229" s="14" t="s">
        <v>253</v>
      </c>
      <c r="B229" s="17" t="s">
        <v>31</v>
      </c>
      <c r="C229" s="13" t="str">
        <f t="shared" si="14"/>
        <v>IEC 62366-1</v>
      </c>
      <c r="D229"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0" spans="1:4" x14ac:dyDescent="0.2">
      <c r="A230" s="68" t="s">
        <v>254</v>
      </c>
      <c r="B230" s="68"/>
      <c r="C230" s="68"/>
      <c r="D230" s="68"/>
    </row>
    <row r="231" spans="1:4" ht="102" customHeight="1" x14ac:dyDescent="0.2">
      <c r="A231" s="14" t="s">
        <v>495</v>
      </c>
      <c r="B231" s="17" t="s">
        <v>31</v>
      </c>
      <c r="C231" s="13" t="str">
        <f>$F$27</f>
        <v>IEC 62366-1</v>
      </c>
      <c r="D23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2" spans="1:4" ht="124" customHeight="1" x14ac:dyDescent="0.2">
      <c r="A232" s="14" t="s">
        <v>496</v>
      </c>
      <c r="B232" s="17" t="s">
        <v>31</v>
      </c>
      <c r="C232" s="13" t="str">
        <f>$F$27</f>
        <v>IEC 62366-1</v>
      </c>
      <c r="D23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3" spans="1:4" ht="102" customHeight="1" x14ac:dyDescent="0.2">
      <c r="A233" s="14" t="s">
        <v>497</v>
      </c>
      <c r="B233" s="17" t="s">
        <v>31</v>
      </c>
      <c r="C233" s="13" t="str">
        <f>$F$27</f>
        <v>IEC 62366-1</v>
      </c>
      <c r="D233"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4" spans="1:4" ht="66" customHeight="1" x14ac:dyDescent="0.2">
      <c r="A234" s="14" t="s">
        <v>498</v>
      </c>
      <c r="B234" s="17" t="s">
        <v>31</v>
      </c>
      <c r="C234" s="13" t="str">
        <f>$F$27</f>
        <v>IEC 62366-1</v>
      </c>
      <c r="D23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5" spans="1:4" ht="98" customHeight="1" x14ac:dyDescent="0.2">
      <c r="A235" s="14" t="s">
        <v>255</v>
      </c>
      <c r="B235" s="17" t="s">
        <v>31</v>
      </c>
      <c r="C235" s="13" t="str">
        <f>_xlfn.TEXTJOIN(CHAR(10),TRUE,$F$25:$F$27)</f>
        <v>IEC 60601-1-6
IEC 62304
IEC 62366-1</v>
      </c>
      <c r="D235" s="13" t="str">
        <f t="shared" ref="D235:D237" si="16">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6" spans="1:4" ht="104" customHeight="1" x14ac:dyDescent="0.2">
      <c r="A236" s="14" t="s">
        <v>256</v>
      </c>
      <c r="B236" s="17" t="s">
        <v>31</v>
      </c>
      <c r="C236" s="13" t="str">
        <f>_xlfn.TEXTJOIN(CHAR(10),TRUE,$F$25:$F$27)</f>
        <v>IEC 60601-1-6
IEC 62304
IEC 62366-1</v>
      </c>
      <c r="D236" s="13"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7" spans="1:4" ht="113" customHeight="1" x14ac:dyDescent="0.2">
      <c r="A237" s="14" t="s">
        <v>257</v>
      </c>
      <c r="B237" s="17" t="s">
        <v>31</v>
      </c>
      <c r="C237" s="13" t="str">
        <f>_xlfn.TEXTJOIN(CHAR(10),TRUE,$F$25:$F$27)</f>
        <v>IEC 60601-1-6
IEC 62304
IEC 62366-1</v>
      </c>
      <c r="D237" s="13"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8" spans="1:4" ht="34" x14ac:dyDescent="0.2">
      <c r="A238" s="14" t="s">
        <v>258</v>
      </c>
      <c r="B238" s="17" t="s">
        <v>544</v>
      </c>
      <c r="C238" s="19" t="str">
        <f>$G$1</f>
        <v>N/A</v>
      </c>
      <c r="D238" s="19" t="str">
        <f>$G$1</f>
        <v>N/A</v>
      </c>
    </row>
    <row r="239" spans="1:4" ht="89" customHeight="1" x14ac:dyDescent="0.2">
      <c r="A239" s="14" t="s">
        <v>259</v>
      </c>
      <c r="B239" s="17" t="s">
        <v>31</v>
      </c>
      <c r="C239" s="13" t="str">
        <f>$F$5&amp;CHAR(10)&amp;_xlfn.TEXTJOIN(CHAR(10),TRUE,$F$25:$F$27)</f>
        <v>ISO 14971
IEC 60601-1-6
IEC 62304
IEC 62366-1</v>
      </c>
      <c r="D23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0" spans="1:4" ht="17" customHeight="1" x14ac:dyDescent="0.2">
      <c r="A240" s="68" t="s">
        <v>260</v>
      </c>
      <c r="B240" s="68"/>
      <c r="C240" s="68"/>
      <c r="D240" s="68"/>
    </row>
    <row r="241" spans="1:4" ht="92" customHeight="1" x14ac:dyDescent="0.2">
      <c r="A241" s="16" t="s">
        <v>499</v>
      </c>
      <c r="B241" s="17" t="s">
        <v>31</v>
      </c>
      <c r="C241" s="13" t="str">
        <f>$F$21&amp;CHAR(10)&amp;$F$27</f>
        <v>ISO 8536-4
IEC 62366-1</v>
      </c>
      <c r="D24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2" spans="1:4" ht="61" customHeight="1" x14ac:dyDescent="0.2">
      <c r="A242" s="16" t="s">
        <v>500</v>
      </c>
      <c r="B242" s="17" t="s">
        <v>31</v>
      </c>
      <c r="C242" s="13" t="str">
        <f>$F$21&amp;CHAR(10)&amp;$F$27</f>
        <v>ISO 8536-4
IEC 62366-1</v>
      </c>
      <c r="D24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3" spans="1:4" x14ac:dyDescent="0.2">
      <c r="A243" s="62" t="s">
        <v>261</v>
      </c>
      <c r="B243" s="62"/>
      <c r="C243" s="62"/>
      <c r="D243" s="62"/>
    </row>
    <row r="244" spans="1:4" ht="69" customHeight="1" x14ac:dyDescent="0.2">
      <c r="A244" s="16" t="s">
        <v>501</v>
      </c>
      <c r="B244" s="17" t="s">
        <v>31</v>
      </c>
      <c r="C244" s="13" t="str">
        <f>$F$27&amp;CHAR(10)&amp;$F$28</f>
        <v>IEC 62366-1
ISO 10993-7</v>
      </c>
      <c r="D24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5" spans="1:4" ht="75" customHeight="1" x14ac:dyDescent="0.2">
      <c r="A245" s="16" t="s">
        <v>502</v>
      </c>
      <c r="B245" s="17" t="s">
        <v>31</v>
      </c>
      <c r="C245" s="13" t="str">
        <f>$F$27&amp;CHAR(10)&amp;$F$28</f>
        <v>IEC 62366-1
ISO 10993-7</v>
      </c>
      <c r="D245"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6" spans="1:4" ht="46" customHeight="1" x14ac:dyDescent="0.2">
      <c r="A246" s="68" t="s">
        <v>262</v>
      </c>
      <c r="B246" s="68"/>
      <c r="C246" s="68"/>
      <c r="D246" s="68"/>
    </row>
    <row r="247" spans="1:4" ht="89" customHeight="1" x14ac:dyDescent="0.2">
      <c r="A247" s="14" t="s">
        <v>503</v>
      </c>
      <c r="B247" s="17" t="s">
        <v>31</v>
      </c>
      <c r="C247" s="13" t="str">
        <f>$F$27</f>
        <v>IEC 62366-1</v>
      </c>
      <c r="D24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8" spans="1:4" ht="89" customHeight="1" x14ac:dyDescent="0.2">
      <c r="A248" s="14" t="s">
        <v>504</v>
      </c>
      <c r="B248" s="17" t="s">
        <v>31</v>
      </c>
      <c r="C248" s="13" t="str">
        <f>$F$27&amp;CHAR(10)&amp;$F$28</f>
        <v>IEC 62366-1
ISO 10993-7</v>
      </c>
      <c r="D248"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9" spans="1:4" ht="67" customHeight="1" x14ac:dyDescent="0.2">
      <c r="A249" s="14" t="s">
        <v>505</v>
      </c>
      <c r="B249" s="17" t="s">
        <v>31</v>
      </c>
      <c r="C249" s="13" t="str">
        <f>$F$27&amp;CHAR(10)&amp;$F$28</f>
        <v>IEC 62366-1
ISO 10993-7</v>
      </c>
      <c r="D249"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0" spans="1:4" ht="102" customHeight="1" x14ac:dyDescent="0.2">
      <c r="A250" s="14" t="s">
        <v>506</v>
      </c>
      <c r="B250" s="17" t="s">
        <v>31</v>
      </c>
      <c r="C250" s="13" t="str">
        <f>$F$6&amp;CHAR(10)&amp;$F$27</f>
        <v>ISO 10555-1
IEC 62366-1</v>
      </c>
      <c r="D25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1" spans="1:4" ht="103" customHeight="1" x14ac:dyDescent="0.2">
      <c r="A251" s="14" t="s">
        <v>507</v>
      </c>
      <c r="B251" s="17" t="s">
        <v>31</v>
      </c>
      <c r="C251" s="13" t="str">
        <f>$F$6&amp;CHAR(10)&amp;$F$27</f>
        <v>ISO 10555-1
IEC 62366-1</v>
      </c>
      <c r="D25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2" spans="1:4" ht="86" customHeight="1" x14ac:dyDescent="0.2">
      <c r="A252" s="14" t="s">
        <v>508</v>
      </c>
      <c r="B252" s="17" t="s">
        <v>31</v>
      </c>
      <c r="C252" s="13" t="str">
        <f>$F$5&amp;CHAR(10)&amp;$F$28</f>
        <v>ISO 14971
ISO 10993-7</v>
      </c>
      <c r="D25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3" spans="1:4" ht="97" customHeight="1" x14ac:dyDescent="0.2">
      <c r="A253" s="14" t="s">
        <v>263</v>
      </c>
      <c r="B253" s="17" t="s">
        <v>31</v>
      </c>
      <c r="C253" s="13" t="str">
        <f>$F$6&amp;CHAR(10)&amp;$F$27</f>
        <v>ISO 10555-1
IEC 62366-1</v>
      </c>
      <c r="D25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4" spans="1:4" ht="34" x14ac:dyDescent="0.2">
      <c r="A254" s="14" t="s">
        <v>264</v>
      </c>
      <c r="B254" s="17" t="s">
        <v>544</v>
      </c>
      <c r="C254" s="19" t="str">
        <f>$G$1</f>
        <v>N/A</v>
      </c>
      <c r="D254" s="19" t="str">
        <f>$G$1</f>
        <v>N/A</v>
      </c>
    </row>
    <row r="255" spans="1:4" ht="34" customHeight="1" x14ac:dyDescent="0.2">
      <c r="A255" s="69" t="s">
        <v>265</v>
      </c>
      <c r="B255" s="70"/>
      <c r="C255" s="70"/>
      <c r="D255" s="71"/>
    </row>
    <row r="256" spans="1:4" ht="95" customHeight="1" x14ac:dyDescent="0.2">
      <c r="A256" s="14" t="s">
        <v>509</v>
      </c>
      <c r="B256" s="17" t="s">
        <v>31</v>
      </c>
      <c r="C256" s="13" t="str">
        <f>$F$27</f>
        <v>IEC 62366-1</v>
      </c>
      <c r="D25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7" spans="1:4" ht="59" customHeight="1" x14ac:dyDescent="0.2">
      <c r="A257" s="14" t="s">
        <v>510</v>
      </c>
      <c r="B257" s="17" t="s">
        <v>31</v>
      </c>
      <c r="C257" s="13" t="str">
        <f>$F$27</f>
        <v>IEC 62366-1</v>
      </c>
      <c r="D25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8" spans="1:4" ht="34" x14ac:dyDescent="0.2">
      <c r="A258" s="18" t="s">
        <v>266</v>
      </c>
      <c r="B258" s="17" t="s">
        <v>544</v>
      </c>
      <c r="C258" s="19" t="str">
        <f t="shared" ref="C258:D260" si="17">$G$1</f>
        <v>N/A</v>
      </c>
      <c r="D258" s="19" t="str">
        <f t="shared" si="17"/>
        <v>N/A</v>
      </c>
    </row>
    <row r="259" spans="1:4" ht="34"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59" customHeight="1" x14ac:dyDescent="0.2">
      <c r="A261" s="14" t="s">
        <v>269</v>
      </c>
      <c r="B261" s="17" t="s">
        <v>31</v>
      </c>
      <c r="C261" s="13" t="str">
        <f>$F$27</f>
        <v>IEC 62366-1</v>
      </c>
      <c r="D26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2" spans="1:4" ht="66" customHeight="1" x14ac:dyDescent="0.2">
      <c r="A262" s="14" t="s">
        <v>270</v>
      </c>
      <c r="B262" s="17" t="s">
        <v>31</v>
      </c>
      <c r="C262" s="13" t="str">
        <f>$F$27</f>
        <v>IEC 62366-1</v>
      </c>
      <c r="D26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3" spans="1:4" ht="17" x14ac:dyDescent="0.2">
      <c r="A263" s="14" t="s">
        <v>271</v>
      </c>
      <c r="B263" s="17" t="s">
        <v>544</v>
      </c>
      <c r="C263" s="19" t="str">
        <f>$G$1</f>
        <v>N/A</v>
      </c>
      <c r="D263" s="19" t="str">
        <f>$G$1</f>
        <v>N/A</v>
      </c>
    </row>
    <row r="264" spans="1:4" ht="82" customHeight="1" x14ac:dyDescent="0.2">
      <c r="A264" s="14" t="s">
        <v>272</v>
      </c>
      <c r="B264" s="17" t="s">
        <v>31</v>
      </c>
      <c r="C264" s="13" t="str">
        <f>$F$27</f>
        <v>IEC 62366-1</v>
      </c>
      <c r="D26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sheetData>
  <mergeCells count="59">
    <mergeCell ref="A230:D230"/>
    <mergeCell ref="A240:D240"/>
    <mergeCell ref="A243:D243"/>
    <mergeCell ref="A246:D246"/>
    <mergeCell ref="A255:D255"/>
    <mergeCell ref="A219:D219"/>
    <mergeCell ref="A162:D162"/>
    <mergeCell ref="A166:D166"/>
    <mergeCell ref="A171:D171"/>
    <mergeCell ref="A172:D172"/>
    <mergeCell ref="A173:D173"/>
    <mergeCell ref="A182:D182"/>
    <mergeCell ref="A183:D183"/>
    <mergeCell ref="A188:D188"/>
    <mergeCell ref="A206:D206"/>
    <mergeCell ref="A207:D207"/>
    <mergeCell ref="A218:D218"/>
    <mergeCell ref="A160:D160"/>
    <mergeCell ref="A108:D108"/>
    <mergeCell ref="A111:D111"/>
    <mergeCell ref="A115:D115"/>
    <mergeCell ref="A120:D120"/>
    <mergeCell ref="A125:D125"/>
    <mergeCell ref="A134:D134"/>
    <mergeCell ref="A135:D135"/>
    <mergeCell ref="A138:D138"/>
    <mergeCell ref="A143:D143"/>
    <mergeCell ref="A148:D148"/>
    <mergeCell ref="A156:D156"/>
    <mergeCell ref="A107:D107"/>
    <mergeCell ref="C58:D58"/>
    <mergeCell ref="A59:D59"/>
    <mergeCell ref="A63:D63"/>
    <mergeCell ref="A64:D64"/>
    <mergeCell ref="A76:D76"/>
    <mergeCell ref="A79:D79"/>
    <mergeCell ref="A80:D80"/>
    <mergeCell ref="A84:D84"/>
    <mergeCell ref="A89:D89"/>
    <mergeCell ref="A91:D91"/>
    <mergeCell ref="A104:D104"/>
    <mergeCell ref="A57:D57"/>
    <mergeCell ref="A40:D40"/>
    <mergeCell ref="A41:D41"/>
    <mergeCell ref="A42:D42"/>
    <mergeCell ref="A46:D46"/>
    <mergeCell ref="A49:D49"/>
    <mergeCell ref="A50:D50"/>
    <mergeCell ref="C51:D51"/>
    <mergeCell ref="C52:D52"/>
    <mergeCell ref="C53:D53"/>
    <mergeCell ref="C54:D54"/>
    <mergeCell ref="A55:D55"/>
    <mergeCell ref="A29:D29"/>
    <mergeCell ref="A6:D6"/>
    <mergeCell ref="A7:D7"/>
    <mergeCell ref="A14:D14"/>
    <mergeCell ref="A19:D19"/>
    <mergeCell ref="A28:D28"/>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EC00F50A-A249-6442-B95C-7AA5BDFC5E2A}">
      <formula1>"Y,N"</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opLeftCell="E27" zoomScale="90" zoomScaleNormal="90" workbookViewId="0">
      <selection activeCell="F37" sqref="F37"/>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53" t="s">
        <v>75</v>
      </c>
      <c r="B1" s="54"/>
    </row>
    <row r="3" spans="1:22" s="55" customFormat="1" ht="48" customHeight="1" x14ac:dyDescent="0.2">
      <c r="A3" s="6" t="s">
        <v>281</v>
      </c>
      <c r="B3" s="6" t="s">
        <v>282</v>
      </c>
      <c r="C3" s="6" t="s">
        <v>283</v>
      </c>
      <c r="D3" s="6" t="s">
        <v>284</v>
      </c>
      <c r="E3" s="6" t="s">
        <v>285</v>
      </c>
      <c r="F3" s="6" t="s">
        <v>286</v>
      </c>
      <c r="G3" s="6" t="s">
        <v>287</v>
      </c>
      <c r="H3" s="6" t="s">
        <v>288</v>
      </c>
      <c r="I3" s="6" t="s">
        <v>289</v>
      </c>
      <c r="J3" s="6" t="s">
        <v>290</v>
      </c>
      <c r="K3" s="6" t="s">
        <v>291</v>
      </c>
      <c r="L3" s="6" t="s">
        <v>292</v>
      </c>
      <c r="M3" s="6" t="s">
        <v>293</v>
      </c>
      <c r="N3" s="6" t="s">
        <v>294</v>
      </c>
      <c r="O3" s="6" t="s">
        <v>295</v>
      </c>
      <c r="P3" s="6" t="s">
        <v>296</v>
      </c>
      <c r="Q3" s="6" t="s">
        <v>297</v>
      </c>
      <c r="R3" s="6" t="s">
        <v>298</v>
      </c>
      <c r="S3" s="6" t="s">
        <v>299</v>
      </c>
      <c r="T3" s="6" t="s">
        <v>300</v>
      </c>
      <c r="U3" s="6" t="s">
        <v>301</v>
      </c>
      <c r="V3" s="6" t="s">
        <v>302</v>
      </c>
    </row>
    <row r="4" spans="1:22" ht="34" x14ac:dyDescent="0.2">
      <c r="A4" s="2" t="s">
        <v>638</v>
      </c>
      <c r="B4" s="2" t="s">
        <v>639</v>
      </c>
      <c r="C4" s="2" t="s">
        <v>640</v>
      </c>
      <c r="D4" s="2" t="s">
        <v>641</v>
      </c>
      <c r="E4" s="2" t="s">
        <v>642</v>
      </c>
      <c r="F4" s="2" t="s">
        <v>643</v>
      </c>
      <c r="G4" s="2" t="s">
        <v>644</v>
      </c>
      <c r="H4" s="2" t="s">
        <v>645</v>
      </c>
      <c r="I4" s="2" t="s">
        <v>646</v>
      </c>
      <c r="J4" s="2" t="s">
        <v>647</v>
      </c>
      <c r="K4" s="2" t="s">
        <v>648</v>
      </c>
      <c r="L4" s="2" t="s">
        <v>649</v>
      </c>
      <c r="M4" s="2" t="s">
        <v>650</v>
      </c>
      <c r="N4" s="2" t="s">
        <v>651</v>
      </c>
      <c r="O4" s="2" t="s">
        <v>652</v>
      </c>
      <c r="P4" s="2" t="s">
        <v>653</v>
      </c>
      <c r="Q4" s="2" t="s">
        <v>654</v>
      </c>
      <c r="R4" s="2" t="s">
        <v>655</v>
      </c>
      <c r="S4" s="2" t="s">
        <v>656</v>
      </c>
      <c r="T4" s="2" t="s">
        <v>657</v>
      </c>
      <c r="U4" s="2" t="s">
        <v>658</v>
      </c>
      <c r="V4" s="2" t="s">
        <v>659</v>
      </c>
    </row>
    <row r="5" spans="1:22" ht="34" x14ac:dyDescent="0.2">
      <c r="A5" s="2" t="s">
        <v>660</v>
      </c>
      <c r="B5" s="2" t="s">
        <v>661</v>
      </c>
      <c r="C5" s="2" t="s">
        <v>662</v>
      </c>
      <c r="D5" s="2" t="s">
        <v>663</v>
      </c>
      <c r="E5" s="2" t="s">
        <v>664</v>
      </c>
      <c r="F5" s="2" t="s">
        <v>665</v>
      </c>
      <c r="G5" s="2" t="s">
        <v>666</v>
      </c>
      <c r="H5" s="2" t="s">
        <v>667</v>
      </c>
      <c r="I5" s="2" t="s">
        <v>668</v>
      </c>
      <c r="J5" s="2" t="s">
        <v>669</v>
      </c>
      <c r="K5" s="2" t="s">
        <v>670</v>
      </c>
      <c r="L5" s="2" t="s">
        <v>671</v>
      </c>
      <c r="M5" s="2" t="s">
        <v>672</v>
      </c>
      <c r="N5" s="2" t="s">
        <v>673</v>
      </c>
      <c r="O5" s="2" t="s">
        <v>674</v>
      </c>
      <c r="P5" s="2" t="s">
        <v>951</v>
      </c>
      <c r="Q5" s="2" t="s">
        <v>675</v>
      </c>
      <c r="R5" s="2" t="s">
        <v>676</v>
      </c>
      <c r="S5" s="2" t="s">
        <v>677</v>
      </c>
      <c r="T5" s="2" t="s">
        <v>678</v>
      </c>
      <c r="U5" s="2" t="s">
        <v>679</v>
      </c>
      <c r="V5" s="2" t="s">
        <v>680</v>
      </c>
    </row>
    <row r="6" spans="1:22" ht="34" x14ac:dyDescent="0.2">
      <c r="A6" s="2" t="s">
        <v>681</v>
      </c>
      <c r="B6" s="2" t="s">
        <v>682</v>
      </c>
      <c r="C6" s="2" t="s">
        <v>683</v>
      </c>
      <c r="D6" s="2" t="s">
        <v>684</v>
      </c>
      <c r="E6" s="2" t="s">
        <v>685</v>
      </c>
      <c r="F6" s="2" t="s">
        <v>686</v>
      </c>
      <c r="G6" s="2" t="s">
        <v>687</v>
      </c>
      <c r="H6" s="2" t="s">
        <v>688</v>
      </c>
      <c r="I6" s="2" t="s">
        <v>689</v>
      </c>
      <c r="J6" s="2" t="s">
        <v>690</v>
      </c>
      <c r="K6" s="2" t="s">
        <v>691</v>
      </c>
      <c r="L6" s="2" t="s">
        <v>948</v>
      </c>
      <c r="M6" s="2" t="s">
        <v>692</v>
      </c>
      <c r="N6" s="2" t="s">
        <v>693</v>
      </c>
      <c r="O6" s="2" t="s">
        <v>694</v>
      </c>
      <c r="Q6" s="2" t="s">
        <v>695</v>
      </c>
      <c r="R6" s="2" t="s">
        <v>696</v>
      </c>
      <c r="S6" s="2" t="s">
        <v>697</v>
      </c>
      <c r="T6" s="2" t="s">
        <v>698</v>
      </c>
      <c r="U6" s="2" t="s">
        <v>699</v>
      </c>
      <c r="V6" s="2" t="s">
        <v>700</v>
      </c>
    </row>
    <row r="7" spans="1:22" ht="34" x14ac:dyDescent="0.2">
      <c r="A7" s="2" t="s">
        <v>701</v>
      </c>
      <c r="B7" s="2" t="s">
        <v>702</v>
      </c>
      <c r="C7" s="2" t="s">
        <v>703</v>
      </c>
      <c r="D7" s="2" t="s">
        <v>704</v>
      </c>
      <c r="E7" s="2" t="s">
        <v>705</v>
      </c>
      <c r="F7" s="2" t="s">
        <v>706</v>
      </c>
      <c r="G7" s="2" t="s">
        <v>943</v>
      </c>
      <c r="H7" s="2" t="s">
        <v>707</v>
      </c>
      <c r="J7" s="2" t="s">
        <v>708</v>
      </c>
      <c r="K7" s="2" t="s">
        <v>709</v>
      </c>
      <c r="M7" s="2" t="s">
        <v>710</v>
      </c>
      <c r="O7" s="2" t="s">
        <v>711</v>
      </c>
      <c r="Q7" s="2" t="s">
        <v>712</v>
      </c>
      <c r="R7" s="2" t="s">
        <v>713</v>
      </c>
      <c r="S7" s="2" t="s">
        <v>714</v>
      </c>
      <c r="U7" s="2" t="s">
        <v>715</v>
      </c>
    </row>
    <row r="8" spans="1:22" ht="34" x14ac:dyDescent="0.2">
      <c r="A8" s="2" t="s">
        <v>716</v>
      </c>
      <c r="B8" s="2" t="s">
        <v>717</v>
      </c>
      <c r="C8" s="2" t="s">
        <v>718</v>
      </c>
      <c r="D8" s="2" t="s">
        <v>719</v>
      </c>
      <c r="E8" s="2" t="s">
        <v>720</v>
      </c>
      <c r="F8" s="2" t="s">
        <v>721</v>
      </c>
      <c r="H8" s="2" t="s">
        <v>722</v>
      </c>
      <c r="J8" s="2" t="s">
        <v>723</v>
      </c>
      <c r="K8" s="2" t="s">
        <v>724</v>
      </c>
      <c r="M8" s="2" t="s">
        <v>725</v>
      </c>
      <c r="O8" s="2" t="s">
        <v>726</v>
      </c>
      <c r="Q8" s="2" t="s">
        <v>952</v>
      </c>
      <c r="R8" s="2" t="s">
        <v>727</v>
      </c>
      <c r="S8" s="2" t="s">
        <v>728</v>
      </c>
      <c r="U8" s="2" t="s">
        <v>729</v>
      </c>
    </row>
    <row r="9" spans="1:22" ht="34" x14ac:dyDescent="0.2">
      <c r="A9" s="2" t="s">
        <v>730</v>
      </c>
      <c r="B9" s="2" t="s">
        <v>731</v>
      </c>
      <c r="C9" s="2" t="s">
        <v>732</v>
      </c>
      <c r="D9" s="2" t="s">
        <v>733</v>
      </c>
      <c r="E9" s="2" t="s">
        <v>941</v>
      </c>
      <c r="F9" s="2" t="s">
        <v>942</v>
      </c>
      <c r="H9" s="2" t="s">
        <v>734</v>
      </c>
      <c r="J9" s="2" t="s">
        <v>735</v>
      </c>
      <c r="K9" s="2" t="s">
        <v>947</v>
      </c>
      <c r="M9" s="2" t="s">
        <v>736</v>
      </c>
      <c r="O9" s="2" t="s">
        <v>737</v>
      </c>
      <c r="R9" s="2" t="s">
        <v>738</v>
      </c>
      <c r="S9" s="2" t="s">
        <v>739</v>
      </c>
      <c r="U9" s="2" t="s">
        <v>740</v>
      </c>
    </row>
    <row r="10" spans="1:22" ht="34" x14ac:dyDescent="0.2">
      <c r="A10" s="2" t="s">
        <v>741</v>
      </c>
      <c r="B10" s="2" t="s">
        <v>742</v>
      </c>
      <c r="C10" s="2" t="s">
        <v>938</v>
      </c>
      <c r="D10" s="2" t="s">
        <v>743</v>
      </c>
      <c r="H10" s="2" t="s">
        <v>744</v>
      </c>
      <c r="J10" s="2" t="s">
        <v>745</v>
      </c>
      <c r="M10" s="2" t="s">
        <v>746</v>
      </c>
      <c r="O10" s="2" t="s">
        <v>747</v>
      </c>
      <c r="R10" s="2" t="s">
        <v>748</v>
      </c>
      <c r="S10" s="2" t="s">
        <v>749</v>
      </c>
      <c r="U10" s="2" t="s">
        <v>750</v>
      </c>
    </row>
    <row r="11" spans="1:22" ht="51" x14ac:dyDescent="0.2">
      <c r="A11" s="2" t="s">
        <v>751</v>
      </c>
      <c r="B11" s="2" t="s">
        <v>937</v>
      </c>
      <c r="C11" s="2" t="s">
        <v>939</v>
      </c>
      <c r="D11" s="2" t="s">
        <v>752</v>
      </c>
      <c r="H11" s="2" t="s">
        <v>944</v>
      </c>
      <c r="J11" s="2" t="s">
        <v>753</v>
      </c>
      <c r="M11" s="2" t="s">
        <v>754</v>
      </c>
      <c r="O11" s="2" t="s">
        <v>950</v>
      </c>
      <c r="R11" s="2" t="s">
        <v>755</v>
      </c>
      <c r="S11" s="2" t="s">
        <v>756</v>
      </c>
      <c r="U11" s="2" t="s">
        <v>757</v>
      </c>
    </row>
    <row r="12" spans="1:22" ht="51" x14ac:dyDescent="0.2">
      <c r="A12" s="2" t="s">
        <v>758</v>
      </c>
      <c r="D12" s="2" t="s">
        <v>940</v>
      </c>
      <c r="J12" s="2" t="s">
        <v>759</v>
      </c>
      <c r="M12" s="2" t="s">
        <v>760</v>
      </c>
      <c r="R12" s="2" t="s">
        <v>761</v>
      </c>
      <c r="S12" s="2" t="s">
        <v>762</v>
      </c>
      <c r="U12" s="2" t="s">
        <v>957</v>
      </c>
    </row>
    <row r="13" spans="1:22" ht="34" x14ac:dyDescent="0.2">
      <c r="A13" s="2" t="s">
        <v>763</v>
      </c>
      <c r="J13" s="2" t="s">
        <v>764</v>
      </c>
      <c r="M13" s="2" t="s">
        <v>949</v>
      </c>
      <c r="R13" s="2" t="s">
        <v>765</v>
      </c>
      <c r="S13" s="2" t="s">
        <v>954</v>
      </c>
    </row>
    <row r="14" spans="1:22" ht="34" x14ac:dyDescent="0.2">
      <c r="A14" s="2" t="s">
        <v>766</v>
      </c>
      <c r="J14" s="2" t="s">
        <v>767</v>
      </c>
      <c r="R14" s="2" t="s">
        <v>768</v>
      </c>
      <c r="S14" s="2" t="s">
        <v>955</v>
      </c>
    </row>
    <row r="15" spans="1:22" ht="34" x14ac:dyDescent="0.2">
      <c r="A15" s="2" t="s">
        <v>769</v>
      </c>
      <c r="J15" s="2" t="s">
        <v>770</v>
      </c>
      <c r="R15" s="2" t="s">
        <v>771</v>
      </c>
      <c r="S15" s="2" t="s">
        <v>956</v>
      </c>
    </row>
    <row r="16" spans="1:22" ht="34" x14ac:dyDescent="0.2">
      <c r="A16" s="2" t="s">
        <v>936</v>
      </c>
      <c r="J16" s="2" t="s">
        <v>772</v>
      </c>
      <c r="R16" s="2" t="s">
        <v>953</v>
      </c>
    </row>
    <row r="17" spans="10:10" ht="17" x14ac:dyDescent="0.2">
      <c r="J17" s="2" t="s">
        <v>773</v>
      </c>
    </row>
    <row r="18" spans="10:10" ht="34" x14ac:dyDescent="0.2">
      <c r="J18" s="2" t="s">
        <v>774</v>
      </c>
    </row>
    <row r="19" spans="10:10" ht="17" x14ac:dyDescent="0.2">
      <c r="J19" s="2" t="s">
        <v>775</v>
      </c>
    </row>
    <row r="20" spans="10:10" ht="34" x14ac:dyDescent="0.2">
      <c r="J20" s="2" t="s">
        <v>776</v>
      </c>
    </row>
    <row r="21" spans="10:10" ht="34" x14ac:dyDescent="0.2">
      <c r="J21" s="2" t="s">
        <v>777</v>
      </c>
    </row>
    <row r="22" spans="10:10" ht="34" x14ac:dyDescent="0.2">
      <c r="J22" s="2" t="s">
        <v>778</v>
      </c>
    </row>
    <row r="23" spans="10:10" ht="34" x14ac:dyDescent="0.2">
      <c r="J23" s="2" t="s">
        <v>779</v>
      </c>
    </row>
    <row r="24" spans="10:10" ht="34" x14ac:dyDescent="0.2">
      <c r="J24" s="2" t="s">
        <v>780</v>
      </c>
    </row>
    <row r="25" spans="10:10" ht="34" x14ac:dyDescent="0.2">
      <c r="J25" s="2" t="s">
        <v>781</v>
      </c>
    </row>
    <row r="26" spans="10:10" ht="34" x14ac:dyDescent="0.2">
      <c r="J26" s="2" t="s">
        <v>782</v>
      </c>
    </row>
    <row r="27" spans="10:10" ht="34" x14ac:dyDescent="0.2">
      <c r="J27" s="2" t="s">
        <v>783</v>
      </c>
    </row>
    <row r="28" spans="10:10" ht="34" x14ac:dyDescent="0.2">
      <c r="J28" s="2" t="s">
        <v>784</v>
      </c>
    </row>
    <row r="29" spans="10:10" ht="17" x14ac:dyDescent="0.2">
      <c r="J29" s="2" t="s">
        <v>785</v>
      </c>
    </row>
    <row r="30" spans="10:10" ht="34" x14ac:dyDescent="0.2">
      <c r="J30" s="2" t="s">
        <v>945</v>
      </c>
    </row>
    <row r="31" spans="10:10" s="52" customFormat="1" ht="35" thickBot="1" x14ac:dyDescent="0.25">
      <c r="J31" s="52" t="s">
        <v>946</v>
      </c>
    </row>
    <row r="32" spans="10:10" ht="17" thickTop="1" x14ac:dyDescent="0.2"/>
    <row r="33" spans="1:6" ht="27" x14ac:dyDescent="0.2">
      <c r="A33" s="53" t="s">
        <v>958</v>
      </c>
    </row>
    <row r="35" spans="1:6" ht="51" x14ac:dyDescent="0.2">
      <c r="A35" s="6" t="s">
        <v>281</v>
      </c>
      <c r="B35" s="6" t="s">
        <v>282</v>
      </c>
      <c r="C35" s="6" t="s">
        <v>288</v>
      </c>
      <c r="D35" s="6" t="s">
        <v>293</v>
      </c>
      <c r="E35" s="6" t="s">
        <v>300</v>
      </c>
      <c r="F35" s="6" t="s">
        <v>302</v>
      </c>
    </row>
    <row r="36" spans="1:6" x14ac:dyDescent="0.2">
      <c r="A36" s="51"/>
      <c r="B36" s="51"/>
      <c r="D36" s="51"/>
    </row>
    <row r="37" spans="1:6" ht="51" x14ac:dyDescent="0.2">
      <c r="A37" s="2" t="s">
        <v>638</v>
      </c>
      <c r="B37" s="2" t="s">
        <v>639</v>
      </c>
      <c r="C37" s="2" t="s">
        <v>667</v>
      </c>
      <c r="D37" s="2" t="s">
        <v>754</v>
      </c>
      <c r="E37" s="2" t="s">
        <v>678</v>
      </c>
      <c r="F37" s="2" t="s">
        <v>659</v>
      </c>
    </row>
    <row r="38" spans="1:6" ht="17" x14ac:dyDescent="0.2">
      <c r="A38" s="2" t="s">
        <v>660</v>
      </c>
      <c r="B38" s="2" t="s">
        <v>682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zoomScale="85" zoomScaleNormal="85" workbookViewId="0">
      <selection activeCell="A103" sqref="A103"/>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1" t="s">
        <v>80</v>
      </c>
      <c r="F1" s="32" t="s">
        <v>53</v>
      </c>
      <c r="G1" s="1" t="s">
        <v>514</v>
      </c>
      <c r="I1" s="26" t="s">
        <v>276</v>
      </c>
    </row>
    <row r="3" spans="1:11" ht="32" x14ac:dyDescent="0.2">
      <c r="A3" s="20" t="s">
        <v>78</v>
      </c>
      <c r="B3" s="10" t="s">
        <v>566</v>
      </c>
      <c r="C3" s="11" t="s">
        <v>564</v>
      </c>
      <c r="D3" s="11" t="s">
        <v>77</v>
      </c>
      <c r="E3" s="5"/>
      <c r="F3" s="11" t="s">
        <v>959</v>
      </c>
      <c r="G3" s="11" t="s">
        <v>54</v>
      </c>
      <c r="I3" s="11" t="s">
        <v>576</v>
      </c>
      <c r="J3" s="11" t="s">
        <v>568</v>
      </c>
      <c r="K3" s="11" t="s">
        <v>565</v>
      </c>
    </row>
    <row r="4" spans="1:11" ht="189" customHeight="1" x14ac:dyDescent="0.2">
      <c r="A4" s="18" t="s">
        <v>32</v>
      </c>
      <c r="B4" s="17" t="s">
        <v>31</v>
      </c>
      <c r="C4" s="13" t="str">
        <f>_xlfn.TEXTJOIN(CHAR(10),TRUE,$F$4:$F$22)</f>
        <v>ISO 13485
ISO 14971
ISO 10993-1
ISO 10993-4
ISO 10993-5
ISO 10993-10
ISO 10993-11
ISO 10993-12
ISO 10993-23
ISO 10555-5
ISO 7864
ISO 9626
ISO 23908
ISO 80369-1
ISO 80369-7
IEC 60601-1
IEC 60601-1-2
IEC 62366-1
ISO 8536-4</v>
      </c>
      <c r="D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31" t="s">
        <v>73</v>
      </c>
      <c r="G4" s="18" t="s">
        <v>56</v>
      </c>
      <c r="I4" s="18" t="s">
        <v>277</v>
      </c>
      <c r="J4" s="31" t="s">
        <v>569</v>
      </c>
      <c r="K4" s="13" t="str">
        <f>F6&amp;CHAR(10)&amp;F14&amp;CHAR(10)&amp;F15&amp;CHAR(10)&amp;F18</f>
        <v>ISO 10993-1
ISO 7864
ISO 9626
ISO 80369-7</v>
      </c>
    </row>
    <row r="5" spans="1:11" ht="219" customHeight="1" x14ac:dyDescent="0.2">
      <c r="A5" s="18" t="s">
        <v>33</v>
      </c>
      <c r="B5" s="17" t="s">
        <v>31</v>
      </c>
      <c r="C5" s="13" t="str">
        <f>$F$5</f>
        <v>ISO 14971</v>
      </c>
      <c r="D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31" t="s">
        <v>74</v>
      </c>
      <c r="G5" s="18" t="s">
        <v>55</v>
      </c>
      <c r="I5" s="18" t="s">
        <v>278</v>
      </c>
      <c r="J5" s="31" t="s">
        <v>569</v>
      </c>
    </row>
    <row r="6" spans="1:11" ht="51" x14ac:dyDescent="0.2">
      <c r="A6" s="58" t="s">
        <v>34</v>
      </c>
      <c r="B6" s="58"/>
      <c r="C6" s="58"/>
      <c r="D6" s="58"/>
      <c r="E6" s="2"/>
      <c r="F6" s="31" t="s">
        <v>57</v>
      </c>
      <c r="G6" s="18" t="s">
        <v>58</v>
      </c>
      <c r="I6" s="18" t="s">
        <v>279</v>
      </c>
      <c r="J6" s="31" t="s">
        <v>570</v>
      </c>
    </row>
    <row r="7" spans="1:11" ht="34" x14ac:dyDescent="0.2">
      <c r="A7" s="58" t="s">
        <v>0</v>
      </c>
      <c r="B7" s="58"/>
      <c r="C7" s="58"/>
      <c r="D7" s="58"/>
      <c r="E7" s="2"/>
      <c r="F7" s="31" t="s">
        <v>63</v>
      </c>
      <c r="G7" s="18" t="s">
        <v>64</v>
      </c>
      <c r="I7" s="18" t="s">
        <v>280</v>
      </c>
      <c r="J7" s="31" t="s">
        <v>571</v>
      </c>
    </row>
    <row r="8" spans="1:11" ht="116" customHeight="1" x14ac:dyDescent="0.2">
      <c r="A8" s="18" t="s">
        <v>35</v>
      </c>
      <c r="B8" s="17" t="s">
        <v>31</v>
      </c>
      <c r="C8" s="13" t="str">
        <f t="shared" ref="C8:C13" si="0">$F$5</f>
        <v>ISO 14971</v>
      </c>
      <c r="D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31" t="s">
        <v>61</v>
      </c>
      <c r="G8" s="18" t="s">
        <v>62</v>
      </c>
      <c r="I8" s="18" t="s">
        <v>543</v>
      </c>
      <c r="J8" s="31" t="s">
        <v>569</v>
      </c>
    </row>
    <row r="9" spans="1:11" ht="113" customHeight="1" x14ac:dyDescent="0.2">
      <c r="A9" s="18" t="s">
        <v>36</v>
      </c>
      <c r="B9" s="17" t="s">
        <v>31</v>
      </c>
      <c r="C9" s="13" t="str">
        <f t="shared" si="0"/>
        <v>ISO 14971</v>
      </c>
      <c r="D9" s="13"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31" t="s">
        <v>59</v>
      </c>
      <c r="G9" s="18" t="s">
        <v>60</v>
      </c>
      <c r="I9" s="18" t="s">
        <v>303</v>
      </c>
      <c r="J9" s="35" t="s">
        <v>514</v>
      </c>
    </row>
    <row r="10" spans="1:11" ht="125" customHeight="1" x14ac:dyDescent="0.2">
      <c r="A10" s="18" t="s">
        <v>37</v>
      </c>
      <c r="B10" s="17" t="s">
        <v>31</v>
      </c>
      <c r="C10" s="13" t="str">
        <f t="shared" si="0"/>
        <v>ISO 14971</v>
      </c>
      <c r="D10"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31" t="s">
        <v>531</v>
      </c>
      <c r="G10" s="18" t="s">
        <v>532</v>
      </c>
      <c r="I10" s="18" t="s">
        <v>304</v>
      </c>
      <c r="J10" s="31" t="s">
        <v>569</v>
      </c>
    </row>
    <row r="11" spans="1:11" ht="128" customHeight="1" x14ac:dyDescent="0.2">
      <c r="A11" s="18" t="s">
        <v>38</v>
      </c>
      <c r="B11" s="17" t="s">
        <v>31</v>
      </c>
      <c r="C11" s="13" t="str">
        <f t="shared" si="0"/>
        <v>ISO 14971</v>
      </c>
      <c r="D11"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31" t="s">
        <v>67</v>
      </c>
      <c r="G11" s="18" t="s">
        <v>68</v>
      </c>
      <c r="I11" s="18" t="s">
        <v>305</v>
      </c>
      <c r="J11" s="31" t="s">
        <v>569</v>
      </c>
    </row>
    <row r="12" spans="1:11" ht="144" customHeight="1" x14ac:dyDescent="0.2">
      <c r="A12" s="18" t="s">
        <v>52</v>
      </c>
      <c r="B12" s="17" t="s">
        <v>31</v>
      </c>
      <c r="C12" s="13" t="str">
        <f t="shared" si="0"/>
        <v>ISO 14971</v>
      </c>
      <c r="D12"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31" t="s">
        <v>533</v>
      </c>
      <c r="G12" s="18" t="s">
        <v>534</v>
      </c>
      <c r="I12" s="18" t="s">
        <v>306</v>
      </c>
      <c r="J12" s="31" t="s">
        <v>569</v>
      </c>
    </row>
    <row r="13" spans="1:11" ht="128" customHeight="1" x14ac:dyDescent="0.2">
      <c r="A13" s="18" t="s">
        <v>39</v>
      </c>
      <c r="B13" s="17" t="s">
        <v>31</v>
      </c>
      <c r="C13" s="13" t="str">
        <f t="shared" si="0"/>
        <v>ISO 14971</v>
      </c>
      <c r="D13"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31" t="s">
        <v>69</v>
      </c>
      <c r="G13" s="18" t="s">
        <v>70</v>
      </c>
      <c r="I13" s="18" t="s">
        <v>307</v>
      </c>
      <c r="J13" s="31" t="s">
        <v>569</v>
      </c>
    </row>
    <row r="14" spans="1:11" ht="64" customHeight="1" x14ac:dyDescent="0.2">
      <c r="A14" s="58" t="s">
        <v>40</v>
      </c>
      <c r="B14" s="58"/>
      <c r="C14" s="58"/>
      <c r="D14" s="58"/>
      <c r="F14" s="31" t="s">
        <v>65</v>
      </c>
      <c r="G14" s="18" t="s">
        <v>66</v>
      </c>
      <c r="I14" s="18" t="s">
        <v>308</v>
      </c>
      <c r="J14" s="31" t="s">
        <v>575</v>
      </c>
    </row>
    <row r="15" spans="1:11" ht="107" customHeight="1" x14ac:dyDescent="0.2">
      <c r="A15" s="18" t="s">
        <v>41</v>
      </c>
      <c r="B15" s="17" t="s">
        <v>31</v>
      </c>
      <c r="C15" s="13" t="str">
        <f>$F$5</f>
        <v>ISO 14971</v>
      </c>
      <c r="D1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31" t="s">
        <v>71</v>
      </c>
      <c r="G15" s="18" t="s">
        <v>72</v>
      </c>
      <c r="I15" s="18" t="s">
        <v>309</v>
      </c>
      <c r="J15" s="35" t="s">
        <v>514</v>
      </c>
    </row>
    <row r="16" spans="1:11" ht="145" customHeight="1" x14ac:dyDescent="0.2">
      <c r="A16" s="18" t="s">
        <v>42</v>
      </c>
      <c r="B16" s="17" t="s">
        <v>31</v>
      </c>
      <c r="C16" s="13" t="str">
        <f>$F$5</f>
        <v>ISO 14971</v>
      </c>
      <c r="D1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31" t="s">
        <v>521</v>
      </c>
      <c r="G16" s="18" t="s">
        <v>522</v>
      </c>
      <c r="I16" s="18" t="s">
        <v>310</v>
      </c>
      <c r="J16" s="35" t="s">
        <v>514</v>
      </c>
    </row>
    <row r="17" spans="1:10" ht="116" customHeight="1" x14ac:dyDescent="0.2">
      <c r="A17" s="18" t="s">
        <v>43</v>
      </c>
      <c r="B17" s="17" t="s">
        <v>31</v>
      </c>
      <c r="C17" s="13" t="str">
        <f>$F$5</f>
        <v>ISO 14971</v>
      </c>
      <c r="D1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31" t="s">
        <v>520</v>
      </c>
      <c r="G17" s="18" t="s">
        <v>519</v>
      </c>
      <c r="I17" s="18" t="s">
        <v>311</v>
      </c>
      <c r="J17" s="31" t="s">
        <v>570</v>
      </c>
    </row>
    <row r="18" spans="1:10" ht="121" customHeight="1" x14ac:dyDescent="0.2">
      <c r="A18" s="18" t="s">
        <v>1</v>
      </c>
      <c r="B18" s="17" t="s">
        <v>31</v>
      </c>
      <c r="C18" s="13" t="str">
        <f>$F$5</f>
        <v>ISO 14971</v>
      </c>
      <c r="D1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31" t="s">
        <v>537</v>
      </c>
      <c r="G18" s="18" t="s">
        <v>538</v>
      </c>
      <c r="I18" s="18" t="s">
        <v>312</v>
      </c>
      <c r="J18" s="35" t="s">
        <v>514</v>
      </c>
    </row>
    <row r="19" spans="1:10" ht="34" x14ac:dyDescent="0.2">
      <c r="A19" s="67" t="s">
        <v>44</v>
      </c>
      <c r="B19" s="67"/>
      <c r="C19" s="67"/>
      <c r="D19" s="67"/>
      <c r="F19" s="31" t="s">
        <v>523</v>
      </c>
      <c r="G19" s="18" t="s">
        <v>524</v>
      </c>
      <c r="I19" s="18" t="s">
        <v>313</v>
      </c>
      <c r="J19" s="31" t="s">
        <v>569</v>
      </c>
    </row>
    <row r="20" spans="1:10" ht="62" customHeight="1" x14ac:dyDescent="0.2">
      <c r="A20" s="18" t="s">
        <v>45</v>
      </c>
      <c r="B20" s="17" t="s">
        <v>31</v>
      </c>
      <c r="C20" s="13" t="str">
        <f>$F$5&amp;CHAR(10)&amp;$F$21</f>
        <v>ISO 14971
IEC 62366-1</v>
      </c>
      <c r="D2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31" t="s">
        <v>526</v>
      </c>
      <c r="G20" s="18" t="s">
        <v>525</v>
      </c>
      <c r="I20" s="18" t="s">
        <v>314</v>
      </c>
      <c r="J20" s="35" t="s">
        <v>514</v>
      </c>
    </row>
    <row r="21" spans="1:10" ht="87" customHeight="1" x14ac:dyDescent="0.2">
      <c r="A21" s="18" t="s">
        <v>46</v>
      </c>
      <c r="B21" s="17" t="s">
        <v>31</v>
      </c>
      <c r="C21" s="13" t="str">
        <f>$F$5&amp;CHAR(10)&amp;$F$21</f>
        <v>ISO 14971
IEC 62366-1</v>
      </c>
      <c r="D2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31" t="s">
        <v>539</v>
      </c>
      <c r="G21" s="18" t="s">
        <v>540</v>
      </c>
      <c r="I21" s="18" t="s">
        <v>315</v>
      </c>
      <c r="J21" s="35" t="s">
        <v>514</v>
      </c>
    </row>
    <row r="22" spans="1:10" ht="86" customHeight="1" x14ac:dyDescent="0.2">
      <c r="A22" s="18" t="s">
        <v>47</v>
      </c>
      <c r="B22" s="17" t="s">
        <v>31</v>
      </c>
      <c r="C22" s="13" t="str">
        <f>$F$5&amp;CHAR(10)&amp;_xlfn.TEXTJOIN(CHAR(10),TRUE,$F$13:$F$22)</f>
        <v>ISO 14971
ISO 10555-5
ISO 7864
ISO 9626
ISO 23908
ISO 80369-1
ISO 80369-7
IEC 60601-1
IEC 60601-1-2
IEC 62366-1
ISO 8536-4</v>
      </c>
      <c r="D2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31" t="s">
        <v>527</v>
      </c>
      <c r="G22" s="18" t="s">
        <v>528</v>
      </c>
      <c r="I22" s="18" t="s">
        <v>316</v>
      </c>
      <c r="J22" s="35" t="s">
        <v>514</v>
      </c>
    </row>
    <row r="23" spans="1:10" ht="92" customHeight="1" x14ac:dyDescent="0.2">
      <c r="A23" s="18" t="s">
        <v>48</v>
      </c>
      <c r="B23" s="17" t="s">
        <v>31</v>
      </c>
      <c r="C23" s="13" t="str">
        <f>$F$5&amp;CHAR(10)&amp;_xlfn.TEXTJOIN(CHAR(10),TRUE,$F$13:$F$20)&amp;CHAR(10)&amp;$F$22&amp;CHAR(10)&amp;_xlfn.TEXTJOIN(CHAR(10),TRUE,$F$25:$F$28)</f>
        <v>ISO 14971
ISO 10555-5
ISO 7864
ISO 9626
ISO 23908
ISO 80369-1
ISO 80369-7
IEC 60601-1
IEC 60601-1-2
ISO 8536-4
ISO 11607-1
ISO 11607-2
ISO 20417
IEC 63000</v>
      </c>
      <c r="D2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31" t="s">
        <v>529</v>
      </c>
      <c r="G23" s="18" t="s">
        <v>530</v>
      </c>
      <c r="I23" s="18" t="s">
        <v>317</v>
      </c>
      <c r="J23" s="35" t="s">
        <v>514</v>
      </c>
    </row>
    <row r="24" spans="1:10" ht="102" customHeight="1" x14ac:dyDescent="0.2">
      <c r="A24" s="18" t="s">
        <v>49</v>
      </c>
      <c r="B24" s="17" t="s">
        <v>31</v>
      </c>
      <c r="C24" s="13" t="str">
        <f>$F$5</f>
        <v>ISO 14971</v>
      </c>
      <c r="D2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31" t="s">
        <v>515</v>
      </c>
      <c r="G24" s="18" t="s">
        <v>516</v>
      </c>
      <c r="I24" s="18" t="s">
        <v>318</v>
      </c>
      <c r="J24" s="35" t="s">
        <v>514</v>
      </c>
    </row>
    <row r="25" spans="1:10" ht="68" x14ac:dyDescent="0.2">
      <c r="A25" s="18" t="s">
        <v>50</v>
      </c>
      <c r="B25" s="17" t="s">
        <v>544</v>
      </c>
      <c r="C25" s="19" t="str">
        <f>$G$1</f>
        <v>N/A</v>
      </c>
      <c r="D25" s="19" t="str">
        <f>$G$1</f>
        <v>N/A</v>
      </c>
      <c r="F25" s="31" t="s">
        <v>517</v>
      </c>
      <c r="G25" s="18" t="s">
        <v>518</v>
      </c>
      <c r="I25" s="18" t="s">
        <v>319</v>
      </c>
      <c r="J25" s="31" t="s">
        <v>569</v>
      </c>
    </row>
    <row r="26" spans="1:10" ht="32" customHeight="1" x14ac:dyDescent="0.2">
      <c r="F26" s="31" t="s">
        <v>535</v>
      </c>
      <c r="G26" s="18" t="s">
        <v>536</v>
      </c>
      <c r="I26" s="18" t="s">
        <v>320</v>
      </c>
      <c r="J26" s="31" t="s">
        <v>569</v>
      </c>
    </row>
    <row r="27" spans="1:10" ht="34" x14ac:dyDescent="0.2">
      <c r="A27" s="20" t="s">
        <v>79</v>
      </c>
      <c r="B27" s="10" t="s">
        <v>566</v>
      </c>
      <c r="C27" s="11" t="s">
        <v>564</v>
      </c>
      <c r="D27" s="11" t="s">
        <v>77</v>
      </c>
      <c r="F27" s="31" t="s">
        <v>512</v>
      </c>
      <c r="G27" s="18" t="s">
        <v>513</v>
      </c>
      <c r="I27" s="18" t="s">
        <v>321</v>
      </c>
      <c r="J27" s="31" t="s">
        <v>571</v>
      </c>
    </row>
    <row r="28" spans="1:10" ht="17" customHeight="1" x14ac:dyDescent="0.2">
      <c r="A28" s="59" t="s">
        <v>81</v>
      </c>
      <c r="B28" s="59"/>
      <c r="C28" s="59"/>
      <c r="D28" s="59"/>
      <c r="F28" s="31" t="s">
        <v>541</v>
      </c>
      <c r="G28" s="18" t="s">
        <v>542</v>
      </c>
    </row>
    <row r="29" spans="1:10" ht="16" customHeight="1" x14ac:dyDescent="0.2">
      <c r="A29" s="58" t="s">
        <v>273</v>
      </c>
      <c r="B29" s="58"/>
      <c r="C29" s="58"/>
      <c r="D29" s="58"/>
      <c r="G29" s="2"/>
    </row>
    <row r="30" spans="1:10" ht="81" customHeight="1" x14ac:dyDescent="0.2">
      <c r="A30" s="18" t="s">
        <v>82</v>
      </c>
      <c r="B30" s="17" t="s">
        <v>31</v>
      </c>
      <c r="C30" s="13" t="str">
        <f>_xlfn.TEXTJOIN(CHAR(10),TRUE,$F$5:$F$22)</f>
        <v>ISO 14971
ISO 10993-1
ISO 10993-4
ISO 10993-5
ISO 10993-10
ISO 10993-11
ISO 10993-12
ISO 10993-23
ISO 10555-5
ISO 7864
ISO 9626
ISO 23908
ISO 80369-1
ISO 80369-7
IEC 60601-1
IEC 60601-1-2
IEC 62366-1
ISO 8536-4</v>
      </c>
      <c r="D3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18" t="s">
        <v>83</v>
      </c>
      <c r="B31" s="17" t="s">
        <v>31</v>
      </c>
      <c r="C31" s="13" t="str">
        <f>_xlfn.TEXTJOIN(CHAR(10),TRUE,$F$6:$F$12)</f>
        <v>ISO 10993-1
ISO 10993-4
ISO 10993-5
ISO 10993-10
ISO 10993-11
ISO 10993-12
ISO 10993-23</v>
      </c>
      <c r="D3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36"/>
      <c r="G31" s="22"/>
    </row>
    <row r="32" spans="1:10" ht="90" customHeight="1" x14ac:dyDescent="0.2">
      <c r="A32" s="18" t="s">
        <v>84</v>
      </c>
      <c r="B32" s="17" t="s">
        <v>31</v>
      </c>
      <c r="C32" s="13" t="str">
        <f>_xlfn.TEXTJOIN(CHAR(10),TRUE,$F$6:$F$12)</f>
        <v>ISO 10993-1
ISO 10993-4
ISO 10993-5
ISO 10993-10
ISO 10993-11
ISO 10993-12
ISO 10993-23</v>
      </c>
      <c r="D3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18" t="s">
        <v>85</v>
      </c>
      <c r="B33" s="17" t="s">
        <v>31</v>
      </c>
      <c r="C33" s="13" t="str">
        <f>F4&amp;CHAR(10)&amp;_xlfn.TEXTJOIN(CHAR(10),TRUE,$F$13:$F$18)&amp;CHAR(10)&amp;F22</f>
        <v>ISO 13485
ISO 10555-5
ISO 7864
ISO 9626
ISO 23908
ISO 80369-1
ISO 80369-7
ISO 8536-4</v>
      </c>
      <c r="D3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18" t="s">
        <v>86</v>
      </c>
      <c r="B34" s="17" t="s">
        <v>544</v>
      </c>
      <c r="C34" s="19" t="str">
        <f>$G$1</f>
        <v>N/A</v>
      </c>
      <c r="D34" s="19" t="str">
        <f>$G$1</f>
        <v>N/A</v>
      </c>
    </row>
    <row r="35" spans="1:7" ht="112" customHeight="1" x14ac:dyDescent="0.2">
      <c r="A35" s="18" t="s">
        <v>87</v>
      </c>
      <c r="B35" s="17" t="s">
        <v>31</v>
      </c>
      <c r="C35" s="13" t="str">
        <f>_xlfn.TEXTJOIN(CHAR(10),TRUE,$F$13:$F$18)&amp;CHAR(10)&amp;F22</f>
        <v>ISO 10555-5
ISO 7864
ISO 9626
ISO 23908
ISO 80369-1
ISO 80369-7
ISO 8536-4</v>
      </c>
      <c r="D3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34"/>
      <c r="G35" s="2"/>
    </row>
    <row r="36" spans="1:7" ht="56" customHeight="1" x14ac:dyDescent="0.2">
      <c r="A36" s="18" t="s">
        <v>88</v>
      </c>
      <c r="B36" s="17" t="s">
        <v>31</v>
      </c>
      <c r="C36" s="13" t="str">
        <f>_xlfn.TEXTJOIN(CHAR(10),TRUE,$F$13:$F$18)&amp;CHAR(10)&amp;F22</f>
        <v>ISO 10555-5
ISO 7864
ISO 9626
ISO 23908
ISO 80369-1
ISO 80369-7
ISO 8536-4</v>
      </c>
      <c r="D3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67" customHeight="1" x14ac:dyDescent="0.2">
      <c r="A37" s="18" t="s">
        <v>89</v>
      </c>
      <c r="B37" s="44"/>
      <c r="C37" s="84" t="s">
        <v>634</v>
      </c>
      <c r="D37" s="85"/>
    </row>
    <row r="38" spans="1:7" ht="124" customHeight="1" x14ac:dyDescent="0.2">
      <c r="A38" s="18" t="s">
        <v>90</v>
      </c>
      <c r="B38" s="17" t="s">
        <v>31</v>
      </c>
      <c r="C38" s="13" t="str">
        <f>_xlfn.TEXTJOIN(CHAR(10),TRUE,$F$5:$F$12)</f>
        <v>ISO 14971
ISO 10993-1
ISO 10993-4
ISO 10993-5
ISO 10993-10
ISO 10993-11
ISO 10993-12
ISO 10993-23</v>
      </c>
      <c r="D3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34"/>
      <c r="G38" s="2"/>
    </row>
    <row r="39" spans="1:7" ht="121" customHeight="1" x14ac:dyDescent="0.2">
      <c r="A39" s="18" t="s">
        <v>92</v>
      </c>
      <c r="B39" s="17" t="s">
        <v>31</v>
      </c>
      <c r="C39" s="13" t="str">
        <f>F4&amp;CHAR(10)&amp;F5</f>
        <v>ISO 13485
ISO 14971</v>
      </c>
      <c r="D3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59" t="s">
        <v>91</v>
      </c>
      <c r="B40" s="59"/>
      <c r="C40" s="59"/>
      <c r="D40" s="59"/>
    </row>
    <row r="41" spans="1:7" x14ac:dyDescent="0.2">
      <c r="A41" s="59" t="s">
        <v>93</v>
      </c>
      <c r="B41" s="59"/>
      <c r="C41" s="59"/>
      <c r="D41" s="59"/>
    </row>
    <row r="42" spans="1:7" ht="50" customHeight="1" x14ac:dyDescent="0.2">
      <c r="A42" s="58" t="s">
        <v>94</v>
      </c>
      <c r="B42" s="58"/>
      <c r="C42" s="58"/>
      <c r="D42" s="58"/>
    </row>
    <row r="43" spans="1:7" ht="102" customHeight="1" x14ac:dyDescent="0.2">
      <c r="A43" s="18" t="s">
        <v>2</v>
      </c>
      <c r="B43" s="17" t="s">
        <v>31</v>
      </c>
      <c r="C43" s="13" t="str">
        <f>$F$5&amp;CHAR(10)&amp;_xlfn.TEXTJOIN(CHAR(10),TRUE,$F$13:$F$18)&amp;CHAR(10)&amp;F22</f>
        <v>ISO 14971
ISO 10555-5
ISO 7864
ISO 9626
ISO 23908
ISO 80369-1
ISO 80369-7
ISO 8536-4</v>
      </c>
      <c r="D4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18" t="s">
        <v>3</v>
      </c>
      <c r="B44" s="17" t="s">
        <v>31</v>
      </c>
      <c r="C44" s="13" t="str">
        <f>$F$5&amp;CHAR(10)&amp;_xlfn.TEXTJOIN(CHAR(10),TRUE,$F$13:$F$18)&amp;CHAR(10)&amp;F22</f>
        <v>ISO 14971
ISO 10555-5
ISO 7864
ISO 9626
ISO 23908
ISO 80369-1
ISO 80369-7
ISO 8536-4</v>
      </c>
      <c r="D4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18" t="s">
        <v>4</v>
      </c>
      <c r="B45" s="17" t="s">
        <v>31</v>
      </c>
      <c r="C45" s="13" t="str">
        <f>$F$5&amp;CHAR(10)&amp;_xlfn.TEXTJOIN(CHAR(10),TRUE,$F$13:$F$18)&amp;CHAR(10)&amp;F22</f>
        <v>ISO 14971
ISO 10555-5
ISO 7864
ISO 9626
ISO 23908
ISO 80369-1
ISO 80369-7
ISO 8536-4</v>
      </c>
      <c r="D4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58" t="s">
        <v>5</v>
      </c>
      <c r="B46" s="58"/>
      <c r="C46" s="58"/>
      <c r="D46" s="58"/>
    </row>
    <row r="47" spans="1:7" ht="134" customHeight="1" x14ac:dyDescent="0.2">
      <c r="A47" s="18" t="s">
        <v>275</v>
      </c>
      <c r="B47" s="17" t="s">
        <v>31</v>
      </c>
      <c r="C47" s="13" t="str">
        <f>$F$5&amp;CHAR(10)&amp;$F$28</f>
        <v>ISO 14971
IEC 63000</v>
      </c>
      <c r="D47"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18" t="s">
        <v>274</v>
      </c>
      <c r="B48" s="17" t="s">
        <v>544</v>
      </c>
      <c r="C48" s="19" t="str">
        <f>$G$1</f>
        <v>N/A</v>
      </c>
      <c r="D48" s="19" t="str">
        <f>$G$1</f>
        <v>N/A</v>
      </c>
    </row>
    <row r="49" spans="1:4" x14ac:dyDescent="0.2">
      <c r="A49" s="59" t="s">
        <v>95</v>
      </c>
      <c r="B49" s="59"/>
      <c r="C49" s="59"/>
      <c r="D49" s="59"/>
    </row>
    <row r="50" spans="1:4" x14ac:dyDescent="0.2">
      <c r="A50" s="58" t="s">
        <v>6</v>
      </c>
      <c r="B50" s="58"/>
      <c r="C50" s="58"/>
      <c r="D50" s="58"/>
    </row>
    <row r="51" spans="1:4" ht="75" customHeight="1" x14ac:dyDescent="0.2">
      <c r="A51" s="18" t="s">
        <v>96</v>
      </c>
      <c r="B51" s="17"/>
      <c r="C51" s="60" t="s">
        <v>634</v>
      </c>
      <c r="D51" s="61"/>
    </row>
    <row r="52" spans="1:4" ht="78" customHeight="1" x14ac:dyDescent="0.2">
      <c r="A52" s="18" t="s">
        <v>97</v>
      </c>
      <c r="B52" s="17"/>
      <c r="C52" s="60" t="s">
        <v>634</v>
      </c>
      <c r="D52" s="61"/>
    </row>
    <row r="53" spans="1:4" ht="93" customHeight="1" x14ac:dyDescent="0.2">
      <c r="A53" s="18" t="s">
        <v>98</v>
      </c>
      <c r="B53" s="17"/>
      <c r="C53" s="60" t="s">
        <v>634</v>
      </c>
      <c r="D53" s="61"/>
    </row>
    <row r="54" spans="1:4" ht="105" customHeight="1" x14ac:dyDescent="0.2">
      <c r="A54" s="18" t="s">
        <v>99</v>
      </c>
      <c r="B54" s="17"/>
      <c r="C54" s="60" t="s">
        <v>634</v>
      </c>
      <c r="D54" s="61"/>
    </row>
    <row r="55" spans="1:4" ht="17" customHeight="1" x14ac:dyDescent="0.2">
      <c r="A55" s="59" t="s">
        <v>100</v>
      </c>
      <c r="B55" s="59"/>
      <c r="C55" s="59"/>
      <c r="D55" s="59"/>
    </row>
    <row r="56" spans="1:4" ht="119" x14ac:dyDescent="0.2">
      <c r="A56" s="18" t="s">
        <v>7</v>
      </c>
      <c r="B56" s="17" t="s">
        <v>544</v>
      </c>
      <c r="C56" s="19" t="str">
        <f>$G$1</f>
        <v>N/A</v>
      </c>
      <c r="D56" s="19" t="str">
        <f>$G$1</f>
        <v>N/A</v>
      </c>
    </row>
    <row r="57" spans="1:4" ht="17" customHeight="1" x14ac:dyDescent="0.2">
      <c r="A57" s="59" t="s">
        <v>101</v>
      </c>
      <c r="B57" s="59"/>
      <c r="C57" s="59"/>
      <c r="D57" s="59"/>
    </row>
    <row r="58" spans="1:4" ht="34" x14ac:dyDescent="0.2">
      <c r="A58" s="18" t="s">
        <v>102</v>
      </c>
      <c r="B58" s="17"/>
      <c r="C58" s="60" t="s">
        <v>634</v>
      </c>
      <c r="D58" s="61"/>
    </row>
    <row r="59" spans="1:4" ht="17" customHeight="1" x14ac:dyDescent="0.2">
      <c r="A59" s="59" t="s">
        <v>103</v>
      </c>
      <c r="B59" s="59"/>
      <c r="C59" s="59"/>
      <c r="D59" s="59"/>
    </row>
    <row r="60" spans="1:4" ht="143" customHeight="1" x14ac:dyDescent="0.2">
      <c r="A60" s="18" t="s">
        <v>8</v>
      </c>
      <c r="B60" s="17" t="s">
        <v>31</v>
      </c>
      <c r="C60" s="13" t="str">
        <f>$F$5&amp;CHAR(10)&amp;$F$27</f>
        <v>ISO 14971
ISO 20417</v>
      </c>
      <c r="D60" s="13"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3" t="s">
        <v>104</v>
      </c>
      <c r="B61" s="17" t="s">
        <v>31</v>
      </c>
      <c r="C61" s="13" t="str">
        <f>F5&amp;CHAR(10)&amp;_xlfn.TEXTJOIN(CHAR(10),TRUE,$F$13:$F$18)&amp;CHAR(10)&amp;F22</f>
        <v>ISO 14971
ISO 10555-5
ISO 7864
ISO 9626
ISO 23908
ISO 80369-1
ISO 80369-7
ISO 8536-4</v>
      </c>
      <c r="D6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3" t="s">
        <v>105</v>
      </c>
      <c r="B62" s="17" t="s">
        <v>31</v>
      </c>
      <c r="C62" s="13" t="str">
        <f>F5&amp;CHAR(10)&amp;_xlfn.TEXTJOIN(CHAR(10),TRUE,$F$13:$F$18)&amp;CHAR(10)&amp;F22</f>
        <v>ISO 14971
ISO 10555-5
ISO 7864
ISO 9626
ISO 23908
ISO 80369-1
ISO 80369-7
ISO 8536-4</v>
      </c>
      <c r="D6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59" t="s">
        <v>106</v>
      </c>
      <c r="B63" s="59"/>
      <c r="C63" s="59"/>
      <c r="D63" s="59"/>
    </row>
    <row r="64" spans="1:4" ht="34" customHeight="1" x14ac:dyDescent="0.2">
      <c r="A64" s="58" t="s">
        <v>107</v>
      </c>
      <c r="B64" s="58"/>
      <c r="C64" s="58"/>
      <c r="D64" s="58"/>
    </row>
    <row r="65" spans="1:4" ht="91" customHeight="1" x14ac:dyDescent="0.2">
      <c r="A65" s="24" t="s">
        <v>108</v>
      </c>
      <c r="B65" s="17" t="s">
        <v>31</v>
      </c>
      <c r="C65" s="13" t="str">
        <f>$F$5</f>
        <v>ISO 14971</v>
      </c>
      <c r="D6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4" t="s">
        <v>109</v>
      </c>
      <c r="B66" s="17" t="s">
        <v>31</v>
      </c>
      <c r="C66" s="13" t="str">
        <f>$F$5&amp;CHAR(10)&amp;$F$21</f>
        <v>ISO 14971
IEC 62366-1</v>
      </c>
      <c r="D6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4" t="s">
        <v>110</v>
      </c>
      <c r="B67" s="17" t="s">
        <v>31</v>
      </c>
      <c r="C67" s="13" t="str">
        <f>_xlfn.TEXTJOIN(CHAR(10),TRUE,$F$6:$F$12)</f>
        <v>ISO 10993-1
ISO 10993-4
ISO 10993-5
ISO 10993-10
ISO 10993-11
ISO 10993-12
ISO 10993-23</v>
      </c>
      <c r="D6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4" t="s">
        <v>111</v>
      </c>
      <c r="B68" s="17" t="s">
        <v>31</v>
      </c>
      <c r="C68" s="13" t="str">
        <f>_xlfn.TEXTJOIN(CHAR(10),TRUE,$F$6:$F$12)</f>
        <v>ISO 10993-1
ISO 10993-4
ISO 10993-5
ISO 10993-10
ISO 10993-11
ISO 10993-12
ISO 10993-23</v>
      </c>
      <c r="D6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3" t="s">
        <v>112</v>
      </c>
      <c r="B69" s="17" t="s">
        <v>31</v>
      </c>
      <c r="C69" s="13" t="str">
        <f>_xlfn.TEXTJOIN(CHAR(10),TRUE,$F$23:$F$24)</f>
        <v>ISO 10993-7
ISO 11135</v>
      </c>
      <c r="D6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3" t="s">
        <v>113</v>
      </c>
      <c r="B70" s="17" t="s">
        <v>544</v>
      </c>
      <c r="C70" s="19" t="str">
        <f>$G$1</f>
        <v>N/A</v>
      </c>
      <c r="D70" s="19" t="str">
        <f>$G$1</f>
        <v>N/A</v>
      </c>
    </row>
    <row r="71" spans="1:4" ht="77" customHeight="1" x14ac:dyDescent="0.2">
      <c r="A71" s="23" t="s">
        <v>114</v>
      </c>
      <c r="B71" s="17" t="s">
        <v>31</v>
      </c>
      <c r="C71" s="13" t="str">
        <f>$F$4&amp;CHAR(10)&amp;$F$5&amp;CHAR(10)&amp;_xlfn.TEXTJOIN(CHAR(10),TRUE,$F$23:$F$27)</f>
        <v>ISO 13485
ISO 14971
ISO 10993-7
ISO 11135
ISO 11607-1
ISO 11607-2
ISO 20417</v>
      </c>
      <c r="D71" s="13"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3" t="s">
        <v>115</v>
      </c>
      <c r="B72" s="17" t="s">
        <v>31</v>
      </c>
      <c r="C72" s="13" t="str">
        <f>$F$4&amp;CHAR(10)&amp;$F$5&amp;CHAR(10)&amp;_xlfn.TEXTJOIN(CHAR(10),TRUE,$F$23:$F$27)</f>
        <v>ISO 13485
ISO 14971
ISO 10993-7
ISO 11135
ISO 11607-1
ISO 11607-2
ISO 20417</v>
      </c>
      <c r="D72" s="13"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3" t="s">
        <v>116</v>
      </c>
      <c r="B73" s="17" t="s">
        <v>31</v>
      </c>
      <c r="C73" s="13" t="str">
        <f>$F$4&amp;CHAR(10)&amp;$F$5&amp;CHAR(10)&amp;_xlfn.TEXTJOIN(CHAR(10),TRUE,$F$23:$F$26)</f>
        <v>ISO 13485
ISO 14971
ISO 10993-7
ISO 11135
ISO 11607-1
ISO 11607-2</v>
      </c>
      <c r="D7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3" t="s">
        <v>117</v>
      </c>
      <c r="B74" s="17" t="s">
        <v>31</v>
      </c>
      <c r="C74" s="13" t="str">
        <f>F4&amp;CHAR(10)&amp;F5&amp;CHAR(10)&amp;F27</f>
        <v>ISO 13485
ISO 14971
ISO 20417</v>
      </c>
      <c r="D74" s="13" t="str">
        <f>I25&amp;CHAR(10)&amp;I27</f>
        <v>A010506 - Endocular aspiration cannula needles
A010602 - Dental irrigation needles</v>
      </c>
    </row>
    <row r="75" spans="1:4" ht="119" customHeight="1" x14ac:dyDescent="0.2">
      <c r="A75" s="23" t="s">
        <v>118</v>
      </c>
      <c r="B75" s="17" t="s">
        <v>31</v>
      </c>
      <c r="C75" s="13" t="str">
        <f>_xlfn.TEXTJOIN(CHAR(10),TRUE,$F$25:$F$27)</f>
        <v>ISO 11607-1
ISO 11607-2
ISO 20417</v>
      </c>
      <c r="D7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68" t="s">
        <v>119</v>
      </c>
      <c r="B76" s="68"/>
      <c r="C76" s="68"/>
      <c r="D76" s="68"/>
    </row>
    <row r="77" spans="1:4" ht="68" x14ac:dyDescent="0.2">
      <c r="A77" s="23" t="s">
        <v>120</v>
      </c>
      <c r="B77" s="17" t="s">
        <v>544</v>
      </c>
      <c r="C77" s="15" t="str">
        <f>$G$1</f>
        <v>N/A</v>
      </c>
      <c r="D77" s="15" t="str">
        <f>$G$1</f>
        <v>N/A</v>
      </c>
    </row>
    <row r="78" spans="1:4" ht="102" x14ac:dyDescent="0.2">
      <c r="A78" s="23" t="s">
        <v>121</v>
      </c>
      <c r="B78" s="17" t="s">
        <v>544</v>
      </c>
      <c r="C78" s="15" t="str">
        <f>$G$1</f>
        <v>N/A</v>
      </c>
      <c r="D78" s="15" t="str">
        <f>$G$1</f>
        <v>N/A</v>
      </c>
    </row>
    <row r="79" spans="1:4" x14ac:dyDescent="0.2">
      <c r="A79" s="59" t="s">
        <v>122</v>
      </c>
      <c r="B79" s="59"/>
      <c r="C79" s="59"/>
      <c r="D79" s="59"/>
    </row>
    <row r="80" spans="1:4" x14ac:dyDescent="0.2">
      <c r="A80" s="68" t="s">
        <v>126</v>
      </c>
      <c r="B80" s="68"/>
      <c r="C80" s="68"/>
      <c r="D80" s="68"/>
    </row>
    <row r="81" spans="1:4" ht="17" x14ac:dyDescent="0.2">
      <c r="A81" s="23" t="s">
        <v>123</v>
      </c>
      <c r="B81" s="17" t="s">
        <v>544</v>
      </c>
      <c r="C81" s="15" t="str">
        <f t="shared" ref="C81:D83" si="2">$G$1</f>
        <v>N/A</v>
      </c>
      <c r="D81" s="15" t="str">
        <f t="shared" si="2"/>
        <v>N/A</v>
      </c>
    </row>
    <row r="82" spans="1:4" ht="68" x14ac:dyDescent="0.2">
      <c r="A82" s="23" t="s">
        <v>124</v>
      </c>
      <c r="B82" s="17" t="s">
        <v>544</v>
      </c>
      <c r="C82" s="15" t="str">
        <f t="shared" si="2"/>
        <v>N/A</v>
      </c>
      <c r="D82" s="15" t="str">
        <f t="shared" si="2"/>
        <v>N/A</v>
      </c>
    </row>
    <row r="83" spans="1:4" ht="34" x14ac:dyDescent="0.2">
      <c r="A83" s="23" t="s">
        <v>125</v>
      </c>
      <c r="B83" s="17" t="s">
        <v>544</v>
      </c>
      <c r="C83" s="15" t="str">
        <f t="shared" si="2"/>
        <v>N/A</v>
      </c>
      <c r="D83" s="15" t="str">
        <f t="shared" si="2"/>
        <v>N/A</v>
      </c>
    </row>
    <row r="84" spans="1:4" x14ac:dyDescent="0.2">
      <c r="A84" s="62" t="s">
        <v>127</v>
      </c>
      <c r="B84" s="62"/>
      <c r="C84" s="62"/>
      <c r="D84" s="62"/>
    </row>
    <row r="85" spans="1:4" ht="51" x14ac:dyDescent="0.2">
      <c r="A85" s="14" t="s">
        <v>128</v>
      </c>
      <c r="B85" s="17" t="s">
        <v>544</v>
      </c>
      <c r="C85" s="15" t="str">
        <f t="shared" ref="C85:D88" si="3">$G$1</f>
        <v>N/A</v>
      </c>
      <c r="D85" s="15" t="str">
        <f t="shared" si="3"/>
        <v>N/A</v>
      </c>
    </row>
    <row r="86" spans="1:4" ht="85" x14ac:dyDescent="0.2">
      <c r="A86" s="14" t="s">
        <v>129</v>
      </c>
      <c r="B86" s="17" t="s">
        <v>544</v>
      </c>
      <c r="C86" s="15" t="str">
        <f t="shared" si="3"/>
        <v>N/A</v>
      </c>
      <c r="D86" s="15" t="str">
        <f t="shared" si="3"/>
        <v>N/A</v>
      </c>
    </row>
    <row r="87" spans="1:4" ht="34" x14ac:dyDescent="0.2">
      <c r="A87" s="14" t="s">
        <v>130</v>
      </c>
      <c r="B87" s="17" t="s">
        <v>544</v>
      </c>
      <c r="C87" s="15" t="str">
        <f t="shared" si="3"/>
        <v>N/A</v>
      </c>
      <c r="D87" s="15" t="str">
        <f t="shared" si="3"/>
        <v>N/A</v>
      </c>
    </row>
    <row r="88" spans="1:4" ht="85" x14ac:dyDescent="0.2">
      <c r="A88" s="14" t="s">
        <v>131</v>
      </c>
      <c r="B88" s="17" t="s">
        <v>544</v>
      </c>
      <c r="C88" s="15" t="str">
        <f t="shared" si="3"/>
        <v>N/A</v>
      </c>
      <c r="D88" s="15" t="str">
        <f t="shared" si="3"/>
        <v>N/A</v>
      </c>
    </row>
    <row r="89" spans="1:4" x14ac:dyDescent="0.2">
      <c r="A89" s="63" t="s">
        <v>132</v>
      </c>
      <c r="B89" s="63"/>
      <c r="C89" s="63"/>
      <c r="D89" s="63"/>
    </row>
    <row r="90" spans="1:4" ht="82" customHeight="1" x14ac:dyDescent="0.2">
      <c r="A90" s="18" t="s">
        <v>133</v>
      </c>
      <c r="B90" s="17"/>
      <c r="C90" s="60" t="s">
        <v>634</v>
      </c>
      <c r="D90" s="61"/>
    </row>
    <row r="91" spans="1:4" x14ac:dyDescent="0.2">
      <c r="A91" s="62" t="s">
        <v>134</v>
      </c>
      <c r="B91" s="62"/>
      <c r="C91" s="62"/>
      <c r="D91" s="62"/>
    </row>
    <row r="92" spans="1:4" ht="149" customHeight="1" x14ac:dyDescent="0.2">
      <c r="A92" s="14" t="s">
        <v>135</v>
      </c>
      <c r="B92" s="17" t="s">
        <v>31</v>
      </c>
      <c r="C92" s="13" t="str">
        <f>F5&amp;CHAR(10)&amp;_xlfn.TEXTJOIN(CHAR(10),TRUE,$F$13:$F$22)</f>
        <v>ISO 14971
ISO 10555-5
ISO 7864
ISO 9626
ISO 23908
ISO 80369-1
ISO 80369-7
IEC 60601-1
IEC 60601-1-2
IEC 62366-1
ISO 8536-4</v>
      </c>
      <c r="D9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128" customHeight="1" x14ac:dyDescent="0.2">
      <c r="A93" s="14" t="s">
        <v>136</v>
      </c>
      <c r="B93" s="17" t="s">
        <v>31</v>
      </c>
      <c r="C93" s="13" t="str">
        <f>F5&amp;CHAR(10)&amp;_xlfn.TEXTJOIN(CHAR(10),TRUE,$F$19:$F$20)</f>
        <v>ISO 14971
IEC 60601-1
IEC 60601-1-2</v>
      </c>
      <c r="D9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4" spans="1:4" ht="120" customHeight="1" x14ac:dyDescent="0.2">
      <c r="A94" s="14" t="s">
        <v>137</v>
      </c>
      <c r="B94" s="17" t="s">
        <v>31</v>
      </c>
      <c r="C94" s="13" t="str">
        <f>_xlfn.TEXTJOIN(CHAR(10),TRUE,$F$5:$F$6)</f>
        <v>ISO 14971
ISO 10993-1</v>
      </c>
      <c r="D9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115" customHeight="1" x14ac:dyDescent="0.2">
      <c r="A95" s="14" t="s">
        <v>138</v>
      </c>
      <c r="B95" s="17" t="s">
        <v>31</v>
      </c>
      <c r="C95" s="13" t="str">
        <f>F5&amp;CHAR(10)&amp;_xlfn.TEXTJOIN(CHAR(10),TRUE,$F$19:$F$20)</f>
        <v>ISO 14971
IEC 60601-1
IEC 60601-1-2</v>
      </c>
      <c r="D9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157" customHeight="1" x14ac:dyDescent="0.2">
      <c r="A96" s="14" t="s">
        <v>139</v>
      </c>
      <c r="B96" s="17" t="s">
        <v>31</v>
      </c>
      <c r="C96" s="13" t="str">
        <f>$F$5&amp;CHAR(10)&amp;$F$6</f>
        <v>ISO 14971
ISO 10993-1</v>
      </c>
      <c r="D9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120" customHeight="1" x14ac:dyDescent="0.2">
      <c r="A97" s="14" t="s">
        <v>140</v>
      </c>
      <c r="B97" s="17" t="s">
        <v>31</v>
      </c>
      <c r="C97" s="13" t="str">
        <f>$F$5&amp;CHAR(10)&amp;$F$19&amp;CHAR(10)&amp;$F$21</f>
        <v>ISO 14971
IEC 60601-1
IEC 62366-1</v>
      </c>
      <c r="D97"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83" customHeight="1" x14ac:dyDescent="0.2">
      <c r="A98" s="14" t="s">
        <v>141</v>
      </c>
      <c r="B98" s="17" t="s">
        <v>31</v>
      </c>
      <c r="C98" s="13" t="str">
        <f>$F$5&amp;CHAR(10)&amp;$F$21</f>
        <v>ISO 14971
IEC 62366-1</v>
      </c>
      <c r="D98"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136" customHeight="1" x14ac:dyDescent="0.2">
      <c r="A99" s="14" t="s">
        <v>142</v>
      </c>
      <c r="B99" s="17" t="s">
        <v>31</v>
      </c>
      <c r="C99" s="13" t="str">
        <f>F4&amp;CHAR(10)&amp;$F$5&amp;CHAR(10)&amp;$F$19</f>
        <v>ISO 13485
ISO 14971
IEC 60601-1</v>
      </c>
      <c r="D9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101" customHeight="1" x14ac:dyDescent="0.2">
      <c r="A100" s="14" t="s">
        <v>143</v>
      </c>
      <c r="B100" s="17" t="s">
        <v>31</v>
      </c>
      <c r="C100" s="13" t="str">
        <f>$F$4&amp;CHAR(10)&amp;$F$5&amp;CHAR(10)&amp;$F$21</f>
        <v>ISO 13485
ISO 14971
IEC 62366-1</v>
      </c>
      <c r="D100"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53" customHeight="1" x14ac:dyDescent="0.2">
      <c r="A101" s="14" t="s">
        <v>144</v>
      </c>
      <c r="B101" s="17"/>
      <c r="C101" s="60" t="s">
        <v>634</v>
      </c>
      <c r="D101" s="61"/>
    </row>
    <row r="102" spans="1:4" ht="51" customHeight="1" x14ac:dyDescent="0.2">
      <c r="A102" s="14" t="s">
        <v>145</v>
      </c>
      <c r="B102" s="17"/>
      <c r="C102" s="60" t="s">
        <v>634</v>
      </c>
      <c r="D102" s="61"/>
    </row>
    <row r="103" spans="1:4" ht="131" customHeight="1" x14ac:dyDescent="0.2">
      <c r="A103" s="14" t="s">
        <v>146</v>
      </c>
      <c r="B103" s="17" t="s">
        <v>31</v>
      </c>
      <c r="C103" s="13" t="str">
        <f>F4&amp;CHAR(10)&amp;$F$5&amp;CHAR(10)&amp;$F$27</f>
        <v>ISO 13485
ISO 14971
ISO 20417</v>
      </c>
      <c r="D10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63" t="s">
        <v>147</v>
      </c>
      <c r="B104" s="63"/>
      <c r="C104" s="63"/>
      <c r="D104" s="63"/>
    </row>
    <row r="105" spans="1:4" ht="51" x14ac:dyDescent="0.2">
      <c r="A105" s="14" t="s">
        <v>148</v>
      </c>
      <c r="B105" s="17" t="s">
        <v>544</v>
      </c>
      <c r="C105" s="15" t="str">
        <f>$G$1</f>
        <v>N/A</v>
      </c>
      <c r="D105" s="15" t="str">
        <f>$G$1</f>
        <v>N/A</v>
      </c>
    </row>
    <row r="106" spans="1:4" ht="34" x14ac:dyDescent="0.2">
      <c r="A106" s="14" t="s">
        <v>149</v>
      </c>
      <c r="B106" s="17" t="s">
        <v>544</v>
      </c>
      <c r="C106" s="15" t="str">
        <f>$G$1</f>
        <v>N/A</v>
      </c>
      <c r="D106" s="15" t="str">
        <f>$G$1</f>
        <v>N/A</v>
      </c>
    </row>
    <row r="107" spans="1:4" x14ac:dyDescent="0.2">
      <c r="A107" s="63" t="s">
        <v>150</v>
      </c>
      <c r="B107" s="63"/>
      <c r="C107" s="63"/>
      <c r="D107" s="63"/>
    </row>
    <row r="108" spans="1:4" x14ac:dyDescent="0.2">
      <c r="A108" s="63" t="s">
        <v>151</v>
      </c>
      <c r="B108" s="63"/>
      <c r="C108" s="63"/>
      <c r="D108" s="63"/>
    </row>
    <row r="109" spans="1:4" ht="51" x14ac:dyDescent="0.2">
      <c r="A109" s="14" t="s">
        <v>152</v>
      </c>
      <c r="B109" s="17" t="s">
        <v>544</v>
      </c>
      <c r="C109" s="15" t="str">
        <f>$G$1</f>
        <v>N/A</v>
      </c>
      <c r="D109" s="15" t="str">
        <f>$G$1</f>
        <v>N/A</v>
      </c>
    </row>
    <row r="110" spans="1:4" ht="85" x14ac:dyDescent="0.2">
      <c r="A110" s="14" t="s">
        <v>153</v>
      </c>
      <c r="B110" s="17" t="s">
        <v>544</v>
      </c>
      <c r="C110" s="15" t="str">
        <f>$G$1</f>
        <v>N/A</v>
      </c>
      <c r="D110" s="15" t="str">
        <f>$G$1</f>
        <v>N/A</v>
      </c>
    </row>
    <row r="111" spans="1:4" x14ac:dyDescent="0.2">
      <c r="A111" s="64" t="s">
        <v>230</v>
      </c>
      <c r="B111" s="65"/>
      <c r="C111" s="65"/>
      <c r="D111" s="66"/>
    </row>
    <row r="112" spans="1:4" ht="68" x14ac:dyDescent="0.2">
      <c r="A112" s="14" t="s">
        <v>231</v>
      </c>
      <c r="B112" s="17" t="s">
        <v>544</v>
      </c>
      <c r="C112" s="15" t="str">
        <f t="shared" ref="C112:D114" si="4">$G$1</f>
        <v>N/A</v>
      </c>
      <c r="D112" s="15" t="str">
        <f t="shared" si="4"/>
        <v>N/A</v>
      </c>
    </row>
    <row r="113" spans="1:4" ht="34" x14ac:dyDescent="0.2">
      <c r="A113" s="14" t="s">
        <v>232</v>
      </c>
      <c r="B113" s="17" t="s">
        <v>544</v>
      </c>
      <c r="C113" s="15" t="str">
        <f t="shared" si="4"/>
        <v>N/A</v>
      </c>
      <c r="D113" s="15" t="str">
        <f t="shared" si="4"/>
        <v>N/A</v>
      </c>
    </row>
    <row r="114" spans="1:4" ht="68" x14ac:dyDescent="0.2">
      <c r="A114" s="14" t="s">
        <v>154</v>
      </c>
      <c r="B114" s="17" t="s">
        <v>544</v>
      </c>
      <c r="C114" s="15" t="str">
        <f t="shared" si="4"/>
        <v>N/A</v>
      </c>
      <c r="D114" s="15" t="str">
        <f t="shared" si="4"/>
        <v>N/A</v>
      </c>
    </row>
    <row r="115" spans="1:4" x14ac:dyDescent="0.2">
      <c r="A115" s="63" t="s">
        <v>155</v>
      </c>
      <c r="B115" s="63"/>
      <c r="C115" s="63"/>
      <c r="D115" s="63"/>
    </row>
    <row r="116" spans="1:4" ht="51" x14ac:dyDescent="0.2">
      <c r="A116" s="14" t="s">
        <v>156</v>
      </c>
      <c r="B116" s="17" t="s">
        <v>544</v>
      </c>
      <c r="C116" s="15" t="str">
        <f t="shared" ref="C116:D119" si="5">$G$1</f>
        <v>N/A</v>
      </c>
      <c r="D116" s="15" t="str">
        <f t="shared" si="5"/>
        <v>N/A</v>
      </c>
    </row>
    <row r="117" spans="1:4" ht="51" x14ac:dyDescent="0.2">
      <c r="A117" s="14" t="s">
        <v>157</v>
      </c>
      <c r="B117" s="17" t="s">
        <v>544</v>
      </c>
      <c r="C117" s="15" t="str">
        <f t="shared" si="5"/>
        <v>N/A</v>
      </c>
      <c r="D117" s="15" t="str">
        <f t="shared" si="5"/>
        <v>N/A</v>
      </c>
    </row>
    <row r="118" spans="1:4" ht="51" x14ac:dyDescent="0.2">
      <c r="A118" s="14" t="s">
        <v>158</v>
      </c>
      <c r="B118" s="17" t="s">
        <v>544</v>
      </c>
      <c r="C118" s="15" t="str">
        <f t="shared" si="5"/>
        <v>N/A</v>
      </c>
      <c r="D118" s="15" t="str">
        <f t="shared" si="5"/>
        <v>N/A</v>
      </c>
    </row>
    <row r="119" spans="1:4" ht="51" x14ac:dyDescent="0.2">
      <c r="A119" s="14" t="s">
        <v>159</v>
      </c>
      <c r="B119" s="17" t="s">
        <v>544</v>
      </c>
      <c r="C119" s="15" t="str">
        <f t="shared" si="5"/>
        <v>N/A</v>
      </c>
      <c r="D119" s="15" t="str">
        <f t="shared" si="5"/>
        <v>N/A</v>
      </c>
    </row>
    <row r="120" spans="1:4" x14ac:dyDescent="0.2">
      <c r="A120" s="63" t="s">
        <v>160</v>
      </c>
      <c r="B120" s="63"/>
      <c r="C120" s="63"/>
      <c r="D120" s="63"/>
    </row>
    <row r="121" spans="1:4" ht="68" x14ac:dyDescent="0.2">
      <c r="A121" s="14" t="s">
        <v>161</v>
      </c>
      <c r="B121" s="17" t="s">
        <v>544</v>
      </c>
      <c r="C121" s="15" t="str">
        <f t="shared" ref="C121:D124" si="6">$G$1</f>
        <v>N/A</v>
      </c>
      <c r="D121" s="15" t="str">
        <f t="shared" si="6"/>
        <v>N/A</v>
      </c>
    </row>
    <row r="122" spans="1:4" ht="51" x14ac:dyDescent="0.2">
      <c r="A122" s="14" t="s">
        <v>162</v>
      </c>
      <c r="B122" s="17" t="s">
        <v>544</v>
      </c>
      <c r="C122" s="15" t="str">
        <f t="shared" si="6"/>
        <v>N/A</v>
      </c>
      <c r="D122" s="15" t="str">
        <f t="shared" si="6"/>
        <v>N/A</v>
      </c>
    </row>
    <row r="123" spans="1:4" ht="51" x14ac:dyDescent="0.2">
      <c r="A123" s="14" t="s">
        <v>163</v>
      </c>
      <c r="B123" s="17" t="s">
        <v>544</v>
      </c>
      <c r="C123" s="15" t="str">
        <f t="shared" si="6"/>
        <v>N/A</v>
      </c>
      <c r="D123" s="15" t="str">
        <f t="shared" si="6"/>
        <v>N/A</v>
      </c>
    </row>
    <row r="124" spans="1:4" ht="34" x14ac:dyDescent="0.2">
      <c r="A124" s="14" t="s">
        <v>164</v>
      </c>
      <c r="B124" s="17" t="s">
        <v>544</v>
      </c>
      <c r="C124" s="15" t="str">
        <f t="shared" si="6"/>
        <v>N/A</v>
      </c>
      <c r="D124" s="15" t="str">
        <f t="shared" si="6"/>
        <v>N/A</v>
      </c>
    </row>
    <row r="125" spans="1:4" x14ac:dyDescent="0.2">
      <c r="A125" s="63" t="s">
        <v>165</v>
      </c>
      <c r="B125" s="63"/>
      <c r="C125" s="63"/>
      <c r="D125" s="63"/>
    </row>
    <row r="126" spans="1:4" ht="34" x14ac:dyDescent="0.2">
      <c r="A126" s="14" t="s">
        <v>166</v>
      </c>
      <c r="B126" s="17" t="s">
        <v>544</v>
      </c>
      <c r="C126" s="15" t="str">
        <f t="shared" ref="C126:D133" si="7">$G$1</f>
        <v>N/A</v>
      </c>
      <c r="D126" s="15" t="str">
        <f t="shared" si="7"/>
        <v>N/A</v>
      </c>
    </row>
    <row r="127" spans="1:4" ht="68" x14ac:dyDescent="0.2">
      <c r="A127" s="14" t="s">
        <v>167</v>
      </c>
      <c r="B127" s="17" t="s">
        <v>544</v>
      </c>
      <c r="C127" s="15" t="str">
        <f t="shared" si="7"/>
        <v>N/A</v>
      </c>
      <c r="D127" s="15" t="str">
        <f t="shared" si="7"/>
        <v>N/A</v>
      </c>
    </row>
    <row r="128" spans="1:4" ht="34" x14ac:dyDescent="0.2">
      <c r="A128" s="14" t="s">
        <v>168</v>
      </c>
      <c r="B128" s="17" t="s">
        <v>544</v>
      </c>
      <c r="C128" s="15" t="str">
        <f t="shared" si="7"/>
        <v>N/A</v>
      </c>
      <c r="D128" s="15" t="str">
        <f t="shared" si="7"/>
        <v>N/A</v>
      </c>
    </row>
    <row r="129" spans="1:4" ht="34" x14ac:dyDescent="0.2">
      <c r="A129" s="14" t="s">
        <v>169</v>
      </c>
      <c r="B129" s="17" t="s">
        <v>544</v>
      </c>
      <c r="C129" s="15" t="str">
        <f t="shared" si="7"/>
        <v>N/A</v>
      </c>
      <c r="D129" s="15" t="str">
        <f t="shared" si="7"/>
        <v>N/A</v>
      </c>
    </row>
    <row r="130" spans="1:4" ht="51" x14ac:dyDescent="0.2">
      <c r="A130" s="14" t="s">
        <v>170</v>
      </c>
      <c r="B130" s="17" t="s">
        <v>544</v>
      </c>
      <c r="C130" s="15" t="str">
        <f t="shared" si="7"/>
        <v>N/A</v>
      </c>
      <c r="D130" s="15" t="str">
        <f t="shared" si="7"/>
        <v>N/A</v>
      </c>
    </row>
    <row r="131" spans="1:4" ht="34" x14ac:dyDescent="0.2">
      <c r="A131" s="14" t="s">
        <v>171</v>
      </c>
      <c r="B131" s="17" t="s">
        <v>544</v>
      </c>
      <c r="C131" s="15" t="str">
        <f t="shared" si="7"/>
        <v>N/A</v>
      </c>
      <c r="D131" s="15" t="str">
        <f t="shared" si="7"/>
        <v>N/A</v>
      </c>
    </row>
    <row r="132" spans="1:4" ht="51" x14ac:dyDescent="0.2">
      <c r="A132" s="14" t="s">
        <v>172</v>
      </c>
      <c r="B132" s="17" t="s">
        <v>544</v>
      </c>
      <c r="C132" s="15" t="str">
        <f t="shared" si="7"/>
        <v>N/A</v>
      </c>
      <c r="D132" s="15" t="str">
        <f t="shared" si="7"/>
        <v>N/A</v>
      </c>
    </row>
    <row r="133" spans="1:4" ht="34" x14ac:dyDescent="0.2">
      <c r="A133" s="14" t="s">
        <v>173</v>
      </c>
      <c r="B133" s="17" t="s">
        <v>544</v>
      </c>
      <c r="C133" s="15" t="str">
        <f t="shared" si="7"/>
        <v>N/A</v>
      </c>
      <c r="D133" s="15" t="str">
        <f t="shared" si="7"/>
        <v>N/A</v>
      </c>
    </row>
    <row r="134" spans="1:4" x14ac:dyDescent="0.2">
      <c r="A134" s="63" t="s">
        <v>174</v>
      </c>
      <c r="B134" s="63"/>
      <c r="C134" s="63"/>
      <c r="D134" s="63"/>
    </row>
    <row r="135" spans="1:4" x14ac:dyDescent="0.2">
      <c r="A135" s="62" t="s">
        <v>175</v>
      </c>
      <c r="B135" s="62"/>
      <c r="C135" s="62"/>
      <c r="D135" s="62"/>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62" t="s">
        <v>178</v>
      </c>
      <c r="B138" s="62"/>
      <c r="C138" s="62"/>
      <c r="D138" s="62"/>
    </row>
    <row r="139" spans="1:4" x14ac:dyDescent="0.2">
      <c r="A139" s="16" t="s">
        <v>491</v>
      </c>
      <c r="B139" s="17" t="s">
        <v>544</v>
      </c>
      <c r="C139" s="15" t="str">
        <f t="shared" ref="C139:D142" si="8">$G$1</f>
        <v>N/A</v>
      </c>
      <c r="D139" s="15" t="str">
        <f t="shared" si="8"/>
        <v>N/A</v>
      </c>
    </row>
    <row r="140" spans="1:4" x14ac:dyDescent="0.2">
      <c r="A140" s="16" t="s">
        <v>492</v>
      </c>
      <c r="B140" s="17" t="s">
        <v>544</v>
      </c>
      <c r="C140" s="15" t="str">
        <f t="shared" si="8"/>
        <v>N/A</v>
      </c>
      <c r="D140" s="15" t="str">
        <f t="shared" si="8"/>
        <v>N/A</v>
      </c>
    </row>
    <row r="141" spans="1:4" x14ac:dyDescent="0.2">
      <c r="A141" s="16" t="s">
        <v>493</v>
      </c>
      <c r="B141" s="17" t="s">
        <v>544</v>
      </c>
      <c r="C141" s="15" t="str">
        <f t="shared" si="8"/>
        <v>N/A</v>
      </c>
      <c r="D141" s="15" t="str">
        <f t="shared" si="8"/>
        <v>N/A</v>
      </c>
    </row>
    <row r="142" spans="1:4" x14ac:dyDescent="0.2">
      <c r="A142" s="16" t="s">
        <v>494</v>
      </c>
      <c r="B142" s="17" t="s">
        <v>544</v>
      </c>
      <c r="C142" s="15" t="str">
        <f t="shared" si="8"/>
        <v>N/A</v>
      </c>
      <c r="D142" s="15" t="str">
        <f t="shared" si="8"/>
        <v>N/A</v>
      </c>
    </row>
    <row r="143" spans="1:4" x14ac:dyDescent="0.2">
      <c r="A143" s="62" t="s">
        <v>179</v>
      </c>
      <c r="B143" s="62"/>
      <c r="C143" s="62"/>
      <c r="D143" s="62"/>
    </row>
    <row r="144" spans="1:4" x14ac:dyDescent="0.2">
      <c r="A144" s="16" t="s">
        <v>9</v>
      </c>
      <c r="B144" s="17" t="s">
        <v>544</v>
      </c>
      <c r="C144" s="15" t="str">
        <f t="shared" ref="C144:D147" si="9">$G$1</f>
        <v>N/A</v>
      </c>
      <c r="D144" s="15" t="str">
        <f t="shared" si="9"/>
        <v>N/A</v>
      </c>
    </row>
    <row r="145" spans="1:4" x14ac:dyDescent="0.2">
      <c r="A145" s="16" t="s">
        <v>10</v>
      </c>
      <c r="B145" s="17" t="s">
        <v>544</v>
      </c>
      <c r="C145" s="15" t="str">
        <f t="shared" si="9"/>
        <v>N/A</v>
      </c>
      <c r="D145" s="15" t="str">
        <f t="shared" si="9"/>
        <v>N/A</v>
      </c>
    </row>
    <row r="146" spans="1:4" ht="34" x14ac:dyDescent="0.2">
      <c r="A146" s="14" t="s">
        <v>180</v>
      </c>
      <c r="B146" s="17" t="s">
        <v>544</v>
      </c>
      <c r="C146" s="15" t="str">
        <f t="shared" si="9"/>
        <v>N/A</v>
      </c>
      <c r="D146" s="15" t="str">
        <f t="shared" si="9"/>
        <v>N/A</v>
      </c>
    </row>
    <row r="147" spans="1:4" ht="51" x14ac:dyDescent="0.2">
      <c r="A147" s="14" t="s">
        <v>181</v>
      </c>
      <c r="B147" s="17" t="s">
        <v>544</v>
      </c>
      <c r="C147" s="15" t="str">
        <f t="shared" si="9"/>
        <v>N/A</v>
      </c>
      <c r="D147" s="15" t="str">
        <f t="shared" si="9"/>
        <v>N/A</v>
      </c>
    </row>
    <row r="148" spans="1:4" x14ac:dyDescent="0.2">
      <c r="A148" s="63" t="s">
        <v>182</v>
      </c>
      <c r="B148" s="63"/>
      <c r="C148" s="63"/>
      <c r="D148" s="63"/>
    </row>
    <row r="149" spans="1:4" ht="127" customHeight="1" x14ac:dyDescent="0.2">
      <c r="A149" s="14" t="s">
        <v>183</v>
      </c>
      <c r="B149" s="17" t="s">
        <v>31</v>
      </c>
      <c r="C149" s="13" t="str">
        <f>$F$4&amp;CHAR(10)&amp;$F$5&amp;CHAR(10)&amp;$F$21</f>
        <v>ISO 13485
ISO 14971
IEC 62366-1</v>
      </c>
      <c r="D14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76" customHeight="1" x14ac:dyDescent="0.2">
      <c r="A150" s="14" t="s">
        <v>184</v>
      </c>
      <c r="B150" s="17"/>
      <c r="C150" s="60" t="s">
        <v>634</v>
      </c>
      <c r="D150" s="61"/>
    </row>
    <row r="151" spans="1:4" ht="51" x14ac:dyDescent="0.2">
      <c r="A151" s="14" t="s">
        <v>185</v>
      </c>
      <c r="B151" s="17"/>
      <c r="C151" s="60" t="s">
        <v>634</v>
      </c>
      <c r="D151" s="61"/>
    </row>
    <row r="152" spans="1:4" ht="145" customHeight="1" x14ac:dyDescent="0.2">
      <c r="A152" s="14" t="s">
        <v>186</v>
      </c>
      <c r="B152" s="17" t="s">
        <v>31</v>
      </c>
      <c r="C152" s="13" t="str">
        <f>$F$5&amp;CHAR(10)&amp;_xlfn.TEXTJOIN(CHAR(10),TRUE,$F$19:$F$21)</f>
        <v>ISO 14971
IEC 60601-1
IEC 60601-1-2
IEC 62366-1</v>
      </c>
      <c r="D15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4" t="s">
        <v>379</v>
      </c>
      <c r="B153" s="17" t="s">
        <v>31</v>
      </c>
      <c r="C153" s="13" t="str">
        <f>$F$5&amp;CHAR(10)&amp;$F$27</f>
        <v>ISO 14971
ISO 20417</v>
      </c>
      <c r="D153"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71" customHeight="1" x14ac:dyDescent="0.2">
      <c r="A154" s="14" t="s">
        <v>20</v>
      </c>
      <c r="B154" s="17"/>
      <c r="C154" s="60" t="s">
        <v>634</v>
      </c>
      <c r="D154" s="61"/>
    </row>
    <row r="155" spans="1:4" ht="135" customHeight="1" x14ac:dyDescent="0.2">
      <c r="A155" s="14" t="s">
        <v>187</v>
      </c>
      <c r="B155" s="17" t="s">
        <v>31</v>
      </c>
      <c r="C155" s="13" t="str">
        <f>$F$5&amp;CHAR(10)&amp;$F$21</f>
        <v>ISO 14971
IEC 62366-1</v>
      </c>
      <c r="D15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63" t="s">
        <v>188</v>
      </c>
      <c r="B156" s="63"/>
      <c r="C156" s="63"/>
      <c r="D156" s="63"/>
    </row>
    <row r="157" spans="1:4" ht="119" x14ac:dyDescent="0.2">
      <c r="A157" s="14" t="s">
        <v>189</v>
      </c>
      <c r="B157" s="17" t="s">
        <v>31</v>
      </c>
      <c r="C157" s="13" t="str">
        <f>$F$13&amp;CHAR(10)&amp;$F$14&amp;CHAR(10)&amp;$F$17&amp;CHAR(10)&amp;$F$18&amp;CHAR(10)&amp;$F$22</f>
        <v>ISO 10555-5
ISO 7864
ISO 80369-1
ISO 80369-7
ISO 8536-4</v>
      </c>
      <c r="D157" s="13"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4" t="s">
        <v>190</v>
      </c>
      <c r="B158" s="17" t="s">
        <v>31</v>
      </c>
      <c r="C158" s="13" t="str">
        <f>$F$5&amp;CHAR(10)</f>
        <v xml:space="preserve">ISO 14971
</v>
      </c>
      <c r="D158" s="13"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4" t="s">
        <v>191</v>
      </c>
      <c r="B159" s="17" t="s">
        <v>31</v>
      </c>
      <c r="C159" s="13" t="str">
        <f>$F$21&amp;CHAR(10)&amp;$F$27</f>
        <v>IEC 62366-1
ISO 20417</v>
      </c>
      <c r="D15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64" t="s">
        <v>192</v>
      </c>
      <c r="B160" s="65"/>
      <c r="C160" s="65"/>
      <c r="D160" s="66"/>
    </row>
    <row r="161" spans="1:4" ht="68" x14ac:dyDescent="0.2">
      <c r="A161" s="14" t="s">
        <v>193</v>
      </c>
      <c r="B161" s="17" t="s">
        <v>544</v>
      </c>
      <c r="C161" s="15" t="str">
        <f>$G$1</f>
        <v>N/A</v>
      </c>
      <c r="D161" s="15" t="str">
        <f>$G$1</f>
        <v>N/A</v>
      </c>
    </row>
    <row r="162" spans="1:4" x14ac:dyDescent="0.2">
      <c r="A162" s="62" t="s">
        <v>194</v>
      </c>
      <c r="B162" s="62"/>
      <c r="C162" s="62"/>
      <c r="D162" s="62"/>
    </row>
    <row r="163" spans="1:4" ht="34" x14ac:dyDescent="0.2">
      <c r="A163" s="14" t="s">
        <v>11</v>
      </c>
      <c r="B163" s="17" t="s">
        <v>544</v>
      </c>
      <c r="C163" s="15" t="str">
        <f t="shared" ref="C163:D165" si="10">$G$1</f>
        <v>N/A</v>
      </c>
      <c r="D163" s="15" t="str">
        <f t="shared" si="10"/>
        <v>N/A</v>
      </c>
    </row>
    <row r="164" spans="1:4" ht="17" x14ac:dyDescent="0.2">
      <c r="A164" s="14" t="s">
        <v>12</v>
      </c>
      <c r="B164" s="17" t="s">
        <v>544</v>
      </c>
      <c r="C164" s="15" t="str">
        <f t="shared" si="10"/>
        <v>N/A</v>
      </c>
      <c r="D164" s="15" t="str">
        <f t="shared" si="10"/>
        <v>N/A</v>
      </c>
    </row>
    <row r="165" spans="1:4" ht="34" x14ac:dyDescent="0.2">
      <c r="A165" s="14" t="s">
        <v>13</v>
      </c>
      <c r="B165" s="17" t="s">
        <v>544</v>
      </c>
      <c r="C165" s="15" t="str">
        <f t="shared" si="10"/>
        <v>N/A</v>
      </c>
      <c r="D165" s="15" t="str">
        <f t="shared" si="10"/>
        <v>N/A</v>
      </c>
    </row>
    <row r="166" spans="1:4" x14ac:dyDescent="0.2">
      <c r="A166" s="62" t="s">
        <v>195</v>
      </c>
      <c r="B166" s="62"/>
      <c r="C166" s="62"/>
      <c r="D166" s="62"/>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3" t="s">
        <v>197</v>
      </c>
      <c r="B171" s="63"/>
      <c r="C171" s="63"/>
      <c r="D171" s="63"/>
    </row>
    <row r="172" spans="1:4" x14ac:dyDescent="0.2">
      <c r="A172" s="63" t="s">
        <v>198</v>
      </c>
      <c r="B172" s="63"/>
      <c r="C172" s="63"/>
      <c r="D172" s="63"/>
    </row>
    <row r="173" spans="1:4" ht="68" customHeight="1" x14ac:dyDescent="0.2">
      <c r="A173" s="68" t="s">
        <v>21</v>
      </c>
      <c r="B173" s="68"/>
      <c r="C173" s="68"/>
      <c r="D173" s="68"/>
    </row>
    <row r="174" spans="1:4" ht="120" customHeight="1" x14ac:dyDescent="0.2">
      <c r="A174" s="14" t="s">
        <v>199</v>
      </c>
      <c r="B174" s="17" t="s">
        <v>31</v>
      </c>
      <c r="C174" s="13" t="str">
        <f>$F$21&amp;CHAR(10)&amp;$F$27</f>
        <v>IEC 62366-1
ISO 20417</v>
      </c>
      <c r="D17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4" t="s">
        <v>200</v>
      </c>
      <c r="B175" s="17" t="s">
        <v>31</v>
      </c>
      <c r="C175" s="13" t="str">
        <f>$F$27</f>
        <v>ISO 20417</v>
      </c>
      <c r="D17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4" t="s">
        <v>201</v>
      </c>
      <c r="B176" s="17" t="s">
        <v>31</v>
      </c>
      <c r="C176" s="13" t="str">
        <f>$F$27</f>
        <v>ISO 20417</v>
      </c>
      <c r="D17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customHeight="1" x14ac:dyDescent="0.2">
      <c r="A177" s="14" t="s">
        <v>202</v>
      </c>
      <c r="B177" s="17"/>
      <c r="C177" s="60" t="s">
        <v>634</v>
      </c>
      <c r="D177" s="61"/>
    </row>
    <row r="178" spans="1:4" ht="34" customHeight="1" x14ac:dyDescent="0.2">
      <c r="A178" s="14" t="s">
        <v>204</v>
      </c>
      <c r="B178" s="17"/>
      <c r="C178" s="60" t="s">
        <v>634</v>
      </c>
      <c r="D178" s="61"/>
    </row>
    <row r="179" spans="1:4" ht="70" customHeight="1" x14ac:dyDescent="0.2">
      <c r="A179" s="14" t="s">
        <v>205</v>
      </c>
      <c r="B179" s="44"/>
      <c r="C179" s="60" t="s">
        <v>634</v>
      </c>
      <c r="D179" s="61"/>
    </row>
    <row r="180" spans="1:4" ht="130" customHeight="1" x14ac:dyDescent="0.2">
      <c r="A180" s="14" t="s">
        <v>206</v>
      </c>
      <c r="B180" s="17" t="s">
        <v>31</v>
      </c>
      <c r="C180" s="13" t="str">
        <f>$F$5&amp;CHAR(10)&amp;$F$27</f>
        <v>ISO 14971
ISO 20417</v>
      </c>
      <c r="D18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4" t="s">
        <v>207</v>
      </c>
      <c r="B181" s="17" t="s">
        <v>31</v>
      </c>
      <c r="C181" s="13" t="str">
        <f>$F$27</f>
        <v>ISO 20417</v>
      </c>
      <c r="D18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59" t="s">
        <v>208</v>
      </c>
      <c r="B182" s="59"/>
      <c r="C182" s="59"/>
      <c r="D182" s="59"/>
    </row>
    <row r="183" spans="1:4" x14ac:dyDescent="0.2">
      <c r="A183" s="68" t="s">
        <v>22</v>
      </c>
      <c r="B183" s="68"/>
      <c r="C183" s="68"/>
      <c r="D183" s="68"/>
    </row>
    <row r="184" spans="1:4" ht="116" customHeight="1" x14ac:dyDescent="0.2">
      <c r="A184" s="14" t="s">
        <v>209</v>
      </c>
      <c r="B184" s="17" t="s">
        <v>31</v>
      </c>
      <c r="C184" s="13" t="str">
        <f>$F$27</f>
        <v>ISO 20417</v>
      </c>
      <c r="D18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4" t="s">
        <v>210</v>
      </c>
      <c r="B185" s="17" t="s">
        <v>31</v>
      </c>
      <c r="C185" s="13" t="str">
        <f>$F$27</f>
        <v>ISO 20417</v>
      </c>
      <c r="D18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4" t="s">
        <v>211</v>
      </c>
      <c r="B186" s="17" t="s">
        <v>31</v>
      </c>
      <c r="C186" s="13" t="str">
        <f>$F$27</f>
        <v>ISO 20417</v>
      </c>
      <c r="D18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4" t="s">
        <v>212</v>
      </c>
      <c r="B187" s="17" t="s">
        <v>31</v>
      </c>
      <c r="C187" s="13" t="str">
        <f>$F$27</f>
        <v>ISO 20417</v>
      </c>
      <c r="D18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68" t="s">
        <v>203</v>
      </c>
      <c r="B188" s="68"/>
      <c r="C188" s="68"/>
      <c r="D188" s="68"/>
    </row>
    <row r="189" spans="1:4" ht="17" x14ac:dyDescent="0.2">
      <c r="A189" s="18" t="s">
        <v>213</v>
      </c>
      <c r="B189" s="17"/>
      <c r="C189" s="60" t="s">
        <v>634</v>
      </c>
      <c r="D189" s="61"/>
    </row>
    <row r="190" spans="1:4" ht="17" x14ac:dyDescent="0.2">
      <c r="A190" s="18" t="s">
        <v>214</v>
      </c>
      <c r="B190" s="17"/>
      <c r="C190" s="60" t="s">
        <v>634</v>
      </c>
      <c r="D190" s="61"/>
    </row>
    <row r="191" spans="1:4" ht="17" customHeight="1" x14ac:dyDescent="0.2">
      <c r="A191" s="18" t="s">
        <v>25</v>
      </c>
      <c r="B191" s="17"/>
      <c r="C191" s="60" t="s">
        <v>634</v>
      </c>
      <c r="D191" s="61"/>
    </row>
    <row r="192" spans="1:4" ht="97" customHeight="1" x14ac:dyDescent="0.2">
      <c r="A192" s="14" t="s">
        <v>215</v>
      </c>
      <c r="B192" s="17" t="s">
        <v>31</v>
      </c>
      <c r="C192" s="13" t="str">
        <f t="shared" ref="C192:C197" si="11">$F$27</f>
        <v>ISO 20417</v>
      </c>
      <c r="D192" s="13"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4" t="s">
        <v>216</v>
      </c>
      <c r="B193" s="17" t="s">
        <v>31</v>
      </c>
      <c r="C193" s="13" t="str">
        <f t="shared" si="11"/>
        <v>ISO 20417</v>
      </c>
      <c r="D193"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4" t="s">
        <v>217</v>
      </c>
      <c r="B194" s="17" t="s">
        <v>31</v>
      </c>
      <c r="C194" s="13" t="str">
        <f t="shared" si="11"/>
        <v>ISO 20417</v>
      </c>
      <c r="D194"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4" t="s">
        <v>218</v>
      </c>
      <c r="B195" s="17" t="s">
        <v>31</v>
      </c>
      <c r="C195" s="13" t="str">
        <f t="shared" si="11"/>
        <v>ISO 20417</v>
      </c>
      <c r="D195"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4" t="s">
        <v>219</v>
      </c>
      <c r="B196" s="17" t="s">
        <v>31</v>
      </c>
      <c r="C196" s="13" t="str">
        <f t="shared" si="11"/>
        <v>ISO 20417</v>
      </c>
      <c r="D196"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4" t="s">
        <v>220</v>
      </c>
      <c r="B197" s="17" t="s">
        <v>31</v>
      </c>
      <c r="C197" s="13" t="str">
        <f t="shared" si="11"/>
        <v>ISO 20417</v>
      </c>
      <c r="D197"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4" t="s">
        <v>221</v>
      </c>
      <c r="B198" s="17" t="s">
        <v>31</v>
      </c>
      <c r="C198" s="13" t="str">
        <f>_xlfn.TEXTJOIN(CHAR(10),TRUE,$F$25:$F$27)</f>
        <v>ISO 11607-1
ISO 11607-2
ISO 20417</v>
      </c>
      <c r="D198"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4" t="s">
        <v>222</v>
      </c>
      <c r="B199" s="17" t="s">
        <v>31</v>
      </c>
      <c r="C199" s="13" t="str">
        <f>$F$27</f>
        <v>ISO 20417</v>
      </c>
      <c r="D199"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4" t="s">
        <v>223</v>
      </c>
      <c r="B200" s="17" t="s">
        <v>31</v>
      </c>
      <c r="C200" s="13" t="str">
        <f>_xlfn.TEXTJOIN(CHAR(10),TRUE,$F$25:$F$27)</f>
        <v>ISO 11607-1
ISO 11607-2
ISO 20417</v>
      </c>
      <c r="D200"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4" t="s">
        <v>224</v>
      </c>
      <c r="B201" s="17" t="s">
        <v>31</v>
      </c>
      <c r="C201" s="13" t="str">
        <f>_xlfn.TEXTJOIN(CHAR(10),TRUE,$F$25:$F$27)</f>
        <v>ISO 11607-1
ISO 11607-2
ISO 20417</v>
      </c>
      <c r="D201"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4" t="s">
        <v>225</v>
      </c>
      <c r="B202" s="17" t="s">
        <v>31</v>
      </c>
      <c r="C202" s="13" t="str">
        <f>$F$21&amp;CHAR(10)&amp;$F$27</f>
        <v>IEC 62366-1
ISO 20417</v>
      </c>
      <c r="D202"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4" t="s">
        <v>226</v>
      </c>
      <c r="B203" s="17" t="s">
        <v>31</v>
      </c>
      <c r="C203" s="13" t="str">
        <f>$F$27</f>
        <v>ISO 20417</v>
      </c>
      <c r="D203"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4" t="s">
        <v>227</v>
      </c>
      <c r="B204" s="17" t="s">
        <v>31</v>
      </c>
      <c r="C204" s="13" t="str">
        <f>$F$21&amp;CHAR(10)&amp;$F$27</f>
        <v>IEC 62366-1
ISO 20417</v>
      </c>
      <c r="D204"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4" t="s">
        <v>228</v>
      </c>
      <c r="B205" s="17" t="s">
        <v>544</v>
      </c>
      <c r="C205" s="19" t="str">
        <f>$G$1</f>
        <v>N/A</v>
      </c>
      <c r="D205" s="19" t="str">
        <f>$G$1</f>
        <v>N/A</v>
      </c>
    </row>
    <row r="206" spans="1:4" x14ac:dyDescent="0.2">
      <c r="A206" s="59" t="s">
        <v>229</v>
      </c>
      <c r="B206" s="59"/>
      <c r="C206" s="59"/>
      <c r="D206" s="59"/>
    </row>
    <row r="207" spans="1:4" ht="17" customHeight="1" x14ac:dyDescent="0.2">
      <c r="A207" s="69" t="s">
        <v>23</v>
      </c>
      <c r="B207" s="70"/>
      <c r="C207" s="70"/>
      <c r="D207" s="71"/>
    </row>
    <row r="208" spans="1:4" ht="78" customHeight="1" x14ac:dyDescent="0.2">
      <c r="A208" s="14" t="s">
        <v>233</v>
      </c>
      <c r="B208" s="17" t="s">
        <v>31</v>
      </c>
      <c r="C208" s="13" t="str">
        <f>_xlfn.TEXTJOIN(CHAR(10),TRUE,$F$25:$F$27)</f>
        <v>ISO 11607-1
ISO 11607-2
ISO 20417</v>
      </c>
      <c r="D208" s="13"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4" t="s">
        <v>234</v>
      </c>
      <c r="B209" s="17" t="s">
        <v>31</v>
      </c>
      <c r="C209" s="13" t="str">
        <f>_xlfn.TEXTJOIN(CHAR(10),TRUE,$F$25:$F$27)</f>
        <v>ISO 11607-1
ISO 11607-2
ISO 20417</v>
      </c>
      <c r="D209"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4" t="s">
        <v>235</v>
      </c>
      <c r="B210" s="17" t="s">
        <v>31</v>
      </c>
      <c r="C210" s="13" t="str">
        <f>_xlfn.TEXTJOIN(CHAR(10),TRUE,$F$23:$F$27)</f>
        <v>ISO 10993-7
ISO 11135
ISO 11607-1
ISO 11607-2
ISO 20417</v>
      </c>
      <c r="D210"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4" t="s">
        <v>236</v>
      </c>
      <c r="B211" s="17" t="s">
        <v>31</v>
      </c>
      <c r="C211" s="13" t="str">
        <f>_xlfn.TEXTJOIN(CHAR(10),TRUE,$F$25:$F$27)</f>
        <v>ISO 11607-1
ISO 11607-2
ISO 20417</v>
      </c>
      <c r="D211"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4" t="s">
        <v>237</v>
      </c>
      <c r="B212" s="17" t="s">
        <v>31</v>
      </c>
      <c r="C212" s="13" t="str">
        <f>_xlfn.TEXTJOIN(CHAR(10),TRUE,$F$25:$F$27)</f>
        <v>ISO 11607-1
ISO 11607-2
ISO 20417</v>
      </c>
      <c r="D212"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4" t="s">
        <v>238</v>
      </c>
      <c r="B213" s="17" t="s">
        <v>31</v>
      </c>
      <c r="C213" s="13" t="str">
        <f>$F$27</f>
        <v>ISO 20417</v>
      </c>
      <c r="D213"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4" t="s">
        <v>239</v>
      </c>
      <c r="B214" s="17" t="s">
        <v>31</v>
      </c>
      <c r="C214" s="13" t="str">
        <f>$F$27</f>
        <v>ISO 20417</v>
      </c>
      <c r="D214"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4" t="s">
        <v>240</v>
      </c>
      <c r="B215" s="17" t="s">
        <v>31</v>
      </c>
      <c r="C215" s="13" t="str">
        <f>$F$27</f>
        <v>ISO 20417</v>
      </c>
      <c r="D215"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4" t="s">
        <v>241</v>
      </c>
      <c r="B216" s="17" t="s">
        <v>31</v>
      </c>
      <c r="C216" s="13" t="str">
        <f>$F$27</f>
        <v>ISO 20417</v>
      </c>
      <c r="D216"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4" t="s">
        <v>242</v>
      </c>
      <c r="B217" s="17" t="s">
        <v>31</v>
      </c>
      <c r="C217" s="13" t="str">
        <f>_xlfn.TEXTJOIN(CHAR(10),TRUE,$F$25:$F$27)</f>
        <v>ISO 11607-1
ISO 11607-2
ISO 20417</v>
      </c>
      <c r="D217"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64" t="s">
        <v>243</v>
      </c>
      <c r="B218" s="65"/>
      <c r="C218" s="65"/>
      <c r="D218" s="66"/>
    </row>
    <row r="219" spans="1:4" ht="17" customHeight="1" x14ac:dyDescent="0.2">
      <c r="A219" s="69" t="s">
        <v>24</v>
      </c>
      <c r="B219" s="70"/>
      <c r="C219" s="70"/>
      <c r="D219" s="71"/>
    </row>
    <row r="220" spans="1:4" ht="99" customHeight="1" x14ac:dyDescent="0.2">
      <c r="A220" s="14" t="s">
        <v>244</v>
      </c>
      <c r="B220" s="17" t="s">
        <v>31</v>
      </c>
      <c r="C220" s="13" t="str">
        <f t="shared" ref="C220:C229" si="14">$F$27</f>
        <v>ISO 20417</v>
      </c>
      <c r="D220" s="13"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4" t="s">
        <v>245</v>
      </c>
      <c r="B221" s="17" t="s">
        <v>31</v>
      </c>
      <c r="C221" s="13" t="str">
        <f t="shared" si="14"/>
        <v>ISO 20417</v>
      </c>
      <c r="D221"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4" t="s">
        <v>246</v>
      </c>
      <c r="B222" s="17" t="s">
        <v>31</v>
      </c>
      <c r="C222" s="13" t="str">
        <f t="shared" si="14"/>
        <v>ISO 20417</v>
      </c>
      <c r="D222"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4" t="s">
        <v>247</v>
      </c>
      <c r="B223" s="17" t="s">
        <v>31</v>
      </c>
      <c r="C223" s="13" t="str">
        <f t="shared" si="14"/>
        <v>ISO 20417</v>
      </c>
      <c r="D223"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4" t="s">
        <v>248</v>
      </c>
      <c r="B224" s="17" t="s">
        <v>31</v>
      </c>
      <c r="C224" s="13" t="str">
        <f t="shared" si="14"/>
        <v>ISO 20417</v>
      </c>
      <c r="D224"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4" t="s">
        <v>249</v>
      </c>
      <c r="B225" s="17" t="s">
        <v>31</v>
      </c>
      <c r="C225" s="13" t="str">
        <f t="shared" si="14"/>
        <v>ISO 20417</v>
      </c>
      <c r="D225"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4" t="s">
        <v>250</v>
      </c>
      <c r="B226" s="17" t="s">
        <v>31</v>
      </c>
      <c r="C226" s="13" t="str">
        <f t="shared" si="14"/>
        <v>ISO 20417</v>
      </c>
      <c r="D226"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4" t="s">
        <v>251</v>
      </c>
      <c r="B227" s="17" t="s">
        <v>31</v>
      </c>
      <c r="C227" s="13" t="str">
        <f t="shared" si="14"/>
        <v>ISO 20417</v>
      </c>
      <c r="D227"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4" t="s">
        <v>252</v>
      </c>
      <c r="B228" s="17" t="s">
        <v>31</v>
      </c>
      <c r="C228" s="13" t="str">
        <f t="shared" si="14"/>
        <v>ISO 20417</v>
      </c>
      <c r="D228"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4" t="s">
        <v>253</v>
      </c>
      <c r="B229" s="17" t="s">
        <v>31</v>
      </c>
      <c r="C229" s="13" t="str">
        <f t="shared" si="14"/>
        <v>ISO 20417</v>
      </c>
      <c r="D229"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68" t="s">
        <v>254</v>
      </c>
      <c r="B230" s="68"/>
      <c r="C230" s="68"/>
      <c r="D230" s="68"/>
    </row>
    <row r="231" spans="1:4" ht="102" customHeight="1" x14ac:dyDescent="0.2">
      <c r="A231" s="14" t="s">
        <v>495</v>
      </c>
      <c r="B231" s="17" t="s">
        <v>31</v>
      </c>
      <c r="C231" s="13" t="str">
        <f>$F$27</f>
        <v>ISO 20417</v>
      </c>
      <c r="D231"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2" spans="1:4" ht="124" customHeight="1" x14ac:dyDescent="0.2">
      <c r="A232" s="14" t="s">
        <v>496</v>
      </c>
      <c r="B232" s="17" t="s">
        <v>31</v>
      </c>
      <c r="C232" s="13" t="str">
        <f>$F$27</f>
        <v>ISO 20417</v>
      </c>
      <c r="D23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3" spans="1:4" ht="102" customHeight="1" x14ac:dyDescent="0.2">
      <c r="A233" s="14" t="s">
        <v>497</v>
      </c>
      <c r="B233" s="17" t="s">
        <v>31</v>
      </c>
      <c r="C233" s="13" t="str">
        <f>$F$27</f>
        <v>ISO 20417</v>
      </c>
      <c r="D233"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4" spans="1:4" ht="66" customHeight="1" x14ac:dyDescent="0.2">
      <c r="A234" s="14" t="s">
        <v>498</v>
      </c>
      <c r="B234" s="17" t="s">
        <v>31</v>
      </c>
      <c r="C234" s="13" t="str">
        <f>$F$27</f>
        <v>ISO 20417</v>
      </c>
      <c r="D234"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5" spans="1:4" ht="98" customHeight="1" x14ac:dyDescent="0.2">
      <c r="A235" s="14" t="s">
        <v>255</v>
      </c>
      <c r="B235" s="17" t="s">
        <v>31</v>
      </c>
      <c r="C235" s="13" t="str">
        <f>_xlfn.TEXTJOIN(CHAR(10),TRUE,$F$25:$F$27)</f>
        <v>ISO 11607-1
ISO 11607-2
ISO 20417</v>
      </c>
      <c r="D235" s="13" t="str">
        <f t="shared" ref="D235: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4" t="s">
        <v>256</v>
      </c>
      <c r="B236" s="17" t="s">
        <v>31</v>
      </c>
      <c r="C236" s="13" t="str">
        <f>$F$27</f>
        <v>ISO 20417</v>
      </c>
      <c r="D236" s="13"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4" t="s">
        <v>257</v>
      </c>
      <c r="B237" s="17" t="s">
        <v>31</v>
      </c>
      <c r="C237" s="13" t="str">
        <f>$F$21&amp;CHAR(10)&amp;$F$27</f>
        <v>IEC 62366-1
ISO 20417</v>
      </c>
      <c r="D237" s="13"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4" t="s">
        <v>258</v>
      </c>
      <c r="B238" s="17" t="s">
        <v>544</v>
      </c>
      <c r="C238" s="19" t="str">
        <f>$G$1</f>
        <v>N/A</v>
      </c>
      <c r="D238" s="19" t="str">
        <f>$G$1</f>
        <v>N/A</v>
      </c>
    </row>
    <row r="239" spans="1:4" ht="89" customHeight="1" x14ac:dyDescent="0.2">
      <c r="A239" s="14" t="s">
        <v>259</v>
      </c>
      <c r="B239" s="17" t="s">
        <v>31</v>
      </c>
      <c r="C239" s="13" t="str">
        <f>$F$5&amp;CHAR(10)&amp;_xlfn.TEXTJOIN(CHAR(10),TRUE,$F$25:$F$27)</f>
        <v>ISO 14971
ISO 11607-1
ISO 11607-2
ISO 20417</v>
      </c>
      <c r="D23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68" t="s">
        <v>260</v>
      </c>
      <c r="B240" s="68"/>
      <c r="C240" s="68"/>
      <c r="D240" s="68"/>
    </row>
    <row r="241" spans="1:4" ht="92" customHeight="1" x14ac:dyDescent="0.2">
      <c r="A241" s="16" t="s">
        <v>499</v>
      </c>
      <c r="B241" s="17" t="s">
        <v>31</v>
      </c>
      <c r="C241" s="13" t="str">
        <f>$F$21&amp;CHAR(10)&amp;$F$27</f>
        <v>IEC 62366-1
ISO 20417</v>
      </c>
      <c r="D241"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16" t="s">
        <v>500</v>
      </c>
      <c r="B242" s="17" t="s">
        <v>31</v>
      </c>
      <c r="C242" s="13" t="str">
        <f>$F$21&amp;CHAR(10)&amp;$F$27</f>
        <v>IEC 62366-1
ISO 20417</v>
      </c>
      <c r="D24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62" t="s">
        <v>261</v>
      </c>
      <c r="B243" s="62"/>
      <c r="C243" s="62"/>
      <c r="D243" s="62"/>
    </row>
    <row r="244" spans="1:4" ht="69" customHeight="1" x14ac:dyDescent="0.2">
      <c r="A244" s="16" t="s">
        <v>501</v>
      </c>
      <c r="B244" s="17" t="s">
        <v>31</v>
      </c>
      <c r="C244" s="13" t="str">
        <f>$F$27&amp;CHAR(10)&amp;$F$28</f>
        <v>ISO 20417
IEC 63000</v>
      </c>
      <c r="D244"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16" t="s">
        <v>502</v>
      </c>
      <c r="B245" s="17" t="s">
        <v>31</v>
      </c>
      <c r="C245" s="13" t="str">
        <f>$F$27&amp;CHAR(10)&amp;$F$28</f>
        <v>ISO 20417
IEC 63000</v>
      </c>
      <c r="D24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68" t="s">
        <v>262</v>
      </c>
      <c r="B246" s="68"/>
      <c r="C246" s="68"/>
      <c r="D246" s="68"/>
    </row>
    <row r="247" spans="1:4" ht="89" customHeight="1" x14ac:dyDescent="0.2">
      <c r="A247" s="14" t="s">
        <v>503</v>
      </c>
      <c r="B247" s="17" t="s">
        <v>31</v>
      </c>
      <c r="C247" s="13" t="str">
        <f>$F$27</f>
        <v>ISO 20417</v>
      </c>
      <c r="D24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4" t="s">
        <v>504</v>
      </c>
      <c r="B248" s="17" t="s">
        <v>31</v>
      </c>
      <c r="C248" s="13" t="str">
        <f>$F$27&amp;CHAR(10)&amp;$F$28</f>
        <v>ISO 20417
IEC 63000</v>
      </c>
      <c r="D248"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4" t="s">
        <v>505</v>
      </c>
      <c r="B249" s="17" t="s">
        <v>31</v>
      </c>
      <c r="C249" s="13" t="str">
        <f>$F$27&amp;CHAR(10)&amp;$F$28</f>
        <v>ISO 20417
IEC 63000</v>
      </c>
      <c r="D24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4" t="s">
        <v>506</v>
      </c>
      <c r="B250" s="17" t="s">
        <v>31</v>
      </c>
      <c r="C250" s="13" t="str">
        <f>$F$6&amp;CHAR(10)&amp;$F$27</f>
        <v>ISO 10993-1
ISO 20417</v>
      </c>
      <c r="D25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4" t="s">
        <v>507</v>
      </c>
      <c r="B251" s="17" t="s">
        <v>31</v>
      </c>
      <c r="C251" s="13" t="str">
        <f>$F$6&amp;CHAR(10)&amp;$F$27</f>
        <v>ISO 10993-1
ISO 20417</v>
      </c>
      <c r="D25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4" t="s">
        <v>508</v>
      </c>
      <c r="B252" s="17" t="s">
        <v>31</v>
      </c>
      <c r="C252" s="13" t="str">
        <f>$F$5&amp;CHAR(10)&amp;$F$28</f>
        <v>ISO 14971
IEC 63000</v>
      </c>
      <c r="D25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4" t="s">
        <v>263</v>
      </c>
      <c r="B253" s="17" t="s">
        <v>31</v>
      </c>
      <c r="C253" s="13" t="str">
        <f>$F$6&amp;CHAR(10)&amp;$F$27</f>
        <v>ISO 10993-1
ISO 20417</v>
      </c>
      <c r="D25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4" t="s">
        <v>264</v>
      </c>
      <c r="B254" s="17" t="s">
        <v>544</v>
      </c>
      <c r="C254" s="19" t="str">
        <f>$G$1</f>
        <v>N/A</v>
      </c>
      <c r="D254" s="19" t="str">
        <f>$G$1</f>
        <v>N/A</v>
      </c>
    </row>
    <row r="255" spans="1:4" ht="34" customHeight="1" x14ac:dyDescent="0.2">
      <c r="A255" s="69" t="s">
        <v>265</v>
      </c>
      <c r="B255" s="70"/>
      <c r="C255" s="70"/>
      <c r="D255" s="71"/>
    </row>
    <row r="256" spans="1:4" ht="95" customHeight="1" x14ac:dyDescent="0.2">
      <c r="A256" s="14" t="s">
        <v>509</v>
      </c>
      <c r="B256" s="17" t="s">
        <v>31</v>
      </c>
      <c r="C256" s="13" t="str">
        <f>$F$27</f>
        <v>ISO 20417</v>
      </c>
      <c r="D25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4" t="s">
        <v>510</v>
      </c>
      <c r="B257" s="17" t="s">
        <v>31</v>
      </c>
      <c r="C257" s="13" t="str">
        <f>$F$27</f>
        <v>ISO 20417</v>
      </c>
      <c r="D25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18" t="s">
        <v>266</v>
      </c>
      <c r="B258" s="17" t="s">
        <v>544</v>
      </c>
      <c r="C258" s="19" t="str">
        <f t="shared" ref="C258:D260" si="17">$G$1</f>
        <v>N/A</v>
      </c>
      <c r="D258" s="19" t="str">
        <f t="shared" si="17"/>
        <v>N/A</v>
      </c>
    </row>
    <row r="259" spans="1:4" ht="34"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59" customHeight="1" x14ac:dyDescent="0.2">
      <c r="A261" s="14" t="s">
        <v>269</v>
      </c>
      <c r="B261" s="17" t="s">
        <v>31</v>
      </c>
      <c r="C261" s="13" t="str">
        <f>$F$27</f>
        <v>ISO 20417</v>
      </c>
      <c r="D26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4" t="s">
        <v>270</v>
      </c>
      <c r="B262" s="17" t="s">
        <v>31</v>
      </c>
      <c r="C262" s="13" t="str">
        <f>$F$27</f>
        <v>ISO 20417</v>
      </c>
      <c r="D26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4" t="s">
        <v>271</v>
      </c>
      <c r="B263" s="17" t="s">
        <v>544</v>
      </c>
      <c r="C263" s="19" t="str">
        <f>$G$1</f>
        <v>N/A</v>
      </c>
      <c r="D263" s="19" t="str">
        <f>$G$1</f>
        <v>N/A</v>
      </c>
    </row>
    <row r="264" spans="1:4" ht="82" customHeight="1" x14ac:dyDescent="0.2">
      <c r="A264" s="14" t="s">
        <v>272</v>
      </c>
      <c r="B264" s="17" t="s">
        <v>31</v>
      </c>
      <c r="C264" s="13" t="str">
        <f>$F$27</f>
        <v>ISO 20417</v>
      </c>
      <c r="D26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72">
    <mergeCell ref="A230:D230"/>
    <mergeCell ref="A219:D219"/>
    <mergeCell ref="A218:D218"/>
    <mergeCell ref="C37:D37"/>
    <mergeCell ref="C90:D90"/>
    <mergeCell ref="C101:D101"/>
    <mergeCell ref="C102:D102"/>
    <mergeCell ref="A80:D80"/>
    <mergeCell ref="A84:D84"/>
    <mergeCell ref="A89:D89"/>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172:D172"/>
    <mergeCell ref="A173:D173"/>
    <mergeCell ref="A207:D207"/>
    <mergeCell ref="A171:D171"/>
    <mergeCell ref="A182:D182"/>
    <mergeCell ref="C191:D191"/>
    <mergeCell ref="C177:D177"/>
    <mergeCell ref="C178:D178"/>
    <mergeCell ref="C179:D179"/>
    <mergeCell ref="C189:D189"/>
    <mergeCell ref="C190:D190"/>
    <mergeCell ref="A183:D183"/>
    <mergeCell ref="A6:D6"/>
    <mergeCell ref="A7:D7"/>
    <mergeCell ref="A14:D14"/>
    <mergeCell ref="A19:D19"/>
    <mergeCell ref="A28:D28"/>
    <mergeCell ref="A166:D166"/>
    <mergeCell ref="A64:D64"/>
    <mergeCell ref="A138:D138"/>
    <mergeCell ref="A91:D91"/>
    <mergeCell ref="A134:D134"/>
    <mergeCell ref="A104:D104"/>
    <mergeCell ref="A111:D111"/>
    <mergeCell ref="A160:D160"/>
    <mergeCell ref="A135:D135"/>
    <mergeCell ref="C150:D150"/>
    <mergeCell ref="C151:D151"/>
    <mergeCell ref="C154:D154"/>
    <mergeCell ref="A107:D107"/>
    <mergeCell ref="A108:D108"/>
    <mergeCell ref="A76:D76"/>
    <mergeCell ref="A79:D79"/>
    <mergeCell ref="A29:D29"/>
    <mergeCell ref="A40:D40"/>
    <mergeCell ref="A41:D41"/>
    <mergeCell ref="A42:D42"/>
    <mergeCell ref="A63:D63"/>
    <mergeCell ref="A46:D46"/>
    <mergeCell ref="A49:D49"/>
    <mergeCell ref="A50:D50"/>
    <mergeCell ref="C51:D51"/>
    <mergeCell ref="C52:D52"/>
    <mergeCell ref="C53:D53"/>
    <mergeCell ref="C54:D54"/>
    <mergeCell ref="C58:D58"/>
    <mergeCell ref="A55:D55"/>
    <mergeCell ref="A57:D57"/>
    <mergeCell ref="A59:D59"/>
  </mergeCells>
  <dataValidations count="2">
    <dataValidation type="list" allowBlank="1" showInputMessage="1" showErrorMessage="1" sqref="B4:B5 B8:B13 B15:B18 B20:B25 B192:B205 B43:B45 B47:B48 B180:B181 B56 B51:B54 B60:B62 B65:B75 B77:B78 B81:B83 B85:B88 B38:B39 B92:B103 B105:B106 B109:B110 B112:B114 B116:B119 B121:B124 B126:B133 B136:B137 B139:B142 B144:B147 B58 B157:B159 B161 B163:B165 B167:B168 B256:B264 B184:B187 B149:B155 B208:B217 B220:B229 B231:B239 B241:B242 B244:B245 B247:B254 B174:B178 B30:B36 B90" xr:uid="{00000000-0002-0000-0100-000000000000}">
      <formula1>"Y,N"</formula1>
    </dataValidation>
    <dataValidation type="list" allowBlank="1" showInputMessage="1" showErrorMessage="1" sqref="B189:B191" xr:uid="{EB21CE53-6D48-FD42-BC88-DC3635550F85}">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A97" zoomScale="80" zoomScaleNormal="80" workbookViewId="0">
      <selection activeCell="C102" sqref="C102"/>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1" t="s">
        <v>80</v>
      </c>
      <c r="F1" s="7" t="s">
        <v>53</v>
      </c>
      <c r="G1" s="1" t="s">
        <v>514</v>
      </c>
      <c r="I1" s="26" t="s">
        <v>276</v>
      </c>
    </row>
    <row r="3" spans="1:10" ht="34" customHeight="1" x14ac:dyDescent="0.2">
      <c r="A3" s="20" t="s">
        <v>78</v>
      </c>
      <c r="B3" s="10" t="s">
        <v>567</v>
      </c>
      <c r="C3" s="11" t="s">
        <v>564</v>
      </c>
      <c r="D3" s="11" t="s">
        <v>77</v>
      </c>
      <c r="E3" s="5"/>
      <c r="F3" s="11" t="s">
        <v>959</v>
      </c>
      <c r="G3" s="10" t="s">
        <v>54</v>
      </c>
      <c r="I3" s="10" t="s">
        <v>576</v>
      </c>
      <c r="J3" s="11" t="s">
        <v>568</v>
      </c>
    </row>
    <row r="4" spans="1:10" ht="189" customHeight="1" x14ac:dyDescent="0.2">
      <c r="A4" s="18" t="s">
        <v>32</v>
      </c>
      <c r="B4" s="17" t="s">
        <v>31</v>
      </c>
      <c r="C4" s="13" t="str">
        <f>_xlfn.TEXTJOIN(CHAR(10),TRUE,$F$4:$F$20)</f>
        <v>ISO 13485
ISO 14971
ISO 10993-1
ISO 10993-4
ISO 10993-5
ISO 10993-10
ISO 10993-11
ISO 10993-23
ISO 23908
ISO 7864
ISO 7886-1
ISO 7886-2
ISO 7886-4
ISO 80369-7
ISO 8537
ISO 9626
IEC 62366-1</v>
      </c>
      <c r="D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18" t="s">
        <v>73</v>
      </c>
      <c r="G4" s="18" t="s">
        <v>56</v>
      </c>
      <c r="I4" s="18" t="s">
        <v>545</v>
      </c>
      <c r="J4" s="31" t="s">
        <v>571</v>
      </c>
    </row>
    <row r="5" spans="1:10" ht="219" customHeight="1" x14ac:dyDescent="0.2">
      <c r="A5" s="18" t="s">
        <v>33</v>
      </c>
      <c r="B5" s="17" t="s">
        <v>31</v>
      </c>
      <c r="C5" s="13" t="str">
        <f>$F$5</f>
        <v>ISO 14971</v>
      </c>
      <c r="D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18" t="s">
        <v>74</v>
      </c>
      <c r="G5" s="18" t="s">
        <v>55</v>
      </c>
      <c r="I5" s="18" t="s">
        <v>546</v>
      </c>
      <c r="J5" s="31" t="s">
        <v>572</v>
      </c>
    </row>
    <row r="6" spans="1:10" ht="51" x14ac:dyDescent="0.2">
      <c r="A6" s="58" t="s">
        <v>34</v>
      </c>
      <c r="B6" s="58"/>
      <c r="C6" s="58"/>
      <c r="D6" s="58"/>
      <c r="E6" s="2"/>
      <c r="F6" s="18" t="s">
        <v>57</v>
      </c>
      <c r="G6" s="18" t="s">
        <v>58</v>
      </c>
      <c r="I6" s="18" t="s">
        <v>547</v>
      </c>
      <c r="J6" s="31" t="s">
        <v>569</v>
      </c>
    </row>
    <row r="7" spans="1:10" ht="34" x14ac:dyDescent="0.2">
      <c r="A7" s="58" t="s">
        <v>0</v>
      </c>
      <c r="B7" s="58"/>
      <c r="C7" s="58"/>
      <c r="D7" s="58"/>
      <c r="E7" s="2"/>
      <c r="F7" s="18" t="s">
        <v>63</v>
      </c>
      <c r="G7" s="18" t="s">
        <v>64</v>
      </c>
      <c r="I7" s="18" t="s">
        <v>548</v>
      </c>
      <c r="J7" s="35" t="s">
        <v>514</v>
      </c>
    </row>
    <row r="8" spans="1:10" ht="116" customHeight="1" x14ac:dyDescent="0.2">
      <c r="A8" s="18" t="s">
        <v>35</v>
      </c>
      <c r="B8" s="17" t="s">
        <v>31</v>
      </c>
      <c r="C8" s="13" t="str">
        <f t="shared" ref="C8:C13" si="0">$F$5</f>
        <v>ISO 14971</v>
      </c>
      <c r="D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18" t="s">
        <v>61</v>
      </c>
      <c r="G8" s="18" t="s">
        <v>62</v>
      </c>
      <c r="I8" s="18" t="s">
        <v>549</v>
      </c>
      <c r="J8" s="31" t="s">
        <v>569</v>
      </c>
    </row>
    <row r="9" spans="1:10" ht="113" customHeight="1" x14ac:dyDescent="0.2">
      <c r="A9" s="18" t="s">
        <v>36</v>
      </c>
      <c r="B9" s="17" t="s">
        <v>31</v>
      </c>
      <c r="C9" s="13" t="str">
        <f t="shared" si="0"/>
        <v>ISO 14971</v>
      </c>
      <c r="D9" s="13" t="str">
        <f t="shared" ref="D9: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18" t="s">
        <v>59</v>
      </c>
      <c r="G9" s="18" t="s">
        <v>60</v>
      </c>
      <c r="I9" s="18" t="s">
        <v>550</v>
      </c>
      <c r="J9" s="31" t="s">
        <v>573</v>
      </c>
    </row>
    <row r="10" spans="1:10" ht="125" customHeight="1" x14ac:dyDescent="0.2">
      <c r="A10" s="18" t="s">
        <v>37</v>
      </c>
      <c r="B10" s="17" t="s">
        <v>31</v>
      </c>
      <c r="C10" s="13" t="str">
        <f t="shared" si="0"/>
        <v>ISO 14971</v>
      </c>
      <c r="D10"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18" t="s">
        <v>531</v>
      </c>
      <c r="G10" s="18" t="s">
        <v>532</v>
      </c>
      <c r="I10" s="18" t="s">
        <v>551</v>
      </c>
      <c r="J10" s="31" t="s">
        <v>572</v>
      </c>
    </row>
    <row r="11" spans="1:10" ht="128" customHeight="1" x14ac:dyDescent="0.2">
      <c r="A11" s="18" t="s">
        <v>38</v>
      </c>
      <c r="B11" s="17" t="s">
        <v>31</v>
      </c>
      <c r="C11" s="13" t="str">
        <f t="shared" si="0"/>
        <v>ISO 14971</v>
      </c>
      <c r="D11"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18" t="s">
        <v>533</v>
      </c>
      <c r="G11" s="18" t="s">
        <v>534</v>
      </c>
      <c r="I11" s="18" t="s">
        <v>552</v>
      </c>
      <c r="J11" s="31" t="s">
        <v>569</v>
      </c>
    </row>
    <row r="12" spans="1:10" ht="144" customHeight="1" x14ac:dyDescent="0.2">
      <c r="A12" s="18" t="s">
        <v>52</v>
      </c>
      <c r="B12" s="17" t="s">
        <v>31</v>
      </c>
      <c r="C12" s="13" t="str">
        <f t="shared" si="0"/>
        <v>ISO 14971</v>
      </c>
      <c r="D12"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18" t="s">
        <v>521</v>
      </c>
      <c r="G12" s="18" t="s">
        <v>522</v>
      </c>
      <c r="I12" s="18" t="s">
        <v>553</v>
      </c>
      <c r="J12" s="35" t="s">
        <v>514</v>
      </c>
    </row>
    <row r="13" spans="1:10" ht="128" customHeight="1" x14ac:dyDescent="0.2">
      <c r="A13" s="18" t="s">
        <v>39</v>
      </c>
      <c r="B13" s="17" t="s">
        <v>31</v>
      </c>
      <c r="C13" s="13" t="str">
        <f t="shared" si="0"/>
        <v>ISO 14971</v>
      </c>
      <c r="D13"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18" t="s">
        <v>65</v>
      </c>
      <c r="G13" s="18" t="s">
        <v>66</v>
      </c>
      <c r="I13" s="18" t="s">
        <v>554</v>
      </c>
      <c r="J13" s="31" t="s">
        <v>571</v>
      </c>
    </row>
    <row r="14" spans="1:10" ht="64" customHeight="1" x14ac:dyDescent="0.2">
      <c r="A14" s="58" t="s">
        <v>40</v>
      </c>
      <c r="B14" s="58"/>
      <c r="C14" s="58"/>
      <c r="D14" s="58"/>
      <c r="F14" s="18" t="s">
        <v>556</v>
      </c>
      <c r="G14" s="18" t="s">
        <v>557</v>
      </c>
      <c r="I14" s="18" t="s">
        <v>555</v>
      </c>
      <c r="J14" s="31" t="s">
        <v>574</v>
      </c>
    </row>
    <row r="15" spans="1:10" ht="107" customHeight="1" x14ac:dyDescent="0.2">
      <c r="A15" s="18" t="s">
        <v>41</v>
      </c>
      <c r="B15" s="17" t="s">
        <v>31</v>
      </c>
      <c r="C15" s="13" t="str">
        <f>$F$5</f>
        <v>ISO 14971</v>
      </c>
      <c r="D1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18" t="s">
        <v>558</v>
      </c>
      <c r="G15" s="18" t="s">
        <v>559</v>
      </c>
    </row>
    <row r="16" spans="1:10" ht="145" customHeight="1" x14ac:dyDescent="0.2">
      <c r="A16" s="18" t="s">
        <v>633</v>
      </c>
      <c r="B16" s="17" t="s">
        <v>31</v>
      </c>
      <c r="C16" s="13" t="str">
        <f>$F$5</f>
        <v>ISO 14971</v>
      </c>
      <c r="D1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18" t="s">
        <v>562</v>
      </c>
      <c r="G16" s="18" t="s">
        <v>563</v>
      </c>
      <c r="J16" s="2"/>
    </row>
    <row r="17" spans="1:7" ht="85" customHeight="1" x14ac:dyDescent="0.2">
      <c r="A17" s="18" t="s">
        <v>43</v>
      </c>
      <c r="B17" s="17" t="s">
        <v>31</v>
      </c>
      <c r="C17" s="13" t="str">
        <f>$F$5</f>
        <v>ISO 14971</v>
      </c>
      <c r="D1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18" t="s">
        <v>537</v>
      </c>
      <c r="G17" s="18" t="s">
        <v>538</v>
      </c>
    </row>
    <row r="18" spans="1:7" ht="76" customHeight="1" x14ac:dyDescent="0.2">
      <c r="A18" s="18" t="s">
        <v>1</v>
      </c>
      <c r="B18" s="17" t="s">
        <v>31</v>
      </c>
      <c r="C18" s="13" t="str">
        <f>$F$5</f>
        <v>ISO 14971</v>
      </c>
      <c r="D1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18" t="s">
        <v>560</v>
      </c>
      <c r="G18" s="18" t="s">
        <v>561</v>
      </c>
    </row>
    <row r="19" spans="1:7" ht="34" x14ac:dyDescent="0.2">
      <c r="A19" s="67" t="s">
        <v>44</v>
      </c>
      <c r="B19" s="67"/>
      <c r="C19" s="67"/>
      <c r="D19" s="67"/>
      <c r="F19" s="18" t="s">
        <v>71</v>
      </c>
      <c r="G19" s="18" t="s">
        <v>72</v>
      </c>
    </row>
    <row r="20" spans="1:7" ht="62" customHeight="1" x14ac:dyDescent="0.2">
      <c r="A20" s="18" t="s">
        <v>45</v>
      </c>
      <c r="B20" s="17" t="s">
        <v>31</v>
      </c>
      <c r="C20" s="13" t="str">
        <f>$F$5&amp;CHAR(10)&amp;$F$20</f>
        <v>ISO 14971
IEC 62366-1</v>
      </c>
      <c r="D2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18" t="s">
        <v>539</v>
      </c>
      <c r="G20" s="18" t="s">
        <v>540</v>
      </c>
    </row>
    <row r="21" spans="1:7" ht="87" customHeight="1" x14ac:dyDescent="0.2">
      <c r="A21" s="18" t="s">
        <v>46</v>
      </c>
      <c r="B21" s="17" t="s">
        <v>31</v>
      </c>
      <c r="C21" s="13" t="str">
        <f>$F$5&amp;CHAR(10)&amp;$F$20</f>
        <v>ISO 14971
IEC 62366-1</v>
      </c>
      <c r="D2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18" t="s">
        <v>529</v>
      </c>
      <c r="G21" s="18" t="s">
        <v>530</v>
      </c>
    </row>
    <row r="22" spans="1:7" ht="86" customHeight="1" x14ac:dyDescent="0.2">
      <c r="A22" s="18" t="s">
        <v>47</v>
      </c>
      <c r="B22" s="17" t="s">
        <v>31</v>
      </c>
      <c r="C22" s="13" t="str">
        <f>$F$5&amp;CHAR(10)&amp;_xlfn.TEXTJOIN(CHAR(10),TRUE,$F$12:$F$20)</f>
        <v>ISO 14971
ISO 23908
ISO 7864
ISO 7886-1
ISO 7886-2
ISO 7886-4
ISO 80369-7
ISO 8537
ISO 9626
IEC 62366-1</v>
      </c>
      <c r="D2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18" t="s">
        <v>515</v>
      </c>
      <c r="G22" s="18" t="s">
        <v>516</v>
      </c>
    </row>
    <row r="23" spans="1:7" ht="92" customHeight="1" x14ac:dyDescent="0.2">
      <c r="A23" s="18" t="s">
        <v>48</v>
      </c>
      <c r="B23" s="17" t="s">
        <v>31</v>
      </c>
      <c r="C23" s="13" t="str">
        <f>$F$5&amp;CHAR(10)&amp;_xlfn.TEXTJOIN(CHAR(10),TRUE,$F$12:$F$19)&amp;CHAR(10)&amp;_xlfn.TEXTJOIN(CHAR(10),TRUE,$F$23:$F$25)</f>
        <v>ISO 14971
ISO 23908
ISO 7864
ISO 7886-1
ISO 7886-2
ISO 7886-4
ISO 80369-7
ISO 8537
ISO 9626
ISO 11607-1
ISO 11607-2
ISO 20417</v>
      </c>
      <c r="D2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18" t="s">
        <v>517</v>
      </c>
      <c r="G23" s="18" t="s">
        <v>518</v>
      </c>
    </row>
    <row r="24" spans="1:7" ht="98" customHeight="1" x14ac:dyDescent="0.2">
      <c r="A24" s="18" t="s">
        <v>49</v>
      </c>
      <c r="B24" s="17" t="s">
        <v>31</v>
      </c>
      <c r="C24" s="13" t="str">
        <f>$F$5</f>
        <v>ISO 14971</v>
      </c>
      <c r="D2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18" t="s">
        <v>535</v>
      </c>
      <c r="G24" s="18" t="s">
        <v>536</v>
      </c>
    </row>
    <row r="25" spans="1:7" ht="68" x14ac:dyDescent="0.2">
      <c r="A25" s="18" t="s">
        <v>50</v>
      </c>
      <c r="B25" s="17" t="s">
        <v>544</v>
      </c>
      <c r="C25" s="19" t="str">
        <f>$G$1</f>
        <v>N/A</v>
      </c>
      <c r="D25" s="19" t="str">
        <f>$G$1</f>
        <v>N/A</v>
      </c>
      <c r="F25" s="18" t="s">
        <v>512</v>
      </c>
      <c r="G25" s="18" t="s">
        <v>513</v>
      </c>
    </row>
    <row r="26" spans="1:7" ht="32" customHeight="1" x14ac:dyDescent="0.2">
      <c r="G26" s="2"/>
    </row>
    <row r="27" spans="1:7" ht="32" x14ac:dyDescent="0.2">
      <c r="A27" s="20" t="s">
        <v>79</v>
      </c>
      <c r="B27" s="10" t="s">
        <v>566</v>
      </c>
      <c r="C27" s="11" t="s">
        <v>564</v>
      </c>
      <c r="D27" s="11" t="s">
        <v>77</v>
      </c>
      <c r="G27" s="2"/>
    </row>
    <row r="28" spans="1:7" ht="17" customHeight="1" x14ac:dyDescent="0.2">
      <c r="A28" s="59" t="s">
        <v>81</v>
      </c>
      <c r="B28" s="59"/>
      <c r="C28" s="59"/>
      <c r="D28" s="59"/>
      <c r="G28" s="2"/>
    </row>
    <row r="29" spans="1:7" ht="16" customHeight="1" x14ac:dyDescent="0.2">
      <c r="A29" s="58" t="s">
        <v>273</v>
      </c>
      <c r="B29" s="58"/>
      <c r="C29" s="58"/>
      <c r="D29" s="58"/>
      <c r="G29" s="2"/>
    </row>
    <row r="30" spans="1:7" ht="81" customHeight="1" x14ac:dyDescent="0.2">
      <c r="A30" s="18" t="s">
        <v>82</v>
      </c>
      <c r="B30" s="17" t="s">
        <v>31</v>
      </c>
      <c r="C30" s="13" t="str">
        <f>_xlfn.TEXTJOIN(CHAR(10),TRUE,$F$5:$F$20)</f>
        <v>ISO 14971
ISO 10993-1
ISO 10993-4
ISO 10993-5
ISO 10993-10
ISO 10993-11
ISO 10993-23
ISO 23908
ISO 7864
ISO 7886-1
ISO 7886-2
ISO 7886-4
ISO 80369-7
ISO 8537
ISO 9626
IEC 62366-1</v>
      </c>
      <c r="D3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18" t="s">
        <v>83</v>
      </c>
      <c r="B31" s="17" t="s">
        <v>31</v>
      </c>
      <c r="C31" s="13" t="str">
        <f>_xlfn.TEXTJOIN(CHAR(10),TRUE,$F$6:$F$11)</f>
        <v>ISO 10993-1
ISO 10993-4
ISO 10993-5
ISO 10993-10
ISO 10993-11
ISO 10993-23</v>
      </c>
      <c r="D3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22"/>
      <c r="G31" s="22"/>
    </row>
    <row r="32" spans="1:7" ht="90" customHeight="1" x14ac:dyDescent="0.2">
      <c r="A32" s="18" t="s">
        <v>84</v>
      </c>
      <c r="B32" s="17" t="s">
        <v>544</v>
      </c>
      <c r="C32" s="19" t="str">
        <f>$G$1</f>
        <v>N/A</v>
      </c>
      <c r="D32" s="19" t="str">
        <f>$G$1</f>
        <v>N/A</v>
      </c>
      <c r="G32" s="2"/>
    </row>
    <row r="33" spans="1:7" ht="99" customHeight="1" x14ac:dyDescent="0.2">
      <c r="A33" s="18" t="s">
        <v>85</v>
      </c>
      <c r="B33" s="17" t="s">
        <v>31</v>
      </c>
      <c r="C33" s="13" t="str">
        <f>F4&amp;CHAR(10)&amp;_xlfn.TEXTJOIN(CHAR(10),TRUE,$F$12:$F$19)</f>
        <v>ISO 13485
ISO 23908
ISO 7864
ISO 7886-1
ISO 7886-2
ISO 7886-4
ISO 80369-7
ISO 8537
ISO 9626</v>
      </c>
      <c r="D3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18" t="s">
        <v>86</v>
      </c>
      <c r="B34" s="17" t="s">
        <v>544</v>
      </c>
      <c r="C34" s="19" t="str">
        <f>$G$1</f>
        <v>N/A</v>
      </c>
      <c r="D34" s="19" t="str">
        <f>$G$1</f>
        <v>N/A</v>
      </c>
    </row>
    <row r="35" spans="1:7" ht="112" customHeight="1" x14ac:dyDescent="0.2">
      <c r="A35" s="18" t="s">
        <v>87</v>
      </c>
      <c r="B35" s="17" t="s">
        <v>31</v>
      </c>
      <c r="C35" s="13" t="str">
        <f>_xlfn.TEXTJOIN(CHAR(10),TRUE,$F$12:$F$19)</f>
        <v>ISO 23908
ISO 7864
ISO 7886-1
ISO 7886-2
ISO 7886-4
ISO 80369-7
ISO 8537
ISO 9626</v>
      </c>
      <c r="D3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18" t="s">
        <v>88</v>
      </c>
      <c r="B36" s="17" t="s">
        <v>31</v>
      </c>
      <c r="C36" s="13" t="str">
        <f>_xlfn.TEXTJOIN(CHAR(10),TRUE,$F$12:$F$19)</f>
        <v>ISO 23908
ISO 7864
ISO 7886-1
ISO 7886-2
ISO 7886-4
ISO 80369-7
ISO 8537
ISO 9626</v>
      </c>
      <c r="D3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40" customHeight="1" x14ac:dyDescent="0.2">
      <c r="A37" s="18" t="s">
        <v>89</v>
      </c>
      <c r="B37" s="44"/>
      <c r="C37" s="84" t="s">
        <v>634</v>
      </c>
      <c r="D37" s="85"/>
    </row>
    <row r="38" spans="1:7" ht="124" customHeight="1" x14ac:dyDescent="0.2">
      <c r="A38" s="18" t="s">
        <v>90</v>
      </c>
      <c r="B38" s="17" t="s">
        <v>31</v>
      </c>
      <c r="C38" s="13" t="str">
        <f>_xlfn.TEXTJOIN(CHAR(10),TRUE,$F$5:$F$11)</f>
        <v>ISO 14971
ISO 10993-1
ISO 10993-4
ISO 10993-5
ISO 10993-10
ISO 10993-11
ISO 10993-23</v>
      </c>
      <c r="D3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row>
    <row r="39" spans="1:7" ht="121" customHeight="1" x14ac:dyDescent="0.2">
      <c r="A39" s="18" t="s">
        <v>92</v>
      </c>
      <c r="B39" s="17" t="s">
        <v>31</v>
      </c>
      <c r="C39" s="13" t="str">
        <f>F4&amp;CHAR(10)&amp;F5</f>
        <v>ISO 13485
ISO 14971</v>
      </c>
      <c r="D3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row>
    <row r="40" spans="1:7" x14ac:dyDescent="0.2">
      <c r="A40" s="59" t="s">
        <v>91</v>
      </c>
      <c r="B40" s="59"/>
      <c r="C40" s="59"/>
      <c r="D40" s="59"/>
      <c r="F40" s="2"/>
      <c r="G40" s="2"/>
    </row>
    <row r="41" spans="1:7" x14ac:dyDescent="0.2">
      <c r="A41" s="59" t="s">
        <v>93</v>
      </c>
      <c r="B41" s="59"/>
      <c r="C41" s="59"/>
      <c r="D41" s="59"/>
      <c r="F41" s="2"/>
      <c r="G41" s="2"/>
    </row>
    <row r="42" spans="1:7" ht="50" customHeight="1" x14ac:dyDescent="0.2">
      <c r="A42" s="58" t="s">
        <v>94</v>
      </c>
      <c r="B42" s="58"/>
      <c r="C42" s="58"/>
      <c r="D42" s="58"/>
      <c r="G42" s="2"/>
    </row>
    <row r="43" spans="1:7" ht="102" customHeight="1" x14ac:dyDescent="0.2">
      <c r="A43" s="18" t="s">
        <v>2</v>
      </c>
      <c r="B43" s="17" t="s">
        <v>31</v>
      </c>
      <c r="C43" s="13" t="str">
        <f>$F$5&amp;CHAR(10)&amp;_xlfn.TEXTJOIN(CHAR(10),TRUE,$F$12:$F$19)</f>
        <v>ISO 14971
ISO 23908
ISO 7864
ISO 7886-1
ISO 7886-2
ISO 7886-4
ISO 80369-7
ISO 8537
ISO 9626</v>
      </c>
      <c r="D43" s="13"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row>
    <row r="44" spans="1:7" ht="111" customHeight="1" x14ac:dyDescent="0.2">
      <c r="A44" s="18" t="s">
        <v>3</v>
      </c>
      <c r="B44" s="17" t="s">
        <v>31</v>
      </c>
      <c r="C44" s="13" t="str">
        <f>$F$5&amp;CHAR(10)&amp;_xlfn.TEXTJOIN(CHAR(10),TRUE,$F$12:$F$19)</f>
        <v>ISO 14971
ISO 23908
ISO 7864
ISO 7886-1
ISO 7886-2
ISO 7886-4
ISO 80369-7
ISO 8537
ISO 9626</v>
      </c>
      <c r="D44"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row>
    <row r="45" spans="1:7" ht="126" customHeight="1" x14ac:dyDescent="0.2">
      <c r="A45" s="18" t="s">
        <v>4</v>
      </c>
      <c r="B45" s="17" t="s">
        <v>31</v>
      </c>
      <c r="C45" s="13" t="str">
        <f>$F$5&amp;CHAR(10)&amp;_xlfn.TEXTJOIN(CHAR(10),TRUE,$F$12:$F$19)</f>
        <v>ISO 14971
ISO 23908
ISO 7864
ISO 7886-1
ISO 7886-2
ISO 7886-4
ISO 80369-7
ISO 8537
ISO 9626</v>
      </c>
      <c r="D4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58" t="s">
        <v>5</v>
      </c>
      <c r="B46" s="58"/>
      <c r="C46" s="58"/>
      <c r="D46" s="58"/>
    </row>
    <row r="47" spans="1:7" ht="134" customHeight="1" x14ac:dyDescent="0.2">
      <c r="A47" s="18" t="s">
        <v>275</v>
      </c>
      <c r="B47" s="17" t="s">
        <v>31</v>
      </c>
      <c r="C47" s="13" t="str">
        <f>$F$5</f>
        <v>ISO 14971</v>
      </c>
      <c r="D47"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48" spans="1:7" ht="85" x14ac:dyDescent="0.2">
      <c r="A48" s="18" t="s">
        <v>274</v>
      </c>
      <c r="B48" s="17" t="s">
        <v>544</v>
      </c>
      <c r="C48" s="19" t="str">
        <f>$G$1</f>
        <v>N/A</v>
      </c>
      <c r="D48" s="19" t="str">
        <f>$G$1</f>
        <v>N/A</v>
      </c>
    </row>
    <row r="49" spans="1:4" x14ac:dyDescent="0.2">
      <c r="A49" s="59" t="s">
        <v>95</v>
      </c>
      <c r="B49" s="59"/>
      <c r="C49" s="59"/>
      <c r="D49" s="59"/>
    </row>
    <row r="50" spans="1:4" x14ac:dyDescent="0.2">
      <c r="A50" s="58" t="s">
        <v>6</v>
      </c>
      <c r="B50" s="58"/>
      <c r="C50" s="58"/>
      <c r="D50" s="58"/>
    </row>
    <row r="51" spans="1:4" ht="75" customHeight="1" x14ac:dyDescent="0.2">
      <c r="A51" s="18" t="s">
        <v>96</v>
      </c>
      <c r="B51" s="17"/>
      <c r="C51" s="60" t="s">
        <v>634</v>
      </c>
      <c r="D51" s="61"/>
    </row>
    <row r="52" spans="1:4" ht="78" customHeight="1" x14ac:dyDescent="0.2">
      <c r="A52" s="18" t="s">
        <v>97</v>
      </c>
      <c r="B52" s="17"/>
      <c r="C52" s="60" t="s">
        <v>634</v>
      </c>
      <c r="D52" s="61"/>
    </row>
    <row r="53" spans="1:4" ht="93" customHeight="1" x14ac:dyDescent="0.2">
      <c r="A53" s="18" t="s">
        <v>98</v>
      </c>
      <c r="B53" s="17"/>
      <c r="C53" s="60" t="s">
        <v>634</v>
      </c>
      <c r="D53" s="61"/>
    </row>
    <row r="54" spans="1:4" ht="105" customHeight="1" x14ac:dyDescent="0.2">
      <c r="A54" s="18" t="s">
        <v>99</v>
      </c>
      <c r="B54" s="17"/>
      <c r="C54" s="60" t="s">
        <v>634</v>
      </c>
      <c r="D54" s="61"/>
    </row>
    <row r="55" spans="1:4" ht="17" customHeight="1" x14ac:dyDescent="0.2">
      <c r="A55" s="59" t="s">
        <v>100</v>
      </c>
      <c r="B55" s="59"/>
      <c r="C55" s="59"/>
      <c r="D55" s="59"/>
    </row>
    <row r="56" spans="1:4" ht="119" x14ac:dyDescent="0.2">
      <c r="A56" s="18" t="s">
        <v>7</v>
      </c>
      <c r="B56" s="17" t="s">
        <v>544</v>
      </c>
      <c r="C56" s="19" t="str">
        <f>$G$1</f>
        <v>N/A</v>
      </c>
      <c r="D56" s="19" t="str">
        <f>$G$1</f>
        <v>N/A</v>
      </c>
    </row>
    <row r="57" spans="1:4" ht="17" customHeight="1" x14ac:dyDescent="0.2">
      <c r="A57" s="59" t="s">
        <v>101</v>
      </c>
      <c r="B57" s="59"/>
      <c r="C57" s="59"/>
      <c r="D57" s="59"/>
    </row>
    <row r="58" spans="1:4" ht="34" x14ac:dyDescent="0.2">
      <c r="A58" s="18" t="s">
        <v>102</v>
      </c>
      <c r="B58" s="17"/>
      <c r="C58" s="60" t="s">
        <v>634</v>
      </c>
      <c r="D58" s="61"/>
    </row>
    <row r="59" spans="1:4" ht="17" customHeight="1" x14ac:dyDescent="0.2">
      <c r="A59" s="59" t="s">
        <v>103</v>
      </c>
      <c r="B59" s="59"/>
      <c r="C59" s="59"/>
      <c r="D59" s="59"/>
    </row>
    <row r="60" spans="1:4" ht="143" customHeight="1" x14ac:dyDescent="0.2">
      <c r="A60" s="18" t="s">
        <v>8</v>
      </c>
      <c r="B60" s="17" t="s">
        <v>31</v>
      </c>
      <c r="C60" s="13" t="str">
        <f>$F$5&amp;CHAR(10)&amp;$F$25</f>
        <v>ISO 14971
ISO 20417</v>
      </c>
      <c r="D60"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61" spans="1:4" ht="121" customHeight="1" x14ac:dyDescent="0.2">
      <c r="A61" s="23" t="s">
        <v>104</v>
      </c>
      <c r="B61" s="17" t="s">
        <v>31</v>
      </c>
      <c r="C61" s="13" t="str">
        <f>$F$5&amp;CHAR(10)&amp;_xlfn.TEXTJOIN(CHAR(10),TRUE,$F$12:$F$19)</f>
        <v>ISO 14971
ISO 23908
ISO 7864
ISO 7886-1
ISO 7886-2
ISO 7886-4
ISO 80369-7
ISO 8537
ISO 9626</v>
      </c>
      <c r="D6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140" customHeight="1" x14ac:dyDescent="0.2">
      <c r="A62" s="23" t="s">
        <v>105</v>
      </c>
      <c r="B62" s="17" t="s">
        <v>31</v>
      </c>
      <c r="C62" s="13" t="str">
        <f>$F$5&amp;CHAR(10)&amp;_xlfn.TEXTJOIN(CHAR(10),TRUE,$F$12:$F$19)</f>
        <v>ISO 14971
ISO 23908
ISO 7864
ISO 7886-1
ISO 7886-2
ISO 7886-4
ISO 80369-7
ISO 8537
ISO 9626</v>
      </c>
      <c r="D6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59" t="s">
        <v>106</v>
      </c>
      <c r="B63" s="59"/>
      <c r="C63" s="59"/>
      <c r="D63" s="59"/>
    </row>
    <row r="64" spans="1:4" ht="34" customHeight="1" x14ac:dyDescent="0.2">
      <c r="A64" s="58" t="s">
        <v>107</v>
      </c>
      <c r="B64" s="58"/>
      <c r="C64" s="58"/>
      <c r="D64" s="58"/>
    </row>
    <row r="65" spans="1:6" ht="91" customHeight="1" x14ac:dyDescent="0.2">
      <c r="A65" s="24" t="s">
        <v>108</v>
      </c>
      <c r="B65" s="17" t="s">
        <v>31</v>
      </c>
      <c r="C65" s="13" t="str">
        <f>$F$5</f>
        <v>ISO 14971</v>
      </c>
      <c r="D6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6" ht="100" customHeight="1" x14ac:dyDescent="0.2">
      <c r="A66" s="24" t="s">
        <v>109</v>
      </c>
      <c r="B66" s="17" t="s">
        <v>31</v>
      </c>
      <c r="C66" s="13" t="str">
        <f>$F$5&amp;CHAR(10)&amp;$F$20</f>
        <v>ISO 14971
IEC 62366-1</v>
      </c>
      <c r="D6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6" ht="134" customHeight="1" x14ac:dyDescent="0.2">
      <c r="A67" s="24" t="s">
        <v>110</v>
      </c>
      <c r="B67" s="17" t="s">
        <v>31</v>
      </c>
      <c r="C67" s="13" t="str">
        <f>_xlfn.TEXTJOIN(CHAR(10),TRUE,$F$6:$F$11)</f>
        <v>ISO 10993-1
ISO 10993-4
ISO 10993-5
ISO 10993-10
ISO 10993-11
ISO 10993-23</v>
      </c>
      <c r="D6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6" ht="91" customHeight="1" x14ac:dyDescent="0.2">
      <c r="A68" s="24" t="s">
        <v>111</v>
      </c>
      <c r="B68" s="17" t="s">
        <v>31</v>
      </c>
      <c r="C68" s="13" t="str">
        <f>_xlfn.TEXTJOIN(CHAR(10),TRUE,$F$6:$F$11)</f>
        <v>ISO 10993-1
ISO 10993-4
ISO 10993-5
ISO 10993-10
ISO 10993-11
ISO 10993-23</v>
      </c>
      <c r="D6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6" ht="103" customHeight="1" x14ac:dyDescent="0.2">
      <c r="A69" s="23" t="s">
        <v>112</v>
      </c>
      <c r="B69" s="17" t="s">
        <v>31</v>
      </c>
      <c r="C69" s="13" t="str">
        <f>_xlfn.TEXTJOIN(CHAR(10),TRUE,$F$21:$F$22)</f>
        <v>ISO 10993-7
ISO 11135</v>
      </c>
      <c r="D6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6" ht="51" x14ac:dyDescent="0.2">
      <c r="A70" s="23" t="s">
        <v>113</v>
      </c>
      <c r="B70" s="17"/>
      <c r="C70" s="60" t="s">
        <v>634</v>
      </c>
      <c r="D70" s="61"/>
    </row>
    <row r="71" spans="1:6" ht="77" customHeight="1" x14ac:dyDescent="0.2">
      <c r="A71" s="23" t="s">
        <v>114</v>
      </c>
      <c r="B71" s="17" t="s">
        <v>31</v>
      </c>
      <c r="C71" s="13" t="str">
        <f>$F$4&amp;CHAR(10)&amp;$F$5&amp;CHAR(10)&amp;_xlfn.TEXTJOIN(CHAR(10),TRUE,$F$21:$F$25)</f>
        <v>ISO 13485
ISO 14971
ISO 10993-7
ISO 11135
ISO 11607-1
ISO 11607-2
ISO 20417</v>
      </c>
      <c r="D7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2" spans="1:6" ht="63" customHeight="1" x14ac:dyDescent="0.2">
      <c r="A72" s="23" t="s">
        <v>115</v>
      </c>
      <c r="B72" s="17" t="s">
        <v>31</v>
      </c>
      <c r="C72" s="13" t="str">
        <f>$F$4&amp;CHAR(10)&amp;$F$5&amp;CHAR(10)&amp;_xlfn.TEXTJOIN(CHAR(10),TRUE,$F$21:$F$25)</f>
        <v>ISO 13485
ISO 14971
ISO 10993-7
ISO 11135
ISO 11607-1
ISO 11607-2
ISO 20417</v>
      </c>
      <c r="D72" s="13"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6" ht="104" customHeight="1" x14ac:dyDescent="0.2">
      <c r="A73" s="23" t="s">
        <v>116</v>
      </c>
      <c r="B73" s="17" t="s">
        <v>31</v>
      </c>
      <c r="C73" s="13" t="str">
        <f>$F$4&amp;CHAR(10)&amp;$F$5&amp;CHAR(10)&amp;_xlfn.TEXTJOIN(CHAR(10),TRUE,$F$21:$F$24)</f>
        <v>ISO 13485
ISO 14971
ISO 10993-7
ISO 11135
ISO 11607-1
ISO 11607-2</v>
      </c>
      <c r="D7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6" ht="61" customHeight="1" x14ac:dyDescent="0.2">
      <c r="A74" s="23" t="s">
        <v>117</v>
      </c>
      <c r="B74" s="17" t="s">
        <v>31</v>
      </c>
      <c r="C74" s="13" t="str">
        <f>F4&amp;CHAR(10)&amp;F5&amp;CHAR(10)&amp;F25</f>
        <v>ISO 13485
ISO 14971
ISO 20417</v>
      </c>
      <c r="D74" s="13" t="str">
        <f>$I$4&amp;CHAR(10)&amp;$I$10&amp;CHAR(10)&amp;_xlfn.TEXTJOIN(CHAR(10),TRUE,$I$12:$I$14)</f>
        <v>A020101 - Loss-of-resistance syringes
A020108 - Enteral feeding syringes
A020201 - Reusable infusion syringes
A020202 - Reusable irrigation syringes
A020203 - Cartridge syringes</v>
      </c>
    </row>
    <row r="75" spans="1:6" ht="113" customHeight="1" x14ac:dyDescent="0.2">
      <c r="A75" s="23" t="s">
        <v>118</v>
      </c>
      <c r="B75" s="17" t="s">
        <v>31</v>
      </c>
      <c r="C75" s="13" t="str">
        <f>_xlfn.TEXTJOIN(CHAR(10),TRUE,$F$23:$F$25)</f>
        <v>ISO 11607-1
ISO 11607-2
ISO 20417</v>
      </c>
      <c r="D7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6" x14ac:dyDescent="0.2">
      <c r="A76" s="73" t="s">
        <v>119</v>
      </c>
      <c r="B76" s="73"/>
      <c r="C76" s="73"/>
      <c r="D76" s="73"/>
      <c r="F76" s="1" t="s">
        <v>606</v>
      </c>
    </row>
    <row r="77" spans="1:6" ht="110" customHeight="1" x14ac:dyDescent="0.2">
      <c r="A77" s="38" t="s">
        <v>120</v>
      </c>
      <c r="B77" s="39" t="s">
        <v>31</v>
      </c>
      <c r="C77" s="41" t="str">
        <f>_xlfn.TEXTJOIN(CHAR(10),TRUE,$F$5:$F$11)</f>
        <v>ISO 14971
ISO 10993-1
ISO 10993-4
ISO 10993-5
ISO 10993-10
ISO 10993-11
ISO 10993-23</v>
      </c>
      <c r="D77" s="42" t="str">
        <f>$I$9</f>
        <v>A020107 - Prefilled syringes</v>
      </c>
      <c r="F77" s="1" t="s">
        <v>632</v>
      </c>
    </row>
    <row r="78" spans="1:6" ht="101" customHeight="1" x14ac:dyDescent="0.2">
      <c r="A78" s="38" t="s">
        <v>121</v>
      </c>
      <c r="B78" s="39" t="s">
        <v>31</v>
      </c>
      <c r="C78" s="41" t="str">
        <f>_xlfn.TEXTJOIN(CHAR(10),TRUE,$F$5:$F$11)</f>
        <v>ISO 14971
ISO 10993-1
ISO 10993-4
ISO 10993-5
ISO 10993-10
ISO 10993-11
ISO 10993-23</v>
      </c>
      <c r="D78" s="42" t="str">
        <f>$I$9</f>
        <v>A020107 - Prefilled syringes</v>
      </c>
    </row>
    <row r="79" spans="1:6" x14ac:dyDescent="0.2">
      <c r="A79" s="72" t="s">
        <v>122</v>
      </c>
      <c r="B79" s="72"/>
      <c r="C79" s="72"/>
      <c r="D79" s="72"/>
    </row>
    <row r="80" spans="1:6" x14ac:dyDescent="0.2">
      <c r="A80" s="73" t="s">
        <v>126</v>
      </c>
      <c r="B80" s="73"/>
      <c r="C80" s="73"/>
      <c r="D80" s="73"/>
    </row>
    <row r="81" spans="1:4" ht="17" customHeight="1" x14ac:dyDescent="0.2">
      <c r="A81" s="38" t="s">
        <v>123</v>
      </c>
      <c r="B81" s="17"/>
      <c r="C81" s="60" t="s">
        <v>634</v>
      </c>
      <c r="D81" s="61"/>
    </row>
    <row r="82" spans="1:4" ht="68" x14ac:dyDescent="0.2">
      <c r="A82" s="38" t="s">
        <v>124</v>
      </c>
      <c r="B82" s="17"/>
      <c r="C82" s="60" t="s">
        <v>634</v>
      </c>
      <c r="D82" s="61"/>
    </row>
    <row r="83" spans="1:4" ht="34" customHeight="1" x14ac:dyDescent="0.2">
      <c r="A83" s="38" t="s">
        <v>125</v>
      </c>
      <c r="B83" s="17"/>
      <c r="C83" s="60" t="s">
        <v>634</v>
      </c>
      <c r="D83" s="61"/>
    </row>
    <row r="84" spans="1:4" x14ac:dyDescent="0.2">
      <c r="A84" s="74" t="s">
        <v>127</v>
      </c>
      <c r="B84" s="74"/>
      <c r="C84" s="74"/>
      <c r="D84" s="74"/>
    </row>
    <row r="85" spans="1:4" ht="51" customHeight="1" x14ac:dyDescent="0.2">
      <c r="A85" s="40" t="s">
        <v>128</v>
      </c>
      <c r="B85" s="17"/>
      <c r="C85" s="60" t="s">
        <v>634</v>
      </c>
      <c r="D85" s="61"/>
    </row>
    <row r="86" spans="1:4" ht="85" x14ac:dyDescent="0.2">
      <c r="A86" s="40" t="s">
        <v>129</v>
      </c>
      <c r="B86" s="17"/>
      <c r="C86" s="60" t="s">
        <v>634</v>
      </c>
      <c r="D86" s="61"/>
    </row>
    <row r="87" spans="1:4" ht="34" customHeight="1" x14ac:dyDescent="0.2">
      <c r="A87" s="14" t="s">
        <v>130</v>
      </c>
      <c r="B87" s="17"/>
      <c r="C87" s="60" t="s">
        <v>634</v>
      </c>
      <c r="D87" s="61"/>
    </row>
    <row r="88" spans="1:4" ht="85" x14ac:dyDescent="0.2">
      <c r="A88" s="14" t="s">
        <v>131</v>
      </c>
      <c r="B88" s="17"/>
      <c r="C88" s="60" t="s">
        <v>634</v>
      </c>
      <c r="D88" s="61"/>
    </row>
    <row r="89" spans="1:4" x14ac:dyDescent="0.2">
      <c r="A89" s="63" t="s">
        <v>132</v>
      </c>
      <c r="B89" s="63"/>
      <c r="C89" s="63"/>
      <c r="D89" s="63"/>
    </row>
    <row r="90" spans="1:4" ht="78" customHeight="1" x14ac:dyDescent="0.2">
      <c r="A90" s="18" t="s">
        <v>133</v>
      </c>
      <c r="B90" s="17" t="s">
        <v>544</v>
      </c>
      <c r="C90" s="19" t="str">
        <f t="shared" ref="C90:D90" si="2">$G$1</f>
        <v>N/A</v>
      </c>
      <c r="D90" s="19" t="str">
        <f t="shared" si="2"/>
        <v>N/A</v>
      </c>
    </row>
    <row r="91" spans="1:4" x14ac:dyDescent="0.2">
      <c r="A91" s="62" t="s">
        <v>134</v>
      </c>
      <c r="B91" s="62"/>
      <c r="C91" s="62"/>
      <c r="D91" s="62"/>
    </row>
    <row r="92" spans="1:4" ht="139" customHeight="1" x14ac:dyDescent="0.2">
      <c r="A92" s="14" t="s">
        <v>135</v>
      </c>
      <c r="B92" s="17" t="s">
        <v>31</v>
      </c>
      <c r="C92" s="13" t="str">
        <f>$F$5&amp;CHAR(10)&amp;_xlfn.TEXTJOIN(CHAR(10),TRUE,$F$12:$F$20)</f>
        <v>ISO 14971
ISO 23908
ISO 7864
ISO 7886-1
ISO 7886-2
ISO 7886-4
ISO 80369-7
ISO 8537
ISO 9626
IEC 62366-1</v>
      </c>
      <c r="D9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03" customHeight="1" x14ac:dyDescent="0.2">
      <c r="A93" s="14" t="s">
        <v>136</v>
      </c>
      <c r="B93" s="17" t="s">
        <v>31</v>
      </c>
      <c r="C93" s="13" t="str">
        <f>$F$5</f>
        <v>ISO 14971</v>
      </c>
      <c r="D9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4" spans="1:4" ht="86" customHeight="1" x14ac:dyDescent="0.2">
      <c r="A94" s="14" t="s">
        <v>137</v>
      </c>
      <c r="B94" s="17" t="s">
        <v>31</v>
      </c>
      <c r="C94" s="13" t="str">
        <f>_xlfn.TEXTJOIN(CHAR(10),TRUE,$F$5:$F$6)</f>
        <v>ISO 14971
ISO 10993-1</v>
      </c>
      <c r="D9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34" x14ac:dyDescent="0.2">
      <c r="A95" s="14" t="s">
        <v>138</v>
      </c>
      <c r="B95" s="17" t="s">
        <v>544</v>
      </c>
      <c r="C95" s="19" t="str">
        <f t="shared" ref="C95" si="3">$G$1</f>
        <v>N/A</v>
      </c>
      <c r="D95" s="19" t="str">
        <f t="shared" ref="C95:D95" si="4">$G$1</f>
        <v>N/A</v>
      </c>
    </row>
    <row r="96" spans="1:4" ht="77" customHeight="1" x14ac:dyDescent="0.2">
      <c r="A96" s="14" t="s">
        <v>139</v>
      </c>
      <c r="B96" s="17" t="s">
        <v>31</v>
      </c>
      <c r="C96" s="13" t="str">
        <f>$F$5&amp;CHAR(10)&amp;$F$6</f>
        <v>ISO 14971
ISO 10993-1</v>
      </c>
      <c r="D9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95" customHeight="1" x14ac:dyDescent="0.2">
      <c r="A97" s="14" t="s">
        <v>140</v>
      </c>
      <c r="B97" s="17" t="s">
        <v>31</v>
      </c>
      <c r="C97" s="13" t="str">
        <f>$F$5&amp;CHAR(10)&amp;$F$20</f>
        <v>ISO 14971
IEC 62366-1</v>
      </c>
      <c r="D9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8" spans="1:4" ht="88" customHeight="1" x14ac:dyDescent="0.2">
      <c r="A98" s="14" t="s">
        <v>141</v>
      </c>
      <c r="B98" s="17" t="s">
        <v>31</v>
      </c>
      <c r="C98" s="13" t="str">
        <f>$F$5&amp;CHAR(10)&amp;$F$20</f>
        <v>ISO 14971
IEC 62366-1</v>
      </c>
      <c r="D98"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99" spans="1:4" ht="94" customHeight="1" x14ac:dyDescent="0.2">
      <c r="A99" s="14" t="s">
        <v>142</v>
      </c>
      <c r="B99" s="17" t="s">
        <v>31</v>
      </c>
      <c r="C99" s="13" t="str">
        <f>$F$4&amp;CHAR(10)&amp;$F$5</f>
        <v>ISO 13485
ISO 14971</v>
      </c>
      <c r="D9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0" spans="1:4" ht="92" customHeight="1" x14ac:dyDescent="0.2">
      <c r="A100" s="14" t="s">
        <v>143</v>
      </c>
      <c r="B100" s="17" t="s">
        <v>31</v>
      </c>
      <c r="C100" s="13" t="str">
        <f>$F$4&amp;CHAR(10)&amp;$F$5&amp;CHAR(10)&amp;$F$20</f>
        <v>ISO 13485
ISO 14971
IEC 62366-1</v>
      </c>
      <c r="D10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1" spans="1:4" ht="91" customHeight="1" x14ac:dyDescent="0.2">
      <c r="A101" s="14" t="s">
        <v>144</v>
      </c>
      <c r="B101" s="17" t="s">
        <v>31</v>
      </c>
      <c r="C101" s="13" t="str">
        <f>$F$5&amp;CHAR(10)&amp;$F$6&amp;CHAR(10)&amp;$F$20</f>
        <v>ISO 14971
ISO 10993-1
IEC 62366-1</v>
      </c>
      <c r="D10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2" spans="1:4" ht="51" x14ac:dyDescent="0.2">
      <c r="A102" s="14" t="s">
        <v>145</v>
      </c>
      <c r="B102" s="17" t="s">
        <v>544</v>
      </c>
      <c r="C102" s="19" t="str">
        <f>$G$1</f>
        <v>N/A</v>
      </c>
      <c r="D102" s="19" t="str">
        <f>$G$1</f>
        <v>N/A</v>
      </c>
    </row>
    <row r="103" spans="1:4" ht="111" customHeight="1" x14ac:dyDescent="0.2">
      <c r="A103" s="14" t="s">
        <v>146</v>
      </c>
      <c r="B103" s="17" t="s">
        <v>31</v>
      </c>
      <c r="C103" s="13" t="str">
        <f>F4&amp;CHAR(10)&amp;$F$5&amp;CHAR(10)&amp;$F$25</f>
        <v>ISO 13485
ISO 14971
ISO 20417</v>
      </c>
      <c r="D10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63" t="s">
        <v>147</v>
      </c>
      <c r="B104" s="63"/>
      <c r="C104" s="63"/>
      <c r="D104" s="63"/>
    </row>
    <row r="105" spans="1:4" ht="51" x14ac:dyDescent="0.2">
      <c r="A105" s="14" t="s">
        <v>148</v>
      </c>
      <c r="B105" s="17" t="s">
        <v>544</v>
      </c>
      <c r="C105" s="15" t="str">
        <f>$G$1</f>
        <v>N/A</v>
      </c>
      <c r="D105" s="15" t="str">
        <f>$G$1</f>
        <v>N/A</v>
      </c>
    </row>
    <row r="106" spans="1:4" ht="34" x14ac:dyDescent="0.2">
      <c r="A106" s="14" t="s">
        <v>149</v>
      </c>
      <c r="B106" s="17" t="s">
        <v>544</v>
      </c>
      <c r="C106" s="15" t="str">
        <f>$G$1</f>
        <v>N/A</v>
      </c>
      <c r="D106" s="15" t="str">
        <f>$G$1</f>
        <v>N/A</v>
      </c>
    </row>
    <row r="107" spans="1:4" x14ac:dyDescent="0.2">
      <c r="A107" s="63" t="s">
        <v>150</v>
      </c>
      <c r="B107" s="63"/>
      <c r="C107" s="63"/>
      <c r="D107" s="63"/>
    </row>
    <row r="108" spans="1:4" x14ac:dyDescent="0.2">
      <c r="A108" s="63" t="s">
        <v>151</v>
      </c>
      <c r="B108" s="63"/>
      <c r="C108" s="63"/>
      <c r="D108" s="63"/>
    </row>
    <row r="109" spans="1:4" ht="51" x14ac:dyDescent="0.2">
      <c r="A109" s="14" t="s">
        <v>152</v>
      </c>
      <c r="B109" s="17" t="s">
        <v>544</v>
      </c>
      <c r="C109" s="15" t="str">
        <f>$G$1</f>
        <v>N/A</v>
      </c>
      <c r="D109" s="15" t="str">
        <f>$G$1</f>
        <v>N/A</v>
      </c>
    </row>
    <row r="110" spans="1:4" ht="85" x14ac:dyDescent="0.2">
      <c r="A110" s="14" t="s">
        <v>153</v>
      </c>
      <c r="B110" s="17" t="s">
        <v>544</v>
      </c>
      <c r="C110" s="15" t="str">
        <f>$G$1</f>
        <v>N/A</v>
      </c>
      <c r="D110" s="15" t="str">
        <f>$G$1</f>
        <v>N/A</v>
      </c>
    </row>
    <row r="111" spans="1:4" x14ac:dyDescent="0.2">
      <c r="A111" s="64" t="s">
        <v>230</v>
      </c>
      <c r="B111" s="65"/>
      <c r="C111" s="65"/>
      <c r="D111" s="66"/>
    </row>
    <row r="112" spans="1:4" ht="68" x14ac:dyDescent="0.2">
      <c r="A112" s="14" t="s">
        <v>231</v>
      </c>
      <c r="B112" s="17" t="s">
        <v>544</v>
      </c>
      <c r="C112" s="15" t="str">
        <f t="shared" ref="C112:D114" si="5">$G$1</f>
        <v>N/A</v>
      </c>
      <c r="D112" s="15" t="str">
        <f t="shared" si="5"/>
        <v>N/A</v>
      </c>
    </row>
    <row r="113" spans="1:4" ht="34" x14ac:dyDescent="0.2">
      <c r="A113" s="14" t="s">
        <v>232</v>
      </c>
      <c r="B113" s="17" t="s">
        <v>544</v>
      </c>
      <c r="C113" s="15" t="str">
        <f t="shared" si="5"/>
        <v>N/A</v>
      </c>
      <c r="D113" s="15" t="str">
        <f t="shared" si="5"/>
        <v>N/A</v>
      </c>
    </row>
    <row r="114" spans="1:4" ht="68" x14ac:dyDescent="0.2">
      <c r="A114" s="14" t="s">
        <v>154</v>
      </c>
      <c r="B114" s="17" t="s">
        <v>544</v>
      </c>
      <c r="C114" s="15" t="str">
        <f t="shared" si="5"/>
        <v>N/A</v>
      </c>
      <c r="D114" s="15" t="str">
        <f t="shared" si="5"/>
        <v>N/A</v>
      </c>
    </row>
    <row r="115" spans="1:4" x14ac:dyDescent="0.2">
      <c r="A115" s="63" t="s">
        <v>155</v>
      </c>
      <c r="B115" s="63"/>
      <c r="C115" s="63"/>
      <c r="D115" s="63"/>
    </row>
    <row r="116" spans="1:4" ht="51" x14ac:dyDescent="0.2">
      <c r="A116" s="14" t="s">
        <v>156</v>
      </c>
      <c r="B116" s="17" t="s">
        <v>544</v>
      </c>
      <c r="C116" s="15" t="str">
        <f t="shared" ref="C116:D119" si="6">$G$1</f>
        <v>N/A</v>
      </c>
      <c r="D116" s="15" t="str">
        <f t="shared" si="6"/>
        <v>N/A</v>
      </c>
    </row>
    <row r="117" spans="1:4" ht="51" x14ac:dyDescent="0.2">
      <c r="A117" s="14" t="s">
        <v>157</v>
      </c>
      <c r="B117" s="17" t="s">
        <v>544</v>
      </c>
      <c r="C117" s="15" t="str">
        <f t="shared" si="6"/>
        <v>N/A</v>
      </c>
      <c r="D117" s="15" t="str">
        <f t="shared" si="6"/>
        <v>N/A</v>
      </c>
    </row>
    <row r="118" spans="1:4" ht="51" x14ac:dyDescent="0.2">
      <c r="A118" s="14" t="s">
        <v>158</v>
      </c>
      <c r="B118" s="17" t="s">
        <v>544</v>
      </c>
      <c r="C118" s="15" t="str">
        <f t="shared" si="6"/>
        <v>N/A</v>
      </c>
      <c r="D118" s="15" t="str">
        <f t="shared" si="6"/>
        <v>N/A</v>
      </c>
    </row>
    <row r="119" spans="1:4" ht="51" x14ac:dyDescent="0.2">
      <c r="A119" s="14" t="s">
        <v>159</v>
      </c>
      <c r="B119" s="17" t="s">
        <v>544</v>
      </c>
      <c r="C119" s="15" t="str">
        <f t="shared" si="6"/>
        <v>N/A</v>
      </c>
      <c r="D119" s="15" t="str">
        <f t="shared" si="6"/>
        <v>N/A</v>
      </c>
    </row>
    <row r="120" spans="1:4" x14ac:dyDescent="0.2">
      <c r="A120" s="63" t="s">
        <v>160</v>
      </c>
      <c r="B120" s="63"/>
      <c r="C120" s="63"/>
      <c r="D120" s="63"/>
    </row>
    <row r="121" spans="1:4" ht="68" x14ac:dyDescent="0.2">
      <c r="A121" s="14" t="s">
        <v>161</v>
      </c>
      <c r="B121" s="17" t="s">
        <v>544</v>
      </c>
      <c r="C121" s="15" t="str">
        <f t="shared" ref="C121:D124" si="7">$G$1</f>
        <v>N/A</v>
      </c>
      <c r="D121" s="15" t="str">
        <f t="shared" si="7"/>
        <v>N/A</v>
      </c>
    </row>
    <row r="122" spans="1:4" ht="51" x14ac:dyDescent="0.2">
      <c r="A122" s="14" t="s">
        <v>162</v>
      </c>
      <c r="B122" s="17" t="s">
        <v>544</v>
      </c>
      <c r="C122" s="15" t="str">
        <f t="shared" si="7"/>
        <v>N/A</v>
      </c>
      <c r="D122" s="15" t="str">
        <f t="shared" si="7"/>
        <v>N/A</v>
      </c>
    </row>
    <row r="123" spans="1:4" ht="51" x14ac:dyDescent="0.2">
      <c r="A123" s="14" t="s">
        <v>163</v>
      </c>
      <c r="B123" s="17" t="s">
        <v>544</v>
      </c>
      <c r="C123" s="15" t="str">
        <f t="shared" si="7"/>
        <v>N/A</v>
      </c>
      <c r="D123" s="15" t="str">
        <f t="shared" si="7"/>
        <v>N/A</v>
      </c>
    </row>
    <row r="124" spans="1:4" ht="34" x14ac:dyDescent="0.2">
      <c r="A124" s="14" t="s">
        <v>164</v>
      </c>
      <c r="B124" s="17" t="s">
        <v>544</v>
      </c>
      <c r="C124" s="15" t="str">
        <f t="shared" si="7"/>
        <v>N/A</v>
      </c>
      <c r="D124" s="15" t="str">
        <f t="shared" si="7"/>
        <v>N/A</v>
      </c>
    </row>
    <row r="125" spans="1:4" x14ac:dyDescent="0.2">
      <c r="A125" s="63" t="s">
        <v>165</v>
      </c>
      <c r="B125" s="63"/>
      <c r="C125" s="63"/>
      <c r="D125" s="63"/>
    </row>
    <row r="126" spans="1:4" ht="34" x14ac:dyDescent="0.2">
      <c r="A126" s="14" t="s">
        <v>166</v>
      </c>
      <c r="B126" s="17" t="s">
        <v>544</v>
      </c>
      <c r="C126" s="15" t="str">
        <f t="shared" ref="C126:D133" si="8">$G$1</f>
        <v>N/A</v>
      </c>
      <c r="D126" s="15" t="str">
        <f t="shared" si="8"/>
        <v>N/A</v>
      </c>
    </row>
    <row r="127" spans="1:4" ht="68" x14ac:dyDescent="0.2">
      <c r="A127" s="14" t="s">
        <v>167</v>
      </c>
      <c r="B127" s="17" t="s">
        <v>544</v>
      </c>
      <c r="C127" s="15" t="str">
        <f t="shared" si="8"/>
        <v>N/A</v>
      </c>
      <c r="D127" s="15" t="str">
        <f t="shared" si="8"/>
        <v>N/A</v>
      </c>
    </row>
    <row r="128" spans="1:4" ht="34" x14ac:dyDescent="0.2">
      <c r="A128" s="14" t="s">
        <v>168</v>
      </c>
      <c r="B128" s="17" t="s">
        <v>544</v>
      </c>
      <c r="C128" s="15" t="str">
        <f t="shared" si="8"/>
        <v>N/A</v>
      </c>
      <c r="D128" s="15" t="str">
        <f t="shared" si="8"/>
        <v>N/A</v>
      </c>
    </row>
    <row r="129" spans="1:4" ht="34" x14ac:dyDescent="0.2">
      <c r="A129" s="14" t="s">
        <v>169</v>
      </c>
      <c r="B129" s="17" t="s">
        <v>544</v>
      </c>
      <c r="C129" s="15" t="str">
        <f t="shared" si="8"/>
        <v>N/A</v>
      </c>
      <c r="D129" s="15" t="str">
        <f t="shared" si="8"/>
        <v>N/A</v>
      </c>
    </row>
    <row r="130" spans="1:4" ht="51" x14ac:dyDescent="0.2">
      <c r="A130" s="14" t="s">
        <v>170</v>
      </c>
      <c r="B130" s="17" t="s">
        <v>544</v>
      </c>
      <c r="C130" s="15" t="str">
        <f t="shared" si="8"/>
        <v>N/A</v>
      </c>
      <c r="D130" s="15" t="str">
        <f t="shared" si="8"/>
        <v>N/A</v>
      </c>
    </row>
    <row r="131" spans="1:4" ht="34" x14ac:dyDescent="0.2">
      <c r="A131" s="14" t="s">
        <v>171</v>
      </c>
      <c r="B131" s="17" t="s">
        <v>544</v>
      </c>
      <c r="C131" s="15" t="str">
        <f t="shared" si="8"/>
        <v>N/A</v>
      </c>
      <c r="D131" s="15" t="str">
        <f t="shared" si="8"/>
        <v>N/A</v>
      </c>
    </row>
    <row r="132" spans="1:4" ht="51" x14ac:dyDescent="0.2">
      <c r="A132" s="14" t="s">
        <v>172</v>
      </c>
      <c r="B132" s="17" t="s">
        <v>544</v>
      </c>
      <c r="C132" s="15" t="str">
        <f t="shared" si="8"/>
        <v>N/A</v>
      </c>
      <c r="D132" s="15" t="str">
        <f t="shared" si="8"/>
        <v>N/A</v>
      </c>
    </row>
    <row r="133" spans="1:4" ht="34" x14ac:dyDescent="0.2">
      <c r="A133" s="14" t="s">
        <v>173</v>
      </c>
      <c r="B133" s="17" t="s">
        <v>544</v>
      </c>
      <c r="C133" s="15" t="str">
        <f t="shared" si="8"/>
        <v>N/A</v>
      </c>
      <c r="D133" s="15" t="str">
        <f t="shared" si="8"/>
        <v>N/A</v>
      </c>
    </row>
    <row r="134" spans="1:4" x14ac:dyDescent="0.2">
      <c r="A134" s="63" t="s">
        <v>174</v>
      </c>
      <c r="B134" s="63"/>
      <c r="C134" s="63"/>
      <c r="D134" s="63"/>
    </row>
    <row r="135" spans="1:4" x14ac:dyDescent="0.2">
      <c r="A135" s="62" t="s">
        <v>175</v>
      </c>
      <c r="B135" s="62"/>
      <c r="C135" s="62"/>
      <c r="D135" s="62"/>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62" t="s">
        <v>178</v>
      </c>
      <c r="B138" s="62"/>
      <c r="C138" s="62"/>
      <c r="D138" s="62"/>
    </row>
    <row r="139" spans="1:4" x14ac:dyDescent="0.2">
      <c r="A139" s="16" t="s">
        <v>491</v>
      </c>
      <c r="B139" s="17" t="s">
        <v>544</v>
      </c>
      <c r="C139" s="15" t="str">
        <f t="shared" ref="C139:D142" si="9">$G$1</f>
        <v>N/A</v>
      </c>
      <c r="D139" s="15" t="str">
        <f t="shared" si="9"/>
        <v>N/A</v>
      </c>
    </row>
    <row r="140" spans="1:4" x14ac:dyDescent="0.2">
      <c r="A140" s="16" t="s">
        <v>492</v>
      </c>
      <c r="B140" s="17" t="s">
        <v>544</v>
      </c>
      <c r="C140" s="15" t="str">
        <f t="shared" si="9"/>
        <v>N/A</v>
      </c>
      <c r="D140" s="15" t="str">
        <f t="shared" si="9"/>
        <v>N/A</v>
      </c>
    </row>
    <row r="141" spans="1:4" x14ac:dyDescent="0.2">
      <c r="A141" s="16" t="s">
        <v>493</v>
      </c>
      <c r="B141" s="17" t="s">
        <v>544</v>
      </c>
      <c r="C141" s="15" t="str">
        <f t="shared" si="9"/>
        <v>N/A</v>
      </c>
      <c r="D141" s="15" t="str">
        <f t="shared" si="9"/>
        <v>N/A</v>
      </c>
    </row>
    <row r="142" spans="1:4" x14ac:dyDescent="0.2">
      <c r="A142" s="16" t="s">
        <v>494</v>
      </c>
      <c r="B142" s="17" t="s">
        <v>544</v>
      </c>
      <c r="C142" s="15" t="str">
        <f t="shared" si="9"/>
        <v>N/A</v>
      </c>
      <c r="D142" s="15" t="str">
        <f t="shared" si="9"/>
        <v>N/A</v>
      </c>
    </row>
    <row r="143" spans="1:4" x14ac:dyDescent="0.2">
      <c r="A143" s="62" t="s">
        <v>179</v>
      </c>
      <c r="B143" s="62"/>
      <c r="C143" s="62"/>
      <c r="D143" s="62"/>
    </row>
    <row r="144" spans="1:4" x14ac:dyDescent="0.2">
      <c r="A144" s="16" t="s">
        <v>9</v>
      </c>
      <c r="B144" s="17" t="s">
        <v>544</v>
      </c>
      <c r="C144" s="15" t="str">
        <f t="shared" ref="C144:D147" si="10">$G$1</f>
        <v>N/A</v>
      </c>
      <c r="D144" s="15" t="str">
        <f t="shared" si="10"/>
        <v>N/A</v>
      </c>
    </row>
    <row r="145" spans="1:4" x14ac:dyDescent="0.2">
      <c r="A145" s="16" t="s">
        <v>10</v>
      </c>
      <c r="B145" s="17" t="s">
        <v>544</v>
      </c>
      <c r="C145" s="15" t="str">
        <f t="shared" si="10"/>
        <v>N/A</v>
      </c>
      <c r="D145" s="15" t="str">
        <f t="shared" si="10"/>
        <v>N/A</v>
      </c>
    </row>
    <row r="146" spans="1:4" ht="34" x14ac:dyDescent="0.2">
      <c r="A146" s="14" t="s">
        <v>180</v>
      </c>
      <c r="B146" s="17" t="s">
        <v>544</v>
      </c>
      <c r="C146" s="15" t="str">
        <f t="shared" si="10"/>
        <v>N/A</v>
      </c>
      <c r="D146" s="15" t="str">
        <f t="shared" si="10"/>
        <v>N/A</v>
      </c>
    </row>
    <row r="147" spans="1:4" ht="51" x14ac:dyDescent="0.2">
      <c r="A147" s="14" t="s">
        <v>181</v>
      </c>
      <c r="B147" s="17" t="s">
        <v>544</v>
      </c>
      <c r="C147" s="15" t="str">
        <f t="shared" si="10"/>
        <v>N/A</v>
      </c>
      <c r="D147" s="15" t="str">
        <f t="shared" si="10"/>
        <v>N/A</v>
      </c>
    </row>
    <row r="148" spans="1:4" x14ac:dyDescent="0.2">
      <c r="A148" s="63" t="s">
        <v>182</v>
      </c>
      <c r="B148" s="63"/>
      <c r="C148" s="63"/>
      <c r="D148" s="63"/>
    </row>
    <row r="149" spans="1:4" ht="127" customHeight="1" x14ac:dyDescent="0.2">
      <c r="A149" s="14" t="s">
        <v>183</v>
      </c>
      <c r="B149" s="17" t="s">
        <v>31</v>
      </c>
      <c r="C149" s="13" t="str">
        <f>$F$4&amp;CHAR(10)&amp;$F$5&amp;CHAR(10)&amp;$F$20</f>
        <v>ISO 13485
ISO 14971
IEC 62366-1</v>
      </c>
      <c r="D14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4" t="s">
        <v>184</v>
      </c>
      <c r="B150" s="17" t="s">
        <v>31</v>
      </c>
      <c r="C150" s="13" t="str">
        <f>$F$4&amp;CHAR(10)&amp;$F$5&amp;CHAR(10)&amp;$F$20</f>
        <v>ISO 13485
ISO 14971
IEC 62366-1</v>
      </c>
      <c r="D15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4" t="s">
        <v>185</v>
      </c>
      <c r="B151" s="17" t="s">
        <v>544</v>
      </c>
      <c r="C151" s="19" t="str">
        <f>$G$1</f>
        <v>N/A</v>
      </c>
      <c r="D151" s="19" t="str">
        <f>$G$1</f>
        <v>N/A</v>
      </c>
    </row>
    <row r="152" spans="1:4" ht="145" customHeight="1" x14ac:dyDescent="0.2">
      <c r="A152" s="14" t="s">
        <v>186</v>
      </c>
      <c r="B152" s="17" t="s">
        <v>544</v>
      </c>
      <c r="C152" s="19" t="str">
        <f>$G$1</f>
        <v>N/A</v>
      </c>
      <c r="D152" s="19" t="str">
        <f>$G$1</f>
        <v>N/A</v>
      </c>
    </row>
    <row r="153" spans="1:4" ht="105" customHeight="1" x14ac:dyDescent="0.2">
      <c r="A153" s="14" t="s">
        <v>379</v>
      </c>
      <c r="B153" s="17" t="s">
        <v>31</v>
      </c>
      <c r="C153" s="13" t="str">
        <f>$F$5&amp;CHAR(10)&amp;$F$25</f>
        <v>ISO 14971
ISO 20417</v>
      </c>
      <c r="D15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4" spans="1:4" ht="80" customHeight="1" x14ac:dyDescent="0.2">
      <c r="A154" s="14" t="s">
        <v>20</v>
      </c>
      <c r="B154" s="17" t="s">
        <v>31</v>
      </c>
      <c r="C154" s="60" t="s">
        <v>634</v>
      </c>
      <c r="D154" s="61"/>
    </row>
    <row r="155" spans="1:4" ht="135" customHeight="1" x14ac:dyDescent="0.2">
      <c r="A155" s="14" t="s">
        <v>187</v>
      </c>
      <c r="B155" s="17" t="s">
        <v>31</v>
      </c>
      <c r="C155" s="13" t="str">
        <f>$F$5&amp;CHAR(10)&amp;$F$20</f>
        <v>ISO 14971
IEC 62366-1</v>
      </c>
      <c r="D15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63" t="s">
        <v>188</v>
      </c>
      <c r="B156" s="63"/>
      <c r="C156" s="63"/>
      <c r="D156" s="63"/>
    </row>
    <row r="157" spans="1:4" ht="129" customHeight="1" x14ac:dyDescent="0.2">
      <c r="A157" s="14" t="s">
        <v>189</v>
      </c>
      <c r="B157" s="17" t="s">
        <v>31</v>
      </c>
      <c r="C157" s="13" t="str">
        <f>_xlfn.TEXTJOIN(CHAR(10),TRUE,$F$12:$F$16)&amp;CHAR(10)&amp;$F$18</f>
        <v>ISO 23908
ISO 7864
ISO 7886-1
ISO 7886-2
ISO 7886-4
ISO 8537</v>
      </c>
      <c r="D15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8" spans="1:4" ht="98" customHeight="1" x14ac:dyDescent="0.2">
      <c r="A158" s="14" t="s">
        <v>190</v>
      </c>
      <c r="B158" s="17" t="s">
        <v>31</v>
      </c>
      <c r="C158" s="13" t="str">
        <f>$F$5&amp;CHAR(10)&amp;$F$25</f>
        <v>ISO 14971
ISO 20417</v>
      </c>
      <c r="D15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9" spans="1:4" ht="104" customHeight="1" x14ac:dyDescent="0.2">
      <c r="A159" s="14" t="s">
        <v>191</v>
      </c>
      <c r="B159" s="17" t="s">
        <v>31</v>
      </c>
      <c r="C159" s="13" t="str">
        <f>$F$20&amp;CHAR(10)&amp;$F$25</f>
        <v>IEC 62366-1
ISO 20417</v>
      </c>
      <c r="D15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64" t="s">
        <v>192</v>
      </c>
      <c r="B160" s="65"/>
      <c r="C160" s="65"/>
      <c r="D160" s="66"/>
    </row>
    <row r="161" spans="1:4" ht="68" x14ac:dyDescent="0.2">
      <c r="A161" s="14" t="s">
        <v>193</v>
      </c>
      <c r="B161" s="17" t="s">
        <v>544</v>
      </c>
      <c r="C161" s="15" t="str">
        <f>$G$1</f>
        <v>N/A</v>
      </c>
      <c r="D161" s="15" t="str">
        <f>$G$1</f>
        <v>N/A</v>
      </c>
    </row>
    <row r="162" spans="1:4" x14ac:dyDescent="0.2">
      <c r="A162" s="62" t="s">
        <v>194</v>
      </c>
      <c r="B162" s="62"/>
      <c r="C162" s="62"/>
      <c r="D162" s="62"/>
    </row>
    <row r="163" spans="1:4" ht="34" x14ac:dyDescent="0.2">
      <c r="A163" s="14" t="s">
        <v>11</v>
      </c>
      <c r="B163" s="17" t="s">
        <v>544</v>
      </c>
      <c r="C163" s="15" t="str">
        <f t="shared" ref="C163:D165" si="11">$G$1</f>
        <v>N/A</v>
      </c>
      <c r="D163" s="15" t="str">
        <f t="shared" si="11"/>
        <v>N/A</v>
      </c>
    </row>
    <row r="164" spans="1:4" ht="17" x14ac:dyDescent="0.2">
      <c r="A164" s="14" t="s">
        <v>12</v>
      </c>
      <c r="B164" s="17" t="s">
        <v>544</v>
      </c>
      <c r="C164" s="15" t="str">
        <f t="shared" si="11"/>
        <v>N/A</v>
      </c>
      <c r="D164" s="15" t="str">
        <f t="shared" si="11"/>
        <v>N/A</v>
      </c>
    </row>
    <row r="165" spans="1:4" ht="34" x14ac:dyDescent="0.2">
      <c r="A165" s="14" t="s">
        <v>13</v>
      </c>
      <c r="B165" s="17" t="s">
        <v>544</v>
      </c>
      <c r="C165" s="15" t="str">
        <f t="shared" si="11"/>
        <v>N/A</v>
      </c>
      <c r="D165" s="15" t="str">
        <f t="shared" si="11"/>
        <v>N/A</v>
      </c>
    </row>
    <row r="166" spans="1:4" x14ac:dyDescent="0.2">
      <c r="A166" s="62" t="s">
        <v>195</v>
      </c>
      <c r="B166" s="62"/>
      <c r="C166" s="62"/>
      <c r="D166" s="62"/>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3" t="s">
        <v>197</v>
      </c>
      <c r="B171" s="63"/>
      <c r="C171" s="63"/>
      <c r="D171" s="63"/>
    </row>
    <row r="172" spans="1:4" x14ac:dyDescent="0.2">
      <c r="A172" s="63" t="s">
        <v>198</v>
      </c>
      <c r="B172" s="63"/>
      <c r="C172" s="63"/>
      <c r="D172" s="63"/>
    </row>
    <row r="173" spans="1:4" ht="68" customHeight="1" x14ac:dyDescent="0.2">
      <c r="A173" s="68" t="s">
        <v>21</v>
      </c>
      <c r="B173" s="68"/>
      <c r="C173" s="68"/>
      <c r="D173" s="68"/>
    </row>
    <row r="174" spans="1:4" ht="120" customHeight="1" x14ac:dyDescent="0.2">
      <c r="A174" s="14" t="s">
        <v>199</v>
      </c>
      <c r="B174" s="17" t="s">
        <v>31</v>
      </c>
      <c r="C174" s="13" t="str">
        <f>$F$20&amp;CHAR(10)&amp;$F$25</f>
        <v>IEC 62366-1
ISO 20417</v>
      </c>
      <c r="D17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4" t="s">
        <v>200</v>
      </c>
      <c r="B175" s="17" t="s">
        <v>31</v>
      </c>
      <c r="C175" s="13" t="str">
        <f>$F$25</f>
        <v>ISO 20417</v>
      </c>
      <c r="D17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4" t="s">
        <v>201</v>
      </c>
      <c r="B176" s="17" t="s">
        <v>31</v>
      </c>
      <c r="C176" s="13" t="str">
        <f>$F$25</f>
        <v>ISO 20417</v>
      </c>
      <c r="D17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customHeight="1" x14ac:dyDescent="0.2">
      <c r="A177" s="14" t="s">
        <v>202</v>
      </c>
      <c r="B177" s="17" t="s">
        <v>544</v>
      </c>
      <c r="C177" s="60" t="s">
        <v>634</v>
      </c>
      <c r="D177" s="61"/>
    </row>
    <row r="178" spans="1:4" ht="34" customHeight="1" x14ac:dyDescent="0.2">
      <c r="A178" s="14" t="s">
        <v>204</v>
      </c>
      <c r="B178" s="17" t="s">
        <v>31</v>
      </c>
      <c r="C178" s="60" t="s">
        <v>634</v>
      </c>
      <c r="D178" s="61"/>
    </row>
    <row r="179" spans="1:4" ht="77" customHeight="1" x14ac:dyDescent="0.2">
      <c r="A179" s="14" t="s">
        <v>205</v>
      </c>
      <c r="B179" s="17" t="s">
        <v>544</v>
      </c>
      <c r="C179" s="60" t="s">
        <v>634</v>
      </c>
      <c r="D179" s="61"/>
    </row>
    <row r="180" spans="1:4" ht="130" customHeight="1" x14ac:dyDescent="0.2">
      <c r="A180" s="14" t="s">
        <v>206</v>
      </c>
      <c r="B180" s="17" t="s">
        <v>31</v>
      </c>
      <c r="C180" s="13" t="str">
        <f>$F$5&amp;CHAR(10)&amp;$F$25</f>
        <v>ISO 14971
ISO 20417</v>
      </c>
      <c r="D18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4" t="s">
        <v>207</v>
      </c>
      <c r="B181" s="17" t="s">
        <v>31</v>
      </c>
      <c r="C181" s="13" t="str">
        <f>$F$25</f>
        <v>ISO 20417</v>
      </c>
      <c r="D18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59" t="s">
        <v>208</v>
      </c>
      <c r="B182" s="59"/>
      <c r="C182" s="59"/>
      <c r="D182" s="59"/>
    </row>
    <row r="183" spans="1:4" x14ac:dyDescent="0.2">
      <c r="A183" s="68" t="s">
        <v>22</v>
      </c>
      <c r="B183" s="68"/>
      <c r="C183" s="68"/>
      <c r="D183" s="68"/>
    </row>
    <row r="184" spans="1:4" ht="116" customHeight="1" x14ac:dyDescent="0.2">
      <c r="A184" s="14" t="s">
        <v>209</v>
      </c>
      <c r="B184" s="17" t="s">
        <v>31</v>
      </c>
      <c r="C184" s="13" t="str">
        <f>$F$25</f>
        <v>ISO 20417</v>
      </c>
      <c r="D18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4" t="s">
        <v>210</v>
      </c>
      <c r="B185" s="17" t="s">
        <v>31</v>
      </c>
      <c r="C185" s="13" t="str">
        <f>$F$25</f>
        <v>ISO 20417</v>
      </c>
      <c r="D18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4" t="s">
        <v>211</v>
      </c>
      <c r="B186" s="17" t="s">
        <v>31</v>
      </c>
      <c r="C186" s="13" t="str">
        <f>$F$25</f>
        <v>ISO 20417</v>
      </c>
      <c r="D18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4" t="s">
        <v>212</v>
      </c>
      <c r="B187" s="17" t="s">
        <v>31</v>
      </c>
      <c r="C187" s="13" t="str">
        <f>$F$25</f>
        <v>ISO 20417</v>
      </c>
      <c r="D18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68" t="s">
        <v>203</v>
      </c>
      <c r="B188" s="68"/>
      <c r="C188" s="68"/>
      <c r="D188" s="68"/>
    </row>
    <row r="189" spans="1:4" ht="85" customHeight="1" x14ac:dyDescent="0.2">
      <c r="A189" s="18" t="s">
        <v>213</v>
      </c>
      <c r="B189" s="17" t="s">
        <v>31</v>
      </c>
      <c r="C189" s="13" t="str">
        <f>$F$25</f>
        <v>ISO 20417</v>
      </c>
      <c r="D18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18" t="s">
        <v>214</v>
      </c>
      <c r="B190" s="17" t="s">
        <v>31</v>
      </c>
      <c r="C190" s="13" t="str">
        <f>$F$25</f>
        <v>ISO 20417</v>
      </c>
      <c r="D19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2">$F$25</f>
        <v>ISO 20417</v>
      </c>
      <c r="D192" s="13" t="str">
        <f t="shared" ref="D192:D204" si="13">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4" t="s">
        <v>216</v>
      </c>
      <c r="B193" s="17" t="s">
        <v>31</v>
      </c>
      <c r="C193" s="13" t="str">
        <f t="shared" si="12"/>
        <v>ISO 20417</v>
      </c>
      <c r="D193"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4" t="s">
        <v>217</v>
      </c>
      <c r="B194" s="17" t="s">
        <v>31</v>
      </c>
      <c r="C194" s="13" t="str">
        <f t="shared" si="12"/>
        <v>ISO 20417</v>
      </c>
      <c r="D194"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4" t="s">
        <v>218</v>
      </c>
      <c r="B195" s="17" t="s">
        <v>31</v>
      </c>
      <c r="C195" s="13" t="str">
        <f t="shared" si="12"/>
        <v>ISO 20417</v>
      </c>
      <c r="D195"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4" t="s">
        <v>219</v>
      </c>
      <c r="B196" s="17" t="s">
        <v>31</v>
      </c>
      <c r="C196" s="13" t="str">
        <f t="shared" si="12"/>
        <v>ISO 20417</v>
      </c>
      <c r="D196"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4" t="s">
        <v>220</v>
      </c>
      <c r="B197" s="17" t="s">
        <v>31</v>
      </c>
      <c r="C197" s="13" t="str">
        <f t="shared" si="12"/>
        <v>ISO 20417</v>
      </c>
      <c r="D197"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4" t="s">
        <v>221</v>
      </c>
      <c r="B198" s="17" t="s">
        <v>31</v>
      </c>
      <c r="C198" s="13" t="str">
        <f>_xlfn.TEXTJOIN(CHAR(10),TRUE,$F$23:$F$25)</f>
        <v>ISO 11607-1
ISO 11607-2
ISO 20417</v>
      </c>
      <c r="D198"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4" t="s">
        <v>222</v>
      </c>
      <c r="B199" s="17" t="s">
        <v>31</v>
      </c>
      <c r="C199" s="13" t="str">
        <f>$F$25</f>
        <v>ISO 20417</v>
      </c>
      <c r="D199"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4" t="s">
        <v>223</v>
      </c>
      <c r="B200" s="17" t="s">
        <v>31</v>
      </c>
      <c r="C200" s="13" t="str">
        <f>_xlfn.TEXTJOIN(CHAR(10),TRUE,$F$23:$F$25)</f>
        <v>ISO 11607-1
ISO 11607-2
ISO 20417</v>
      </c>
      <c r="D200"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4" t="s">
        <v>224</v>
      </c>
      <c r="B201" s="17" t="s">
        <v>31</v>
      </c>
      <c r="C201" s="13" t="str">
        <f>_xlfn.TEXTJOIN(CHAR(10),TRUE,$F$23:$F$25)</f>
        <v>ISO 11607-1
ISO 11607-2
ISO 20417</v>
      </c>
      <c r="D201"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4" t="s">
        <v>225</v>
      </c>
      <c r="B202" s="17" t="s">
        <v>31</v>
      </c>
      <c r="C202" s="13" t="str">
        <f>$F$20&amp;CHAR(10)&amp;$F$25</f>
        <v>IEC 62366-1
ISO 20417</v>
      </c>
      <c r="D202"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4" t="s">
        <v>226</v>
      </c>
      <c r="B203" s="17" t="s">
        <v>31</v>
      </c>
      <c r="C203" s="13" t="str">
        <f>$F$25</f>
        <v>ISO 20417</v>
      </c>
      <c r="D203"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4" t="s">
        <v>227</v>
      </c>
      <c r="B204" s="17" t="s">
        <v>31</v>
      </c>
      <c r="C204" s="13" t="str">
        <f>$F$20&amp;CHAR(10)&amp;$F$25</f>
        <v>IEC 62366-1
ISO 20417</v>
      </c>
      <c r="D204"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4" t="s">
        <v>228</v>
      </c>
      <c r="B205" s="17" t="s">
        <v>544</v>
      </c>
      <c r="C205" s="19" t="str">
        <f>$G$1</f>
        <v>N/A</v>
      </c>
      <c r="D205" s="19" t="str">
        <f>$G$1</f>
        <v>N/A</v>
      </c>
    </row>
    <row r="206" spans="1:4" x14ac:dyDescent="0.2">
      <c r="A206" s="59" t="s">
        <v>229</v>
      </c>
      <c r="B206" s="59"/>
      <c r="C206" s="59"/>
      <c r="D206" s="59"/>
    </row>
    <row r="207" spans="1:4" ht="17" customHeight="1" x14ac:dyDescent="0.2">
      <c r="A207" s="69" t="s">
        <v>23</v>
      </c>
      <c r="B207" s="70"/>
      <c r="C207" s="70"/>
      <c r="D207" s="71"/>
    </row>
    <row r="208" spans="1:4" ht="78" customHeight="1" x14ac:dyDescent="0.2">
      <c r="A208" s="14" t="s">
        <v>233</v>
      </c>
      <c r="B208" s="17" t="s">
        <v>31</v>
      </c>
      <c r="C208" s="13" t="str">
        <f>_xlfn.TEXTJOIN(CHAR(10),TRUE,$F$23:$F$25)</f>
        <v>ISO 11607-1
ISO 11607-2
ISO 20417</v>
      </c>
      <c r="D208" s="13" t="str">
        <f t="shared" ref="D208:D217" si="14">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4" t="s">
        <v>234</v>
      </c>
      <c r="B209" s="17" t="s">
        <v>31</v>
      </c>
      <c r="C209" s="13" t="str">
        <f>_xlfn.TEXTJOIN(CHAR(10),TRUE,$F$23:$F$25)</f>
        <v>ISO 11607-1
ISO 11607-2
ISO 20417</v>
      </c>
      <c r="D209"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4" t="s">
        <v>235</v>
      </c>
      <c r="B210" s="17" t="s">
        <v>31</v>
      </c>
      <c r="C210" s="13" t="str">
        <f>_xlfn.TEXTJOIN(CHAR(10),TRUE,$F$21:$F$25)</f>
        <v>ISO 10993-7
ISO 11135
ISO 11607-1
ISO 11607-2
ISO 20417</v>
      </c>
      <c r="D210"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4" t="s">
        <v>236</v>
      </c>
      <c r="B211" s="17" t="s">
        <v>31</v>
      </c>
      <c r="C211" s="13" t="str">
        <f>_xlfn.TEXTJOIN(CHAR(10),TRUE,$F$23:$F$25)</f>
        <v>ISO 11607-1
ISO 11607-2
ISO 20417</v>
      </c>
      <c r="D211"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4" t="s">
        <v>237</v>
      </c>
      <c r="B212" s="17" t="s">
        <v>31</v>
      </c>
      <c r="C212" s="13" t="str">
        <f>_xlfn.TEXTJOIN(CHAR(10),TRUE,$F$23:$F$25)</f>
        <v>ISO 11607-1
ISO 11607-2
ISO 20417</v>
      </c>
      <c r="D212"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4" t="s">
        <v>238</v>
      </c>
      <c r="B213" s="17" t="s">
        <v>31</v>
      </c>
      <c r="C213" s="13" t="str">
        <f>$F$25</f>
        <v>ISO 20417</v>
      </c>
      <c r="D213"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4" t="s">
        <v>239</v>
      </c>
      <c r="B214" s="17" t="s">
        <v>31</v>
      </c>
      <c r="C214" s="13" t="str">
        <f>$F$25</f>
        <v>ISO 20417</v>
      </c>
      <c r="D214"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4" t="s">
        <v>240</v>
      </c>
      <c r="B215" s="17" t="s">
        <v>31</v>
      </c>
      <c r="C215" s="13" t="str">
        <f>$F$25</f>
        <v>ISO 20417</v>
      </c>
      <c r="D215"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4" t="s">
        <v>241</v>
      </c>
      <c r="B216" s="17" t="s">
        <v>31</v>
      </c>
      <c r="C216" s="13" t="str">
        <f>$F$25</f>
        <v>ISO 20417</v>
      </c>
      <c r="D216"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4" t="s">
        <v>242</v>
      </c>
      <c r="B217" s="17" t="s">
        <v>31</v>
      </c>
      <c r="C217" s="13" t="str">
        <f>_xlfn.TEXTJOIN(CHAR(10),TRUE,$F$23:$F$25)</f>
        <v>ISO 11607-1
ISO 11607-2
ISO 20417</v>
      </c>
      <c r="D217"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64" t="s">
        <v>243</v>
      </c>
      <c r="B218" s="65"/>
      <c r="C218" s="65"/>
      <c r="D218" s="66"/>
    </row>
    <row r="219" spans="1:4" ht="17" customHeight="1" x14ac:dyDescent="0.2">
      <c r="A219" s="69" t="s">
        <v>24</v>
      </c>
      <c r="B219" s="70"/>
      <c r="C219" s="70"/>
      <c r="D219" s="71"/>
    </row>
    <row r="220" spans="1:4" ht="99" customHeight="1" x14ac:dyDescent="0.2">
      <c r="A220" s="14" t="s">
        <v>244</v>
      </c>
      <c r="B220" s="17" t="s">
        <v>31</v>
      </c>
      <c r="C220" s="13" t="str">
        <f t="shared" ref="C220:C229" si="15">$F$25</f>
        <v>ISO 20417</v>
      </c>
      <c r="D220" s="13" t="str">
        <f t="shared" ref="D220:D229" si="16">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4" t="s">
        <v>245</v>
      </c>
      <c r="B221" s="17" t="s">
        <v>31</v>
      </c>
      <c r="C221" s="13" t="str">
        <f t="shared" si="15"/>
        <v>ISO 20417</v>
      </c>
      <c r="D221"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4" t="s">
        <v>246</v>
      </c>
      <c r="B222" s="17" t="s">
        <v>31</v>
      </c>
      <c r="C222" s="13" t="str">
        <f t="shared" si="15"/>
        <v>ISO 20417</v>
      </c>
      <c r="D222"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4" t="s">
        <v>247</v>
      </c>
      <c r="B223" s="17" t="s">
        <v>31</v>
      </c>
      <c r="C223" s="13" t="str">
        <f t="shared" si="15"/>
        <v>ISO 20417</v>
      </c>
      <c r="D223"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77" customHeight="1" x14ac:dyDescent="0.2">
      <c r="A224" s="14" t="s">
        <v>248</v>
      </c>
      <c r="B224" s="17" t="s">
        <v>31</v>
      </c>
      <c r="C224" s="13" t="str">
        <f t="shared" si="15"/>
        <v>ISO 20417</v>
      </c>
      <c r="D224"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96" customHeight="1" x14ac:dyDescent="0.2">
      <c r="A225" s="14" t="s">
        <v>249</v>
      </c>
      <c r="B225" s="17" t="s">
        <v>31</v>
      </c>
      <c r="C225" s="13" t="str">
        <f t="shared" si="15"/>
        <v>ISO 20417</v>
      </c>
      <c r="D225"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71" customHeight="1" x14ac:dyDescent="0.2">
      <c r="A226" s="14" t="s">
        <v>250</v>
      </c>
      <c r="B226" s="17" t="s">
        <v>31</v>
      </c>
      <c r="C226" s="13" t="str">
        <f t="shared" si="15"/>
        <v>ISO 20417</v>
      </c>
      <c r="D226"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4" t="s">
        <v>251</v>
      </c>
      <c r="B227" s="17" t="s">
        <v>31</v>
      </c>
      <c r="C227" s="13" t="str">
        <f t="shared" si="15"/>
        <v>ISO 20417</v>
      </c>
      <c r="D227"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4" t="s">
        <v>252</v>
      </c>
      <c r="B228" s="17" t="s">
        <v>31</v>
      </c>
      <c r="C228" s="13" t="str">
        <f t="shared" si="15"/>
        <v>ISO 20417</v>
      </c>
      <c r="D228"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4" t="s">
        <v>253</v>
      </c>
      <c r="B229" s="17" t="s">
        <v>31</v>
      </c>
      <c r="C229" s="13" t="str">
        <f t="shared" si="15"/>
        <v>ISO 20417</v>
      </c>
      <c r="D229"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68" t="s">
        <v>254</v>
      </c>
      <c r="B230" s="68"/>
      <c r="C230" s="68"/>
      <c r="D230" s="68"/>
    </row>
    <row r="231" spans="1:4" ht="34" x14ac:dyDescent="0.2">
      <c r="A231" s="14" t="s">
        <v>495</v>
      </c>
      <c r="B231" s="17" t="s">
        <v>544</v>
      </c>
      <c r="C231" s="19" t="str">
        <f t="shared" ref="C231:D234" si="17">$G$1</f>
        <v>N/A</v>
      </c>
      <c r="D231" s="19" t="str">
        <f t="shared" si="17"/>
        <v>N/A</v>
      </c>
    </row>
    <row r="232" spans="1:4" ht="17" x14ac:dyDescent="0.2">
      <c r="A232" s="14" t="s">
        <v>496</v>
      </c>
      <c r="B232" s="17" t="s">
        <v>544</v>
      </c>
      <c r="C232" s="19" t="str">
        <f t="shared" si="17"/>
        <v>N/A</v>
      </c>
      <c r="D232" s="19" t="str">
        <f t="shared" si="17"/>
        <v>N/A</v>
      </c>
    </row>
    <row r="233" spans="1:4" ht="34" x14ac:dyDescent="0.2">
      <c r="A233" s="14" t="s">
        <v>497</v>
      </c>
      <c r="B233" s="17" t="s">
        <v>544</v>
      </c>
      <c r="C233" s="19" t="str">
        <f t="shared" si="17"/>
        <v>N/A</v>
      </c>
      <c r="D233" s="19" t="str">
        <f t="shared" si="17"/>
        <v>N/A</v>
      </c>
    </row>
    <row r="234" spans="1:4" ht="17" x14ac:dyDescent="0.2">
      <c r="A234" s="14" t="s">
        <v>498</v>
      </c>
      <c r="B234" s="17" t="s">
        <v>544</v>
      </c>
      <c r="C234" s="19" t="str">
        <f t="shared" si="17"/>
        <v>N/A</v>
      </c>
      <c r="D234" s="19" t="str">
        <f t="shared" si="17"/>
        <v>N/A</v>
      </c>
    </row>
    <row r="235" spans="1:4" ht="98" customHeight="1" x14ac:dyDescent="0.2">
      <c r="A235" s="14" t="s">
        <v>255</v>
      </c>
      <c r="B235" s="17" t="s">
        <v>31</v>
      </c>
      <c r="C235" s="13" t="str">
        <f>_xlfn.TEXTJOIN(CHAR(10),TRUE,$F$23:$F$25)</f>
        <v>ISO 11607-1
ISO 11607-2
ISO 20417</v>
      </c>
      <c r="D235" s="13" t="str">
        <f t="shared" ref="D235" si="18">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4" t="s">
        <v>256</v>
      </c>
      <c r="B236" s="17" t="s">
        <v>31</v>
      </c>
      <c r="C236" s="13" t="str">
        <f>$F$25</f>
        <v>ISO 20417</v>
      </c>
      <c r="D236" s="13" t="str">
        <f>$I$4&amp;CHAR(10)&amp;$I$10&amp;CHAR(10)&amp;_xlfn.TEXTJOIN(CHAR(10),TRUE,$I$12:$I$14)</f>
        <v>A020101 - Loss-of-resistance syringes
A020108 - Enteral feeding syringes
A020201 - Reusable infusion syringes
A020202 - Reusable irrigation syringes
A020203 - Cartridge syringes</v>
      </c>
    </row>
    <row r="237" spans="1:4" ht="113" customHeight="1" x14ac:dyDescent="0.2">
      <c r="A237" s="14" t="s">
        <v>257</v>
      </c>
      <c r="B237" s="17" t="s">
        <v>31</v>
      </c>
      <c r="C237" s="13" t="str">
        <f>_xlfn.TEXTJOIN(CHAR(10),TRUE,$F$23:$F$25)</f>
        <v>ISO 11607-1
ISO 11607-2
ISO 20417</v>
      </c>
      <c r="D237" s="13" t="str">
        <f>$I$4&amp;CHAR(10)&amp;$I$7&amp;CHAR(10)&amp;$I$9&amp;CHAR(10)&amp;$I$10&amp;CHAR(10)&amp;_xlfn.TEXTJOIN(CHAR(10),TRUE,$I$12:$I$14)</f>
        <v>A020101 - Loss-of-resistance syringes
A020105 - Blood gas analysis, syringes with needles and kits
A020107 - Prefilled syringes
A020108 - Enteral feeding syringes
A020201 - Reusable infusion syringes
A020202 - Reusable irrigation syringes
A020203 - Cartridge syringes</v>
      </c>
    </row>
    <row r="238" spans="1:4" ht="34" x14ac:dyDescent="0.2">
      <c r="A238" s="14" t="s">
        <v>258</v>
      </c>
      <c r="B238" s="17" t="s">
        <v>544</v>
      </c>
      <c r="C238" s="19" t="str">
        <f>$G$1</f>
        <v>N/A</v>
      </c>
      <c r="D238" s="19" t="str">
        <f>$G$1</f>
        <v>N/A</v>
      </c>
    </row>
    <row r="239" spans="1:4" ht="89" customHeight="1" x14ac:dyDescent="0.2">
      <c r="A239" s="14" t="s">
        <v>259</v>
      </c>
      <c r="B239" s="17" t="s">
        <v>31</v>
      </c>
      <c r="C239" s="13" t="str">
        <f>$F$5&amp;CHAR(10)&amp;_xlfn.TEXTJOIN(CHAR(10),TRUE,$F$23:$F$25)</f>
        <v>ISO 14971
ISO 11607-1
ISO 11607-2
ISO 20417</v>
      </c>
      <c r="D239" s="13" t="str">
        <f>$I$5&amp;CHAR(10)&amp;$I$6&amp;CHAR(10)&amp;$I$8&amp;CHAR(10)&amp;$I$11</f>
        <v>A020102 - Infusion and irrigation syringes, single-use
A020104 - Syringes for injectors, single-use
A020106 - Insulin syringes, single-use
A020109 - Tuberculin syringes, single-use</v>
      </c>
    </row>
    <row r="240" spans="1:4" ht="17" customHeight="1" x14ac:dyDescent="0.2">
      <c r="A240" s="68" t="s">
        <v>260</v>
      </c>
      <c r="B240" s="68"/>
      <c r="C240" s="68"/>
      <c r="D240" s="68"/>
    </row>
    <row r="241" spans="1:4" ht="92" customHeight="1" x14ac:dyDescent="0.2">
      <c r="A241" s="16" t="s">
        <v>499</v>
      </c>
      <c r="B241" s="17" t="s">
        <v>31</v>
      </c>
      <c r="C241" s="13" t="str">
        <f>$F$20&amp;CHAR(10)&amp;$F$25</f>
        <v>IEC 62366-1
ISO 20417</v>
      </c>
      <c r="D241" s="13" t="str">
        <f t="shared" ref="D241:D242" si="19">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2" spans="1:4" ht="61" customHeight="1" x14ac:dyDescent="0.2">
      <c r="A242" s="16" t="s">
        <v>500</v>
      </c>
      <c r="B242" s="17" t="s">
        <v>31</v>
      </c>
      <c r="C242" s="13" t="str">
        <f>$F$20&amp;CHAR(10)&amp;$F$25</f>
        <v>IEC 62366-1
ISO 20417</v>
      </c>
      <c r="D242" s="13" t="str">
        <f t="shared" si="19"/>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3" spans="1:4" x14ac:dyDescent="0.2">
      <c r="A243" s="62" t="s">
        <v>261</v>
      </c>
      <c r="B243" s="62"/>
      <c r="C243" s="62"/>
      <c r="D243" s="62"/>
    </row>
    <row r="244" spans="1:4" ht="69" customHeight="1" x14ac:dyDescent="0.2">
      <c r="A244" s="16" t="s">
        <v>501</v>
      </c>
      <c r="B244" s="17" t="s">
        <v>544</v>
      </c>
      <c r="C244" s="19" t="str">
        <f>$G$1</f>
        <v>N/A</v>
      </c>
      <c r="D244" s="19" t="str">
        <f>$G$1</f>
        <v>N/A</v>
      </c>
    </row>
    <row r="245" spans="1:4" ht="75" customHeight="1" x14ac:dyDescent="0.2">
      <c r="A245" s="16" t="s">
        <v>502</v>
      </c>
      <c r="B245" s="17" t="s">
        <v>544</v>
      </c>
      <c r="C245" s="19" t="str">
        <f>$G$1</f>
        <v>N/A</v>
      </c>
      <c r="D245" s="19" t="str">
        <f>$G$1</f>
        <v>N/A</v>
      </c>
    </row>
    <row r="246" spans="1:4" ht="46" customHeight="1" x14ac:dyDescent="0.2">
      <c r="A246" s="68" t="s">
        <v>262</v>
      </c>
      <c r="B246" s="68"/>
      <c r="C246" s="68"/>
      <c r="D246" s="68"/>
    </row>
    <row r="247" spans="1:4" ht="89" customHeight="1" x14ac:dyDescent="0.2">
      <c r="A247" s="14" t="s">
        <v>503</v>
      </c>
      <c r="B247" s="17" t="s">
        <v>31</v>
      </c>
      <c r="C247" s="13" t="str">
        <f>$F$25</f>
        <v>ISO 20417</v>
      </c>
      <c r="D24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4" t="s">
        <v>504</v>
      </c>
      <c r="B248" s="17" t="s">
        <v>31</v>
      </c>
      <c r="C248" s="13" t="str">
        <f>$F$25</f>
        <v>ISO 20417</v>
      </c>
      <c r="D24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9" spans="1:4" ht="67" customHeight="1" x14ac:dyDescent="0.2">
      <c r="A249" s="14" t="s">
        <v>505</v>
      </c>
      <c r="B249" s="17" t="s">
        <v>31</v>
      </c>
      <c r="C249" s="13" t="str">
        <f>$F$5&amp;CHAR(10)&amp;$F$25</f>
        <v>ISO 14971
ISO 20417</v>
      </c>
      <c r="D249" s="13" t="str">
        <f>$I$4&amp;CHAR(10)&amp;$I$7&amp;CHAR(10)&amp;$I$9&amp;CHAR(10)&amp;$I$10&amp;CHAR(10)&amp;I14</f>
        <v>A020101 - Loss-of-resistance syringes
A020105 - Blood gas analysis, syringes with needles and kits
A020107 - Prefilled syringes
A020108 - Enteral feeding syringes
A020203 - Cartridge syringes</v>
      </c>
    </row>
    <row r="250" spans="1:4" ht="102" customHeight="1" x14ac:dyDescent="0.2">
      <c r="A250" s="14" t="s">
        <v>506</v>
      </c>
      <c r="B250" s="17" t="s">
        <v>31</v>
      </c>
      <c r="C250" s="13" t="str">
        <f>$F$6&amp;CHAR(10)&amp;$F$25</f>
        <v>ISO 10993-1
ISO 20417</v>
      </c>
      <c r="D250" s="13" t="str">
        <f>$I$9</f>
        <v>A020107 - Prefilled syringes</v>
      </c>
    </row>
    <row r="251" spans="1:4" ht="103" customHeight="1" x14ac:dyDescent="0.2">
      <c r="A251" s="14" t="s">
        <v>507</v>
      </c>
      <c r="B251" s="17" t="s">
        <v>31</v>
      </c>
      <c r="C251" s="13" t="str">
        <f>$F$6&amp;CHAR(10)&amp;$F$25</f>
        <v>ISO 10993-1
ISO 20417</v>
      </c>
      <c r="D251" s="13" t="str">
        <f>$I$9</f>
        <v>A020107 - Prefilled syringes</v>
      </c>
    </row>
    <row r="252" spans="1:4" ht="86" customHeight="1" x14ac:dyDescent="0.2">
      <c r="A252" s="14" t="s">
        <v>508</v>
      </c>
      <c r="B252" s="17" t="s">
        <v>31</v>
      </c>
      <c r="C252" s="13" t="str">
        <f>$F$5&amp;CHAR(10)&amp;$F$25</f>
        <v>ISO 14971
ISO 20417</v>
      </c>
      <c r="D25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3" spans="1:4" ht="97" customHeight="1" x14ac:dyDescent="0.2">
      <c r="A253" s="14" t="s">
        <v>263</v>
      </c>
      <c r="B253" s="17" t="s">
        <v>31</v>
      </c>
      <c r="C253" s="13" t="str">
        <f>$F$6&amp;CHAR(10)&amp;$F$25</f>
        <v>ISO 10993-1
ISO 20417</v>
      </c>
      <c r="D25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4" t="s">
        <v>264</v>
      </c>
      <c r="B254" s="17" t="s">
        <v>544</v>
      </c>
      <c r="C254" s="19" t="str">
        <f>$G$1</f>
        <v>N/A</v>
      </c>
      <c r="D254" s="19" t="str">
        <f>$G$1</f>
        <v>N/A</v>
      </c>
    </row>
    <row r="255" spans="1:4" ht="34" customHeight="1" x14ac:dyDescent="0.2">
      <c r="A255" s="69" t="s">
        <v>265</v>
      </c>
      <c r="B255" s="70"/>
      <c r="C255" s="70"/>
      <c r="D255" s="71"/>
    </row>
    <row r="256" spans="1:4" ht="95" customHeight="1" x14ac:dyDescent="0.2">
      <c r="A256" s="14" t="s">
        <v>509</v>
      </c>
      <c r="B256" s="17" t="s">
        <v>31</v>
      </c>
      <c r="C256" s="13" t="str">
        <f>$F$25</f>
        <v>ISO 20417</v>
      </c>
      <c r="D25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4" t="s">
        <v>510</v>
      </c>
      <c r="B257" s="17" t="s">
        <v>31</v>
      </c>
      <c r="C257" s="13" t="str">
        <f>$F$25</f>
        <v>ISO 20417</v>
      </c>
      <c r="D257" s="13"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58" spans="1:4" ht="34" x14ac:dyDescent="0.2">
      <c r="A258" s="18" t="s">
        <v>266</v>
      </c>
      <c r="B258" s="17" t="s">
        <v>544</v>
      </c>
      <c r="C258" s="19" t="str">
        <f t="shared" ref="C258:D260" si="20">$G$1</f>
        <v>N/A</v>
      </c>
      <c r="D258" s="19" t="str">
        <f t="shared" si="20"/>
        <v>N/A</v>
      </c>
    </row>
    <row r="259" spans="1:4" ht="34" x14ac:dyDescent="0.2">
      <c r="A259" s="14" t="s">
        <v>267</v>
      </c>
      <c r="B259" s="17" t="s">
        <v>544</v>
      </c>
      <c r="C259" s="19" t="str">
        <f t="shared" si="20"/>
        <v>N/A</v>
      </c>
      <c r="D259" s="19" t="str">
        <f t="shared" si="20"/>
        <v>N/A</v>
      </c>
    </row>
    <row r="260" spans="1:4" ht="34" x14ac:dyDescent="0.2">
      <c r="A260" s="14" t="s">
        <v>268</v>
      </c>
      <c r="B260" s="17" t="s">
        <v>544</v>
      </c>
      <c r="C260" s="19" t="str">
        <f t="shared" si="20"/>
        <v>N/A</v>
      </c>
      <c r="D260" s="19" t="str">
        <f t="shared" si="20"/>
        <v>N/A</v>
      </c>
    </row>
    <row r="261" spans="1:4" ht="59" customHeight="1" x14ac:dyDescent="0.2">
      <c r="A261" s="14" t="s">
        <v>269</v>
      </c>
      <c r="B261" s="17" t="s">
        <v>31</v>
      </c>
      <c r="C261" s="13" t="str">
        <f>$F$25</f>
        <v>ISO 20417</v>
      </c>
      <c r="D26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4" t="s">
        <v>270</v>
      </c>
      <c r="B262" s="17" t="s">
        <v>31</v>
      </c>
      <c r="C262" s="13" t="str">
        <f>$F$25</f>
        <v>ISO 20417</v>
      </c>
      <c r="D26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4" t="s">
        <v>271</v>
      </c>
      <c r="B263" s="17" t="s">
        <v>544</v>
      </c>
      <c r="C263" s="19" t="str">
        <f>$G$1</f>
        <v>N/A</v>
      </c>
      <c r="D263" s="19" t="str">
        <f>$G$1</f>
        <v>N/A</v>
      </c>
    </row>
    <row r="264" spans="1:4" ht="82" customHeight="1" x14ac:dyDescent="0.2">
      <c r="A264" s="14" t="s">
        <v>272</v>
      </c>
      <c r="B264" s="17" t="s">
        <v>544</v>
      </c>
      <c r="C264" s="19" t="str">
        <f>$G$1</f>
        <v>N/A</v>
      </c>
      <c r="D264" s="19" t="str">
        <f>$G$1</f>
        <v>N/A</v>
      </c>
    </row>
  </sheetData>
  <mergeCells count="72">
    <mergeCell ref="C37:D37"/>
    <mergeCell ref="C70:D70"/>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62:D162"/>
    <mergeCell ref="C88:D88"/>
    <mergeCell ref="A166:D166"/>
    <mergeCell ref="A171:D171"/>
    <mergeCell ref="A172:D172"/>
    <mergeCell ref="A125:D125"/>
    <mergeCell ref="A138:D138"/>
    <mergeCell ref="A143:D143"/>
    <mergeCell ref="A148:D148"/>
    <mergeCell ref="A156:D156"/>
    <mergeCell ref="A160:D160"/>
    <mergeCell ref="C154:D154"/>
    <mergeCell ref="C81:D81"/>
    <mergeCell ref="C83:D83"/>
    <mergeCell ref="C85:D85"/>
    <mergeCell ref="C86:D86"/>
    <mergeCell ref="C87:D87"/>
    <mergeCell ref="C51:D51"/>
    <mergeCell ref="A120:D120"/>
    <mergeCell ref="C82:D82"/>
    <mergeCell ref="A76:D76"/>
    <mergeCell ref="A40:D40"/>
    <mergeCell ref="A41:D41"/>
    <mergeCell ref="A42:D42"/>
    <mergeCell ref="A46:D46"/>
    <mergeCell ref="A49:D49"/>
    <mergeCell ref="A50:D50"/>
    <mergeCell ref="A55:D55"/>
    <mergeCell ref="A57:D57"/>
    <mergeCell ref="A59:D59"/>
    <mergeCell ref="A63:D63"/>
    <mergeCell ref="A64:D64"/>
    <mergeCell ref="C58:D58"/>
    <mergeCell ref="A29:D29"/>
    <mergeCell ref="A6:D6"/>
    <mergeCell ref="A7:D7"/>
    <mergeCell ref="A14:D14"/>
    <mergeCell ref="A19:D19"/>
    <mergeCell ref="A28:D28"/>
    <mergeCell ref="C177:D177"/>
    <mergeCell ref="C178:D178"/>
    <mergeCell ref="C179:D179"/>
    <mergeCell ref="C53:D53"/>
    <mergeCell ref="C52:D52"/>
    <mergeCell ref="C54:D54"/>
    <mergeCell ref="A104:D104"/>
    <mergeCell ref="A107:D107"/>
    <mergeCell ref="A108:D108"/>
    <mergeCell ref="A111:D111"/>
    <mergeCell ref="A115:D115"/>
    <mergeCell ref="A79:D79"/>
    <mergeCell ref="A80:D80"/>
    <mergeCell ref="A84:D84"/>
    <mergeCell ref="A89:D89"/>
    <mergeCell ref="A91:D91"/>
  </mergeCells>
  <dataValidations count="2">
    <dataValidation type="list" allowBlank="1" showInputMessage="1" showErrorMessage="1" sqref="B4:B5 B8:B13 B231:B239 B20:B25 B244:B245 B43:B45 B47:B48 B58 B56 B15:B18 B60:B62 B38:B39 B77:B78 B51:B54 B247:B254 B256:B264 B92:B103 B105:B106 B109:B110 B112:B114 B116:B119 B121:B124 B126:B133 B136:B137 B139:B142 B144:B147 B149:B155 B157:B159 B161 B163:B165 B167:B168 B90 B184:B187 B189:B205 B208:B217 B220:B229 B174:B181 B241:B242 B30:B36 B65:B69 B71:B75" xr:uid="{5B5F5D76-3F38-2F49-BFFB-9DDF89E21C9F}">
      <formula1>"Y,N"</formula1>
    </dataValidation>
    <dataValidation type="list" allowBlank="1" showInputMessage="1" showErrorMessage="1" sqref="B81:B83 B85:B88 B70" xr:uid="{1007C156-ADDA-234C-97B6-429145108E51}">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J264"/>
  <sheetViews>
    <sheetView topLeftCell="A96" zoomScale="85" zoomScaleNormal="85" workbookViewId="0">
      <selection activeCell="C106" sqref="C106"/>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1" t="s">
        <v>80</v>
      </c>
      <c r="F1" s="32" t="s">
        <v>53</v>
      </c>
      <c r="G1" s="1" t="s">
        <v>514</v>
      </c>
      <c r="I1" s="26" t="s">
        <v>276</v>
      </c>
    </row>
    <row r="3" spans="1:10" ht="32" x14ac:dyDescent="0.2">
      <c r="A3" s="20" t="s">
        <v>78</v>
      </c>
      <c r="B3" s="10" t="s">
        <v>566</v>
      </c>
      <c r="C3" s="11" t="s">
        <v>564</v>
      </c>
      <c r="D3" s="11" t="s">
        <v>77</v>
      </c>
      <c r="E3" s="5"/>
      <c r="F3" s="11" t="s">
        <v>959</v>
      </c>
      <c r="G3" s="11" t="s">
        <v>54</v>
      </c>
      <c r="I3" s="11" t="s">
        <v>576</v>
      </c>
      <c r="J3" s="11" t="s">
        <v>568</v>
      </c>
    </row>
    <row r="4" spans="1:10" ht="189" customHeight="1" x14ac:dyDescent="0.2">
      <c r="A4" s="18" t="s">
        <v>32</v>
      </c>
      <c r="B4" s="17" t="s">
        <v>31</v>
      </c>
      <c r="C4" s="13" t="str">
        <f>_xlfn.TEXTJOIN(CHAR(10),TRUE,$F$4:$F$16)</f>
        <v>ISO 13485
ISO 14971
ISO 10993-1
ISO 1135-4
ISO 1135-5
ISO 11737-1
ISO/TS 23128:2019
ISO 3826-1
ISO 3826-3
ISO 6710
ISO 80369-7
ISO 8536-4
IEC 62366-1</v>
      </c>
      <c r="D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31" t="s">
        <v>73</v>
      </c>
      <c r="G4" s="18" t="s">
        <v>56</v>
      </c>
      <c r="I4" s="18" t="s">
        <v>577</v>
      </c>
      <c r="J4" s="37" t="s">
        <v>514</v>
      </c>
    </row>
    <row r="5" spans="1:10" ht="103" customHeight="1" x14ac:dyDescent="0.2">
      <c r="A5" s="18" t="s">
        <v>33</v>
      </c>
      <c r="B5" s="17" t="s">
        <v>31</v>
      </c>
      <c r="C5" s="13" t="str">
        <f>$F$5</f>
        <v>ISO 14971</v>
      </c>
      <c r="D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31" t="s">
        <v>74</v>
      </c>
      <c r="G5" s="18" t="s">
        <v>55</v>
      </c>
      <c r="I5" s="18" t="s">
        <v>578</v>
      </c>
      <c r="J5" s="31" t="s">
        <v>575</v>
      </c>
    </row>
    <row r="6" spans="1:10" ht="51" x14ac:dyDescent="0.2">
      <c r="A6" s="58" t="s">
        <v>34</v>
      </c>
      <c r="B6" s="58"/>
      <c r="C6" s="58"/>
      <c r="D6" s="58"/>
      <c r="E6" s="2"/>
      <c r="F6" s="31" t="s">
        <v>57</v>
      </c>
      <c r="G6" s="18" t="s">
        <v>58</v>
      </c>
      <c r="I6" s="18" t="s">
        <v>579</v>
      </c>
      <c r="J6" s="31" t="s">
        <v>587</v>
      </c>
    </row>
    <row r="7" spans="1:10" ht="34" x14ac:dyDescent="0.2">
      <c r="A7" s="58" t="s">
        <v>0</v>
      </c>
      <c r="B7" s="58"/>
      <c r="C7" s="58"/>
      <c r="D7" s="58"/>
      <c r="E7" s="2"/>
      <c r="F7" s="31" t="s">
        <v>589</v>
      </c>
      <c r="G7" s="18" t="s">
        <v>590</v>
      </c>
      <c r="I7" s="18" t="s">
        <v>580</v>
      </c>
      <c r="J7" s="31" t="s">
        <v>586</v>
      </c>
    </row>
    <row r="8" spans="1:10" ht="116" customHeight="1" x14ac:dyDescent="0.2">
      <c r="A8" s="18" t="s">
        <v>35</v>
      </c>
      <c r="B8" s="17" t="s">
        <v>31</v>
      </c>
      <c r="C8" s="13" t="str">
        <f t="shared" ref="C8:C13" si="0">$F$5</f>
        <v>ISO 14971</v>
      </c>
      <c r="D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31" t="s">
        <v>597</v>
      </c>
      <c r="G8" s="18" t="s">
        <v>598</v>
      </c>
      <c r="I8" s="18" t="s">
        <v>581</v>
      </c>
      <c r="J8" s="31" t="s">
        <v>587</v>
      </c>
    </row>
    <row r="9" spans="1:10" ht="113" customHeight="1" x14ac:dyDescent="0.2">
      <c r="A9" s="18" t="s">
        <v>36</v>
      </c>
      <c r="B9" s="17" t="s">
        <v>31</v>
      </c>
      <c r="C9" s="13" t="str">
        <f t="shared" si="0"/>
        <v>ISO 14971</v>
      </c>
      <c r="D9" s="13"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31" t="s">
        <v>591</v>
      </c>
      <c r="G9" s="18" t="s">
        <v>592</v>
      </c>
      <c r="I9" s="18" t="s">
        <v>582</v>
      </c>
      <c r="J9" s="37" t="s">
        <v>514</v>
      </c>
    </row>
    <row r="10" spans="1:10" ht="125" customHeight="1" x14ac:dyDescent="0.2">
      <c r="A10" s="18" t="s">
        <v>37</v>
      </c>
      <c r="B10" s="17" t="s">
        <v>31</v>
      </c>
      <c r="C10" s="13" t="str">
        <f t="shared" si="0"/>
        <v>ISO 14971</v>
      </c>
      <c r="D10"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31" t="s">
        <v>593</v>
      </c>
      <c r="G10" s="18" t="s">
        <v>594</v>
      </c>
      <c r="I10" s="18" t="s">
        <v>583</v>
      </c>
      <c r="J10" s="37" t="s">
        <v>514</v>
      </c>
    </row>
    <row r="11" spans="1:10" ht="128" customHeight="1" x14ac:dyDescent="0.2">
      <c r="A11" s="18" t="s">
        <v>38</v>
      </c>
      <c r="B11" s="17" t="s">
        <v>31</v>
      </c>
      <c r="C11" s="13" t="str">
        <f t="shared" si="0"/>
        <v>ISO 14971</v>
      </c>
      <c r="D11"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31" t="s">
        <v>595</v>
      </c>
      <c r="G11" s="18" t="s">
        <v>596</v>
      </c>
      <c r="I11" s="18" t="s">
        <v>584</v>
      </c>
      <c r="J11" s="37" t="s">
        <v>514</v>
      </c>
    </row>
    <row r="12" spans="1:10" ht="144" customHeight="1" x14ac:dyDescent="0.2">
      <c r="A12" s="18" t="s">
        <v>52</v>
      </c>
      <c r="B12" s="17" t="s">
        <v>31</v>
      </c>
      <c r="C12" s="13" t="str">
        <f t="shared" si="0"/>
        <v>ISO 14971</v>
      </c>
      <c r="D12"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31" t="s">
        <v>601</v>
      </c>
      <c r="G12" s="18" t="s">
        <v>602</v>
      </c>
      <c r="I12" s="18" t="s">
        <v>585</v>
      </c>
      <c r="J12" s="31" t="s">
        <v>588</v>
      </c>
    </row>
    <row r="13" spans="1:10" ht="128" customHeight="1" x14ac:dyDescent="0.2">
      <c r="A13" s="18" t="s">
        <v>39</v>
      </c>
      <c r="B13" s="17" t="s">
        <v>31</v>
      </c>
      <c r="C13" s="13" t="str">
        <f t="shared" si="0"/>
        <v>ISO 14971</v>
      </c>
      <c r="D13"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31" t="s">
        <v>603</v>
      </c>
      <c r="G13" s="18" t="s">
        <v>604</v>
      </c>
      <c r="I13" s="22"/>
      <c r="J13" s="36"/>
    </row>
    <row r="14" spans="1:10" ht="64" customHeight="1" x14ac:dyDescent="0.2">
      <c r="A14" s="58" t="s">
        <v>40</v>
      </c>
      <c r="B14" s="58"/>
      <c r="C14" s="58"/>
      <c r="D14" s="58"/>
      <c r="F14" s="31" t="s">
        <v>537</v>
      </c>
      <c r="G14" s="18" t="s">
        <v>538</v>
      </c>
      <c r="I14" s="22"/>
      <c r="J14" s="36"/>
    </row>
    <row r="15" spans="1:10" ht="107" customHeight="1" x14ac:dyDescent="0.2">
      <c r="A15" s="18" t="s">
        <v>41</v>
      </c>
      <c r="B15" s="17" t="s">
        <v>31</v>
      </c>
      <c r="C15" s="13" t="str">
        <f>$F$5</f>
        <v>ISO 14971</v>
      </c>
      <c r="D1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31" t="s">
        <v>527</v>
      </c>
      <c r="G15" s="18" t="s">
        <v>528</v>
      </c>
      <c r="I15" s="22"/>
      <c r="J15" s="36"/>
    </row>
    <row r="16" spans="1:10" ht="145" customHeight="1" x14ac:dyDescent="0.2">
      <c r="A16" s="18" t="s">
        <v>42</v>
      </c>
      <c r="B16" s="17" t="s">
        <v>31</v>
      </c>
      <c r="C16" s="13" t="str">
        <f>$F$5</f>
        <v>ISO 14971</v>
      </c>
      <c r="D1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31" t="s">
        <v>539</v>
      </c>
      <c r="G16" s="18" t="s">
        <v>540</v>
      </c>
      <c r="I16" s="22"/>
      <c r="J16" s="36"/>
    </row>
    <row r="17" spans="1:10" ht="116" customHeight="1" x14ac:dyDescent="0.2">
      <c r="A17" s="18" t="s">
        <v>43</v>
      </c>
      <c r="B17" s="17" t="s">
        <v>31</v>
      </c>
      <c r="C17" s="13" t="str">
        <f>$F$5</f>
        <v>ISO 14971</v>
      </c>
      <c r="D1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31" t="s">
        <v>529</v>
      </c>
      <c r="G17" s="18" t="s">
        <v>530</v>
      </c>
      <c r="I17" s="22"/>
      <c r="J17" s="36"/>
    </row>
    <row r="18" spans="1:10" ht="121" customHeight="1" x14ac:dyDescent="0.2">
      <c r="A18" s="18" t="s">
        <v>1</v>
      </c>
      <c r="B18" s="17" t="s">
        <v>31</v>
      </c>
      <c r="C18" s="13" t="str">
        <f>$F$5</f>
        <v>ISO 14971</v>
      </c>
      <c r="D1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31" t="s">
        <v>515</v>
      </c>
      <c r="G18" s="18" t="s">
        <v>516</v>
      </c>
      <c r="I18" s="36"/>
      <c r="J18" s="22"/>
    </row>
    <row r="19" spans="1:10" ht="51" x14ac:dyDescent="0.2">
      <c r="A19" s="67" t="s">
        <v>44</v>
      </c>
      <c r="B19" s="67"/>
      <c r="C19" s="67"/>
      <c r="D19" s="67"/>
      <c r="F19" s="31" t="s">
        <v>517</v>
      </c>
      <c r="G19" s="18" t="s">
        <v>518</v>
      </c>
      <c r="I19" s="22"/>
      <c r="J19" s="36"/>
    </row>
    <row r="20" spans="1:10" ht="62" customHeight="1" x14ac:dyDescent="0.2">
      <c r="A20" s="18" t="s">
        <v>45</v>
      </c>
      <c r="B20" s="17" t="s">
        <v>31</v>
      </c>
      <c r="C20" s="13" t="str">
        <f>$F$5&amp;CHAR(10)&amp;$F$16</f>
        <v>ISO 14971
IEC 62366-1</v>
      </c>
      <c r="D2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31" t="s">
        <v>535</v>
      </c>
      <c r="G20" s="18" t="s">
        <v>536</v>
      </c>
      <c r="I20" s="22"/>
      <c r="J20" s="36"/>
    </row>
    <row r="21" spans="1:10" ht="87" customHeight="1" x14ac:dyDescent="0.2">
      <c r="A21" s="18" t="s">
        <v>46</v>
      </c>
      <c r="B21" s="17" t="s">
        <v>31</v>
      </c>
      <c r="C21" s="13" t="str">
        <f>$F$5&amp;CHAR(10)&amp;$F$16</f>
        <v>ISO 14971
IEC 62366-1</v>
      </c>
      <c r="D2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31" t="s">
        <v>599</v>
      </c>
      <c r="G21" s="18" t="s">
        <v>600</v>
      </c>
      <c r="I21" s="22"/>
      <c r="J21" s="36"/>
    </row>
    <row r="22" spans="1:10" ht="86" customHeight="1" x14ac:dyDescent="0.2">
      <c r="A22" s="18" t="s">
        <v>47</v>
      </c>
      <c r="B22" s="17" t="s">
        <v>31</v>
      </c>
      <c r="C22" s="13" t="str">
        <f>$F$5&amp;CHAR(10)&amp;$F$7&amp;CHAR(10)&amp;$F$8&amp;CHAR(10)&amp;_xlfn.TEXTJOIN(CHAR(10),TRUE,$F$10:$F$16)</f>
        <v>ISO 14971
ISO 1135-4
ISO 1135-5
ISO/TS 23128:2019
ISO 3826-1
ISO 3826-3
ISO 6710
ISO 80369-7
ISO 8536-4
IEC 62366-1</v>
      </c>
      <c r="D2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31" t="s">
        <v>512</v>
      </c>
      <c r="G22" s="18" t="s">
        <v>513</v>
      </c>
      <c r="I22" s="22"/>
      <c r="J22" s="36"/>
    </row>
    <row r="23" spans="1:10" ht="92" customHeight="1" x14ac:dyDescent="0.2">
      <c r="A23" s="18" t="s">
        <v>48</v>
      </c>
      <c r="B23" s="17" t="s">
        <v>31</v>
      </c>
      <c r="C23" s="13" t="str">
        <f>$F$5&amp;CHAR(10)&amp;$F$7&amp;CHAR(10)&amp;$F$8&amp;CHAR(10)&amp;_xlfn.TEXTJOIN(CHAR(10),TRUE,$F$10:$F$15)&amp;CHAR(10)&amp;_xlfn.TEXTJOIN(CHAR(10),TRUE,$F$19:$F$22)</f>
        <v>ISO 14971
ISO 1135-4
ISO 1135-5
ISO/TS 23128:2019
ISO 3826-1
ISO 3826-3
ISO 6710
ISO 80369-7
ISO 8536-4
ISO 11607-1
ISO 11607-2
ISO 3826-2
ISO 20417</v>
      </c>
      <c r="D2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36"/>
      <c r="G23" s="22"/>
      <c r="I23" s="22"/>
      <c r="J23" s="36"/>
    </row>
    <row r="24" spans="1:10" ht="102" customHeight="1" x14ac:dyDescent="0.2">
      <c r="A24" s="18" t="s">
        <v>49</v>
      </c>
      <c r="B24" s="17" t="s">
        <v>31</v>
      </c>
      <c r="C24" s="13" t="str">
        <f>$F$5</f>
        <v>ISO 14971</v>
      </c>
      <c r="D2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36"/>
      <c r="G24" s="22"/>
      <c r="I24" s="22"/>
      <c r="J24" s="36"/>
    </row>
    <row r="25" spans="1:10" ht="68" x14ac:dyDescent="0.2">
      <c r="A25" s="18" t="s">
        <v>50</v>
      </c>
      <c r="B25" s="17" t="s">
        <v>544</v>
      </c>
      <c r="C25" s="19" t="str">
        <f>$G$1</f>
        <v>N/A</v>
      </c>
      <c r="D25" s="19" t="str">
        <f>$G$1</f>
        <v>N/A</v>
      </c>
      <c r="F25" s="36"/>
      <c r="G25" s="22"/>
      <c r="I25" s="22"/>
      <c r="J25" s="36"/>
    </row>
    <row r="26" spans="1:10" ht="32" customHeight="1" x14ac:dyDescent="0.2">
      <c r="F26" s="36"/>
      <c r="G26" s="22"/>
      <c r="I26" s="22"/>
      <c r="J26" s="36"/>
    </row>
    <row r="27" spans="1:10" ht="32" x14ac:dyDescent="0.2">
      <c r="A27" s="20" t="s">
        <v>79</v>
      </c>
      <c r="B27" s="10" t="s">
        <v>566</v>
      </c>
      <c r="C27" s="11" t="s">
        <v>564</v>
      </c>
      <c r="D27" s="11" t="s">
        <v>77</v>
      </c>
      <c r="F27" s="36"/>
      <c r="G27" s="22"/>
      <c r="I27" s="22"/>
      <c r="J27" s="36"/>
    </row>
    <row r="28" spans="1:10" ht="17" customHeight="1" x14ac:dyDescent="0.2">
      <c r="A28" s="59" t="s">
        <v>81</v>
      </c>
      <c r="B28" s="59"/>
      <c r="C28" s="59"/>
      <c r="D28" s="59"/>
      <c r="F28" s="36"/>
      <c r="G28" s="22"/>
    </row>
    <row r="29" spans="1:10" ht="16" customHeight="1" x14ac:dyDescent="0.2">
      <c r="A29" s="58" t="s">
        <v>273</v>
      </c>
      <c r="B29" s="58"/>
      <c r="C29" s="58"/>
      <c r="D29" s="58"/>
      <c r="G29" s="2"/>
    </row>
    <row r="30" spans="1:10" ht="81" customHeight="1" x14ac:dyDescent="0.2">
      <c r="A30" s="18" t="s">
        <v>82</v>
      </c>
      <c r="B30" s="17" t="s">
        <v>31</v>
      </c>
      <c r="C30" s="13" t="str">
        <f>_xlfn.TEXTJOIN(CHAR(10),TRUE,$F$5:$F$8)&amp;CHAR(10)&amp;_xlfn.TEXTJOIN(CHAR(10),TRUE,$F$10:$F$15)</f>
        <v>ISO 14971
ISO 10993-1
ISO 1135-4
ISO 1135-5
ISO/TS 23128:2019
ISO 3826-1
ISO 3826-3
ISO 6710
ISO 80369-7
ISO 8536-4</v>
      </c>
      <c r="D3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row>
    <row r="31" spans="1:10" ht="98" customHeight="1" x14ac:dyDescent="0.2">
      <c r="A31" s="18" t="s">
        <v>83</v>
      </c>
      <c r="B31" s="17" t="s">
        <v>31</v>
      </c>
      <c r="C31" s="13" t="str">
        <f>$F$6</f>
        <v>ISO 10993-1</v>
      </c>
      <c r="D3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row>
    <row r="32" spans="1:10" ht="21" customHeight="1" x14ac:dyDescent="0.2">
      <c r="A32" s="18" t="s">
        <v>84</v>
      </c>
      <c r="B32" s="17" t="s">
        <v>544</v>
      </c>
      <c r="C32" s="19" t="str">
        <f>$G$1</f>
        <v>N/A</v>
      </c>
      <c r="D32" s="19" t="str">
        <f>$G$1</f>
        <v>N/A</v>
      </c>
      <c r="G32" s="2"/>
    </row>
    <row r="33" spans="1:7" ht="99" customHeight="1" x14ac:dyDescent="0.2">
      <c r="A33" s="18" t="s">
        <v>85</v>
      </c>
      <c r="B33" s="17" t="s">
        <v>31</v>
      </c>
      <c r="C33" s="13" t="str">
        <f>$F$4&amp;CHAR(10)&amp;_xlfn.TEXTJOIN(CHAR(10),TRUE,$F$7:$F$8)&amp;CHAR(10)&amp;_xlfn.TEXTJOIN(CHAR(10),TRUE,$F$10:$F$15)</f>
        <v>ISO 13485
ISO 1135-4
ISO 1135-5
ISO/TS 23128:2019
ISO 3826-1
ISO 3826-3
ISO 6710
ISO 80369-7
ISO 8536-4</v>
      </c>
      <c r="D3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row>
    <row r="34" spans="1:7" ht="34" x14ac:dyDescent="0.2">
      <c r="A34" s="18" t="s">
        <v>86</v>
      </c>
      <c r="B34" s="17" t="s">
        <v>544</v>
      </c>
      <c r="C34" s="19" t="str">
        <f>$G$1</f>
        <v>N/A</v>
      </c>
      <c r="D34" s="19" t="str">
        <f>$G$1</f>
        <v>N/A</v>
      </c>
    </row>
    <row r="35" spans="1:7" ht="112" customHeight="1" x14ac:dyDescent="0.2">
      <c r="A35" s="18" t="s">
        <v>87</v>
      </c>
      <c r="B35" s="17" t="s">
        <v>31</v>
      </c>
      <c r="C35" s="13" t="str">
        <f>_xlfn.TEXTJOIN(CHAR(10),TRUE,$F$7:$F$15)</f>
        <v>ISO 1135-4
ISO 1135-5
ISO 11737-1
ISO/TS 23128:2019
ISO 3826-1
ISO 3826-3
ISO 6710
ISO 80369-7
ISO 8536-4</v>
      </c>
      <c r="D3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34"/>
      <c r="G35" s="2"/>
    </row>
    <row r="36" spans="1:7" ht="56" customHeight="1" x14ac:dyDescent="0.2">
      <c r="A36" s="18" t="s">
        <v>88</v>
      </c>
      <c r="B36" s="17" t="s">
        <v>31</v>
      </c>
      <c r="C36" s="13" t="str">
        <f>_xlfn.TEXTJOIN(CHAR(10),TRUE,$F$7:$F$15)</f>
        <v>ISO 1135-4
ISO 1135-5
ISO 11737-1
ISO/TS 23128:2019
ISO 3826-1
ISO 3826-3
ISO 6710
ISO 80369-7
ISO 8536-4</v>
      </c>
      <c r="D3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7" spans="1:7" ht="41" customHeight="1" x14ac:dyDescent="0.2">
      <c r="A37" s="18" t="s">
        <v>89</v>
      </c>
      <c r="B37" s="44"/>
      <c r="C37" s="84" t="s">
        <v>634</v>
      </c>
      <c r="D37" s="85"/>
    </row>
    <row r="38" spans="1:7" ht="124" customHeight="1" x14ac:dyDescent="0.2">
      <c r="A38" s="18" t="s">
        <v>90</v>
      </c>
      <c r="B38" s="17" t="s">
        <v>31</v>
      </c>
      <c r="C38" s="13" t="str">
        <f>F5&amp;CHAR(10)&amp;$F$6</f>
        <v>ISO 14971
ISO 10993-1</v>
      </c>
      <c r="D3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34"/>
      <c r="G38" s="2"/>
    </row>
    <row r="39" spans="1:7" ht="121" customHeight="1" x14ac:dyDescent="0.2">
      <c r="A39" s="18" t="s">
        <v>92</v>
      </c>
      <c r="B39" s="17" t="s">
        <v>31</v>
      </c>
      <c r="C39" s="13" t="str">
        <f>F4&amp;CHAR(10)&amp;F5</f>
        <v>ISO 13485
ISO 14971</v>
      </c>
      <c r="D3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0" spans="1:7" x14ac:dyDescent="0.2">
      <c r="A40" s="59" t="s">
        <v>91</v>
      </c>
      <c r="B40" s="59"/>
      <c r="C40" s="59"/>
      <c r="D40" s="59"/>
    </row>
    <row r="41" spans="1:7" x14ac:dyDescent="0.2">
      <c r="A41" s="59" t="s">
        <v>93</v>
      </c>
      <c r="B41" s="59"/>
      <c r="C41" s="59"/>
      <c r="D41" s="59"/>
    </row>
    <row r="42" spans="1:7" ht="50" customHeight="1" x14ac:dyDescent="0.2">
      <c r="A42" s="58" t="s">
        <v>94</v>
      </c>
      <c r="B42" s="58"/>
      <c r="C42" s="58"/>
      <c r="D42" s="58"/>
    </row>
    <row r="43" spans="1:7" ht="102" customHeight="1" x14ac:dyDescent="0.2">
      <c r="A43" s="18" t="s">
        <v>2</v>
      </c>
      <c r="B43" s="17" t="s">
        <v>31</v>
      </c>
      <c r="C43" s="13" t="str">
        <f>$F$5&amp;CHAR(10)&amp;_xlfn.TEXTJOIN(CHAR(10),TRUE,$F$7:$F$15)</f>
        <v>ISO 14971
ISO 1135-4
ISO 1135-5
ISO 11737-1
ISO/TS 23128:2019
ISO 3826-1
ISO 3826-3
ISO 6710
ISO 80369-7
ISO 8536-4</v>
      </c>
      <c r="D4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4" spans="1:7" ht="111" customHeight="1" x14ac:dyDescent="0.2">
      <c r="A44" s="18" t="s">
        <v>3</v>
      </c>
      <c r="B44" s="17" t="s">
        <v>31</v>
      </c>
      <c r="C44" s="13" t="str">
        <f>$F$5&amp;CHAR(10)&amp;_xlfn.TEXTJOIN(CHAR(10),TRUE,$F$7:$F$15)</f>
        <v>ISO 14971
ISO 1135-4
ISO 1135-5
ISO 11737-1
ISO/TS 23128:2019
ISO 3826-1
ISO 3826-3
ISO 6710
ISO 80369-7
ISO 8536-4</v>
      </c>
      <c r="D4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5" spans="1:7" ht="126" customHeight="1" x14ac:dyDescent="0.2">
      <c r="A45" s="18" t="s">
        <v>4</v>
      </c>
      <c r="B45" s="17" t="s">
        <v>31</v>
      </c>
      <c r="C45" s="13" t="str">
        <f>$F$5&amp;CHAR(10)&amp;_xlfn.TEXTJOIN(CHAR(10),TRUE,$F$7:$F$15)</f>
        <v>ISO 14971
ISO 1135-4
ISO 1135-5
ISO 11737-1
ISO/TS 23128:2019
ISO 3826-1
ISO 3826-3
ISO 6710
ISO 80369-7
ISO 8536-4</v>
      </c>
      <c r="D4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6" spans="1:7" x14ac:dyDescent="0.2">
      <c r="A46" s="58" t="s">
        <v>5</v>
      </c>
      <c r="B46" s="58"/>
      <c r="C46" s="58"/>
      <c r="D46" s="58"/>
    </row>
    <row r="47" spans="1:7" ht="90" customHeight="1" x14ac:dyDescent="0.2">
      <c r="A47" s="18" t="s">
        <v>275</v>
      </c>
      <c r="B47" s="17"/>
      <c r="C47" s="60" t="s">
        <v>634</v>
      </c>
      <c r="D47" s="61"/>
    </row>
    <row r="48" spans="1:7" ht="85" x14ac:dyDescent="0.2">
      <c r="A48" s="18" t="s">
        <v>274</v>
      </c>
      <c r="B48" s="17"/>
      <c r="C48" s="60" t="s">
        <v>634</v>
      </c>
      <c r="D48" s="61"/>
    </row>
    <row r="49" spans="1:4" x14ac:dyDescent="0.2">
      <c r="A49" s="59" t="s">
        <v>95</v>
      </c>
      <c r="B49" s="59"/>
      <c r="C49" s="59"/>
      <c r="D49" s="59"/>
    </row>
    <row r="50" spans="1:4" x14ac:dyDescent="0.2">
      <c r="A50" s="58" t="s">
        <v>6</v>
      </c>
      <c r="B50" s="58"/>
      <c r="C50" s="58"/>
      <c r="D50" s="58"/>
    </row>
    <row r="51" spans="1:4" ht="75" customHeight="1" x14ac:dyDescent="0.2">
      <c r="A51" s="18" t="s">
        <v>96</v>
      </c>
      <c r="B51" s="17"/>
      <c r="C51" s="60" t="s">
        <v>634</v>
      </c>
      <c r="D51" s="61"/>
    </row>
    <row r="52" spans="1:4" ht="78" customHeight="1" x14ac:dyDescent="0.2">
      <c r="A52" s="18" t="s">
        <v>97</v>
      </c>
      <c r="B52" s="17"/>
      <c r="C52" s="60" t="s">
        <v>634</v>
      </c>
      <c r="D52" s="61"/>
    </row>
    <row r="53" spans="1:4" ht="93" customHeight="1" x14ac:dyDescent="0.2">
      <c r="A53" s="18" t="s">
        <v>98</v>
      </c>
      <c r="B53" s="17"/>
      <c r="C53" s="60" t="s">
        <v>634</v>
      </c>
      <c r="D53" s="61"/>
    </row>
    <row r="54" spans="1:4" ht="105" customHeight="1" x14ac:dyDescent="0.2">
      <c r="A54" s="18" t="s">
        <v>99</v>
      </c>
      <c r="B54" s="17"/>
      <c r="C54" s="60" t="s">
        <v>634</v>
      </c>
      <c r="D54" s="61"/>
    </row>
    <row r="55" spans="1:4" ht="17" customHeight="1" x14ac:dyDescent="0.2">
      <c r="A55" s="59" t="s">
        <v>100</v>
      </c>
      <c r="B55" s="59"/>
      <c r="C55" s="59"/>
      <c r="D55" s="59"/>
    </row>
    <row r="56" spans="1:4" ht="71" customHeight="1" x14ac:dyDescent="0.2">
      <c r="A56" s="18" t="s">
        <v>7</v>
      </c>
      <c r="B56" s="17" t="s">
        <v>544</v>
      </c>
      <c r="C56" s="19" t="str">
        <f>$G$1</f>
        <v>N/A</v>
      </c>
      <c r="D56" s="19" t="str">
        <f>$G$1</f>
        <v>N/A</v>
      </c>
    </row>
    <row r="57" spans="1:4" ht="17" customHeight="1" x14ac:dyDescent="0.2">
      <c r="A57" s="59" t="s">
        <v>101</v>
      </c>
      <c r="B57" s="59"/>
      <c r="C57" s="59"/>
      <c r="D57" s="59"/>
    </row>
    <row r="58" spans="1:4" ht="34" customHeight="1" x14ac:dyDescent="0.2">
      <c r="A58" s="18" t="s">
        <v>102</v>
      </c>
      <c r="B58" s="17"/>
      <c r="C58" s="60" t="s">
        <v>634</v>
      </c>
      <c r="D58" s="61"/>
    </row>
    <row r="59" spans="1:4" ht="17" customHeight="1" x14ac:dyDescent="0.2">
      <c r="A59" s="59" t="s">
        <v>103</v>
      </c>
      <c r="B59" s="59"/>
      <c r="C59" s="59"/>
      <c r="D59" s="59"/>
    </row>
    <row r="60" spans="1:4" ht="143" customHeight="1" x14ac:dyDescent="0.2">
      <c r="A60" s="18" t="s">
        <v>8</v>
      </c>
      <c r="B60" s="17" t="s">
        <v>31</v>
      </c>
      <c r="C60" s="13" t="str">
        <f>$F$5&amp;CHAR(10)&amp;$F$22</f>
        <v>ISO 14971
ISO 20417</v>
      </c>
      <c r="D6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1" spans="1:4" ht="134" customHeight="1" x14ac:dyDescent="0.2">
      <c r="A61" s="23" t="s">
        <v>104</v>
      </c>
      <c r="B61" s="17" t="s">
        <v>31</v>
      </c>
      <c r="C61" s="13" t="str">
        <f>F5&amp;CHAR(10)&amp;_xlfn.TEXTJOIN(CHAR(10),TRUE,$F$7:$F$8)&amp;CHAR(10)&amp;_xlfn.TEXTJOIN(CHAR(10),TRUE,$F$10:$F$15)</f>
        <v>ISO 14971
ISO 1135-4
ISO 1135-5
ISO/TS 23128:2019
ISO 3826-1
ISO 3826-3
ISO 6710
ISO 80369-7
ISO 8536-4</v>
      </c>
      <c r="D6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2" spans="1:4" ht="61" customHeight="1" x14ac:dyDescent="0.2">
      <c r="A62" s="23" t="s">
        <v>105</v>
      </c>
      <c r="B62" s="17" t="s">
        <v>544</v>
      </c>
      <c r="C62" s="19" t="str">
        <f>$G$1</f>
        <v>N/A</v>
      </c>
      <c r="D62" s="19" t="str">
        <f>$G$1</f>
        <v>N/A</v>
      </c>
    </row>
    <row r="63" spans="1:4" ht="17" customHeight="1" x14ac:dyDescent="0.2">
      <c r="A63" s="59" t="s">
        <v>106</v>
      </c>
      <c r="B63" s="59"/>
      <c r="C63" s="59"/>
      <c r="D63" s="59"/>
    </row>
    <row r="64" spans="1:4" ht="34" customHeight="1" x14ac:dyDescent="0.2">
      <c r="A64" s="58" t="s">
        <v>107</v>
      </c>
      <c r="B64" s="58"/>
      <c r="C64" s="58"/>
      <c r="D64" s="58"/>
    </row>
    <row r="65" spans="1:4" ht="91" customHeight="1" x14ac:dyDescent="0.2">
      <c r="A65" s="24" t="s">
        <v>108</v>
      </c>
      <c r="B65" s="17" t="s">
        <v>31</v>
      </c>
      <c r="C65" s="13" t="str">
        <f>$F$5</f>
        <v>ISO 14971</v>
      </c>
      <c r="D6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6" spans="1:4" ht="65" customHeight="1" x14ac:dyDescent="0.2">
      <c r="A66" s="24" t="s">
        <v>109</v>
      </c>
      <c r="B66" s="17" t="s">
        <v>31</v>
      </c>
      <c r="C66" s="13" t="str">
        <f>$F$5&amp;CHAR(10)&amp;$F$16</f>
        <v>ISO 14971
IEC 62366-1</v>
      </c>
      <c r="D6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7" spans="1:4" ht="78" customHeight="1" x14ac:dyDescent="0.2">
      <c r="A67" s="24" t="s">
        <v>110</v>
      </c>
      <c r="B67" s="17" t="s">
        <v>31</v>
      </c>
      <c r="C67" s="13" t="str">
        <f>$F$6&amp;CHAR(10)&amp;$F$9</f>
        <v>ISO 10993-1
ISO 11737-1</v>
      </c>
      <c r="D6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8" spans="1:4" ht="91" customHeight="1" x14ac:dyDescent="0.2">
      <c r="A68" s="24" t="s">
        <v>111</v>
      </c>
      <c r="B68" s="17" t="s">
        <v>31</v>
      </c>
      <c r="C68" s="13" t="str">
        <f>$F$6&amp;CHAR(10)&amp;$F$9</f>
        <v>ISO 10993-1
ISO 11737-1</v>
      </c>
      <c r="D6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9" spans="1:4" ht="103" customHeight="1" x14ac:dyDescent="0.2">
      <c r="A69" s="23" t="s">
        <v>112</v>
      </c>
      <c r="B69" s="17" t="s">
        <v>31</v>
      </c>
      <c r="C69" s="13" t="str">
        <f>$F$17&amp;CHAR(10)&amp;$F$18</f>
        <v>ISO 10993-7
ISO 11135</v>
      </c>
      <c r="D6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0" spans="1:4" ht="51" x14ac:dyDescent="0.2">
      <c r="A70" s="23" t="s">
        <v>113</v>
      </c>
      <c r="B70" s="17" t="s">
        <v>544</v>
      </c>
      <c r="C70" s="19" t="str">
        <f>$G$1</f>
        <v>N/A</v>
      </c>
      <c r="D70" s="19" t="str">
        <f>$G$1</f>
        <v>N/A</v>
      </c>
    </row>
    <row r="71" spans="1:4" ht="101" customHeight="1" x14ac:dyDescent="0.2">
      <c r="A71" s="23" t="s">
        <v>114</v>
      </c>
      <c r="B71" s="17" t="s">
        <v>31</v>
      </c>
      <c r="C71" s="13" t="str">
        <f>$F$4&amp;CHAR(10)&amp;$F$5&amp;CHAR(10)&amp;_xlfn.TEXTJOIN(CHAR(10),TRUE,$F$17:$F$22)</f>
        <v>ISO 13485
ISO 14971
ISO 10993-7
ISO 11135
ISO 11607-1
ISO 11607-2
ISO 3826-2
ISO 20417</v>
      </c>
      <c r="D71" s="13"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2" spans="1:4" ht="72" customHeight="1" x14ac:dyDescent="0.2">
      <c r="A72" s="23" t="s">
        <v>115</v>
      </c>
      <c r="B72" s="17" t="s">
        <v>31</v>
      </c>
      <c r="C72" s="13" t="str">
        <f>$F$4&amp;CHAR(10)&amp;$F$5&amp;CHAR(10)&amp;_xlfn.TEXTJOIN(CHAR(10),TRUE,$F$17:$F$22)</f>
        <v>ISO 13485
ISO 14971
ISO 10993-7
ISO 11135
ISO 11607-1
ISO 11607-2
ISO 3826-2
ISO 20417</v>
      </c>
      <c r="D72" s="13"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3" spans="1:4" ht="69" customHeight="1" x14ac:dyDescent="0.2">
      <c r="A73" s="23" t="s">
        <v>116</v>
      </c>
      <c r="B73" s="17" t="s">
        <v>31</v>
      </c>
      <c r="C73" s="13" t="str">
        <f>$F$4&amp;CHAR(10)&amp;$F$5&amp;CHAR(10)&amp;_xlfn.TEXTJOIN(CHAR(10),TRUE,$F$17:$F$20)</f>
        <v>ISO 13485
ISO 14971
ISO 10993-7
ISO 11135
ISO 11607-1
ISO 11607-2</v>
      </c>
      <c r="D7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4" spans="1:4" ht="61" customHeight="1" x14ac:dyDescent="0.2">
      <c r="A74" s="23" t="s">
        <v>117</v>
      </c>
      <c r="B74" s="17" t="s">
        <v>544</v>
      </c>
      <c r="C74" s="19" t="str">
        <f>$G$1</f>
        <v>N/A</v>
      </c>
      <c r="D74" s="19" t="str">
        <f>$G$1</f>
        <v>N/A</v>
      </c>
    </row>
    <row r="75" spans="1:4" ht="72" customHeight="1" x14ac:dyDescent="0.2">
      <c r="A75" s="23" t="s">
        <v>118</v>
      </c>
      <c r="B75" s="17" t="s">
        <v>31</v>
      </c>
      <c r="C75" s="13" t="str">
        <f>_xlfn.TEXTJOIN(CHAR(10),TRUE,$F$19:$F$22)</f>
        <v>ISO 11607-1
ISO 11607-2
ISO 3826-2
ISO 20417</v>
      </c>
      <c r="D7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6" spans="1:4" x14ac:dyDescent="0.2">
      <c r="A76" s="68" t="s">
        <v>119</v>
      </c>
      <c r="B76" s="68"/>
      <c r="C76" s="68"/>
      <c r="D76" s="68"/>
    </row>
    <row r="77" spans="1:4" ht="153" x14ac:dyDescent="0.2">
      <c r="A77" s="38" t="s">
        <v>120</v>
      </c>
      <c r="B77" s="39" t="s">
        <v>31</v>
      </c>
      <c r="C77" s="13" t="str">
        <f>$F$6</f>
        <v>ISO 10993-1</v>
      </c>
      <c r="D7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8" spans="1:4" ht="153" x14ac:dyDescent="0.2">
      <c r="A78" s="38" t="s">
        <v>121</v>
      </c>
      <c r="B78" s="39" t="s">
        <v>31</v>
      </c>
      <c r="C78" s="13" t="str">
        <f>$F$6</f>
        <v>ISO 10993-1</v>
      </c>
      <c r="D7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9" spans="1:4" x14ac:dyDescent="0.2">
      <c r="A79" s="59" t="s">
        <v>122</v>
      </c>
      <c r="B79" s="59"/>
      <c r="C79" s="59"/>
      <c r="D79" s="59"/>
    </row>
    <row r="80" spans="1:4" x14ac:dyDescent="0.2">
      <c r="A80" s="68" t="s">
        <v>126</v>
      </c>
      <c r="B80" s="68"/>
      <c r="C80" s="68"/>
      <c r="D80" s="68"/>
    </row>
    <row r="81" spans="1:4" ht="17" x14ac:dyDescent="0.2">
      <c r="A81" s="23" t="s">
        <v>123</v>
      </c>
      <c r="B81" s="17"/>
      <c r="C81" s="60" t="s">
        <v>634</v>
      </c>
      <c r="D81" s="61"/>
    </row>
    <row r="82" spans="1:4" ht="68" x14ac:dyDescent="0.2">
      <c r="A82" s="23" t="s">
        <v>124</v>
      </c>
      <c r="B82" s="17"/>
      <c r="C82" s="60" t="s">
        <v>634</v>
      </c>
      <c r="D82" s="61"/>
    </row>
    <row r="83" spans="1:4" ht="34" x14ac:dyDescent="0.2">
      <c r="A83" s="23" t="s">
        <v>125</v>
      </c>
      <c r="B83" s="17"/>
      <c r="C83" s="60" t="s">
        <v>634</v>
      </c>
      <c r="D83" s="61"/>
    </row>
    <row r="84" spans="1:4" x14ac:dyDescent="0.2">
      <c r="A84" s="62" t="s">
        <v>127</v>
      </c>
      <c r="B84" s="62"/>
      <c r="C84" s="62"/>
      <c r="D84" s="62"/>
    </row>
    <row r="85" spans="1:4" ht="51" x14ac:dyDescent="0.2">
      <c r="A85" s="14" t="s">
        <v>128</v>
      </c>
      <c r="B85" s="17"/>
      <c r="C85" s="60" t="s">
        <v>634</v>
      </c>
      <c r="D85" s="61"/>
    </row>
    <row r="86" spans="1:4" ht="85" x14ac:dyDescent="0.2">
      <c r="A86" s="14" t="s">
        <v>129</v>
      </c>
      <c r="B86" s="17"/>
      <c r="C86" s="60" t="s">
        <v>634</v>
      </c>
      <c r="D86" s="61"/>
    </row>
    <row r="87" spans="1:4" ht="34" x14ac:dyDescent="0.2">
      <c r="A87" s="14" t="s">
        <v>130</v>
      </c>
      <c r="B87" s="17"/>
      <c r="C87" s="60" t="s">
        <v>634</v>
      </c>
      <c r="D87" s="61"/>
    </row>
    <row r="88" spans="1:4" ht="85" x14ac:dyDescent="0.2">
      <c r="A88" s="14" t="s">
        <v>131</v>
      </c>
      <c r="B88" s="17"/>
      <c r="C88" s="60" t="s">
        <v>634</v>
      </c>
      <c r="D88" s="61"/>
    </row>
    <row r="89" spans="1:4" x14ac:dyDescent="0.2">
      <c r="A89" s="63" t="s">
        <v>132</v>
      </c>
      <c r="B89" s="63"/>
      <c r="C89" s="63"/>
      <c r="D89" s="63"/>
    </row>
    <row r="90" spans="1:4" ht="129" customHeight="1" x14ac:dyDescent="0.2">
      <c r="A90" s="18" t="s">
        <v>133</v>
      </c>
      <c r="B90" s="17" t="s">
        <v>544</v>
      </c>
      <c r="C90" s="15" t="str">
        <f t="shared" ref="C90:D90" si="2">$G$1</f>
        <v>N/A</v>
      </c>
      <c r="D90" s="15" t="str">
        <f t="shared" si="2"/>
        <v>N/A</v>
      </c>
    </row>
    <row r="91" spans="1:4" x14ac:dyDescent="0.2">
      <c r="A91" s="62" t="s">
        <v>134</v>
      </c>
      <c r="B91" s="62"/>
      <c r="C91" s="62"/>
      <c r="D91" s="62"/>
    </row>
    <row r="92" spans="1:4" ht="149" customHeight="1" x14ac:dyDescent="0.2">
      <c r="A92" s="14" t="s">
        <v>135</v>
      </c>
      <c r="B92" s="17" t="s">
        <v>31</v>
      </c>
      <c r="C92" s="13" t="str">
        <f>$F$5&amp;CHAR(10)&amp;_xlfn.TEXTJOIN(CHAR(10),TRUE,$F$7:$F$16)</f>
        <v>ISO 14971
ISO 1135-4
ISO 1135-5
ISO 11737-1
ISO/TS 23128:2019
ISO 3826-1
ISO 3826-3
ISO 6710
ISO 80369-7
ISO 8536-4
IEC 62366-1</v>
      </c>
      <c r="D9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3" spans="1:4" ht="128" customHeight="1" x14ac:dyDescent="0.2">
      <c r="A93" s="14" t="s">
        <v>136</v>
      </c>
      <c r="B93" s="17" t="s">
        <v>31</v>
      </c>
      <c r="C93" s="13" t="str">
        <f>$F$5</f>
        <v>ISO 14971</v>
      </c>
      <c r="D9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4" spans="1:4" ht="120" customHeight="1" x14ac:dyDescent="0.2">
      <c r="A94" s="14" t="s">
        <v>137</v>
      </c>
      <c r="B94" s="17" t="s">
        <v>31</v>
      </c>
      <c r="C94" s="13" t="str">
        <f>_xlfn.TEXTJOIN(CHAR(10),TRUE,$F$5:$F$6)</f>
        <v>ISO 14971
ISO 10993-1</v>
      </c>
      <c r="D9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5" spans="1:4" ht="34" x14ac:dyDescent="0.2">
      <c r="A95" s="14" t="s">
        <v>138</v>
      </c>
      <c r="B95" s="17" t="s">
        <v>544</v>
      </c>
      <c r="C95" s="19" t="str">
        <f t="shared" ref="C95:C97" si="3">$G$1</f>
        <v>N/A</v>
      </c>
      <c r="D95" s="19" t="str">
        <f t="shared" ref="C95:D97" si="4">$G$1</f>
        <v>N/A</v>
      </c>
    </row>
    <row r="96" spans="1:4" ht="110" customHeight="1" x14ac:dyDescent="0.2">
      <c r="A96" s="14" t="s">
        <v>139</v>
      </c>
      <c r="B96" s="17" t="s">
        <v>31</v>
      </c>
      <c r="C96" s="13" t="str">
        <f>$F$5&amp;CHAR(10)&amp;$F$6</f>
        <v>ISO 14971
ISO 10993-1</v>
      </c>
      <c r="D9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7" spans="1:6" ht="17" x14ac:dyDescent="0.2">
      <c r="A97" s="14" t="s">
        <v>140</v>
      </c>
      <c r="B97" s="17" t="s">
        <v>544</v>
      </c>
      <c r="C97" s="19" t="str">
        <f t="shared" si="3"/>
        <v>N/A</v>
      </c>
      <c r="D97" s="19" t="str">
        <f t="shared" si="4"/>
        <v>N/A</v>
      </c>
    </row>
    <row r="98" spans="1:6" ht="83" customHeight="1" x14ac:dyDescent="0.2">
      <c r="A98" s="14" t="s">
        <v>141</v>
      </c>
      <c r="B98" s="17" t="s">
        <v>31</v>
      </c>
      <c r="C98" s="13" t="str">
        <f>$F$5&amp;CHAR(10)&amp;$F$16</f>
        <v>ISO 14971
IEC 62366-1</v>
      </c>
      <c r="D9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9" spans="1:6" ht="136" customHeight="1" x14ac:dyDescent="0.2">
      <c r="A99" s="14" t="s">
        <v>142</v>
      </c>
      <c r="B99" s="17" t="s">
        <v>31</v>
      </c>
      <c r="C99" s="13" t="str">
        <f>$F$4&amp;CHAR(10)&amp;$F$5</f>
        <v>ISO 13485
ISO 14971</v>
      </c>
      <c r="D9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0" spans="1:6" ht="101" customHeight="1" x14ac:dyDescent="0.2">
      <c r="A100" s="14" t="s">
        <v>635</v>
      </c>
      <c r="B100" s="17" t="s">
        <v>31</v>
      </c>
      <c r="C100" s="13" t="str">
        <f>$F$4&amp;CHAR(10)&amp;$F$5&amp;CHAR(10)&amp;$F$16</f>
        <v>ISO 13485
ISO 14971
IEC 62366-1</v>
      </c>
      <c r="D10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
    </row>
    <row r="101" spans="1:6" ht="34" x14ac:dyDescent="0.2">
      <c r="A101" s="14" t="s">
        <v>144</v>
      </c>
      <c r="B101" s="17" t="s">
        <v>544</v>
      </c>
      <c r="C101" s="19" t="str">
        <f t="shared" ref="C101" si="5">$G$1</f>
        <v>N/A</v>
      </c>
      <c r="D101" s="19" t="str">
        <f t="shared" ref="C101:D101" si="6">$G$1</f>
        <v>N/A</v>
      </c>
    </row>
    <row r="102" spans="1:6" ht="51" x14ac:dyDescent="0.2">
      <c r="A102" s="14" t="s">
        <v>145</v>
      </c>
      <c r="B102" s="17" t="s">
        <v>544</v>
      </c>
      <c r="C102" s="19" t="str">
        <f>$G$1</f>
        <v>N/A</v>
      </c>
      <c r="D102" s="19" t="str">
        <f>$G$1</f>
        <v>N/A</v>
      </c>
    </row>
    <row r="103" spans="1:6" ht="131" customHeight="1" x14ac:dyDescent="0.2">
      <c r="A103" s="14" t="s">
        <v>146</v>
      </c>
      <c r="B103" s="17" t="s">
        <v>31</v>
      </c>
      <c r="C103" s="13" t="str">
        <f>F4&amp;CHAR(10)&amp;$F$5&amp;CHAR(10)&amp;$F$22</f>
        <v>ISO 13485
ISO 14971
ISO 20417</v>
      </c>
      <c r="D10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4" spans="1:6" x14ac:dyDescent="0.2">
      <c r="A104" s="63" t="s">
        <v>147</v>
      </c>
      <c r="B104" s="63"/>
      <c r="C104" s="63"/>
      <c r="D104" s="63"/>
    </row>
    <row r="105" spans="1:6" ht="51" x14ac:dyDescent="0.2">
      <c r="A105" s="14" t="s">
        <v>148</v>
      </c>
      <c r="B105" s="17" t="s">
        <v>544</v>
      </c>
      <c r="C105" s="15" t="str">
        <f>$G$1</f>
        <v>N/A</v>
      </c>
      <c r="D105" s="15" t="str">
        <f>$G$1</f>
        <v>N/A</v>
      </c>
    </row>
    <row r="106" spans="1:6" ht="34" x14ac:dyDescent="0.2">
      <c r="A106" s="14" t="s">
        <v>149</v>
      </c>
      <c r="B106" s="17" t="s">
        <v>544</v>
      </c>
      <c r="C106" s="15" t="str">
        <f>$G$1</f>
        <v>N/A</v>
      </c>
      <c r="D106" s="15" t="str">
        <f>$G$1</f>
        <v>N/A</v>
      </c>
    </row>
    <row r="107" spans="1:6" x14ac:dyDescent="0.2">
      <c r="A107" s="63" t="s">
        <v>150</v>
      </c>
      <c r="B107" s="63"/>
      <c r="C107" s="63"/>
      <c r="D107" s="63"/>
    </row>
    <row r="108" spans="1:6" x14ac:dyDescent="0.2">
      <c r="A108" s="63" t="s">
        <v>151</v>
      </c>
      <c r="B108" s="63"/>
      <c r="C108" s="63"/>
      <c r="D108" s="63"/>
    </row>
    <row r="109" spans="1:6" ht="51" x14ac:dyDescent="0.2">
      <c r="A109" s="14" t="s">
        <v>152</v>
      </c>
      <c r="B109" s="17" t="s">
        <v>544</v>
      </c>
      <c r="C109" s="15" t="str">
        <f>$G$1</f>
        <v>N/A</v>
      </c>
      <c r="D109" s="15" t="str">
        <f>$G$1</f>
        <v>N/A</v>
      </c>
    </row>
    <row r="110" spans="1:6" ht="85" x14ac:dyDescent="0.2">
      <c r="A110" s="14" t="s">
        <v>153</v>
      </c>
      <c r="B110" s="17" t="s">
        <v>544</v>
      </c>
      <c r="C110" s="15" t="str">
        <f>$G$1</f>
        <v>N/A</v>
      </c>
      <c r="D110" s="15" t="str">
        <f>$G$1</f>
        <v>N/A</v>
      </c>
    </row>
    <row r="111" spans="1:6" x14ac:dyDescent="0.2">
      <c r="A111" s="64" t="s">
        <v>230</v>
      </c>
      <c r="B111" s="65"/>
      <c r="C111" s="65"/>
      <c r="D111" s="66"/>
    </row>
    <row r="112" spans="1:6" ht="68" x14ac:dyDescent="0.2">
      <c r="A112" s="14" t="s">
        <v>231</v>
      </c>
      <c r="B112" s="17" t="s">
        <v>544</v>
      </c>
      <c r="C112" s="15" t="str">
        <f t="shared" ref="C112:D114" si="7">$G$1</f>
        <v>N/A</v>
      </c>
      <c r="D112" s="15" t="str">
        <f t="shared" si="7"/>
        <v>N/A</v>
      </c>
    </row>
    <row r="113" spans="1:4" ht="34" x14ac:dyDescent="0.2">
      <c r="A113" s="14" t="s">
        <v>232</v>
      </c>
      <c r="B113" s="17" t="s">
        <v>544</v>
      </c>
      <c r="C113" s="15" t="str">
        <f t="shared" si="7"/>
        <v>N/A</v>
      </c>
      <c r="D113" s="15" t="str">
        <f t="shared" si="7"/>
        <v>N/A</v>
      </c>
    </row>
    <row r="114" spans="1:4" ht="68" x14ac:dyDescent="0.2">
      <c r="A114" s="14" t="s">
        <v>154</v>
      </c>
      <c r="B114" s="17" t="s">
        <v>544</v>
      </c>
      <c r="C114" s="15" t="str">
        <f t="shared" si="7"/>
        <v>N/A</v>
      </c>
      <c r="D114" s="15" t="str">
        <f t="shared" si="7"/>
        <v>N/A</v>
      </c>
    </row>
    <row r="115" spans="1:4" x14ac:dyDescent="0.2">
      <c r="A115" s="63" t="s">
        <v>155</v>
      </c>
      <c r="B115" s="63"/>
      <c r="C115" s="63"/>
      <c r="D115" s="63"/>
    </row>
    <row r="116" spans="1:4" ht="51" x14ac:dyDescent="0.2">
      <c r="A116" s="14" t="s">
        <v>156</v>
      </c>
      <c r="B116" s="17" t="s">
        <v>544</v>
      </c>
      <c r="C116" s="15" t="str">
        <f t="shared" ref="C116:D119" si="8">$G$1</f>
        <v>N/A</v>
      </c>
      <c r="D116" s="15" t="str">
        <f t="shared" si="8"/>
        <v>N/A</v>
      </c>
    </row>
    <row r="117" spans="1:4" ht="51" x14ac:dyDescent="0.2">
      <c r="A117" s="14" t="s">
        <v>157</v>
      </c>
      <c r="B117" s="17" t="s">
        <v>544</v>
      </c>
      <c r="C117" s="15" t="str">
        <f t="shared" si="8"/>
        <v>N/A</v>
      </c>
      <c r="D117" s="15" t="str">
        <f t="shared" si="8"/>
        <v>N/A</v>
      </c>
    </row>
    <row r="118" spans="1:4" ht="51" x14ac:dyDescent="0.2">
      <c r="A118" s="14" t="s">
        <v>158</v>
      </c>
      <c r="B118" s="17" t="s">
        <v>544</v>
      </c>
      <c r="C118" s="15" t="str">
        <f t="shared" si="8"/>
        <v>N/A</v>
      </c>
      <c r="D118" s="15" t="str">
        <f t="shared" si="8"/>
        <v>N/A</v>
      </c>
    </row>
    <row r="119" spans="1:4" ht="51" x14ac:dyDescent="0.2">
      <c r="A119" s="14" t="s">
        <v>159</v>
      </c>
      <c r="B119" s="17" t="s">
        <v>544</v>
      </c>
      <c r="C119" s="15" t="str">
        <f t="shared" si="8"/>
        <v>N/A</v>
      </c>
      <c r="D119" s="15" t="str">
        <f t="shared" si="8"/>
        <v>N/A</v>
      </c>
    </row>
    <row r="120" spans="1:4" x14ac:dyDescent="0.2">
      <c r="A120" s="63" t="s">
        <v>160</v>
      </c>
      <c r="B120" s="63"/>
      <c r="C120" s="63"/>
      <c r="D120" s="63"/>
    </row>
    <row r="121" spans="1:4" ht="68" x14ac:dyDescent="0.2">
      <c r="A121" s="14" t="s">
        <v>161</v>
      </c>
      <c r="B121" s="17" t="s">
        <v>544</v>
      </c>
      <c r="C121" s="15" t="str">
        <f t="shared" ref="C121:D124" si="9">$G$1</f>
        <v>N/A</v>
      </c>
      <c r="D121" s="15" t="str">
        <f t="shared" si="9"/>
        <v>N/A</v>
      </c>
    </row>
    <row r="122" spans="1:4" ht="51" x14ac:dyDescent="0.2">
      <c r="A122" s="14" t="s">
        <v>162</v>
      </c>
      <c r="B122" s="17" t="s">
        <v>544</v>
      </c>
      <c r="C122" s="15" t="str">
        <f t="shared" si="9"/>
        <v>N/A</v>
      </c>
      <c r="D122" s="15" t="str">
        <f t="shared" si="9"/>
        <v>N/A</v>
      </c>
    </row>
    <row r="123" spans="1:4" ht="51" x14ac:dyDescent="0.2">
      <c r="A123" s="14" t="s">
        <v>163</v>
      </c>
      <c r="B123" s="17" t="s">
        <v>544</v>
      </c>
      <c r="C123" s="15" t="str">
        <f t="shared" si="9"/>
        <v>N/A</v>
      </c>
      <c r="D123" s="15" t="str">
        <f t="shared" si="9"/>
        <v>N/A</v>
      </c>
    </row>
    <row r="124" spans="1:4" ht="34" x14ac:dyDescent="0.2">
      <c r="A124" s="14" t="s">
        <v>164</v>
      </c>
      <c r="B124" s="17" t="s">
        <v>544</v>
      </c>
      <c r="C124" s="15" t="str">
        <f t="shared" si="9"/>
        <v>N/A</v>
      </c>
      <c r="D124" s="15" t="str">
        <f t="shared" si="9"/>
        <v>N/A</v>
      </c>
    </row>
    <row r="125" spans="1:4" x14ac:dyDescent="0.2">
      <c r="A125" s="63" t="s">
        <v>165</v>
      </c>
      <c r="B125" s="63"/>
      <c r="C125" s="63"/>
      <c r="D125" s="63"/>
    </row>
    <row r="126" spans="1:4" ht="34" x14ac:dyDescent="0.2">
      <c r="A126" s="14" t="s">
        <v>166</v>
      </c>
      <c r="B126" s="17" t="s">
        <v>544</v>
      </c>
      <c r="C126" s="15" t="str">
        <f t="shared" ref="C126:D133" si="10">$G$1</f>
        <v>N/A</v>
      </c>
      <c r="D126" s="15" t="str">
        <f t="shared" si="10"/>
        <v>N/A</v>
      </c>
    </row>
    <row r="127" spans="1:4" ht="68" x14ac:dyDescent="0.2">
      <c r="A127" s="14" t="s">
        <v>167</v>
      </c>
      <c r="B127" s="17" t="s">
        <v>544</v>
      </c>
      <c r="C127" s="15" t="str">
        <f t="shared" si="10"/>
        <v>N/A</v>
      </c>
      <c r="D127" s="15" t="str">
        <f t="shared" si="10"/>
        <v>N/A</v>
      </c>
    </row>
    <row r="128" spans="1:4" ht="34" x14ac:dyDescent="0.2">
      <c r="A128" s="14" t="s">
        <v>168</v>
      </c>
      <c r="B128" s="17" t="s">
        <v>544</v>
      </c>
      <c r="C128" s="15" t="str">
        <f t="shared" si="10"/>
        <v>N/A</v>
      </c>
      <c r="D128" s="15" t="str">
        <f t="shared" si="10"/>
        <v>N/A</v>
      </c>
    </row>
    <row r="129" spans="1:4" ht="34" x14ac:dyDescent="0.2">
      <c r="A129" s="14" t="s">
        <v>169</v>
      </c>
      <c r="B129" s="17" t="s">
        <v>544</v>
      </c>
      <c r="C129" s="15" t="str">
        <f t="shared" si="10"/>
        <v>N/A</v>
      </c>
      <c r="D129" s="15" t="str">
        <f t="shared" si="10"/>
        <v>N/A</v>
      </c>
    </row>
    <row r="130" spans="1:4" ht="51" x14ac:dyDescent="0.2">
      <c r="A130" s="14" t="s">
        <v>170</v>
      </c>
      <c r="B130" s="17" t="s">
        <v>544</v>
      </c>
      <c r="C130" s="15" t="str">
        <f t="shared" si="10"/>
        <v>N/A</v>
      </c>
      <c r="D130" s="15" t="str">
        <f t="shared" si="10"/>
        <v>N/A</v>
      </c>
    </row>
    <row r="131" spans="1:4" ht="34" x14ac:dyDescent="0.2">
      <c r="A131" s="14" t="s">
        <v>171</v>
      </c>
      <c r="B131" s="17" t="s">
        <v>544</v>
      </c>
      <c r="C131" s="15" t="str">
        <f t="shared" si="10"/>
        <v>N/A</v>
      </c>
      <c r="D131" s="15" t="str">
        <f t="shared" si="10"/>
        <v>N/A</v>
      </c>
    </row>
    <row r="132" spans="1:4" ht="51" x14ac:dyDescent="0.2">
      <c r="A132" s="14" t="s">
        <v>172</v>
      </c>
      <c r="B132" s="17" t="s">
        <v>544</v>
      </c>
      <c r="C132" s="15" t="str">
        <f t="shared" si="10"/>
        <v>N/A</v>
      </c>
      <c r="D132" s="15" t="str">
        <f t="shared" si="10"/>
        <v>N/A</v>
      </c>
    </row>
    <row r="133" spans="1:4" ht="34" x14ac:dyDescent="0.2">
      <c r="A133" s="14" t="s">
        <v>173</v>
      </c>
      <c r="B133" s="17" t="s">
        <v>544</v>
      </c>
      <c r="C133" s="15" t="str">
        <f t="shared" si="10"/>
        <v>N/A</v>
      </c>
      <c r="D133" s="15" t="str">
        <f t="shared" si="10"/>
        <v>N/A</v>
      </c>
    </row>
    <row r="134" spans="1:4" x14ac:dyDescent="0.2">
      <c r="A134" s="63" t="s">
        <v>174</v>
      </c>
      <c r="B134" s="63"/>
      <c r="C134" s="63"/>
      <c r="D134" s="63"/>
    </row>
    <row r="135" spans="1:4" x14ac:dyDescent="0.2">
      <c r="A135" s="62" t="s">
        <v>175</v>
      </c>
      <c r="B135" s="62"/>
      <c r="C135" s="62"/>
      <c r="D135" s="62"/>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62" t="s">
        <v>178</v>
      </c>
      <c r="B138" s="62"/>
      <c r="C138" s="62"/>
      <c r="D138" s="62"/>
    </row>
    <row r="139" spans="1:4" x14ac:dyDescent="0.2">
      <c r="A139" s="16" t="s">
        <v>491</v>
      </c>
      <c r="B139" s="17" t="s">
        <v>544</v>
      </c>
      <c r="C139" s="15" t="str">
        <f t="shared" ref="C139:D142" si="11">$G$1</f>
        <v>N/A</v>
      </c>
      <c r="D139" s="15" t="str">
        <f t="shared" si="11"/>
        <v>N/A</v>
      </c>
    </row>
    <row r="140" spans="1:4" x14ac:dyDescent="0.2">
      <c r="A140" s="16" t="s">
        <v>492</v>
      </c>
      <c r="B140" s="17" t="s">
        <v>544</v>
      </c>
      <c r="C140" s="15" t="str">
        <f t="shared" si="11"/>
        <v>N/A</v>
      </c>
      <c r="D140" s="15" t="str">
        <f t="shared" si="11"/>
        <v>N/A</v>
      </c>
    </row>
    <row r="141" spans="1:4" x14ac:dyDescent="0.2">
      <c r="A141" s="16" t="s">
        <v>493</v>
      </c>
      <c r="B141" s="17" t="s">
        <v>544</v>
      </c>
      <c r="C141" s="15" t="str">
        <f t="shared" si="11"/>
        <v>N/A</v>
      </c>
      <c r="D141" s="15" t="str">
        <f t="shared" si="11"/>
        <v>N/A</v>
      </c>
    </row>
    <row r="142" spans="1:4" x14ac:dyDescent="0.2">
      <c r="A142" s="16" t="s">
        <v>494</v>
      </c>
      <c r="B142" s="17" t="s">
        <v>544</v>
      </c>
      <c r="C142" s="15" t="str">
        <f t="shared" si="11"/>
        <v>N/A</v>
      </c>
      <c r="D142" s="15" t="str">
        <f t="shared" si="11"/>
        <v>N/A</v>
      </c>
    </row>
    <row r="143" spans="1:4" x14ac:dyDescent="0.2">
      <c r="A143" s="62" t="s">
        <v>179</v>
      </c>
      <c r="B143" s="62"/>
      <c r="C143" s="62"/>
      <c r="D143" s="62"/>
    </row>
    <row r="144" spans="1:4" x14ac:dyDescent="0.2">
      <c r="A144" s="16" t="s">
        <v>9</v>
      </c>
      <c r="B144" s="17" t="s">
        <v>544</v>
      </c>
      <c r="C144" s="15" t="str">
        <f t="shared" ref="C144:D147" si="12">$G$1</f>
        <v>N/A</v>
      </c>
      <c r="D144" s="15" t="str">
        <f t="shared" si="12"/>
        <v>N/A</v>
      </c>
    </row>
    <row r="145" spans="1:4" x14ac:dyDescent="0.2">
      <c r="A145" s="16" t="s">
        <v>10</v>
      </c>
      <c r="B145" s="17" t="s">
        <v>544</v>
      </c>
      <c r="C145" s="15" t="str">
        <f t="shared" si="12"/>
        <v>N/A</v>
      </c>
      <c r="D145" s="15" t="str">
        <f t="shared" si="12"/>
        <v>N/A</v>
      </c>
    </row>
    <row r="146" spans="1:4" ht="34" x14ac:dyDescent="0.2">
      <c r="A146" s="14" t="s">
        <v>180</v>
      </c>
      <c r="B146" s="17" t="s">
        <v>544</v>
      </c>
      <c r="C146" s="15" t="str">
        <f t="shared" si="12"/>
        <v>N/A</v>
      </c>
      <c r="D146" s="15" t="str">
        <f t="shared" si="12"/>
        <v>N/A</v>
      </c>
    </row>
    <row r="147" spans="1:4" ht="51" x14ac:dyDescent="0.2">
      <c r="A147" s="14" t="s">
        <v>181</v>
      </c>
      <c r="B147" s="17" t="s">
        <v>544</v>
      </c>
      <c r="C147" s="15" t="str">
        <f t="shared" si="12"/>
        <v>N/A</v>
      </c>
      <c r="D147" s="15" t="str">
        <f t="shared" si="12"/>
        <v>N/A</v>
      </c>
    </row>
    <row r="148" spans="1:4" x14ac:dyDescent="0.2">
      <c r="A148" s="63" t="s">
        <v>182</v>
      </c>
      <c r="B148" s="63"/>
      <c r="C148" s="63"/>
      <c r="D148" s="63"/>
    </row>
    <row r="149" spans="1:4" ht="127" customHeight="1" x14ac:dyDescent="0.2">
      <c r="A149" s="14" t="s">
        <v>183</v>
      </c>
      <c r="B149" s="17" t="s">
        <v>31</v>
      </c>
      <c r="C149" s="13" t="str">
        <f>$F$4&amp;CHAR(10)&amp;$F$5&amp;CHAR(10)&amp;$F$16</f>
        <v>ISO 13485
ISO 14971
IEC 62366-1</v>
      </c>
      <c r="D14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0" spans="1:4" ht="51" customHeight="1" x14ac:dyDescent="0.2">
      <c r="A150" s="14" t="s">
        <v>184</v>
      </c>
      <c r="B150" s="17"/>
      <c r="C150" s="60" t="s">
        <v>634</v>
      </c>
      <c r="D150" s="61"/>
    </row>
    <row r="151" spans="1:4" ht="51" x14ac:dyDescent="0.2">
      <c r="A151" s="14" t="s">
        <v>185</v>
      </c>
      <c r="B151" s="17" t="s">
        <v>544</v>
      </c>
      <c r="C151" s="19" t="str">
        <f t="shared" ref="C151:D154" si="13">$G$1</f>
        <v>N/A</v>
      </c>
      <c r="D151" s="19" t="str">
        <f t="shared" si="13"/>
        <v>N/A</v>
      </c>
    </row>
    <row r="152" spans="1:4" ht="34" x14ac:dyDescent="0.2">
      <c r="A152" s="14" t="s">
        <v>186</v>
      </c>
      <c r="B152" s="17" t="s">
        <v>544</v>
      </c>
      <c r="C152" s="19" t="str">
        <f t="shared" si="13"/>
        <v>N/A</v>
      </c>
      <c r="D152" s="19" t="str">
        <f t="shared" si="13"/>
        <v>N/A</v>
      </c>
    </row>
    <row r="153" spans="1:4" ht="51" x14ac:dyDescent="0.2">
      <c r="A153" s="14" t="s">
        <v>379</v>
      </c>
      <c r="B153" s="17" t="s">
        <v>544</v>
      </c>
      <c r="C153" s="19" t="str">
        <f t="shared" si="13"/>
        <v>N/A</v>
      </c>
      <c r="D153" s="19" t="str">
        <f t="shared" si="13"/>
        <v>N/A</v>
      </c>
    </row>
    <row r="154" spans="1:4" ht="34" x14ac:dyDescent="0.2">
      <c r="A154" s="14" t="s">
        <v>20</v>
      </c>
      <c r="B154" s="17" t="s">
        <v>544</v>
      </c>
      <c r="C154" s="19" t="str">
        <f t="shared" si="13"/>
        <v>N/A</v>
      </c>
      <c r="D154" s="19" t="str">
        <f t="shared" si="13"/>
        <v>N/A</v>
      </c>
    </row>
    <row r="155" spans="1:4" ht="135" customHeight="1" x14ac:dyDescent="0.2">
      <c r="A155" s="14" t="s">
        <v>187</v>
      </c>
      <c r="B155" s="17" t="s">
        <v>31</v>
      </c>
      <c r="C155" s="13" t="str">
        <f>$F$5&amp;CHAR(10)&amp;$F$16</f>
        <v>ISO 14971
IEC 62366-1</v>
      </c>
      <c r="D15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6" spans="1:4" x14ac:dyDescent="0.2">
      <c r="A156" s="63" t="s">
        <v>188</v>
      </c>
      <c r="B156" s="63"/>
      <c r="C156" s="63"/>
      <c r="D156" s="63"/>
    </row>
    <row r="157" spans="1:4" ht="153" x14ac:dyDescent="0.2">
      <c r="A157" s="14" t="s">
        <v>189</v>
      </c>
      <c r="B157" s="17" t="s">
        <v>31</v>
      </c>
      <c r="C157" s="13" t="str">
        <f>$F$5&amp;CHAR(10)&amp;$F$7&amp;CHAR(10)&amp;$F$8&amp;CHAR(10)&amp;_xlfn.TEXTJOIN(CHAR(10),TRUE,$F$10:$F$15)</f>
        <v>ISO 14971
ISO 1135-4
ISO 1135-5
ISO/TS 23128:2019
ISO 3826-1
ISO 3826-3
ISO 6710
ISO 80369-7
ISO 8536-4</v>
      </c>
      <c r="D15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8" spans="1:4" ht="153" x14ac:dyDescent="0.2">
      <c r="A158" s="14" t="s">
        <v>190</v>
      </c>
      <c r="B158" s="17" t="s">
        <v>31</v>
      </c>
      <c r="C158" s="13" t="str">
        <f>$F$5&amp;CHAR(10)&amp;F21&amp;CHAR(10)&amp;F22</f>
        <v>ISO 14971
ISO 3826-2
ISO 20417</v>
      </c>
      <c r="D15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9" spans="1:4" ht="160" customHeight="1" x14ac:dyDescent="0.2">
      <c r="A159" s="14" t="s">
        <v>191</v>
      </c>
      <c r="B159" s="17" t="s">
        <v>31</v>
      </c>
      <c r="C159" s="13" t="str">
        <f>$F$16&amp;CHAR(10)&amp;$F$21&amp;CHAR(10)&amp;$F$22</f>
        <v>IEC 62366-1
ISO 3826-2
ISO 20417</v>
      </c>
      <c r="D15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60" spans="1:4" x14ac:dyDescent="0.2">
      <c r="A160" s="64" t="s">
        <v>192</v>
      </c>
      <c r="B160" s="65"/>
      <c r="C160" s="65"/>
      <c r="D160" s="66"/>
    </row>
    <row r="161" spans="1:4" ht="68" x14ac:dyDescent="0.2">
      <c r="A161" s="14" t="s">
        <v>193</v>
      </c>
      <c r="B161" s="17" t="s">
        <v>544</v>
      </c>
      <c r="C161" s="15" t="str">
        <f>$G$1</f>
        <v>N/A</v>
      </c>
      <c r="D161" s="15" t="str">
        <f>$G$1</f>
        <v>N/A</v>
      </c>
    </row>
    <row r="162" spans="1:4" x14ac:dyDescent="0.2">
      <c r="A162" s="62" t="s">
        <v>194</v>
      </c>
      <c r="B162" s="62"/>
      <c r="C162" s="62"/>
      <c r="D162" s="62"/>
    </row>
    <row r="163" spans="1:4" ht="34" x14ac:dyDescent="0.2">
      <c r="A163" s="14" t="s">
        <v>11</v>
      </c>
      <c r="B163" s="17" t="s">
        <v>544</v>
      </c>
      <c r="C163" s="15" t="str">
        <f t="shared" ref="C163:D165" si="14">$G$1</f>
        <v>N/A</v>
      </c>
      <c r="D163" s="15" t="str">
        <f t="shared" si="14"/>
        <v>N/A</v>
      </c>
    </row>
    <row r="164" spans="1:4" ht="17" x14ac:dyDescent="0.2">
      <c r="A164" s="14" t="s">
        <v>12</v>
      </c>
      <c r="B164" s="17" t="s">
        <v>544</v>
      </c>
      <c r="C164" s="15" t="str">
        <f t="shared" si="14"/>
        <v>N/A</v>
      </c>
      <c r="D164" s="15" t="str">
        <f t="shared" si="14"/>
        <v>N/A</v>
      </c>
    </row>
    <row r="165" spans="1:4" ht="34" x14ac:dyDescent="0.2">
      <c r="A165" s="14" t="s">
        <v>13</v>
      </c>
      <c r="B165" s="17" t="s">
        <v>544</v>
      </c>
      <c r="C165" s="15" t="str">
        <f t="shared" si="14"/>
        <v>N/A</v>
      </c>
      <c r="D165" s="15" t="str">
        <f t="shared" si="14"/>
        <v>N/A</v>
      </c>
    </row>
    <row r="166" spans="1:4" x14ac:dyDescent="0.2">
      <c r="A166" s="62" t="s">
        <v>195</v>
      </c>
      <c r="B166" s="62"/>
      <c r="C166" s="62"/>
      <c r="D166" s="62"/>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3" t="s">
        <v>197</v>
      </c>
      <c r="B171" s="63"/>
      <c r="C171" s="63"/>
      <c r="D171" s="63"/>
    </row>
    <row r="172" spans="1:4" x14ac:dyDescent="0.2">
      <c r="A172" s="63" t="s">
        <v>198</v>
      </c>
      <c r="B172" s="63"/>
      <c r="C172" s="63"/>
      <c r="D172" s="63"/>
    </row>
    <row r="173" spans="1:4" ht="68" customHeight="1" x14ac:dyDescent="0.2">
      <c r="A173" s="68" t="s">
        <v>21</v>
      </c>
      <c r="B173" s="68"/>
      <c r="C173" s="68"/>
      <c r="D173" s="68"/>
    </row>
    <row r="174" spans="1:4" ht="120" customHeight="1" x14ac:dyDescent="0.2">
      <c r="A174" s="14" t="s">
        <v>199</v>
      </c>
      <c r="B174" s="17" t="s">
        <v>31</v>
      </c>
      <c r="C174" s="13" t="str">
        <f>$F$16&amp;CHAR(10)&amp;$F$21&amp;CHAR(10)&amp;$F$22</f>
        <v>IEC 62366-1
ISO 3826-2
ISO 20417</v>
      </c>
      <c r="D17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5" spans="1:4" ht="132" customHeight="1" x14ac:dyDescent="0.2">
      <c r="A175" s="14" t="s">
        <v>200</v>
      </c>
      <c r="B175" s="17" t="s">
        <v>31</v>
      </c>
      <c r="C175" s="13" t="str">
        <f>$F$22</f>
        <v>ISO 20417</v>
      </c>
      <c r="D17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6" spans="1:4" ht="152" customHeight="1" x14ac:dyDescent="0.2">
      <c r="A176" s="14" t="s">
        <v>201</v>
      </c>
      <c r="B176" s="17" t="s">
        <v>31</v>
      </c>
      <c r="C176" s="13" t="str">
        <f>$F$22</f>
        <v>ISO 20417</v>
      </c>
      <c r="D17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7" spans="1:4" ht="51" customHeight="1" x14ac:dyDescent="0.2">
      <c r="A177" s="14" t="s">
        <v>202</v>
      </c>
      <c r="B177" s="17" t="s">
        <v>544</v>
      </c>
      <c r="C177" s="60" t="s">
        <v>634</v>
      </c>
      <c r="D177" s="61"/>
    </row>
    <row r="178" spans="1:4" ht="34" customHeight="1" x14ac:dyDescent="0.2">
      <c r="A178" s="14" t="s">
        <v>204</v>
      </c>
      <c r="B178" s="17" t="s">
        <v>544</v>
      </c>
      <c r="C178" s="60" t="s">
        <v>634</v>
      </c>
      <c r="D178" s="61"/>
    </row>
    <row r="179" spans="1:4" ht="106" customHeight="1" x14ac:dyDescent="0.2">
      <c r="A179" s="14" t="s">
        <v>205</v>
      </c>
      <c r="B179" s="17" t="s">
        <v>544</v>
      </c>
      <c r="C179" s="60" t="s">
        <v>634</v>
      </c>
      <c r="D179" s="61"/>
    </row>
    <row r="180" spans="1:4" ht="130" customHeight="1" x14ac:dyDescent="0.2">
      <c r="A180" s="14" t="s">
        <v>206</v>
      </c>
      <c r="B180" s="17" t="s">
        <v>31</v>
      </c>
      <c r="C180" s="13" t="str">
        <f>$F$5&amp;CHAR(10)&amp;$F$22</f>
        <v>ISO 14971
ISO 20417</v>
      </c>
      <c r="D18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1" spans="1:4" ht="119" customHeight="1" x14ac:dyDescent="0.2">
      <c r="A181" s="14" t="s">
        <v>207</v>
      </c>
      <c r="B181" s="17" t="s">
        <v>31</v>
      </c>
      <c r="C181" s="13" t="str">
        <f>$F$21&amp;CHAR(10)&amp;$F$22</f>
        <v>ISO 3826-2
ISO 20417</v>
      </c>
      <c r="D18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2" spans="1:4" x14ac:dyDescent="0.2">
      <c r="A182" s="59" t="s">
        <v>208</v>
      </c>
      <c r="B182" s="59"/>
      <c r="C182" s="59"/>
      <c r="D182" s="59"/>
    </row>
    <row r="183" spans="1:4" x14ac:dyDescent="0.2">
      <c r="A183" s="68" t="s">
        <v>22</v>
      </c>
      <c r="B183" s="68"/>
      <c r="C183" s="68"/>
      <c r="D183" s="68"/>
    </row>
    <row r="184" spans="1:4" ht="116" customHeight="1" x14ac:dyDescent="0.2">
      <c r="A184" s="14" t="s">
        <v>209</v>
      </c>
      <c r="B184" s="17" t="s">
        <v>31</v>
      </c>
      <c r="C184" s="13" t="str">
        <f>$F$22</f>
        <v>ISO 20417</v>
      </c>
      <c r="D18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5" spans="1:4" ht="106" customHeight="1" x14ac:dyDescent="0.2">
      <c r="A185" s="14" t="s">
        <v>210</v>
      </c>
      <c r="B185" s="17" t="s">
        <v>31</v>
      </c>
      <c r="C185" s="13" t="str">
        <f>$F$22</f>
        <v>ISO 20417</v>
      </c>
      <c r="D18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6" spans="1:4" ht="125" customHeight="1" x14ac:dyDescent="0.2">
      <c r="A186" s="14" t="s">
        <v>211</v>
      </c>
      <c r="B186" s="17" t="s">
        <v>31</v>
      </c>
      <c r="C186" s="13" t="str">
        <f>$F$22</f>
        <v>ISO 20417</v>
      </c>
      <c r="D18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7" spans="1:4" ht="146" customHeight="1" x14ac:dyDescent="0.2">
      <c r="A187" s="14" t="s">
        <v>212</v>
      </c>
      <c r="B187" s="17" t="s">
        <v>31</v>
      </c>
      <c r="C187" s="13" t="str">
        <f>$F$22</f>
        <v>ISO 20417</v>
      </c>
      <c r="D18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8" spans="1:4" ht="17" customHeight="1" x14ac:dyDescent="0.2">
      <c r="A188" s="68" t="s">
        <v>203</v>
      </c>
      <c r="B188" s="68"/>
      <c r="C188" s="68"/>
      <c r="D188" s="68"/>
    </row>
    <row r="189" spans="1:4" ht="85" customHeight="1" x14ac:dyDescent="0.2">
      <c r="A189" s="18" t="s">
        <v>213</v>
      </c>
      <c r="B189" s="17" t="s">
        <v>31</v>
      </c>
      <c r="C189" s="13" t="str">
        <f>$F$22</f>
        <v>ISO 20417</v>
      </c>
      <c r="D18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0" spans="1:4" ht="83" customHeight="1" x14ac:dyDescent="0.2">
      <c r="A190" s="18" t="s">
        <v>214</v>
      </c>
      <c r="B190" s="17" t="s">
        <v>31</v>
      </c>
      <c r="C190" s="13" t="str">
        <f>$F$22</f>
        <v>ISO 20417</v>
      </c>
      <c r="D19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5">$F$22</f>
        <v>ISO 20417</v>
      </c>
      <c r="D192" s="13" t="str">
        <f t="shared" ref="D192:D204"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3" spans="1:4" ht="123" customHeight="1" x14ac:dyDescent="0.2">
      <c r="A193" s="14" t="s">
        <v>216</v>
      </c>
      <c r="B193" s="17" t="s">
        <v>31</v>
      </c>
      <c r="C193" s="13" t="str">
        <f t="shared" si="15"/>
        <v>ISO 20417</v>
      </c>
      <c r="D193"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4" spans="1:4" ht="110" customHeight="1" x14ac:dyDescent="0.2">
      <c r="A194" s="14" t="s">
        <v>217</v>
      </c>
      <c r="B194" s="17" t="s">
        <v>31</v>
      </c>
      <c r="C194" s="13" t="str">
        <f t="shared" si="15"/>
        <v>ISO 20417</v>
      </c>
      <c r="D194"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5" spans="1:4" ht="124" customHeight="1" x14ac:dyDescent="0.2">
      <c r="A195" s="14" t="s">
        <v>218</v>
      </c>
      <c r="B195" s="17" t="s">
        <v>31</v>
      </c>
      <c r="C195" s="13" t="str">
        <f t="shared" si="15"/>
        <v>ISO 20417</v>
      </c>
      <c r="D195"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6" spans="1:4" ht="93" customHeight="1" x14ac:dyDescent="0.2">
      <c r="A196" s="14" t="s">
        <v>219</v>
      </c>
      <c r="B196" s="17" t="s">
        <v>31</v>
      </c>
      <c r="C196" s="13" t="str">
        <f t="shared" si="15"/>
        <v>ISO 20417</v>
      </c>
      <c r="D196"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7" spans="1:4" ht="70" customHeight="1" x14ac:dyDescent="0.2">
      <c r="A197" s="14" t="s">
        <v>220</v>
      </c>
      <c r="B197" s="17" t="s">
        <v>31</v>
      </c>
      <c r="C197" s="13" t="str">
        <f t="shared" si="15"/>
        <v>ISO 20417</v>
      </c>
      <c r="D197"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8" spans="1:4" ht="88" customHeight="1" x14ac:dyDescent="0.2">
      <c r="A198" s="14" t="s">
        <v>221</v>
      </c>
      <c r="B198" s="17" t="s">
        <v>31</v>
      </c>
      <c r="C198" s="13" t="str">
        <f>_xlfn.TEXTJOIN(CHAR(10),TRUE,$F$19:$F$22)</f>
        <v>ISO 11607-1
ISO 11607-2
ISO 3826-2
ISO 20417</v>
      </c>
      <c r="D198"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9" spans="1:4" ht="115" customHeight="1" x14ac:dyDescent="0.2">
      <c r="A199" s="14" t="s">
        <v>222</v>
      </c>
      <c r="B199" s="17" t="s">
        <v>31</v>
      </c>
      <c r="C199" s="13" t="str">
        <f>$F$22</f>
        <v>ISO 20417</v>
      </c>
      <c r="D199"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0" spans="1:4" ht="112" customHeight="1" x14ac:dyDescent="0.2">
      <c r="A200" s="14" t="s">
        <v>223</v>
      </c>
      <c r="B200" s="17" t="s">
        <v>31</v>
      </c>
      <c r="C200" s="13" t="str">
        <f>_xlfn.TEXTJOIN(CHAR(10),TRUE,$F$19:$F$22)</f>
        <v>ISO 11607-1
ISO 11607-2
ISO 3826-2
ISO 20417</v>
      </c>
      <c r="D200"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1" spans="1:4" ht="108" customHeight="1" x14ac:dyDescent="0.2">
      <c r="A201" s="14" t="s">
        <v>224</v>
      </c>
      <c r="B201" s="17" t="s">
        <v>544</v>
      </c>
      <c r="C201" s="19" t="str">
        <f>$G$1</f>
        <v>N/A</v>
      </c>
      <c r="D201" s="19" t="str">
        <f>$G$1</f>
        <v>N/A</v>
      </c>
    </row>
    <row r="202" spans="1:4" ht="130" customHeight="1" x14ac:dyDescent="0.2">
      <c r="A202" s="14" t="s">
        <v>225</v>
      </c>
      <c r="B202" s="17" t="s">
        <v>31</v>
      </c>
      <c r="C202" s="13" t="str">
        <f>$F$16&amp;CHAR(10)&amp;$F$22</f>
        <v>IEC 62366-1
ISO 20417</v>
      </c>
      <c r="D202"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3" spans="1:4" ht="92" customHeight="1" x14ac:dyDescent="0.2">
      <c r="A203" s="14" t="s">
        <v>226</v>
      </c>
      <c r="B203" s="17" t="s">
        <v>31</v>
      </c>
      <c r="C203" s="13" t="str">
        <f>$F$22</f>
        <v>ISO 20417</v>
      </c>
      <c r="D203"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4" spans="1:4" ht="110" customHeight="1" x14ac:dyDescent="0.2">
      <c r="A204" s="14" t="s">
        <v>227</v>
      </c>
      <c r="B204" s="17" t="s">
        <v>31</v>
      </c>
      <c r="C204" s="13" t="str">
        <f>$F$16&amp;CHAR(10)&amp;$F$22</f>
        <v>IEC 62366-1
ISO 20417</v>
      </c>
      <c r="D204"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5" spans="1:4" ht="34" x14ac:dyDescent="0.2">
      <c r="A205" s="14" t="s">
        <v>228</v>
      </c>
      <c r="B205" s="17" t="s">
        <v>544</v>
      </c>
      <c r="C205" s="19" t="str">
        <f>$G$1</f>
        <v>N/A</v>
      </c>
      <c r="D205" s="19" t="str">
        <f>$G$1</f>
        <v>N/A</v>
      </c>
    </row>
    <row r="206" spans="1:4" x14ac:dyDescent="0.2">
      <c r="A206" s="59" t="s">
        <v>229</v>
      </c>
      <c r="B206" s="59"/>
      <c r="C206" s="59"/>
      <c r="D206" s="59"/>
    </row>
    <row r="207" spans="1:4" ht="17" customHeight="1" x14ac:dyDescent="0.2">
      <c r="A207" s="69" t="s">
        <v>23</v>
      </c>
      <c r="B207" s="70"/>
      <c r="C207" s="70"/>
      <c r="D207" s="71"/>
    </row>
    <row r="208" spans="1:4" ht="78" customHeight="1" x14ac:dyDescent="0.2">
      <c r="A208" s="14" t="s">
        <v>233</v>
      </c>
      <c r="B208" s="17" t="s">
        <v>31</v>
      </c>
      <c r="C208" s="13" t="str">
        <f>$F$19&amp;CHAR(10)&amp;$F$20&amp;CHAR(10)&amp;$F$22</f>
        <v>ISO 11607-1
ISO 11607-2
ISO 20417</v>
      </c>
      <c r="D208" s="13" t="str">
        <f t="shared" ref="D208:D217" si="17">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9" spans="1:4" ht="70" customHeight="1" x14ac:dyDescent="0.2">
      <c r="A209" s="14" t="s">
        <v>234</v>
      </c>
      <c r="B209" s="17" t="s">
        <v>31</v>
      </c>
      <c r="C209" s="13" t="str">
        <f>$F$19&amp;CHAR(10)&amp;$F$20&amp;CHAR(10)&amp;$F$22</f>
        <v>ISO 11607-1
ISO 11607-2
ISO 20417</v>
      </c>
      <c r="D209" s="13"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0" spans="1:4" ht="57" customHeight="1" x14ac:dyDescent="0.2">
      <c r="A210" s="14" t="s">
        <v>235</v>
      </c>
      <c r="B210" s="17" t="s">
        <v>31</v>
      </c>
      <c r="C210" s="13" t="str">
        <f>$F$19&amp;CHAR(10)&amp;$F$20&amp;CHAR(10)&amp;$F$22</f>
        <v>ISO 11607-1
ISO 11607-2
ISO 20417</v>
      </c>
      <c r="D210" s="13"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1" spans="1:4" ht="105" customHeight="1" x14ac:dyDescent="0.2">
      <c r="A211" s="14" t="s">
        <v>236</v>
      </c>
      <c r="B211" s="17" t="s">
        <v>31</v>
      </c>
      <c r="C211" s="13" t="str">
        <f>$F$19&amp;CHAR(10)&amp;$F$20&amp;CHAR(10)&amp;$F$22</f>
        <v>ISO 11607-1
ISO 11607-2
ISO 20417</v>
      </c>
      <c r="D211" s="13"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2" spans="1:4" ht="83" customHeight="1" x14ac:dyDescent="0.2">
      <c r="A212" s="14" t="s">
        <v>237</v>
      </c>
      <c r="B212" s="17" t="s">
        <v>31</v>
      </c>
      <c r="C212" s="13" t="str">
        <f>$F$19&amp;CHAR(10)&amp;$F$20&amp;CHAR(10)&amp;$F$22</f>
        <v>ISO 11607-1
ISO 11607-2
ISO 20417</v>
      </c>
      <c r="D212" s="13"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3" spans="1:4" ht="85" customHeight="1" x14ac:dyDescent="0.2">
      <c r="A213" s="14" t="s">
        <v>238</v>
      </c>
      <c r="B213" s="17" t="s">
        <v>31</v>
      </c>
      <c r="C213" s="13" t="str">
        <f>$F$22</f>
        <v>ISO 20417</v>
      </c>
      <c r="D213" s="13"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4" spans="1:4" ht="85" customHeight="1" x14ac:dyDescent="0.2">
      <c r="A214" s="14" t="s">
        <v>239</v>
      </c>
      <c r="B214" s="17" t="s">
        <v>31</v>
      </c>
      <c r="C214" s="13" t="str">
        <f>$F$22</f>
        <v>ISO 20417</v>
      </c>
      <c r="D214" s="13"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5" spans="1:4" ht="59" customHeight="1" x14ac:dyDescent="0.2">
      <c r="A215" s="14" t="s">
        <v>240</v>
      </c>
      <c r="B215" s="17" t="s">
        <v>31</v>
      </c>
      <c r="C215" s="13" t="str">
        <f>$F$22</f>
        <v>ISO 20417</v>
      </c>
      <c r="D215" s="13"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6" spans="1:4" ht="93" customHeight="1" x14ac:dyDescent="0.2">
      <c r="A216" s="14" t="s">
        <v>241</v>
      </c>
      <c r="B216" s="17" t="s">
        <v>31</v>
      </c>
      <c r="C216" s="13" t="str">
        <f>$F$22</f>
        <v>ISO 20417</v>
      </c>
      <c r="D216" s="13"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7" spans="1:4" ht="95" customHeight="1" x14ac:dyDescent="0.2">
      <c r="A217" s="14" t="s">
        <v>242</v>
      </c>
      <c r="B217" s="17" t="s">
        <v>31</v>
      </c>
      <c r="C217" s="13" t="str">
        <f>_xlfn.TEXTJOIN(CHAR(10),TRUE,$F$19:$F$22)</f>
        <v>ISO 11607-1
ISO 11607-2
ISO 3826-2
ISO 20417</v>
      </c>
      <c r="D217" s="13"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8" spans="1:4" x14ac:dyDescent="0.2">
      <c r="A218" s="64" t="s">
        <v>243</v>
      </c>
      <c r="B218" s="65"/>
      <c r="C218" s="65"/>
      <c r="D218" s="66"/>
    </row>
    <row r="219" spans="1:4" ht="17" customHeight="1" x14ac:dyDescent="0.2">
      <c r="A219" s="69" t="s">
        <v>24</v>
      </c>
      <c r="B219" s="70"/>
      <c r="C219" s="70"/>
      <c r="D219" s="71"/>
    </row>
    <row r="220" spans="1:4" ht="99" customHeight="1" x14ac:dyDescent="0.2">
      <c r="A220" s="14" t="s">
        <v>244</v>
      </c>
      <c r="B220" s="17" t="s">
        <v>31</v>
      </c>
      <c r="C220" s="13" t="str">
        <f>$F$22</f>
        <v>ISO 20417</v>
      </c>
      <c r="D220" s="13" t="str">
        <f t="shared" ref="D220:D229" si="18">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1" spans="1:4" ht="98" customHeight="1" x14ac:dyDescent="0.2">
      <c r="A221" s="14" t="s">
        <v>245</v>
      </c>
      <c r="B221" s="17" t="s">
        <v>31</v>
      </c>
      <c r="C221" s="13" t="str">
        <f>$F$22</f>
        <v>ISO 20417</v>
      </c>
      <c r="D221" s="13"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2" spans="1:4" ht="128" customHeight="1" x14ac:dyDescent="0.2">
      <c r="A222" s="14" t="s">
        <v>246</v>
      </c>
      <c r="B222" s="17" t="s">
        <v>31</v>
      </c>
      <c r="C222" s="13" t="str">
        <f>$F$22</f>
        <v>ISO 20417</v>
      </c>
      <c r="D222" s="13"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3" spans="1:4" ht="130" customHeight="1" x14ac:dyDescent="0.2">
      <c r="A223" s="14" t="s">
        <v>247</v>
      </c>
      <c r="B223" s="17" t="s">
        <v>31</v>
      </c>
      <c r="C223" s="13" t="str">
        <f>$F$22</f>
        <v>ISO 20417</v>
      </c>
      <c r="D223" s="13"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4" spans="1:4" ht="145" customHeight="1" x14ac:dyDescent="0.2">
      <c r="A224" s="14" t="s">
        <v>248</v>
      </c>
      <c r="B224" s="17" t="s">
        <v>31</v>
      </c>
      <c r="C224" s="13" t="str">
        <f>$F$22</f>
        <v>ISO 20417</v>
      </c>
      <c r="D224" s="13"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5" spans="1:4" ht="61" customHeight="1" x14ac:dyDescent="0.2">
      <c r="A225" s="14" t="s">
        <v>249</v>
      </c>
      <c r="B225" s="17" t="s">
        <v>544</v>
      </c>
      <c r="C225" s="19" t="str">
        <f>$G$1</f>
        <v>N/A</v>
      </c>
      <c r="D225" s="19" t="str">
        <f>$G$1</f>
        <v>N/A</v>
      </c>
    </row>
    <row r="226" spans="1:4" ht="76" customHeight="1" x14ac:dyDescent="0.2">
      <c r="A226" s="14" t="s">
        <v>250</v>
      </c>
      <c r="B226" s="17" t="s">
        <v>31</v>
      </c>
      <c r="C226" s="13" t="str">
        <f>$F$22</f>
        <v>ISO 20417</v>
      </c>
      <c r="D226" s="13"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7" spans="1:4" ht="96" customHeight="1" x14ac:dyDescent="0.2">
      <c r="A227" s="14" t="s">
        <v>251</v>
      </c>
      <c r="B227" s="17" t="s">
        <v>31</v>
      </c>
      <c r="C227" s="13" t="str">
        <f>$F$22</f>
        <v>ISO 20417</v>
      </c>
      <c r="D227" s="13"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8" spans="1:4" ht="108" customHeight="1" x14ac:dyDescent="0.2">
      <c r="A228" s="14" t="s">
        <v>252</v>
      </c>
      <c r="B228" s="17" t="s">
        <v>31</v>
      </c>
      <c r="C228" s="13" t="str">
        <f>$F$22</f>
        <v>ISO 20417</v>
      </c>
      <c r="D228" s="13"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9" spans="1:4" ht="95" customHeight="1" x14ac:dyDescent="0.2">
      <c r="A229" s="14" t="s">
        <v>253</v>
      </c>
      <c r="B229" s="17" t="s">
        <v>31</v>
      </c>
      <c r="C229" s="13" t="str">
        <f>$F$22</f>
        <v>ISO 20417</v>
      </c>
      <c r="D229" s="13"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0" spans="1:4" x14ac:dyDescent="0.2">
      <c r="A230" s="68" t="s">
        <v>254</v>
      </c>
      <c r="B230" s="68"/>
      <c r="C230" s="68"/>
      <c r="D230" s="68"/>
    </row>
    <row r="231" spans="1:4" ht="34" x14ac:dyDescent="0.2">
      <c r="A231" s="14" t="s">
        <v>495</v>
      </c>
      <c r="B231" s="17" t="s">
        <v>544</v>
      </c>
      <c r="C231" s="19" t="str">
        <f t="shared" ref="C231:D234" si="19">$G$1</f>
        <v>N/A</v>
      </c>
      <c r="D231" s="19" t="str">
        <f t="shared" si="19"/>
        <v>N/A</v>
      </c>
    </row>
    <row r="232" spans="1:4" ht="17" x14ac:dyDescent="0.2">
      <c r="A232" s="14" t="s">
        <v>496</v>
      </c>
      <c r="B232" s="17" t="s">
        <v>544</v>
      </c>
      <c r="C232" s="19" t="str">
        <f t="shared" si="19"/>
        <v>N/A</v>
      </c>
      <c r="D232" s="19" t="str">
        <f t="shared" si="19"/>
        <v>N/A</v>
      </c>
    </row>
    <row r="233" spans="1:4" ht="34" x14ac:dyDescent="0.2">
      <c r="A233" s="14" t="s">
        <v>497</v>
      </c>
      <c r="B233" s="17" t="s">
        <v>544</v>
      </c>
      <c r="C233" s="19" t="str">
        <f t="shared" si="19"/>
        <v>N/A</v>
      </c>
      <c r="D233" s="19" t="str">
        <f t="shared" si="19"/>
        <v>N/A</v>
      </c>
    </row>
    <row r="234" spans="1:4" ht="17" x14ac:dyDescent="0.2">
      <c r="A234" s="14" t="s">
        <v>498</v>
      </c>
      <c r="B234" s="17" t="s">
        <v>544</v>
      </c>
      <c r="C234" s="19" t="str">
        <f t="shared" si="19"/>
        <v>N/A</v>
      </c>
      <c r="D234" s="19" t="str">
        <f t="shared" si="19"/>
        <v>N/A</v>
      </c>
    </row>
    <row r="235" spans="1:4" ht="98" customHeight="1" x14ac:dyDescent="0.2">
      <c r="A235" s="14" t="s">
        <v>255</v>
      </c>
      <c r="B235" s="17" t="s">
        <v>31</v>
      </c>
      <c r="C235" s="13" t="str">
        <f>$F$19&amp;CHAR(10)&amp;$F$20&amp;CHAR(10)&amp;$F$22</f>
        <v>ISO 11607-1
ISO 11607-2
ISO 20417</v>
      </c>
      <c r="D235" s="13" t="str">
        <f t="shared" ref="D235" si="20">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6" spans="1:4" ht="34" x14ac:dyDescent="0.2">
      <c r="A236" s="14" t="s">
        <v>256</v>
      </c>
      <c r="B236" s="17" t="s">
        <v>544</v>
      </c>
      <c r="C236" s="19" t="str">
        <f t="shared" ref="C236:D238" si="21">$G$1</f>
        <v>N/A</v>
      </c>
      <c r="D236" s="19" t="str">
        <f t="shared" si="21"/>
        <v>N/A</v>
      </c>
    </row>
    <row r="237" spans="1:4" ht="68" x14ac:dyDescent="0.2">
      <c r="A237" s="14" t="s">
        <v>257</v>
      </c>
      <c r="B237" s="17" t="s">
        <v>544</v>
      </c>
      <c r="C237" s="19" t="str">
        <f t="shared" si="21"/>
        <v>N/A</v>
      </c>
      <c r="D237" s="19" t="str">
        <f t="shared" si="21"/>
        <v>N/A</v>
      </c>
    </row>
    <row r="238" spans="1:4" ht="34" x14ac:dyDescent="0.2">
      <c r="A238" s="14" t="s">
        <v>258</v>
      </c>
      <c r="B238" s="17" t="s">
        <v>544</v>
      </c>
      <c r="C238" s="19" t="str">
        <f t="shared" si="21"/>
        <v>N/A</v>
      </c>
      <c r="D238" s="19" t="str">
        <f t="shared" si="21"/>
        <v>N/A</v>
      </c>
    </row>
    <row r="239" spans="1:4" ht="89" customHeight="1" x14ac:dyDescent="0.2">
      <c r="A239" s="14" t="s">
        <v>259</v>
      </c>
      <c r="B239" s="17" t="s">
        <v>31</v>
      </c>
      <c r="C239" s="13" t="str">
        <f>$F$5&amp;CHAR(10)&amp;$F$19&amp;CHAR(10)&amp;$F$20&amp;CHAR(10)&amp;$F$22</f>
        <v>ISO 14971
ISO 11607-1
ISO 11607-2
ISO 20417</v>
      </c>
      <c r="D23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0" spans="1:4" ht="17" customHeight="1" x14ac:dyDescent="0.2">
      <c r="A240" s="68" t="s">
        <v>260</v>
      </c>
      <c r="B240" s="68"/>
      <c r="C240" s="68"/>
      <c r="D240" s="68"/>
    </row>
    <row r="241" spans="1:4" ht="64" customHeight="1" x14ac:dyDescent="0.2">
      <c r="A241" s="16" t="s">
        <v>499</v>
      </c>
      <c r="B241" s="17" t="s">
        <v>544</v>
      </c>
      <c r="C241" s="19" t="str">
        <f>$G$1</f>
        <v>N/A</v>
      </c>
      <c r="D241" s="19" t="str">
        <f>$G$1</f>
        <v>N/A</v>
      </c>
    </row>
    <row r="242" spans="1:4" ht="61" customHeight="1" x14ac:dyDescent="0.2">
      <c r="A242" s="16" t="s">
        <v>500</v>
      </c>
      <c r="B242" s="17" t="s">
        <v>544</v>
      </c>
      <c r="C242" s="19" t="str">
        <f>$G$1</f>
        <v>N/A</v>
      </c>
      <c r="D242" s="19" t="str">
        <f>$G$1</f>
        <v>N/A</v>
      </c>
    </row>
    <row r="243" spans="1:4" x14ac:dyDescent="0.2">
      <c r="A243" s="62" t="s">
        <v>261</v>
      </c>
      <c r="B243" s="62"/>
      <c r="C243" s="62"/>
      <c r="D243" s="62"/>
    </row>
    <row r="244" spans="1:4" ht="69" customHeight="1" x14ac:dyDescent="0.2">
      <c r="A244" s="16" t="s">
        <v>501</v>
      </c>
      <c r="B244" s="17" t="s">
        <v>544</v>
      </c>
      <c r="C244" s="19" t="str">
        <f>$G$1</f>
        <v>N/A</v>
      </c>
      <c r="D244" s="19" t="str">
        <f>$G$1</f>
        <v>N/A</v>
      </c>
    </row>
    <row r="245" spans="1:4" ht="75" customHeight="1" x14ac:dyDescent="0.2">
      <c r="A245" s="16" t="s">
        <v>502</v>
      </c>
      <c r="B245" s="17" t="s">
        <v>544</v>
      </c>
      <c r="C245" s="19" t="str">
        <f>$G$1</f>
        <v>N/A</v>
      </c>
      <c r="D245" s="19" t="str">
        <f>$G$1</f>
        <v>N/A</v>
      </c>
    </row>
    <row r="246" spans="1:4" ht="46" customHeight="1" x14ac:dyDescent="0.2">
      <c r="A246" s="68" t="s">
        <v>262</v>
      </c>
      <c r="B246" s="68"/>
      <c r="C246" s="68"/>
      <c r="D246" s="68"/>
    </row>
    <row r="247" spans="1:4" ht="89" customHeight="1" x14ac:dyDescent="0.2">
      <c r="A247" s="14" t="s">
        <v>503</v>
      </c>
      <c r="B247" s="17" t="s">
        <v>31</v>
      </c>
      <c r="C247" s="13" t="str">
        <f>$F$22</f>
        <v>ISO 20417</v>
      </c>
      <c r="D24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8" spans="1:4" ht="89" customHeight="1" x14ac:dyDescent="0.2">
      <c r="A248" s="14" t="s">
        <v>504</v>
      </c>
      <c r="B248" s="17" t="s">
        <v>31</v>
      </c>
      <c r="C248" s="13" t="str">
        <f>$F$22</f>
        <v>ISO 20417</v>
      </c>
      <c r="D24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9" spans="1:4" ht="67" customHeight="1" x14ac:dyDescent="0.2">
      <c r="A249" s="14" t="s">
        <v>505</v>
      </c>
      <c r="B249" s="17" t="s">
        <v>544</v>
      </c>
      <c r="C249" s="19" t="str">
        <f>$G$1</f>
        <v>N/A</v>
      </c>
      <c r="D249" s="19" t="str">
        <f>$G$1</f>
        <v>N/A</v>
      </c>
    </row>
    <row r="250" spans="1:4" ht="102" customHeight="1" x14ac:dyDescent="0.2">
      <c r="A250" s="14" t="s">
        <v>506</v>
      </c>
      <c r="B250" s="17" t="s">
        <v>31</v>
      </c>
      <c r="C250" s="13" t="str">
        <f>$F$6&amp;CHAR(10)&amp;$F$22</f>
        <v>ISO 10993-1
ISO 20417</v>
      </c>
      <c r="D25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1" spans="1:4" ht="103" customHeight="1" x14ac:dyDescent="0.2">
      <c r="A251" s="14" t="s">
        <v>507</v>
      </c>
      <c r="B251" s="17" t="s">
        <v>31</v>
      </c>
      <c r="C251" s="13" t="str">
        <f>$F$6&amp;CHAR(10)&amp;$F$22</f>
        <v>ISO 10993-1
ISO 20417</v>
      </c>
      <c r="D25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2" spans="1:4" ht="86" customHeight="1" x14ac:dyDescent="0.2">
      <c r="A252" s="14" t="s">
        <v>508</v>
      </c>
      <c r="B252" s="17" t="s">
        <v>31</v>
      </c>
      <c r="C252" s="13" t="str">
        <f>$F$5&amp;CHAR(10)&amp;$F$22</f>
        <v>ISO 14971
ISO 20417</v>
      </c>
      <c r="D25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3" spans="1:4" ht="97" customHeight="1" x14ac:dyDescent="0.2">
      <c r="A253" s="14" t="s">
        <v>263</v>
      </c>
      <c r="B253" s="17" t="s">
        <v>31</v>
      </c>
      <c r="C253" s="13" t="str">
        <f>$F$6&amp;CHAR(10)&amp;$F$22</f>
        <v>ISO 10993-1
ISO 20417</v>
      </c>
      <c r="D25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4" spans="1:4" ht="34" x14ac:dyDescent="0.2">
      <c r="A254" s="14" t="s">
        <v>264</v>
      </c>
      <c r="B254" s="17" t="s">
        <v>544</v>
      </c>
      <c r="C254" s="19" t="str">
        <f>$G$1</f>
        <v>N/A</v>
      </c>
      <c r="D254" s="19" t="str">
        <f>$G$1</f>
        <v>N/A</v>
      </c>
    </row>
    <row r="255" spans="1:4" ht="34" customHeight="1" x14ac:dyDescent="0.2">
      <c r="A255" s="69" t="s">
        <v>265</v>
      </c>
      <c r="B255" s="70"/>
      <c r="C255" s="70"/>
      <c r="D255" s="71"/>
    </row>
    <row r="256" spans="1:4" ht="95" customHeight="1" x14ac:dyDescent="0.2">
      <c r="A256" s="14" t="s">
        <v>509</v>
      </c>
      <c r="B256" s="17" t="s">
        <v>31</v>
      </c>
      <c r="C256" s="13" t="str">
        <f>$F$9&amp;CHAR(10)&amp;$F$22</f>
        <v>ISO 11737-1
ISO 20417</v>
      </c>
      <c r="D25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7" spans="1:4" ht="59" customHeight="1" x14ac:dyDescent="0.2">
      <c r="A257" s="14" t="s">
        <v>510</v>
      </c>
      <c r="B257" s="17" t="s">
        <v>31</v>
      </c>
      <c r="C257" s="13" t="str">
        <f>$F$22</f>
        <v>ISO 20417</v>
      </c>
      <c r="D25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8" spans="1:4" ht="34" x14ac:dyDescent="0.2">
      <c r="A258" s="18" t="s">
        <v>266</v>
      </c>
      <c r="B258" s="17" t="s">
        <v>544</v>
      </c>
      <c r="C258" s="19" t="str">
        <f t="shared" ref="C258:D260" si="22">$G$1</f>
        <v>N/A</v>
      </c>
      <c r="D258" s="19" t="str">
        <f t="shared" si="22"/>
        <v>N/A</v>
      </c>
    </row>
    <row r="259" spans="1:4" ht="34" x14ac:dyDescent="0.2">
      <c r="A259" s="14" t="s">
        <v>267</v>
      </c>
      <c r="B259" s="17" t="s">
        <v>544</v>
      </c>
      <c r="C259" s="19" t="str">
        <f t="shared" si="22"/>
        <v>N/A</v>
      </c>
      <c r="D259" s="19" t="str">
        <f t="shared" si="22"/>
        <v>N/A</v>
      </c>
    </row>
    <row r="260" spans="1:4" ht="34" x14ac:dyDescent="0.2">
      <c r="A260" s="14" t="s">
        <v>268</v>
      </c>
      <c r="B260" s="17" t="s">
        <v>544</v>
      </c>
      <c r="C260" s="19" t="str">
        <f t="shared" si="22"/>
        <v>N/A</v>
      </c>
      <c r="D260" s="19" t="str">
        <f t="shared" si="22"/>
        <v>N/A</v>
      </c>
    </row>
    <row r="261" spans="1:4" ht="59" customHeight="1" x14ac:dyDescent="0.2">
      <c r="A261" s="14" t="s">
        <v>269</v>
      </c>
      <c r="B261" s="17" t="s">
        <v>31</v>
      </c>
      <c r="C261" s="13" t="str">
        <f>$F$22</f>
        <v>ISO 20417</v>
      </c>
      <c r="D26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2" spans="1:4" ht="66" customHeight="1" x14ac:dyDescent="0.2">
      <c r="A262" s="14" t="s">
        <v>270</v>
      </c>
      <c r="B262" s="17" t="s">
        <v>31</v>
      </c>
      <c r="C262" s="13" t="str">
        <f>$F$22</f>
        <v>ISO 20417</v>
      </c>
      <c r="D26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3" spans="1:4" ht="17" x14ac:dyDescent="0.2">
      <c r="A263" s="14" t="s">
        <v>271</v>
      </c>
      <c r="B263" s="17" t="s">
        <v>544</v>
      </c>
      <c r="C263" s="19" t="str">
        <f>$G$1</f>
        <v>N/A</v>
      </c>
      <c r="D263" s="19" t="str">
        <f>$G$1</f>
        <v>N/A</v>
      </c>
    </row>
    <row r="264" spans="1:4" ht="51" x14ac:dyDescent="0.2">
      <c r="A264" s="14" t="s">
        <v>272</v>
      </c>
      <c r="B264" s="17" t="s">
        <v>544</v>
      </c>
      <c r="C264" s="19" t="str">
        <f>$G$1</f>
        <v>N/A</v>
      </c>
      <c r="D264" s="19" t="str">
        <f>$G$1</f>
        <v>N/A</v>
      </c>
    </row>
  </sheetData>
  <mergeCells count="73">
    <mergeCell ref="C37:D37"/>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62:D162"/>
    <mergeCell ref="A166:D166"/>
    <mergeCell ref="A171:D171"/>
    <mergeCell ref="A172:D172"/>
    <mergeCell ref="A125:D125"/>
    <mergeCell ref="A138:D138"/>
    <mergeCell ref="A143:D143"/>
    <mergeCell ref="A148:D148"/>
    <mergeCell ref="A156:D156"/>
    <mergeCell ref="A160:D160"/>
    <mergeCell ref="C150:D150"/>
    <mergeCell ref="A79:D79"/>
    <mergeCell ref="A80:D80"/>
    <mergeCell ref="A84:D84"/>
    <mergeCell ref="A89:D89"/>
    <mergeCell ref="A91:D91"/>
    <mergeCell ref="C81:D81"/>
    <mergeCell ref="C82:D82"/>
    <mergeCell ref="C83:D83"/>
    <mergeCell ref="C85:D85"/>
    <mergeCell ref="C86:D86"/>
    <mergeCell ref="C87:D87"/>
    <mergeCell ref="C88:D88"/>
    <mergeCell ref="A104:D104"/>
    <mergeCell ref="A107:D107"/>
    <mergeCell ref="A108:D108"/>
    <mergeCell ref="A111:D111"/>
    <mergeCell ref="A115:D115"/>
    <mergeCell ref="A57:D57"/>
    <mergeCell ref="A59:D59"/>
    <mergeCell ref="A63:D63"/>
    <mergeCell ref="A64:D64"/>
    <mergeCell ref="C51:D51"/>
    <mergeCell ref="C52:D52"/>
    <mergeCell ref="C53:D53"/>
    <mergeCell ref="C58:D58"/>
    <mergeCell ref="A6:D6"/>
    <mergeCell ref="A7:D7"/>
    <mergeCell ref="A14:D14"/>
    <mergeCell ref="A19:D19"/>
    <mergeCell ref="A28:D28"/>
    <mergeCell ref="C177:D177"/>
    <mergeCell ref="C178:D178"/>
    <mergeCell ref="C179:D179"/>
    <mergeCell ref="C54:D54"/>
    <mergeCell ref="A29:D29"/>
    <mergeCell ref="C47:D47"/>
    <mergeCell ref="C48:D48"/>
    <mergeCell ref="A120:D120"/>
    <mergeCell ref="A76:D76"/>
    <mergeCell ref="A40:D40"/>
    <mergeCell ref="A41:D41"/>
    <mergeCell ref="A42:D42"/>
    <mergeCell ref="A46:D46"/>
    <mergeCell ref="A49:D49"/>
    <mergeCell ref="A50:D50"/>
    <mergeCell ref="A55:D55"/>
  </mergeCells>
  <dataValidations count="1">
    <dataValidation type="list" allowBlank="1" showInputMessage="1" showErrorMessage="1" sqref="B4:B5 B8:B13 B15:B18 B20:B25 B85:B88 B43:B45 B58 B174:B181 B56 B51:B54 B60:B62 B65:B75 B77:B78 B47:B48 B81:B83 B256:B264 B92:B103 B105:B106 B109:B110 B112:B114 B116:B119 B121:B124 B126:B133 B136:B137 B139:B142 B144:B147 B149:B155 B157:B159 B161 B163:B165 B167:B168 B90 B184:B187 B189:B205 B208:B217 B220:B229 B231:B239 B241:B242 B244:B245 B247:B254 B30:B36 B38:B39" xr:uid="{303C9FB5-056F-A447-BB02-43B7163805CD}">
      <formula1>"Y,N"</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E207-A5D6-164E-BA45-6E76DDCD5BA4}">
  <dimension ref="A1:J264"/>
  <sheetViews>
    <sheetView topLeftCell="A98" zoomScale="85" zoomScaleNormal="85" workbookViewId="0">
      <selection activeCell="C101" sqref="C101"/>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1" t="s">
        <v>80</v>
      </c>
      <c r="F1" s="32" t="s">
        <v>53</v>
      </c>
      <c r="G1" s="1" t="s">
        <v>514</v>
      </c>
      <c r="I1" s="26" t="s">
        <v>276</v>
      </c>
    </row>
    <row r="3" spans="1:10" ht="32" x14ac:dyDescent="0.2">
      <c r="A3" s="20" t="s">
        <v>78</v>
      </c>
      <c r="B3" s="10" t="s">
        <v>566</v>
      </c>
      <c r="C3" s="11" t="s">
        <v>564</v>
      </c>
      <c r="D3" s="11" t="s">
        <v>77</v>
      </c>
      <c r="E3" s="5"/>
      <c r="F3" s="11" t="s">
        <v>959</v>
      </c>
      <c r="G3" s="11" t="s">
        <v>54</v>
      </c>
      <c r="I3" s="11" t="s">
        <v>576</v>
      </c>
      <c r="J3" s="11" t="s">
        <v>568</v>
      </c>
    </row>
    <row r="4" spans="1:10" ht="189" customHeight="1" x14ac:dyDescent="0.2">
      <c r="A4" s="18" t="s">
        <v>32</v>
      </c>
      <c r="B4" s="17" t="s">
        <v>31</v>
      </c>
      <c r="C4" s="13" t="str">
        <f>_xlfn.TEXTJOIN(CHAR(10),TRUE,$F$4:$F$15)</f>
        <v>ISO 13485
ISO 14971
ISO 10555-1
ISO 10555-6
ISO 10993-1
ISO 10993-3
ISO 10993-4
ISO 10993-5
ISO 10993-10
ISO 10993-11
ISO 10993-18
IEC 62366-1</v>
      </c>
      <c r="D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4" s="2"/>
      <c r="F4" s="31" t="s">
        <v>73</v>
      </c>
      <c r="G4" s="18" t="s">
        <v>56</v>
      </c>
      <c r="I4" s="18" t="s">
        <v>607</v>
      </c>
      <c r="J4" s="31" t="s">
        <v>587</v>
      </c>
    </row>
    <row r="5" spans="1:10" ht="103" customHeight="1" x14ac:dyDescent="0.2">
      <c r="A5" s="18" t="s">
        <v>33</v>
      </c>
      <c r="B5" s="17" t="s">
        <v>31</v>
      </c>
      <c r="C5" s="13" t="str">
        <f>$F$5</f>
        <v>ISO 14971</v>
      </c>
      <c r="D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5" s="2"/>
      <c r="F5" s="31" t="s">
        <v>74</v>
      </c>
      <c r="G5" s="18" t="s">
        <v>55</v>
      </c>
      <c r="I5" s="18" t="s">
        <v>609</v>
      </c>
      <c r="J5" s="31" t="s">
        <v>588</v>
      </c>
    </row>
    <row r="6" spans="1:10" ht="34" x14ac:dyDescent="0.2">
      <c r="A6" s="58" t="s">
        <v>34</v>
      </c>
      <c r="B6" s="58"/>
      <c r="C6" s="58"/>
      <c r="D6" s="58"/>
      <c r="E6" s="2"/>
      <c r="F6" s="31" t="s">
        <v>617</v>
      </c>
      <c r="G6" s="18" t="s">
        <v>618</v>
      </c>
      <c r="I6" s="18" t="s">
        <v>610</v>
      </c>
      <c r="J6" s="37" t="s">
        <v>514</v>
      </c>
    </row>
    <row r="7" spans="1:10" ht="34" x14ac:dyDescent="0.2">
      <c r="A7" s="58" t="s">
        <v>0</v>
      </c>
      <c r="B7" s="58"/>
      <c r="C7" s="58"/>
      <c r="D7" s="58"/>
      <c r="E7" s="2"/>
      <c r="F7" s="31" t="s">
        <v>619</v>
      </c>
      <c r="G7" s="18" t="s">
        <v>620</v>
      </c>
      <c r="I7" s="18" t="s">
        <v>611</v>
      </c>
      <c r="J7" s="37" t="s">
        <v>514</v>
      </c>
    </row>
    <row r="8" spans="1:10" ht="116" customHeight="1" x14ac:dyDescent="0.2">
      <c r="A8" s="18" t="s">
        <v>35</v>
      </c>
      <c r="B8" s="17" t="s">
        <v>31</v>
      </c>
      <c r="C8" s="13" t="str">
        <f t="shared" ref="C8:C13" si="0">$F$5</f>
        <v>ISO 14971</v>
      </c>
      <c r="D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8" s="2"/>
      <c r="F8" s="31" t="s">
        <v>57</v>
      </c>
      <c r="G8" s="18" t="s">
        <v>58</v>
      </c>
      <c r="I8" s="18" t="s">
        <v>608</v>
      </c>
      <c r="J8" s="31" t="s">
        <v>615</v>
      </c>
    </row>
    <row r="9" spans="1:10" ht="113" customHeight="1" x14ac:dyDescent="0.2">
      <c r="A9" s="18" t="s">
        <v>36</v>
      </c>
      <c r="B9" s="17" t="s">
        <v>31</v>
      </c>
      <c r="C9" s="13" t="str">
        <f t="shared" si="0"/>
        <v>ISO 14971</v>
      </c>
      <c r="D9" s="13" t="str">
        <f t="shared" ref="D9:D13" si="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9" s="2"/>
      <c r="F9" s="31" t="s">
        <v>627</v>
      </c>
      <c r="G9" s="18" t="s">
        <v>628</v>
      </c>
      <c r="I9" s="18" t="s">
        <v>612</v>
      </c>
      <c r="J9" s="31" t="s">
        <v>575</v>
      </c>
    </row>
    <row r="10" spans="1:10" ht="125" customHeight="1" x14ac:dyDescent="0.2">
      <c r="A10" s="18" t="s">
        <v>37</v>
      </c>
      <c r="B10" s="17" t="s">
        <v>31</v>
      </c>
      <c r="C10" s="13" t="str">
        <f t="shared" si="0"/>
        <v>ISO 14971</v>
      </c>
      <c r="D10"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0" s="2"/>
      <c r="F10" s="31" t="s">
        <v>63</v>
      </c>
      <c r="G10" s="18" t="s">
        <v>629</v>
      </c>
      <c r="I10" s="18" t="s">
        <v>613</v>
      </c>
      <c r="J10" s="31" t="s">
        <v>616</v>
      </c>
    </row>
    <row r="11" spans="1:10" ht="128" customHeight="1" x14ac:dyDescent="0.2">
      <c r="A11" s="18" t="s">
        <v>38</v>
      </c>
      <c r="B11" s="17" t="s">
        <v>31</v>
      </c>
      <c r="C11" s="13" t="str">
        <f t="shared" si="0"/>
        <v>ISO 14971</v>
      </c>
      <c r="D11"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1" s="2"/>
      <c r="F11" s="31" t="s">
        <v>61</v>
      </c>
      <c r="G11" s="18" t="s">
        <v>62</v>
      </c>
      <c r="I11" s="18" t="s">
        <v>614</v>
      </c>
      <c r="J11" s="37" t="s">
        <v>514</v>
      </c>
    </row>
    <row r="12" spans="1:10" ht="144" customHeight="1" x14ac:dyDescent="0.2">
      <c r="A12" s="18" t="s">
        <v>52</v>
      </c>
      <c r="B12" s="17" t="s">
        <v>31</v>
      </c>
      <c r="C12" s="13" t="str">
        <f t="shared" si="0"/>
        <v>ISO 14971</v>
      </c>
      <c r="D12"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2" s="2"/>
      <c r="F12" s="31" t="s">
        <v>59</v>
      </c>
      <c r="G12" s="18" t="s">
        <v>60</v>
      </c>
      <c r="I12" s="22"/>
      <c r="J12" s="36"/>
    </row>
    <row r="13" spans="1:10" ht="128" customHeight="1" x14ac:dyDescent="0.2">
      <c r="A13" s="18" t="s">
        <v>39</v>
      </c>
      <c r="B13" s="17" t="s">
        <v>31</v>
      </c>
      <c r="C13" s="13" t="str">
        <f t="shared" si="0"/>
        <v>ISO 14971</v>
      </c>
      <c r="D13"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3" s="2"/>
      <c r="F13" s="31" t="s">
        <v>531</v>
      </c>
      <c r="G13" s="18" t="s">
        <v>532</v>
      </c>
      <c r="I13" s="22"/>
      <c r="J13" s="36"/>
    </row>
    <row r="14" spans="1:10" ht="64" customHeight="1" x14ac:dyDescent="0.2">
      <c r="A14" s="58" t="s">
        <v>40</v>
      </c>
      <c r="B14" s="58"/>
      <c r="C14" s="58"/>
      <c r="D14" s="58"/>
      <c r="F14" s="31" t="s">
        <v>630</v>
      </c>
      <c r="G14" s="18" t="s">
        <v>631</v>
      </c>
      <c r="I14" s="22"/>
      <c r="J14" s="36"/>
    </row>
    <row r="15" spans="1:10" ht="107" customHeight="1" x14ac:dyDescent="0.2">
      <c r="A15" s="18" t="s">
        <v>41</v>
      </c>
      <c r="B15" s="17" t="s">
        <v>31</v>
      </c>
      <c r="C15" s="13" t="str">
        <f>$F$5</f>
        <v>ISO 14971</v>
      </c>
      <c r="D1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5" s="31" t="s">
        <v>539</v>
      </c>
      <c r="G15" s="18" t="s">
        <v>540</v>
      </c>
      <c r="I15" s="36"/>
      <c r="J15" s="22"/>
    </row>
    <row r="16" spans="1:10" ht="145" customHeight="1" x14ac:dyDescent="0.2">
      <c r="A16" s="18" t="s">
        <v>42</v>
      </c>
      <c r="B16" s="17" t="s">
        <v>31</v>
      </c>
      <c r="C16" s="13" t="str">
        <f>$F$5</f>
        <v>ISO 14971</v>
      </c>
      <c r="D1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6" s="31" t="s">
        <v>529</v>
      </c>
      <c r="G16" s="18" t="s">
        <v>809</v>
      </c>
      <c r="I16" s="22"/>
      <c r="J16" s="36"/>
    </row>
    <row r="17" spans="1:10" ht="116" customHeight="1" x14ac:dyDescent="0.2">
      <c r="A17" s="18" t="s">
        <v>43</v>
      </c>
      <c r="B17" s="17" t="s">
        <v>31</v>
      </c>
      <c r="C17" s="13" t="str">
        <f>$F$5</f>
        <v>ISO 14971</v>
      </c>
      <c r="D1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7" s="31" t="s">
        <v>515</v>
      </c>
      <c r="G17" s="18" t="s">
        <v>516</v>
      </c>
      <c r="I17" s="36"/>
      <c r="J17" s="22"/>
    </row>
    <row r="18" spans="1:10" ht="121" customHeight="1" x14ac:dyDescent="0.2">
      <c r="A18" s="18" t="s">
        <v>1</v>
      </c>
      <c r="B18" s="17" t="s">
        <v>31</v>
      </c>
      <c r="C18" s="13" t="str">
        <f>$F$5</f>
        <v>ISO 14971</v>
      </c>
      <c r="D1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8" s="31" t="s">
        <v>621</v>
      </c>
      <c r="G18" s="18" t="s">
        <v>622</v>
      </c>
      <c r="I18" s="22"/>
      <c r="J18" s="36"/>
    </row>
    <row r="19" spans="1:10" ht="51" x14ac:dyDescent="0.2">
      <c r="A19" s="67" t="s">
        <v>44</v>
      </c>
      <c r="B19" s="67"/>
      <c r="C19" s="67"/>
      <c r="D19" s="67"/>
      <c r="F19" s="31" t="s">
        <v>623</v>
      </c>
      <c r="G19" s="18" t="s">
        <v>624</v>
      </c>
      <c r="I19" s="22"/>
      <c r="J19" s="36"/>
    </row>
    <row r="20" spans="1:10" ht="62" customHeight="1" x14ac:dyDescent="0.2">
      <c r="A20" s="18" t="s">
        <v>45</v>
      </c>
      <c r="B20" s="17" t="s">
        <v>31</v>
      </c>
      <c r="C20" s="13" t="str">
        <f>$F$5&amp;CHAR(10)&amp;$F$15</f>
        <v>ISO 14971
IEC 62366-1</v>
      </c>
      <c r="D2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0" s="31" t="s">
        <v>517</v>
      </c>
      <c r="G20" s="18" t="s">
        <v>518</v>
      </c>
      <c r="I20" s="22"/>
      <c r="J20" s="36"/>
    </row>
    <row r="21" spans="1:10" ht="87" customHeight="1" x14ac:dyDescent="0.2">
      <c r="A21" s="18" t="s">
        <v>46</v>
      </c>
      <c r="B21" s="17" t="s">
        <v>31</v>
      </c>
      <c r="C21" s="13" t="str">
        <f>$F$5&amp;CHAR(10)&amp;$F$15</f>
        <v>ISO 14971
IEC 62366-1</v>
      </c>
      <c r="D2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1" s="31" t="s">
        <v>535</v>
      </c>
      <c r="G21" s="18" t="s">
        <v>536</v>
      </c>
      <c r="I21" s="22"/>
      <c r="J21" s="36"/>
    </row>
    <row r="22" spans="1:10" ht="86" customHeight="1" x14ac:dyDescent="0.2">
      <c r="A22" s="18" t="s">
        <v>47</v>
      </c>
      <c r="B22" s="17" t="s">
        <v>31</v>
      </c>
      <c r="C22" s="13" t="str">
        <f>$F$5&amp;CHAR(10)&amp;$F$15</f>
        <v>ISO 14971
IEC 62366-1</v>
      </c>
      <c r="D2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2" s="31" t="s">
        <v>625</v>
      </c>
      <c r="G22" s="18" t="s">
        <v>626</v>
      </c>
      <c r="I22" s="22"/>
      <c r="J22" s="36"/>
    </row>
    <row r="23" spans="1:10" ht="92" customHeight="1" x14ac:dyDescent="0.2">
      <c r="A23" s="18" t="s">
        <v>48</v>
      </c>
      <c r="B23" s="17" t="s">
        <v>31</v>
      </c>
      <c r="C23" s="13" t="str">
        <f>$F$5&amp;CHAR(10)&amp;_xlfn.TEXTJOIN(CHAR(10),TRUE,$F$20:$F$23)</f>
        <v>ISO 14971
ISO 11607-1
ISO 11607-2
ISO 15223-1
ISO 20417</v>
      </c>
      <c r="D2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3" s="31" t="s">
        <v>512</v>
      </c>
      <c r="G23" s="18" t="s">
        <v>513</v>
      </c>
      <c r="I23" s="22"/>
      <c r="J23" s="36"/>
    </row>
    <row r="24" spans="1:10" ht="102" customHeight="1" x14ac:dyDescent="0.2">
      <c r="A24" s="18" t="s">
        <v>49</v>
      </c>
      <c r="B24" s="17" t="s">
        <v>31</v>
      </c>
      <c r="C24" s="13" t="str">
        <f>$F$5</f>
        <v>ISO 14971</v>
      </c>
      <c r="D2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4" s="36"/>
      <c r="G24" s="22"/>
      <c r="I24" s="22"/>
      <c r="J24" s="36"/>
    </row>
    <row r="25" spans="1:10" ht="68" x14ac:dyDescent="0.2">
      <c r="A25" s="18" t="s">
        <v>50</v>
      </c>
      <c r="B25" s="17" t="s">
        <v>544</v>
      </c>
      <c r="C25" s="19" t="str">
        <f>$G$1</f>
        <v>N/A</v>
      </c>
      <c r="D25" s="19" t="str">
        <f>$G$1</f>
        <v>N/A</v>
      </c>
      <c r="F25" s="36"/>
      <c r="G25" s="22"/>
      <c r="I25" s="22"/>
      <c r="J25" s="36"/>
    </row>
    <row r="26" spans="1:10" ht="32" customHeight="1" x14ac:dyDescent="0.2">
      <c r="F26" s="36"/>
      <c r="G26" s="22"/>
      <c r="I26" s="22"/>
      <c r="J26" s="36"/>
    </row>
    <row r="27" spans="1:10" ht="32" x14ac:dyDescent="0.2">
      <c r="A27" s="20" t="s">
        <v>79</v>
      </c>
      <c r="B27" s="10" t="s">
        <v>566</v>
      </c>
      <c r="C27" s="11" t="s">
        <v>564</v>
      </c>
      <c r="D27" s="11" t="s">
        <v>77</v>
      </c>
      <c r="F27" s="36"/>
      <c r="G27" s="22"/>
      <c r="I27" s="22"/>
      <c r="J27" s="36"/>
    </row>
    <row r="28" spans="1:10" ht="17" customHeight="1" x14ac:dyDescent="0.2">
      <c r="A28" s="59" t="s">
        <v>81</v>
      </c>
      <c r="B28" s="59"/>
      <c r="C28" s="59"/>
      <c r="D28" s="59"/>
      <c r="F28" s="36"/>
      <c r="G28" s="22"/>
    </row>
    <row r="29" spans="1:10" ht="16" customHeight="1" x14ac:dyDescent="0.2">
      <c r="A29" s="58" t="s">
        <v>273</v>
      </c>
      <c r="B29" s="58"/>
      <c r="C29" s="58"/>
      <c r="D29" s="58"/>
      <c r="G29" s="2"/>
    </row>
    <row r="30" spans="1:10" ht="81" customHeight="1" x14ac:dyDescent="0.2">
      <c r="A30" s="18" t="s">
        <v>82</v>
      </c>
      <c r="B30" s="17" t="s">
        <v>31</v>
      </c>
      <c r="C30" s="13" t="str">
        <f>_xlfn.TEXTJOIN(CHAR(10),TRUE,$F$5:$F$15)</f>
        <v>ISO 14971
ISO 10555-1
ISO 10555-6
ISO 10993-1
ISO 10993-3
ISO 10993-4
ISO 10993-5
ISO 10993-10
ISO 10993-11
ISO 10993-18
IEC 62366-1</v>
      </c>
      <c r="D3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0" s="2"/>
    </row>
    <row r="31" spans="1:10" ht="98" customHeight="1" x14ac:dyDescent="0.2">
      <c r="A31" s="18" t="s">
        <v>83</v>
      </c>
      <c r="B31" s="17" t="s">
        <v>31</v>
      </c>
      <c r="C31" s="13" t="str">
        <f>_xlfn.TEXTJOIN(CHAR(10),TRUE,$F$8:$F$14)</f>
        <v>ISO 10993-1
ISO 10993-3
ISO 10993-4
ISO 10993-5
ISO 10993-10
ISO 10993-11
ISO 10993-18</v>
      </c>
      <c r="D3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1" s="2"/>
    </row>
    <row r="32" spans="1:10" ht="21" customHeight="1" x14ac:dyDescent="0.2">
      <c r="A32" s="18" t="s">
        <v>84</v>
      </c>
      <c r="B32" s="17" t="s">
        <v>544</v>
      </c>
      <c r="C32" s="19" t="str">
        <f>$G$1</f>
        <v>N/A</v>
      </c>
      <c r="D32" s="19" t="str">
        <f>$G$1</f>
        <v>N/A</v>
      </c>
      <c r="G32" s="2"/>
    </row>
    <row r="33" spans="1:7" ht="143" customHeight="1" x14ac:dyDescent="0.2">
      <c r="A33" s="18" t="s">
        <v>85</v>
      </c>
      <c r="B33" s="17" t="s">
        <v>31</v>
      </c>
      <c r="C33" s="13" t="str">
        <f>$F$4&amp;CHAR(10)&amp;_xlfn.TEXTJOIN(CHAR(10),TRUE,$F$6:$F$7)</f>
        <v>ISO 13485
ISO 10555-1
ISO 10555-6</v>
      </c>
      <c r="D3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3" s="2"/>
    </row>
    <row r="34" spans="1:7" ht="34" x14ac:dyDescent="0.2">
      <c r="A34" s="18" t="s">
        <v>86</v>
      </c>
      <c r="B34" s="17" t="s">
        <v>544</v>
      </c>
      <c r="C34" s="19" t="str">
        <f>$G$1</f>
        <v>N/A</v>
      </c>
      <c r="D34" s="19" t="str">
        <f>$G$1</f>
        <v>N/A</v>
      </c>
    </row>
    <row r="35" spans="1:7" ht="112" customHeight="1" x14ac:dyDescent="0.2">
      <c r="A35" s="18" t="s">
        <v>87</v>
      </c>
      <c r="B35" s="17" t="s">
        <v>31</v>
      </c>
      <c r="C35" s="102" t="s">
        <v>1005</v>
      </c>
      <c r="D3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5" s="34"/>
      <c r="G35" s="2"/>
    </row>
    <row r="36" spans="1:7" ht="56" customHeight="1" x14ac:dyDescent="0.2">
      <c r="A36" s="18" t="s">
        <v>88</v>
      </c>
      <c r="B36" s="17" t="s">
        <v>31</v>
      </c>
      <c r="C36" s="13" t="str">
        <f>_xlfn.TEXTJOIN(CHAR(10),TRUE,$F$6:$F$7)</f>
        <v>ISO 10555-1
ISO 10555-6</v>
      </c>
      <c r="D3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7" spans="1:7" ht="34" customHeight="1" x14ac:dyDescent="0.2">
      <c r="A37" s="18" t="s">
        <v>89</v>
      </c>
      <c r="B37" s="44"/>
      <c r="C37" s="84" t="s">
        <v>634</v>
      </c>
      <c r="D37" s="85"/>
    </row>
    <row r="38" spans="1:7" ht="124" customHeight="1" x14ac:dyDescent="0.2">
      <c r="A38" s="18" t="s">
        <v>90</v>
      </c>
      <c r="B38" s="17" t="s">
        <v>31</v>
      </c>
      <c r="C38" s="13" t="str">
        <f>$F$5&amp;CHAR(10)&amp;_xlfn.TEXTJOIN(CHAR(10),TRUE,$F$8:$F$14)</f>
        <v>ISO 14971
ISO 10993-1
ISO 10993-3
ISO 10993-4
ISO 10993-5
ISO 10993-10
ISO 10993-11
ISO 10993-18</v>
      </c>
      <c r="D3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8" s="34"/>
      <c r="G38" s="2"/>
    </row>
    <row r="39" spans="1:7" ht="121" customHeight="1" x14ac:dyDescent="0.2">
      <c r="A39" s="18" t="s">
        <v>92</v>
      </c>
      <c r="B39" s="17" t="s">
        <v>31</v>
      </c>
      <c r="C39" s="13" t="str">
        <f>F4&amp;CHAR(10)&amp;F5</f>
        <v>ISO 13485
ISO 14971</v>
      </c>
      <c r="D3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0" spans="1:7" x14ac:dyDescent="0.2">
      <c r="A40" s="59" t="s">
        <v>91</v>
      </c>
      <c r="B40" s="59"/>
      <c r="C40" s="59"/>
      <c r="D40" s="59"/>
    </row>
    <row r="41" spans="1:7" x14ac:dyDescent="0.2">
      <c r="A41" s="59" t="s">
        <v>93</v>
      </c>
      <c r="B41" s="59"/>
      <c r="C41" s="59"/>
      <c r="D41" s="59"/>
    </row>
    <row r="42" spans="1:7" ht="50" customHeight="1" x14ac:dyDescent="0.2">
      <c r="A42" s="58" t="s">
        <v>94</v>
      </c>
      <c r="B42" s="58"/>
      <c r="C42" s="58"/>
      <c r="D42" s="58"/>
    </row>
    <row r="43" spans="1:7" ht="102" customHeight="1" x14ac:dyDescent="0.2">
      <c r="A43" s="18" t="s">
        <v>2</v>
      </c>
      <c r="B43" s="17" t="s">
        <v>31</v>
      </c>
      <c r="C43" s="13" t="str">
        <f>_xlfn.TEXTJOIN(CHAR(10),TRUE,$F$5:$F$7)</f>
        <v>ISO 14971
ISO 10555-1
ISO 10555-6</v>
      </c>
      <c r="D4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4" spans="1:7" ht="111" customHeight="1" x14ac:dyDescent="0.2">
      <c r="A44" s="18" t="s">
        <v>3</v>
      </c>
      <c r="B44" s="17" t="s">
        <v>31</v>
      </c>
      <c r="C44" s="13" t="str">
        <f>_xlfn.TEXTJOIN(CHAR(10),TRUE,$F$5:$F$7)</f>
        <v>ISO 14971
ISO 10555-1
ISO 10555-6</v>
      </c>
      <c r="D4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5" spans="1:7" ht="126" customHeight="1" x14ac:dyDescent="0.2">
      <c r="A45" s="18" t="s">
        <v>4</v>
      </c>
      <c r="B45" s="17" t="s">
        <v>31</v>
      </c>
      <c r="C45" s="13" t="str">
        <f>_xlfn.TEXTJOIN(CHAR(10),TRUE,$F$5:$F$7)</f>
        <v>ISO 14971
ISO 10555-1
ISO 10555-6</v>
      </c>
      <c r="D4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6" spans="1:7" x14ac:dyDescent="0.2">
      <c r="A46" s="58" t="s">
        <v>5</v>
      </c>
      <c r="B46" s="58"/>
      <c r="C46" s="58"/>
      <c r="D46" s="58"/>
    </row>
    <row r="47" spans="1:7" ht="90" customHeight="1" x14ac:dyDescent="0.2">
      <c r="A47" s="18" t="s">
        <v>275</v>
      </c>
      <c r="B47" s="17"/>
      <c r="C47" s="60" t="s">
        <v>634</v>
      </c>
      <c r="D47" s="61"/>
    </row>
    <row r="48" spans="1:7" ht="85" x14ac:dyDescent="0.2">
      <c r="A48" s="18" t="s">
        <v>274</v>
      </c>
      <c r="B48" s="17"/>
      <c r="C48" s="60" t="s">
        <v>634</v>
      </c>
      <c r="D48" s="61"/>
    </row>
    <row r="49" spans="1:4" x14ac:dyDescent="0.2">
      <c r="A49" s="59" t="s">
        <v>95</v>
      </c>
      <c r="B49" s="59"/>
      <c r="C49" s="59"/>
      <c r="D49" s="59"/>
    </row>
    <row r="50" spans="1:4" x14ac:dyDescent="0.2">
      <c r="A50" s="58" t="s">
        <v>6</v>
      </c>
      <c r="B50" s="58"/>
      <c r="C50" s="58"/>
      <c r="D50" s="58"/>
    </row>
    <row r="51" spans="1:4" ht="75" customHeight="1" x14ac:dyDescent="0.2">
      <c r="A51" s="18" t="s">
        <v>96</v>
      </c>
      <c r="B51" s="17"/>
      <c r="C51" s="60" t="s">
        <v>634</v>
      </c>
      <c r="D51" s="61"/>
    </row>
    <row r="52" spans="1:4" ht="78" customHeight="1" x14ac:dyDescent="0.2">
      <c r="A52" s="18" t="s">
        <v>97</v>
      </c>
      <c r="B52" s="17"/>
      <c r="C52" s="60" t="s">
        <v>634</v>
      </c>
      <c r="D52" s="61"/>
    </row>
    <row r="53" spans="1:4" ht="93" customHeight="1" x14ac:dyDescent="0.2">
      <c r="A53" s="18" t="s">
        <v>98</v>
      </c>
      <c r="B53" s="17"/>
      <c r="C53" s="60" t="s">
        <v>634</v>
      </c>
      <c r="D53" s="61"/>
    </row>
    <row r="54" spans="1:4" ht="105" customHeight="1" x14ac:dyDescent="0.2">
      <c r="A54" s="18" t="s">
        <v>99</v>
      </c>
      <c r="B54" s="17"/>
      <c r="C54" s="60" t="s">
        <v>634</v>
      </c>
      <c r="D54" s="61"/>
    </row>
    <row r="55" spans="1:4" ht="17" customHeight="1" x14ac:dyDescent="0.2">
      <c r="A55" s="59" t="s">
        <v>100</v>
      </c>
      <c r="B55" s="59"/>
      <c r="C55" s="59"/>
      <c r="D55" s="59"/>
    </row>
    <row r="56" spans="1:4" ht="71" customHeight="1" x14ac:dyDescent="0.2">
      <c r="A56" s="18" t="s">
        <v>7</v>
      </c>
      <c r="B56" s="17" t="s">
        <v>544</v>
      </c>
      <c r="C56" s="19" t="str">
        <f>$G$1</f>
        <v>N/A</v>
      </c>
      <c r="D56" s="19" t="str">
        <f>$G$1</f>
        <v>N/A</v>
      </c>
    </row>
    <row r="57" spans="1:4" ht="17" customHeight="1" x14ac:dyDescent="0.2">
      <c r="A57" s="59" t="s">
        <v>101</v>
      </c>
      <c r="B57" s="59"/>
      <c r="C57" s="59"/>
      <c r="D57" s="59"/>
    </row>
    <row r="58" spans="1:4" ht="34" x14ac:dyDescent="0.2">
      <c r="A58" s="18" t="s">
        <v>102</v>
      </c>
      <c r="B58" s="17" t="s">
        <v>544</v>
      </c>
      <c r="C58" s="19" t="str">
        <f>$G$1</f>
        <v>N/A</v>
      </c>
      <c r="D58" s="19" t="str">
        <f>$G$1</f>
        <v>N/A</v>
      </c>
    </row>
    <row r="59" spans="1:4" ht="17" customHeight="1" x14ac:dyDescent="0.2">
      <c r="A59" s="59" t="s">
        <v>103</v>
      </c>
      <c r="B59" s="59"/>
      <c r="C59" s="59"/>
      <c r="D59" s="59"/>
    </row>
    <row r="60" spans="1:4" ht="143" customHeight="1" x14ac:dyDescent="0.2">
      <c r="A60" s="18" t="s">
        <v>8</v>
      </c>
      <c r="B60" s="17" t="s">
        <v>31</v>
      </c>
      <c r="C60" s="13" t="str">
        <f>$F$5&amp;CHAR(10)&amp;_xlfn.TEXTJOIN(CHAR(10),TRUE,$F$22:$F$23)</f>
        <v>ISO 14971
ISO 15223-1
ISO 20417</v>
      </c>
      <c r="D6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1" spans="1:4" ht="134" customHeight="1" x14ac:dyDescent="0.2">
      <c r="A61" s="23" t="s">
        <v>104</v>
      </c>
      <c r="B61" s="17" t="s">
        <v>31</v>
      </c>
      <c r="C61" s="13" t="str">
        <f>_xlfn.TEXTJOIN(CHAR(10),TRUE,$F$5:$F$15)</f>
        <v>ISO 14971
ISO 10555-1
ISO 10555-6
ISO 10993-1
ISO 10993-3
ISO 10993-4
ISO 10993-5
ISO 10993-10
ISO 10993-11
ISO 10993-18
IEC 62366-1</v>
      </c>
      <c r="D6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2" spans="1:4" ht="61" customHeight="1" x14ac:dyDescent="0.2">
      <c r="A62" s="23" t="s">
        <v>105</v>
      </c>
      <c r="B62" s="17" t="s">
        <v>544</v>
      </c>
      <c r="C62" s="19" t="str">
        <f>$G$1</f>
        <v>N/A</v>
      </c>
      <c r="D62" s="19" t="str">
        <f>$G$1</f>
        <v>N/A</v>
      </c>
    </row>
    <row r="63" spans="1:4" ht="17" customHeight="1" x14ac:dyDescent="0.2">
      <c r="A63" s="59" t="s">
        <v>106</v>
      </c>
      <c r="B63" s="59"/>
      <c r="C63" s="59"/>
      <c r="D63" s="59"/>
    </row>
    <row r="64" spans="1:4" ht="34" customHeight="1" x14ac:dyDescent="0.2">
      <c r="A64" s="58" t="s">
        <v>107</v>
      </c>
      <c r="B64" s="58"/>
      <c r="C64" s="58"/>
      <c r="D64" s="58"/>
    </row>
    <row r="65" spans="1:6" ht="91" customHeight="1" x14ac:dyDescent="0.2">
      <c r="A65" s="24" t="s">
        <v>108</v>
      </c>
      <c r="B65" s="17" t="s">
        <v>31</v>
      </c>
      <c r="C65" s="13" t="str">
        <f>$F$5</f>
        <v>ISO 14971</v>
      </c>
      <c r="D6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6" spans="1:6" ht="65" customHeight="1" x14ac:dyDescent="0.2">
      <c r="A66" s="24" t="s">
        <v>109</v>
      </c>
      <c r="B66" s="17" t="s">
        <v>31</v>
      </c>
      <c r="C66" s="13" t="str">
        <f>$F$5&amp;CHAR(10)&amp;$F$15</f>
        <v>ISO 14971
IEC 62366-1</v>
      </c>
      <c r="D6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7" spans="1:6" ht="78" customHeight="1" x14ac:dyDescent="0.2">
      <c r="A67" s="24" t="s">
        <v>110</v>
      </c>
      <c r="B67" s="17" t="s">
        <v>31</v>
      </c>
      <c r="C67" s="13" t="str">
        <f>_xlfn.TEXTJOIN(CHAR(10),TRUE,$F$8:$F$14)</f>
        <v>ISO 10993-1
ISO 10993-3
ISO 10993-4
ISO 10993-5
ISO 10993-10
ISO 10993-11
ISO 10993-18</v>
      </c>
      <c r="D6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8" spans="1:6" ht="91" customHeight="1" x14ac:dyDescent="0.2">
      <c r="A68" s="24" t="s">
        <v>111</v>
      </c>
      <c r="B68" s="17" t="s">
        <v>31</v>
      </c>
      <c r="C68" s="13" t="str">
        <f>_xlfn.TEXTJOIN(CHAR(10),TRUE,$F$8:$F$14)</f>
        <v>ISO 10993-1
ISO 10993-3
ISO 10993-4
ISO 10993-5
ISO 10993-10
ISO 10993-11
ISO 10993-18</v>
      </c>
      <c r="D6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9" spans="1:6" ht="103" customHeight="1" x14ac:dyDescent="0.2">
      <c r="A69" s="23" t="s">
        <v>112</v>
      </c>
      <c r="B69" s="17" t="s">
        <v>31</v>
      </c>
      <c r="C69" s="13" t="str">
        <f>_xlfn.TEXTJOIN(CHAR(10),TRUE,$F$16:$F$19)</f>
        <v>ISO 10993-7
ISO 11135
ISO 14937
BS EN 556-1</v>
      </c>
      <c r="D6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0" spans="1:6" ht="51" x14ac:dyDescent="0.2">
      <c r="A70" s="23" t="s">
        <v>113</v>
      </c>
      <c r="B70" s="17"/>
      <c r="C70" s="60" t="s">
        <v>634</v>
      </c>
      <c r="D70" s="61"/>
      <c r="F70" s="30" t="s">
        <v>636</v>
      </c>
    </row>
    <row r="71" spans="1:6" ht="101" customHeight="1" x14ac:dyDescent="0.2">
      <c r="A71" s="23" t="s">
        <v>114</v>
      </c>
      <c r="B71" s="17" t="s">
        <v>31</v>
      </c>
      <c r="C71" s="13" t="str">
        <f>$F$4&amp;CHAR(10)&amp;$F$5&amp;CHAR(10)&amp;_xlfn.TEXTJOIN(CHAR(10),TRUE,$F$16:$F$23)</f>
        <v>ISO 13485
ISO 14971
ISO 10993-7
ISO 11135
ISO 14937
BS EN 556-1
ISO 11607-1
ISO 11607-2
ISO 15223-1
ISO 20417</v>
      </c>
      <c r="D71" s="13" t="str">
        <f>_xlfn.TEXTJOIN(CHAR(10),TRUE,$I$4:$I$24)&amp;CHAR(10)&amp;I26</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2" spans="1:6" ht="72" customHeight="1" x14ac:dyDescent="0.2">
      <c r="A72" s="23" t="s">
        <v>115</v>
      </c>
      <c r="B72" s="17" t="s">
        <v>31</v>
      </c>
      <c r="C72" s="13" t="str">
        <f>$F$4&amp;CHAR(10)&amp;$F$5&amp;CHAR(10)&amp;_xlfn.TEXTJOIN(CHAR(10),TRUE,$F$16:$F$23)</f>
        <v>ISO 13485
ISO 14971
ISO 10993-7
ISO 11135
ISO 14937
BS EN 556-1
ISO 11607-1
ISO 11607-2
ISO 15223-1
ISO 20417</v>
      </c>
      <c r="D72" s="13" t="str">
        <f>_xlfn.TEXTJOIN(CHAR(10),TRUE,$I$4:$I$24)&amp;CHAR(10)&amp;I27</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3" spans="1:6" ht="69" customHeight="1" x14ac:dyDescent="0.2">
      <c r="A73" s="23" t="s">
        <v>116</v>
      </c>
      <c r="B73" s="17" t="s">
        <v>31</v>
      </c>
      <c r="C73" s="13" t="str">
        <f>$F$4&amp;CHAR(10)&amp;$F$5&amp;CHAR(10)&amp;_xlfn.TEXTJOIN(CHAR(10),TRUE,$F$16:$F$21)</f>
        <v>ISO 13485
ISO 14971
ISO 10993-7
ISO 11135
ISO 14937
BS EN 556-1
ISO 11607-1
ISO 11607-2</v>
      </c>
      <c r="D7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4" spans="1:6" ht="61" customHeight="1" x14ac:dyDescent="0.2">
      <c r="A74" s="23" t="s">
        <v>117</v>
      </c>
      <c r="B74" s="17" t="s">
        <v>544</v>
      </c>
      <c r="C74" s="19" t="str">
        <f>$G$1</f>
        <v>N/A</v>
      </c>
      <c r="D74" s="19" t="str">
        <f>$G$1</f>
        <v>N/A</v>
      </c>
    </row>
    <row r="75" spans="1:6" ht="72" customHeight="1" x14ac:dyDescent="0.2">
      <c r="A75" s="23" t="s">
        <v>118</v>
      </c>
      <c r="B75" s="17" t="s">
        <v>31</v>
      </c>
      <c r="C75" s="13" t="str">
        <f>_xlfn.TEXTJOIN(CHAR(10),TRUE,$F$20:$F$23)</f>
        <v>ISO 11607-1
ISO 11607-2
ISO 15223-1
ISO 20417</v>
      </c>
      <c r="D7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6" spans="1:6" x14ac:dyDescent="0.2">
      <c r="A76" s="68" t="s">
        <v>119</v>
      </c>
      <c r="B76" s="68"/>
      <c r="C76" s="68"/>
      <c r="D76" s="68"/>
    </row>
    <row r="77" spans="1:6" ht="68" x14ac:dyDescent="0.2">
      <c r="A77" s="38" t="s">
        <v>120</v>
      </c>
      <c r="B77" s="39" t="s">
        <v>544</v>
      </c>
      <c r="C77" s="43" t="str">
        <f t="shared" ref="C77:D78" si="2">$G$1</f>
        <v>N/A</v>
      </c>
      <c r="D77" s="43" t="str">
        <f t="shared" si="2"/>
        <v>N/A</v>
      </c>
    </row>
    <row r="78" spans="1:6" ht="102" x14ac:dyDescent="0.2">
      <c r="A78" s="38" t="s">
        <v>121</v>
      </c>
      <c r="B78" s="39" t="s">
        <v>544</v>
      </c>
      <c r="C78" s="43" t="str">
        <f t="shared" si="2"/>
        <v>N/A</v>
      </c>
      <c r="D78" s="43" t="str">
        <f t="shared" si="2"/>
        <v>N/A</v>
      </c>
    </row>
    <row r="79" spans="1:6" x14ac:dyDescent="0.2">
      <c r="A79" s="72" t="s">
        <v>122</v>
      </c>
      <c r="B79" s="72"/>
      <c r="C79" s="72"/>
      <c r="D79" s="72"/>
    </row>
    <row r="80" spans="1:6" x14ac:dyDescent="0.2">
      <c r="A80" s="73" t="s">
        <v>126</v>
      </c>
      <c r="B80" s="73"/>
      <c r="C80" s="73"/>
      <c r="D80" s="73"/>
      <c r="F80" s="30" t="s">
        <v>637</v>
      </c>
    </row>
    <row r="81" spans="1:4" ht="17" x14ac:dyDescent="0.2">
      <c r="A81" s="38" t="s">
        <v>123</v>
      </c>
      <c r="B81" s="39" t="s">
        <v>544</v>
      </c>
      <c r="C81" s="43" t="str">
        <f t="shared" ref="C81:D83" si="3">$G$1</f>
        <v>N/A</v>
      </c>
      <c r="D81" s="43" t="str">
        <f t="shared" si="3"/>
        <v>N/A</v>
      </c>
    </row>
    <row r="82" spans="1:4" ht="68" x14ac:dyDescent="0.2">
      <c r="A82" s="38" t="s">
        <v>124</v>
      </c>
      <c r="B82" s="39" t="s">
        <v>544</v>
      </c>
      <c r="C82" s="43" t="str">
        <f t="shared" si="3"/>
        <v>N/A</v>
      </c>
      <c r="D82" s="43" t="str">
        <f t="shared" si="3"/>
        <v>N/A</v>
      </c>
    </row>
    <row r="83" spans="1:4" ht="34" x14ac:dyDescent="0.2">
      <c r="A83" s="38" t="s">
        <v>125</v>
      </c>
      <c r="B83" s="39" t="s">
        <v>544</v>
      </c>
      <c r="C83" s="43" t="str">
        <f t="shared" si="3"/>
        <v>N/A</v>
      </c>
      <c r="D83" s="43" t="str">
        <f t="shared" si="3"/>
        <v>N/A</v>
      </c>
    </row>
    <row r="84" spans="1:4" x14ac:dyDescent="0.2">
      <c r="A84" s="74" t="s">
        <v>127</v>
      </c>
      <c r="B84" s="74"/>
      <c r="C84" s="74"/>
      <c r="D84" s="74"/>
    </row>
    <row r="85" spans="1:4" ht="51" x14ac:dyDescent="0.2">
      <c r="A85" s="40" t="s">
        <v>128</v>
      </c>
      <c r="B85" s="39" t="s">
        <v>544</v>
      </c>
      <c r="C85" s="43" t="str">
        <f t="shared" ref="C85:D90" si="4">$G$1</f>
        <v>N/A</v>
      </c>
      <c r="D85" s="43" t="str">
        <f t="shared" si="4"/>
        <v>N/A</v>
      </c>
    </row>
    <row r="86" spans="1:4" ht="85" x14ac:dyDescent="0.2">
      <c r="A86" s="40" t="s">
        <v>129</v>
      </c>
      <c r="B86" s="39" t="s">
        <v>544</v>
      </c>
      <c r="C86" s="43" t="str">
        <f t="shared" si="4"/>
        <v>N/A</v>
      </c>
      <c r="D86" s="43" t="str">
        <f t="shared" si="4"/>
        <v>N/A</v>
      </c>
    </row>
    <row r="87" spans="1:4" ht="34" x14ac:dyDescent="0.2">
      <c r="A87" s="40" t="s">
        <v>130</v>
      </c>
      <c r="B87" s="39" t="s">
        <v>544</v>
      </c>
      <c r="C87" s="43" t="str">
        <f t="shared" si="4"/>
        <v>N/A</v>
      </c>
      <c r="D87" s="43" t="str">
        <f t="shared" si="4"/>
        <v>N/A</v>
      </c>
    </row>
    <row r="88" spans="1:4" ht="85" x14ac:dyDescent="0.2">
      <c r="A88" s="40" t="s">
        <v>131</v>
      </c>
      <c r="B88" s="39" t="s">
        <v>544</v>
      </c>
      <c r="C88" s="43" t="str">
        <f t="shared" si="4"/>
        <v>N/A</v>
      </c>
      <c r="D88" s="43" t="str">
        <f t="shared" si="4"/>
        <v>N/A</v>
      </c>
    </row>
    <row r="89" spans="1:4" x14ac:dyDescent="0.2">
      <c r="A89" s="63" t="s">
        <v>132</v>
      </c>
      <c r="B89" s="63"/>
      <c r="C89" s="63"/>
      <c r="D89" s="63"/>
    </row>
    <row r="90" spans="1:4" ht="129" customHeight="1" x14ac:dyDescent="0.2">
      <c r="A90" s="18" t="s">
        <v>133</v>
      </c>
      <c r="B90" s="17" t="s">
        <v>544</v>
      </c>
      <c r="C90" s="15" t="str">
        <f t="shared" si="4"/>
        <v>N/A</v>
      </c>
      <c r="D90" s="15" t="str">
        <f t="shared" si="4"/>
        <v>N/A</v>
      </c>
    </row>
    <row r="91" spans="1:4" x14ac:dyDescent="0.2">
      <c r="A91" s="62" t="s">
        <v>134</v>
      </c>
      <c r="B91" s="62"/>
      <c r="C91" s="62"/>
      <c r="D91" s="62"/>
    </row>
    <row r="92" spans="1:4" ht="149" customHeight="1" x14ac:dyDescent="0.2">
      <c r="A92" s="14" t="s">
        <v>135</v>
      </c>
      <c r="B92" s="17" t="s">
        <v>31</v>
      </c>
      <c r="C92" s="13" t="str">
        <f>_xlfn.TEXTJOIN(CHAR(10),TRUE,$F$5:$F$7)&amp;CHAR(10)&amp;$F$15</f>
        <v>ISO 14971
ISO 10555-1
ISO 10555-6
IEC 62366-1</v>
      </c>
      <c r="D9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3" spans="1:4" ht="128" customHeight="1" x14ac:dyDescent="0.2">
      <c r="A93" s="14" t="s">
        <v>136</v>
      </c>
      <c r="B93" s="17" t="s">
        <v>31</v>
      </c>
      <c r="C93" s="13" t="str">
        <f>$F$5</f>
        <v>ISO 14971</v>
      </c>
      <c r="D9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4" spans="1:4" ht="120" customHeight="1" x14ac:dyDescent="0.2">
      <c r="A94" s="14" t="s">
        <v>137</v>
      </c>
      <c r="B94" s="17" t="s">
        <v>31</v>
      </c>
      <c r="C94" s="13" t="str">
        <f>_xlfn.TEXTJOIN(CHAR(10),TRUE,$F$5:$F$6)</f>
        <v>ISO 14971
ISO 10555-1</v>
      </c>
      <c r="D9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5" spans="1:4" ht="76" customHeight="1" x14ac:dyDescent="0.2">
      <c r="A95" s="14" t="s">
        <v>138</v>
      </c>
      <c r="B95" s="17" t="s">
        <v>544</v>
      </c>
      <c r="C95" s="19" t="str">
        <f t="shared" ref="C95:C97" si="5">$G$1</f>
        <v>N/A</v>
      </c>
      <c r="D95" s="19" t="str">
        <f t="shared" ref="C95:D97" si="6">$G$1</f>
        <v>N/A</v>
      </c>
    </row>
    <row r="96" spans="1:4" ht="157" customHeight="1" x14ac:dyDescent="0.2">
      <c r="A96" s="14" t="s">
        <v>139</v>
      </c>
      <c r="B96" s="17" t="s">
        <v>31</v>
      </c>
      <c r="C96" s="13" t="str">
        <f>F5&amp;CHAR(10)&amp;_xlfn.TEXTJOIN(CHAR(10),TRUE,$F$8:$F$14)</f>
        <v>ISO 14971
ISO 10993-1
ISO 10993-3
ISO 10993-4
ISO 10993-5
ISO 10993-10
ISO 10993-11
ISO 10993-18</v>
      </c>
      <c r="D9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7" spans="1:6" ht="71" customHeight="1" x14ac:dyDescent="0.2">
      <c r="A97" s="14" t="s">
        <v>140</v>
      </c>
      <c r="B97" s="17" t="s">
        <v>544</v>
      </c>
      <c r="C97" s="19" t="str">
        <f t="shared" si="5"/>
        <v>N/A</v>
      </c>
      <c r="D97" s="19" t="str">
        <f t="shared" si="6"/>
        <v>N/A</v>
      </c>
    </row>
    <row r="98" spans="1:6" ht="83" customHeight="1" x14ac:dyDescent="0.2">
      <c r="A98" s="14" t="s">
        <v>141</v>
      </c>
      <c r="B98" s="17" t="s">
        <v>31</v>
      </c>
      <c r="C98" s="13" t="str">
        <f>$F$5&amp;CHAR(10)&amp;$F$15</f>
        <v>ISO 14971
IEC 62366-1</v>
      </c>
      <c r="D9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9" spans="1:6" ht="136" customHeight="1" x14ac:dyDescent="0.2">
      <c r="A99" s="14" t="s">
        <v>142</v>
      </c>
      <c r="B99" s="17" t="s">
        <v>31</v>
      </c>
      <c r="C99" s="13" t="str">
        <f>$F$4&amp;CHAR(10)&amp;$F$5</f>
        <v>ISO 13485
ISO 14971</v>
      </c>
      <c r="D9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0" spans="1:6" ht="101" customHeight="1" x14ac:dyDescent="0.2">
      <c r="A100" s="40" t="s">
        <v>143</v>
      </c>
      <c r="B100" s="39" t="s">
        <v>31</v>
      </c>
      <c r="C100" s="13" t="str">
        <f>$F$4&amp;CHAR(10)&amp;$F$5&amp;CHAR(10)&amp;$F$15</f>
        <v>ISO 13485
ISO 14971
IEC 62366-1</v>
      </c>
      <c r="D10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00" s="30" t="s">
        <v>605</v>
      </c>
    </row>
    <row r="101" spans="1:6" ht="106" customHeight="1" x14ac:dyDescent="0.2">
      <c r="A101" s="14" t="s">
        <v>144</v>
      </c>
      <c r="B101" s="17" t="s">
        <v>544</v>
      </c>
      <c r="C101" s="19" t="str">
        <f t="shared" ref="C101" si="7">$G$1</f>
        <v>N/A</v>
      </c>
      <c r="D101" s="19" t="str">
        <f t="shared" ref="C101:D101" si="8">$G$1</f>
        <v>N/A</v>
      </c>
    </row>
    <row r="102" spans="1:6" ht="51" x14ac:dyDescent="0.2">
      <c r="A102" s="14" t="s">
        <v>145</v>
      </c>
      <c r="B102" s="17" t="s">
        <v>544</v>
      </c>
      <c r="C102" s="19" t="str">
        <f>$G$1</f>
        <v>N/A</v>
      </c>
      <c r="D102" s="19" t="str">
        <f>$G$1</f>
        <v>N/A</v>
      </c>
    </row>
    <row r="103" spans="1:6" ht="131" customHeight="1" x14ac:dyDescent="0.2">
      <c r="A103" s="14" t="s">
        <v>146</v>
      </c>
      <c r="B103" s="17" t="s">
        <v>31</v>
      </c>
      <c r="C103" s="13" t="str">
        <f>F4&amp;CHAR(10)&amp;$F$5&amp;CHAR(10)&amp;$F$22&amp;CHAR(10)&amp;$F$23</f>
        <v>ISO 13485
ISO 14971
ISO 15223-1
ISO 20417</v>
      </c>
      <c r="D10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4" spans="1:6" x14ac:dyDescent="0.2">
      <c r="A104" s="63" t="s">
        <v>147</v>
      </c>
      <c r="B104" s="63"/>
      <c r="C104" s="63"/>
      <c r="D104" s="63"/>
    </row>
    <row r="105" spans="1:6" ht="51" x14ac:dyDescent="0.2">
      <c r="A105" s="14" t="s">
        <v>148</v>
      </c>
      <c r="B105" s="17" t="s">
        <v>544</v>
      </c>
      <c r="C105" s="15" t="str">
        <f>$G$1</f>
        <v>N/A</v>
      </c>
      <c r="D105" s="15" t="str">
        <f>$G$1</f>
        <v>N/A</v>
      </c>
    </row>
    <row r="106" spans="1:6" ht="34" x14ac:dyDescent="0.2">
      <c r="A106" s="14" t="s">
        <v>149</v>
      </c>
      <c r="B106" s="17" t="s">
        <v>544</v>
      </c>
      <c r="C106" s="15" t="str">
        <f>$G$1</f>
        <v>N/A</v>
      </c>
      <c r="D106" s="15" t="str">
        <f>$G$1</f>
        <v>N/A</v>
      </c>
    </row>
    <row r="107" spans="1:6" x14ac:dyDescent="0.2">
      <c r="A107" s="63" t="s">
        <v>150</v>
      </c>
      <c r="B107" s="63"/>
      <c r="C107" s="63"/>
      <c r="D107" s="63"/>
    </row>
    <row r="108" spans="1:6" x14ac:dyDescent="0.2">
      <c r="A108" s="63" t="s">
        <v>151</v>
      </c>
      <c r="B108" s="63"/>
      <c r="C108" s="63"/>
      <c r="D108" s="63"/>
    </row>
    <row r="109" spans="1:6" ht="51" x14ac:dyDescent="0.2">
      <c r="A109" s="14" t="s">
        <v>152</v>
      </c>
      <c r="B109" s="17" t="s">
        <v>544</v>
      </c>
      <c r="C109" s="15" t="str">
        <f>$G$1</f>
        <v>N/A</v>
      </c>
      <c r="D109" s="15" t="str">
        <f>$G$1</f>
        <v>N/A</v>
      </c>
    </row>
    <row r="110" spans="1:6" ht="85" x14ac:dyDescent="0.2">
      <c r="A110" s="14" t="s">
        <v>153</v>
      </c>
      <c r="B110" s="17" t="s">
        <v>544</v>
      </c>
      <c r="C110" s="15" t="str">
        <f>$G$1</f>
        <v>N/A</v>
      </c>
      <c r="D110" s="15" t="str">
        <f>$G$1</f>
        <v>N/A</v>
      </c>
    </row>
    <row r="111" spans="1:6" x14ac:dyDescent="0.2">
      <c r="A111" s="64" t="s">
        <v>230</v>
      </c>
      <c r="B111" s="65"/>
      <c r="C111" s="65"/>
      <c r="D111" s="66"/>
    </row>
    <row r="112" spans="1:6" ht="68" x14ac:dyDescent="0.2">
      <c r="A112" s="14" t="s">
        <v>231</v>
      </c>
      <c r="B112" s="17" t="s">
        <v>544</v>
      </c>
      <c r="C112" s="15" t="str">
        <f t="shared" ref="C112:D114" si="9">$G$1</f>
        <v>N/A</v>
      </c>
      <c r="D112" s="15" t="str">
        <f t="shared" si="9"/>
        <v>N/A</v>
      </c>
    </row>
    <row r="113" spans="1:4" ht="34" x14ac:dyDescent="0.2">
      <c r="A113" s="14" t="s">
        <v>232</v>
      </c>
      <c r="B113" s="17" t="s">
        <v>544</v>
      </c>
      <c r="C113" s="15" t="str">
        <f t="shared" si="9"/>
        <v>N/A</v>
      </c>
      <c r="D113" s="15" t="str">
        <f t="shared" si="9"/>
        <v>N/A</v>
      </c>
    </row>
    <row r="114" spans="1:4" ht="68" x14ac:dyDescent="0.2">
      <c r="A114" s="14" t="s">
        <v>154</v>
      </c>
      <c r="B114" s="17" t="s">
        <v>544</v>
      </c>
      <c r="C114" s="15" t="str">
        <f t="shared" si="9"/>
        <v>N/A</v>
      </c>
      <c r="D114" s="15" t="str">
        <f t="shared" si="9"/>
        <v>N/A</v>
      </c>
    </row>
    <row r="115" spans="1:4" x14ac:dyDescent="0.2">
      <c r="A115" s="63" t="s">
        <v>155</v>
      </c>
      <c r="B115" s="63"/>
      <c r="C115" s="63"/>
      <c r="D115" s="63"/>
    </row>
    <row r="116" spans="1:4" ht="51" x14ac:dyDescent="0.2">
      <c r="A116" s="14" t="s">
        <v>156</v>
      </c>
      <c r="B116" s="17" t="s">
        <v>544</v>
      </c>
      <c r="C116" s="15" t="str">
        <f t="shared" ref="C116:D119" si="10">$G$1</f>
        <v>N/A</v>
      </c>
      <c r="D116" s="15" t="str">
        <f t="shared" si="10"/>
        <v>N/A</v>
      </c>
    </row>
    <row r="117" spans="1:4" ht="51" x14ac:dyDescent="0.2">
      <c r="A117" s="14" t="s">
        <v>157</v>
      </c>
      <c r="B117" s="17" t="s">
        <v>544</v>
      </c>
      <c r="C117" s="15" t="str">
        <f t="shared" si="10"/>
        <v>N/A</v>
      </c>
      <c r="D117" s="15" t="str">
        <f t="shared" si="10"/>
        <v>N/A</v>
      </c>
    </row>
    <row r="118" spans="1:4" ht="51" x14ac:dyDescent="0.2">
      <c r="A118" s="14" t="s">
        <v>158</v>
      </c>
      <c r="B118" s="17" t="s">
        <v>544</v>
      </c>
      <c r="C118" s="15" t="str">
        <f t="shared" si="10"/>
        <v>N/A</v>
      </c>
      <c r="D118" s="15" t="str">
        <f t="shared" si="10"/>
        <v>N/A</v>
      </c>
    </row>
    <row r="119" spans="1:4" ht="51" x14ac:dyDescent="0.2">
      <c r="A119" s="14" t="s">
        <v>159</v>
      </c>
      <c r="B119" s="17" t="s">
        <v>544</v>
      </c>
      <c r="C119" s="15" t="str">
        <f t="shared" si="10"/>
        <v>N/A</v>
      </c>
      <c r="D119" s="15" t="str">
        <f t="shared" si="10"/>
        <v>N/A</v>
      </c>
    </row>
    <row r="120" spans="1:4" x14ac:dyDescent="0.2">
      <c r="A120" s="63" t="s">
        <v>160</v>
      </c>
      <c r="B120" s="63"/>
      <c r="C120" s="63"/>
      <c r="D120" s="63"/>
    </row>
    <row r="121" spans="1:4" ht="68" x14ac:dyDescent="0.2">
      <c r="A121" s="14" t="s">
        <v>161</v>
      </c>
      <c r="B121" s="17" t="s">
        <v>544</v>
      </c>
      <c r="C121" s="15" t="str">
        <f t="shared" ref="C121:D124" si="11">$G$1</f>
        <v>N/A</v>
      </c>
      <c r="D121" s="15" t="str">
        <f t="shared" si="11"/>
        <v>N/A</v>
      </c>
    </row>
    <row r="122" spans="1:4" ht="51" x14ac:dyDescent="0.2">
      <c r="A122" s="14" t="s">
        <v>162</v>
      </c>
      <c r="B122" s="17" t="s">
        <v>544</v>
      </c>
      <c r="C122" s="15" t="str">
        <f t="shared" si="11"/>
        <v>N/A</v>
      </c>
      <c r="D122" s="15" t="str">
        <f t="shared" si="11"/>
        <v>N/A</v>
      </c>
    </row>
    <row r="123" spans="1:4" ht="51" x14ac:dyDescent="0.2">
      <c r="A123" s="14" t="s">
        <v>163</v>
      </c>
      <c r="B123" s="17" t="s">
        <v>544</v>
      </c>
      <c r="C123" s="15" t="str">
        <f t="shared" si="11"/>
        <v>N/A</v>
      </c>
      <c r="D123" s="15" t="str">
        <f t="shared" si="11"/>
        <v>N/A</v>
      </c>
    </row>
    <row r="124" spans="1:4" ht="34" x14ac:dyDescent="0.2">
      <c r="A124" s="14" t="s">
        <v>164</v>
      </c>
      <c r="B124" s="17" t="s">
        <v>544</v>
      </c>
      <c r="C124" s="15" t="str">
        <f t="shared" si="11"/>
        <v>N/A</v>
      </c>
      <c r="D124" s="15" t="str">
        <f t="shared" si="11"/>
        <v>N/A</v>
      </c>
    </row>
    <row r="125" spans="1:4" x14ac:dyDescent="0.2">
      <c r="A125" s="63" t="s">
        <v>165</v>
      </c>
      <c r="B125" s="63"/>
      <c r="C125" s="63"/>
      <c r="D125" s="63"/>
    </row>
    <row r="126" spans="1:4" ht="34" x14ac:dyDescent="0.2">
      <c r="A126" s="14" t="s">
        <v>166</v>
      </c>
      <c r="B126" s="17" t="s">
        <v>544</v>
      </c>
      <c r="C126" s="15" t="str">
        <f t="shared" ref="C126:D133" si="12">$G$1</f>
        <v>N/A</v>
      </c>
      <c r="D126" s="15" t="str">
        <f t="shared" si="12"/>
        <v>N/A</v>
      </c>
    </row>
    <row r="127" spans="1:4" ht="68" x14ac:dyDescent="0.2">
      <c r="A127" s="14" t="s">
        <v>167</v>
      </c>
      <c r="B127" s="17" t="s">
        <v>544</v>
      </c>
      <c r="C127" s="15" t="str">
        <f t="shared" si="12"/>
        <v>N/A</v>
      </c>
      <c r="D127" s="15" t="str">
        <f t="shared" si="12"/>
        <v>N/A</v>
      </c>
    </row>
    <row r="128" spans="1:4" ht="34" x14ac:dyDescent="0.2">
      <c r="A128" s="14" t="s">
        <v>168</v>
      </c>
      <c r="B128" s="17" t="s">
        <v>544</v>
      </c>
      <c r="C128" s="15" t="str">
        <f t="shared" si="12"/>
        <v>N/A</v>
      </c>
      <c r="D128" s="15" t="str">
        <f t="shared" si="12"/>
        <v>N/A</v>
      </c>
    </row>
    <row r="129" spans="1:4" ht="34" x14ac:dyDescent="0.2">
      <c r="A129" s="14" t="s">
        <v>169</v>
      </c>
      <c r="B129" s="17" t="s">
        <v>544</v>
      </c>
      <c r="C129" s="15" t="str">
        <f t="shared" si="12"/>
        <v>N/A</v>
      </c>
      <c r="D129" s="15" t="str">
        <f t="shared" si="12"/>
        <v>N/A</v>
      </c>
    </row>
    <row r="130" spans="1:4" ht="51" x14ac:dyDescent="0.2">
      <c r="A130" s="14" t="s">
        <v>170</v>
      </c>
      <c r="B130" s="17" t="s">
        <v>544</v>
      </c>
      <c r="C130" s="15" t="str">
        <f t="shared" si="12"/>
        <v>N/A</v>
      </c>
      <c r="D130" s="15" t="str">
        <f t="shared" si="12"/>
        <v>N/A</v>
      </c>
    </row>
    <row r="131" spans="1:4" ht="34" x14ac:dyDescent="0.2">
      <c r="A131" s="14" t="s">
        <v>171</v>
      </c>
      <c r="B131" s="17" t="s">
        <v>544</v>
      </c>
      <c r="C131" s="15" t="str">
        <f t="shared" si="12"/>
        <v>N/A</v>
      </c>
      <c r="D131" s="15" t="str">
        <f t="shared" si="12"/>
        <v>N/A</v>
      </c>
    </row>
    <row r="132" spans="1:4" ht="51" x14ac:dyDescent="0.2">
      <c r="A132" s="14" t="s">
        <v>172</v>
      </c>
      <c r="B132" s="17" t="s">
        <v>544</v>
      </c>
      <c r="C132" s="15" t="str">
        <f t="shared" si="12"/>
        <v>N/A</v>
      </c>
      <c r="D132" s="15" t="str">
        <f t="shared" si="12"/>
        <v>N/A</v>
      </c>
    </row>
    <row r="133" spans="1:4" ht="34" x14ac:dyDescent="0.2">
      <c r="A133" s="14" t="s">
        <v>173</v>
      </c>
      <c r="B133" s="17" t="s">
        <v>544</v>
      </c>
      <c r="C133" s="15" t="str">
        <f t="shared" si="12"/>
        <v>N/A</v>
      </c>
      <c r="D133" s="15" t="str">
        <f t="shared" si="12"/>
        <v>N/A</v>
      </c>
    </row>
    <row r="134" spans="1:4" x14ac:dyDescent="0.2">
      <c r="A134" s="63" t="s">
        <v>174</v>
      </c>
      <c r="B134" s="63"/>
      <c r="C134" s="63"/>
      <c r="D134" s="63"/>
    </row>
    <row r="135" spans="1:4" x14ac:dyDescent="0.2">
      <c r="A135" s="62" t="s">
        <v>175</v>
      </c>
      <c r="B135" s="62"/>
      <c r="C135" s="62"/>
      <c r="D135" s="62"/>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62" t="s">
        <v>178</v>
      </c>
      <c r="B138" s="62"/>
      <c r="C138" s="62"/>
      <c r="D138" s="62"/>
    </row>
    <row r="139" spans="1:4" x14ac:dyDescent="0.2">
      <c r="A139" s="16" t="s">
        <v>491</v>
      </c>
      <c r="B139" s="17" t="s">
        <v>544</v>
      </c>
      <c r="C139" s="15" t="str">
        <f t="shared" ref="C139:D142" si="13">$G$1</f>
        <v>N/A</v>
      </c>
      <c r="D139" s="15" t="str">
        <f t="shared" si="13"/>
        <v>N/A</v>
      </c>
    </row>
    <row r="140" spans="1:4" x14ac:dyDescent="0.2">
      <c r="A140" s="16" t="s">
        <v>492</v>
      </c>
      <c r="B140" s="17" t="s">
        <v>544</v>
      </c>
      <c r="C140" s="15" t="str">
        <f t="shared" si="13"/>
        <v>N/A</v>
      </c>
      <c r="D140" s="15" t="str">
        <f t="shared" si="13"/>
        <v>N/A</v>
      </c>
    </row>
    <row r="141" spans="1:4" x14ac:dyDescent="0.2">
      <c r="A141" s="16" t="s">
        <v>493</v>
      </c>
      <c r="B141" s="17" t="s">
        <v>544</v>
      </c>
      <c r="C141" s="15" t="str">
        <f t="shared" si="13"/>
        <v>N/A</v>
      </c>
      <c r="D141" s="15" t="str">
        <f t="shared" si="13"/>
        <v>N/A</v>
      </c>
    </row>
    <row r="142" spans="1:4" x14ac:dyDescent="0.2">
      <c r="A142" s="16" t="s">
        <v>494</v>
      </c>
      <c r="B142" s="17" t="s">
        <v>544</v>
      </c>
      <c r="C142" s="15" t="str">
        <f t="shared" si="13"/>
        <v>N/A</v>
      </c>
      <c r="D142" s="15" t="str">
        <f t="shared" si="13"/>
        <v>N/A</v>
      </c>
    </row>
    <row r="143" spans="1:4" x14ac:dyDescent="0.2">
      <c r="A143" s="62" t="s">
        <v>179</v>
      </c>
      <c r="B143" s="62"/>
      <c r="C143" s="62"/>
      <c r="D143" s="62"/>
    </row>
    <row r="144" spans="1:4" x14ac:dyDescent="0.2">
      <c r="A144" s="16" t="s">
        <v>9</v>
      </c>
      <c r="B144" s="17" t="s">
        <v>544</v>
      </c>
      <c r="C144" s="15" t="str">
        <f t="shared" ref="C144:D147" si="14">$G$1</f>
        <v>N/A</v>
      </c>
      <c r="D144" s="15" t="str">
        <f t="shared" si="14"/>
        <v>N/A</v>
      </c>
    </row>
    <row r="145" spans="1:4" x14ac:dyDescent="0.2">
      <c r="A145" s="16" t="s">
        <v>10</v>
      </c>
      <c r="B145" s="17" t="s">
        <v>544</v>
      </c>
      <c r="C145" s="15" t="str">
        <f t="shared" si="14"/>
        <v>N/A</v>
      </c>
      <c r="D145" s="15" t="str">
        <f t="shared" si="14"/>
        <v>N/A</v>
      </c>
    </row>
    <row r="146" spans="1:4" ht="34" x14ac:dyDescent="0.2">
      <c r="A146" s="14" t="s">
        <v>180</v>
      </c>
      <c r="B146" s="17" t="s">
        <v>544</v>
      </c>
      <c r="C146" s="15" t="str">
        <f t="shared" si="14"/>
        <v>N/A</v>
      </c>
      <c r="D146" s="15" t="str">
        <f t="shared" si="14"/>
        <v>N/A</v>
      </c>
    </row>
    <row r="147" spans="1:4" ht="51" x14ac:dyDescent="0.2">
      <c r="A147" s="14" t="s">
        <v>181</v>
      </c>
      <c r="B147" s="17" t="s">
        <v>544</v>
      </c>
      <c r="C147" s="15" t="str">
        <f t="shared" si="14"/>
        <v>N/A</v>
      </c>
      <c r="D147" s="15" t="str">
        <f t="shared" si="14"/>
        <v>N/A</v>
      </c>
    </row>
    <row r="148" spans="1:4" x14ac:dyDescent="0.2">
      <c r="A148" s="63" t="s">
        <v>182</v>
      </c>
      <c r="B148" s="63"/>
      <c r="C148" s="63"/>
      <c r="D148" s="63"/>
    </row>
    <row r="149" spans="1:4" ht="127" customHeight="1" x14ac:dyDescent="0.2">
      <c r="A149" s="14" t="s">
        <v>183</v>
      </c>
      <c r="B149" s="17" t="s">
        <v>31</v>
      </c>
      <c r="C149" s="13" t="str">
        <f>$F$4&amp;CHAR(10)&amp;$F$5&amp;CHAR(10)&amp;$F$15</f>
        <v>ISO 13485
ISO 14971
IEC 62366-1</v>
      </c>
      <c r="D14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0" spans="1:4" ht="51" x14ac:dyDescent="0.2">
      <c r="A150" s="14" t="s">
        <v>184</v>
      </c>
      <c r="B150" s="17"/>
      <c r="C150" s="60" t="s">
        <v>634</v>
      </c>
      <c r="D150" s="61"/>
    </row>
    <row r="151" spans="1:4" ht="51" customHeight="1" x14ac:dyDescent="0.2">
      <c r="A151" s="14" t="s">
        <v>185</v>
      </c>
      <c r="B151" s="17"/>
      <c r="C151" s="60" t="s">
        <v>634</v>
      </c>
      <c r="D151" s="61"/>
    </row>
    <row r="152" spans="1:4" ht="34" x14ac:dyDescent="0.2">
      <c r="A152" s="14" t="s">
        <v>186</v>
      </c>
      <c r="B152" s="17"/>
      <c r="C152" s="60" t="s">
        <v>634</v>
      </c>
      <c r="D152" s="61"/>
    </row>
    <row r="153" spans="1:4" ht="51" x14ac:dyDescent="0.2">
      <c r="A153" s="14" t="s">
        <v>379</v>
      </c>
      <c r="B153" s="17" t="s">
        <v>544</v>
      </c>
      <c r="C153" s="19" t="str">
        <f t="shared" ref="C153:D153" si="15">$G$1</f>
        <v>N/A</v>
      </c>
      <c r="D153" s="19" t="str">
        <f t="shared" si="15"/>
        <v>N/A</v>
      </c>
    </row>
    <row r="154" spans="1:4" ht="135" customHeight="1" x14ac:dyDescent="0.2">
      <c r="A154" s="14" t="s">
        <v>20</v>
      </c>
      <c r="B154" s="17" t="s">
        <v>31</v>
      </c>
      <c r="C154" s="13" t="str">
        <f>$F$5&amp;CHAR(10)&amp;$F$22&amp;CHAR(10)&amp;$F$23</f>
        <v>ISO 14971
ISO 15223-1
ISO 20417</v>
      </c>
      <c r="D15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5" spans="1:4" ht="135" customHeight="1" x14ac:dyDescent="0.2">
      <c r="A155" s="14" t="s">
        <v>187</v>
      </c>
      <c r="B155" s="17" t="s">
        <v>31</v>
      </c>
      <c r="C155" s="13" t="str">
        <f>$F$5&amp;CHAR(10)&amp;$F$15</f>
        <v>ISO 14971
IEC 62366-1</v>
      </c>
      <c r="D15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6" spans="1:4" x14ac:dyDescent="0.2">
      <c r="A156" s="63" t="s">
        <v>188</v>
      </c>
      <c r="B156" s="63"/>
      <c r="C156" s="63"/>
      <c r="D156" s="63"/>
    </row>
    <row r="157" spans="1:4" ht="34" x14ac:dyDescent="0.2">
      <c r="A157" s="14" t="s">
        <v>189</v>
      </c>
      <c r="B157" s="17" t="s">
        <v>544</v>
      </c>
      <c r="C157" s="15" t="str">
        <f t="shared" ref="C157:D159" si="16">$G$1</f>
        <v>N/A</v>
      </c>
      <c r="D157" s="15" t="str">
        <f t="shared" si="16"/>
        <v>N/A</v>
      </c>
    </row>
    <row r="158" spans="1:4" ht="51" x14ac:dyDescent="0.2">
      <c r="A158" s="14" t="s">
        <v>190</v>
      </c>
      <c r="B158" s="17" t="s">
        <v>544</v>
      </c>
      <c r="C158" s="15" t="str">
        <f t="shared" si="16"/>
        <v>N/A</v>
      </c>
      <c r="D158" s="15" t="str">
        <f t="shared" si="16"/>
        <v>N/A</v>
      </c>
    </row>
    <row r="159" spans="1:4" ht="81" customHeight="1" x14ac:dyDescent="0.2">
      <c r="A159" s="14" t="s">
        <v>191</v>
      </c>
      <c r="B159" s="17" t="s">
        <v>544</v>
      </c>
      <c r="C159" s="15" t="str">
        <f t="shared" si="16"/>
        <v>N/A</v>
      </c>
      <c r="D159" s="15" t="str">
        <f t="shared" si="16"/>
        <v>N/A</v>
      </c>
    </row>
    <row r="160" spans="1:4" x14ac:dyDescent="0.2">
      <c r="A160" s="64" t="s">
        <v>192</v>
      </c>
      <c r="B160" s="65"/>
      <c r="C160" s="65"/>
      <c r="D160" s="66"/>
    </row>
    <row r="161" spans="1:4" ht="68" x14ac:dyDescent="0.2">
      <c r="A161" s="14" t="s">
        <v>193</v>
      </c>
      <c r="B161" s="17" t="s">
        <v>544</v>
      </c>
      <c r="C161" s="15" t="str">
        <f>$G$1</f>
        <v>N/A</v>
      </c>
      <c r="D161" s="15" t="str">
        <f>$G$1</f>
        <v>N/A</v>
      </c>
    </row>
    <row r="162" spans="1:4" x14ac:dyDescent="0.2">
      <c r="A162" s="62" t="s">
        <v>194</v>
      </c>
      <c r="B162" s="62"/>
      <c r="C162" s="62"/>
      <c r="D162" s="62"/>
    </row>
    <row r="163" spans="1:4" ht="34" x14ac:dyDescent="0.2">
      <c r="A163" s="14" t="s">
        <v>11</v>
      </c>
      <c r="B163" s="17" t="s">
        <v>544</v>
      </c>
      <c r="C163" s="15" t="str">
        <f t="shared" ref="C163:D165" si="17">$G$1</f>
        <v>N/A</v>
      </c>
      <c r="D163" s="15" t="str">
        <f t="shared" si="17"/>
        <v>N/A</v>
      </c>
    </row>
    <row r="164" spans="1:4" ht="17" x14ac:dyDescent="0.2">
      <c r="A164" s="14" t="s">
        <v>12</v>
      </c>
      <c r="B164" s="17" t="s">
        <v>544</v>
      </c>
      <c r="C164" s="15" t="str">
        <f t="shared" si="17"/>
        <v>N/A</v>
      </c>
      <c r="D164" s="15" t="str">
        <f t="shared" si="17"/>
        <v>N/A</v>
      </c>
    </row>
    <row r="165" spans="1:4" ht="34" x14ac:dyDescent="0.2">
      <c r="A165" s="14" t="s">
        <v>13</v>
      </c>
      <c r="B165" s="17" t="s">
        <v>544</v>
      </c>
      <c r="C165" s="15" t="str">
        <f t="shared" si="17"/>
        <v>N/A</v>
      </c>
      <c r="D165" s="15" t="str">
        <f t="shared" si="17"/>
        <v>N/A</v>
      </c>
    </row>
    <row r="166" spans="1:4" x14ac:dyDescent="0.2">
      <c r="A166" s="62" t="s">
        <v>195</v>
      </c>
      <c r="B166" s="62"/>
      <c r="C166" s="62"/>
      <c r="D166" s="62"/>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3" t="s">
        <v>197</v>
      </c>
      <c r="B171" s="63"/>
      <c r="C171" s="63"/>
      <c r="D171" s="63"/>
    </row>
    <row r="172" spans="1:4" x14ac:dyDescent="0.2">
      <c r="A172" s="63" t="s">
        <v>198</v>
      </c>
      <c r="B172" s="63"/>
      <c r="C172" s="63"/>
      <c r="D172" s="63"/>
    </row>
    <row r="173" spans="1:4" ht="68" customHeight="1" x14ac:dyDescent="0.2">
      <c r="A173" s="68" t="s">
        <v>21</v>
      </c>
      <c r="B173" s="68"/>
      <c r="C173" s="68"/>
      <c r="D173" s="68"/>
    </row>
    <row r="174" spans="1:4" ht="120" customHeight="1" x14ac:dyDescent="0.2">
      <c r="A174" s="14" t="s">
        <v>199</v>
      </c>
      <c r="B174" s="17" t="s">
        <v>31</v>
      </c>
      <c r="C174" s="13" t="str">
        <f>$F$15&amp;CHAR(10)&amp;$F$22&amp;CHAR(10)&amp;$F$23</f>
        <v>IEC 62366-1
ISO 15223-1
ISO 20417</v>
      </c>
      <c r="D17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5" spans="1:4" ht="132" customHeight="1" x14ac:dyDescent="0.2">
      <c r="A175" s="14" t="s">
        <v>200</v>
      </c>
      <c r="B175" s="17" t="s">
        <v>31</v>
      </c>
      <c r="C175" s="13" t="str">
        <f>$F$22&amp;CHAR(10)&amp;$F$23</f>
        <v>ISO 15223-1
ISO 20417</v>
      </c>
      <c r="D17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6" spans="1:4" ht="152" customHeight="1" x14ac:dyDescent="0.2">
      <c r="A176" s="14" t="s">
        <v>201</v>
      </c>
      <c r="B176" s="17" t="s">
        <v>31</v>
      </c>
      <c r="C176" s="13" t="str">
        <f>$F$22&amp;CHAR(10)&amp;$F$23</f>
        <v>ISO 15223-1
ISO 20417</v>
      </c>
      <c r="D17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7" spans="1:4" ht="51" customHeight="1" x14ac:dyDescent="0.2">
      <c r="A177" s="14" t="s">
        <v>202</v>
      </c>
      <c r="B177" s="17"/>
      <c r="C177" s="60" t="s">
        <v>634</v>
      </c>
      <c r="D177" s="61"/>
    </row>
    <row r="178" spans="1:4" ht="34" customHeight="1" x14ac:dyDescent="0.2">
      <c r="A178" s="14" t="s">
        <v>204</v>
      </c>
      <c r="B178" s="17"/>
      <c r="C178" s="60" t="s">
        <v>634</v>
      </c>
      <c r="D178" s="61"/>
    </row>
    <row r="179" spans="1:4" ht="106" customHeight="1" x14ac:dyDescent="0.2">
      <c r="A179" s="14" t="s">
        <v>205</v>
      </c>
      <c r="B179" s="17"/>
      <c r="C179" s="60" t="s">
        <v>634</v>
      </c>
      <c r="D179" s="61"/>
    </row>
    <row r="180" spans="1:4" ht="130" customHeight="1" x14ac:dyDescent="0.2">
      <c r="A180" s="14" t="s">
        <v>206</v>
      </c>
      <c r="B180" s="17" t="s">
        <v>31</v>
      </c>
      <c r="C180" s="13" t="str">
        <f>$F$5&amp;CHAR(10)&amp;$F$22&amp;CHAR(10)&amp;$F$23</f>
        <v>ISO 14971
ISO 15223-1
ISO 20417</v>
      </c>
      <c r="D18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1" spans="1:4" ht="119" customHeight="1" x14ac:dyDescent="0.2">
      <c r="A181" s="14" t="s">
        <v>207</v>
      </c>
      <c r="B181" s="17" t="s">
        <v>31</v>
      </c>
      <c r="C181" s="13" t="str">
        <f>$F$22&amp;CHAR(10)&amp;$F$23</f>
        <v>ISO 15223-1
ISO 20417</v>
      </c>
      <c r="D18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2" spans="1:4" x14ac:dyDescent="0.2">
      <c r="A182" s="59" t="s">
        <v>208</v>
      </c>
      <c r="B182" s="59"/>
      <c r="C182" s="59"/>
      <c r="D182" s="59"/>
    </row>
    <row r="183" spans="1:4" x14ac:dyDescent="0.2">
      <c r="A183" s="68" t="s">
        <v>22</v>
      </c>
      <c r="B183" s="68"/>
      <c r="C183" s="68"/>
      <c r="D183" s="68"/>
    </row>
    <row r="184" spans="1:4" ht="116" customHeight="1" x14ac:dyDescent="0.2">
      <c r="A184" s="14" t="s">
        <v>209</v>
      </c>
      <c r="B184" s="17" t="s">
        <v>31</v>
      </c>
      <c r="C184" s="13" t="str">
        <f>$F$22&amp;CHAR(10)&amp;$F$23</f>
        <v>ISO 15223-1
ISO 20417</v>
      </c>
      <c r="D18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5" spans="1:4" ht="106" customHeight="1" x14ac:dyDescent="0.2">
      <c r="A185" s="14" t="s">
        <v>210</v>
      </c>
      <c r="B185" s="17" t="s">
        <v>31</v>
      </c>
      <c r="C185" s="13" t="str">
        <f>$F$22&amp;CHAR(10)&amp;$F$23</f>
        <v>ISO 15223-1
ISO 20417</v>
      </c>
      <c r="D18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6" spans="1:4" ht="125" customHeight="1" x14ac:dyDescent="0.2">
      <c r="A186" s="14" t="s">
        <v>211</v>
      </c>
      <c r="B186" s="17" t="s">
        <v>31</v>
      </c>
      <c r="C186" s="13" t="str">
        <f>$F$22&amp;CHAR(10)&amp;$F$23</f>
        <v>ISO 15223-1
ISO 20417</v>
      </c>
      <c r="D18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7" spans="1:4" ht="146" customHeight="1" x14ac:dyDescent="0.2">
      <c r="A187" s="14" t="s">
        <v>212</v>
      </c>
      <c r="B187" s="17" t="s">
        <v>31</v>
      </c>
      <c r="C187" s="13" t="str">
        <f>$F$22&amp;CHAR(10)&amp;$F$23</f>
        <v>ISO 15223-1
ISO 20417</v>
      </c>
      <c r="D18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8" spans="1:4" ht="17" customHeight="1" x14ac:dyDescent="0.2">
      <c r="A188" s="68" t="s">
        <v>203</v>
      </c>
      <c r="B188" s="68"/>
      <c r="C188" s="68"/>
      <c r="D188" s="68"/>
    </row>
    <row r="189" spans="1:4" ht="85" customHeight="1" x14ac:dyDescent="0.2">
      <c r="A189" s="18" t="s">
        <v>213</v>
      </c>
      <c r="B189" s="17" t="s">
        <v>31</v>
      </c>
      <c r="C189" s="13" t="str">
        <f>$F$22&amp;CHAR(10)&amp;$F$23</f>
        <v>ISO 15223-1
ISO 20417</v>
      </c>
      <c r="D18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0" spans="1:4" ht="83" customHeight="1" x14ac:dyDescent="0.2">
      <c r="A190" s="46" t="s">
        <v>214</v>
      </c>
      <c r="B190" s="39" t="s">
        <v>31</v>
      </c>
      <c r="C190" s="13" t="str">
        <f>$F$22&amp;CHAR(10)&amp;$F$23</f>
        <v>ISO 15223-1
ISO 20417</v>
      </c>
      <c r="D19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8">$F$22&amp;CHAR(10)&amp;$F$23</f>
        <v>ISO 15223-1
ISO 20417</v>
      </c>
      <c r="D192" s="13" t="str">
        <f t="shared" ref="D192:D203" si="19">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3" spans="1:4" ht="123" customHeight="1" x14ac:dyDescent="0.2">
      <c r="A193" s="14" t="s">
        <v>216</v>
      </c>
      <c r="B193" s="17" t="s">
        <v>31</v>
      </c>
      <c r="C193" s="13" t="str">
        <f t="shared" si="18"/>
        <v>ISO 15223-1
ISO 20417</v>
      </c>
      <c r="D193"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4" spans="1:4" ht="110" customHeight="1" x14ac:dyDescent="0.2">
      <c r="A194" s="14" t="s">
        <v>217</v>
      </c>
      <c r="B194" s="17" t="s">
        <v>31</v>
      </c>
      <c r="C194" s="13" t="str">
        <f t="shared" si="18"/>
        <v>ISO 15223-1
ISO 20417</v>
      </c>
      <c r="D194"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5" spans="1:4" ht="124" customHeight="1" x14ac:dyDescent="0.2">
      <c r="A195" s="14" t="s">
        <v>218</v>
      </c>
      <c r="B195" s="17" t="s">
        <v>31</v>
      </c>
      <c r="C195" s="13" t="str">
        <f t="shared" si="18"/>
        <v>ISO 15223-1
ISO 20417</v>
      </c>
      <c r="D195"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6" spans="1:4" ht="93" customHeight="1" x14ac:dyDescent="0.2">
      <c r="A196" s="14" t="s">
        <v>219</v>
      </c>
      <c r="B196" s="17" t="s">
        <v>31</v>
      </c>
      <c r="C196" s="13" t="str">
        <f t="shared" si="18"/>
        <v>ISO 15223-1
ISO 20417</v>
      </c>
      <c r="D196"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7" spans="1:4" ht="70" customHeight="1" x14ac:dyDescent="0.2">
      <c r="A197" s="14" t="s">
        <v>220</v>
      </c>
      <c r="B197" s="17" t="s">
        <v>31</v>
      </c>
      <c r="C197" s="13" t="str">
        <f t="shared" si="18"/>
        <v>ISO 15223-1
ISO 20417</v>
      </c>
      <c r="D197"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8" spans="1:4" ht="88" customHeight="1" x14ac:dyDescent="0.2">
      <c r="A198" s="14" t="s">
        <v>221</v>
      </c>
      <c r="B198" s="17" t="s">
        <v>31</v>
      </c>
      <c r="C198" s="13" t="str">
        <f>_xlfn.TEXTJOIN(CHAR(10),TRUE,$F$20:$F$23)</f>
        <v>ISO 11607-1
ISO 11607-2
ISO 15223-1
ISO 20417</v>
      </c>
      <c r="D198"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9" spans="1:4" ht="100" customHeight="1" x14ac:dyDescent="0.2">
      <c r="A199" s="14" t="s">
        <v>222</v>
      </c>
      <c r="B199" s="17" t="s">
        <v>31</v>
      </c>
      <c r="C199" s="13" t="str">
        <f>$F$22&amp;CHAR(10)&amp;$F$23</f>
        <v>ISO 15223-1
ISO 20417</v>
      </c>
      <c r="D199"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0" spans="1:4" ht="112" customHeight="1" x14ac:dyDescent="0.2">
      <c r="A200" s="14" t="s">
        <v>223</v>
      </c>
      <c r="B200" s="17" t="s">
        <v>31</v>
      </c>
      <c r="C200" s="13" t="str">
        <f>_xlfn.TEXTJOIN(CHAR(10),TRUE,$F$20:$F$23)</f>
        <v>ISO 11607-1
ISO 11607-2
ISO 15223-1
ISO 20417</v>
      </c>
      <c r="D200"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1" spans="1:4" ht="34" x14ac:dyDescent="0.2">
      <c r="A201" s="14" t="s">
        <v>224</v>
      </c>
      <c r="B201" s="17" t="s">
        <v>544</v>
      </c>
      <c r="C201" s="19" t="str">
        <f>$G$1</f>
        <v>N/A</v>
      </c>
      <c r="D201" s="19" t="str">
        <f>$G$1</f>
        <v>N/A</v>
      </c>
    </row>
    <row r="202" spans="1:4" ht="85" customHeight="1" x14ac:dyDescent="0.2">
      <c r="A202" s="14" t="s">
        <v>225</v>
      </c>
      <c r="B202" s="17" t="s">
        <v>31</v>
      </c>
      <c r="C202" s="13" t="str">
        <f>$F$15&amp;CHAR(10)&amp;$F$22&amp;CHAR(10)&amp;$F$23</f>
        <v>IEC 62366-1
ISO 15223-1
ISO 20417</v>
      </c>
      <c r="D202"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3" spans="1:4" ht="92" customHeight="1" x14ac:dyDescent="0.2">
      <c r="A203" s="14" t="s">
        <v>226</v>
      </c>
      <c r="B203" s="17" t="s">
        <v>31</v>
      </c>
      <c r="C203" s="13" t="str">
        <f>$F$22&amp;CHAR(10)&amp;$F$23</f>
        <v>ISO 15223-1
ISO 20417</v>
      </c>
      <c r="D203"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4" spans="1:4" ht="75" customHeight="1" x14ac:dyDescent="0.2">
      <c r="A204" s="14" t="s">
        <v>227</v>
      </c>
      <c r="B204" s="17" t="s">
        <v>544</v>
      </c>
      <c r="C204" s="19" t="str">
        <f>$G$1</f>
        <v>N/A</v>
      </c>
      <c r="D204" s="19" t="str">
        <f>$G$1</f>
        <v>N/A</v>
      </c>
    </row>
    <row r="205" spans="1:4" ht="34" x14ac:dyDescent="0.2">
      <c r="A205" s="14" t="s">
        <v>228</v>
      </c>
      <c r="B205" s="17" t="s">
        <v>544</v>
      </c>
      <c r="C205" s="19" t="str">
        <f>$G$1</f>
        <v>N/A</v>
      </c>
      <c r="D205" s="19" t="str">
        <f>$G$1</f>
        <v>N/A</v>
      </c>
    </row>
    <row r="206" spans="1:4" x14ac:dyDescent="0.2">
      <c r="A206" s="59" t="s">
        <v>229</v>
      </c>
      <c r="B206" s="59"/>
      <c r="C206" s="59"/>
      <c r="D206" s="59"/>
    </row>
    <row r="207" spans="1:4" ht="17" customHeight="1" x14ac:dyDescent="0.2">
      <c r="A207" s="69" t="s">
        <v>23</v>
      </c>
      <c r="B207" s="70"/>
      <c r="C207" s="70"/>
      <c r="D207" s="71"/>
    </row>
    <row r="208" spans="1:4" ht="78" customHeight="1" x14ac:dyDescent="0.2">
      <c r="A208" s="14" t="s">
        <v>233</v>
      </c>
      <c r="B208" s="17" t="s">
        <v>31</v>
      </c>
      <c r="C208" s="13" t="str">
        <f>_xlfn.TEXTJOIN(CHAR(10),TRUE,$F$20:$F$23)</f>
        <v>ISO 11607-1
ISO 11607-2
ISO 15223-1
ISO 20417</v>
      </c>
      <c r="D208" s="13" t="str">
        <f t="shared" ref="D208:D217" si="20">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9" spans="1:4" ht="70" customHeight="1" x14ac:dyDescent="0.2">
      <c r="A209" s="14" t="s">
        <v>234</v>
      </c>
      <c r="B209" s="17" t="s">
        <v>31</v>
      </c>
      <c r="C209" s="13" t="str">
        <f>_xlfn.TEXTJOIN(CHAR(10),TRUE,$F$20:$F$23)</f>
        <v>ISO 11607-1
ISO 11607-2
ISO 15223-1
ISO 20417</v>
      </c>
      <c r="D209"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0" spans="1:4" ht="57" customHeight="1" x14ac:dyDescent="0.2">
      <c r="A210" s="14" t="s">
        <v>235</v>
      </c>
      <c r="B210" s="17" t="s">
        <v>31</v>
      </c>
      <c r="C210" s="13" t="str">
        <f>_xlfn.TEXTJOIN(CHAR(10),TRUE,$F$20:$F$23)</f>
        <v>ISO 11607-1
ISO 11607-2
ISO 15223-1
ISO 20417</v>
      </c>
      <c r="D210"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1" spans="1:4" ht="105" customHeight="1" x14ac:dyDescent="0.2">
      <c r="A211" s="14" t="s">
        <v>236</v>
      </c>
      <c r="B211" s="17" t="s">
        <v>31</v>
      </c>
      <c r="C211" s="13" t="str">
        <f>_xlfn.TEXTJOIN(CHAR(10),TRUE,$F$20:$F$23)</f>
        <v>ISO 11607-1
ISO 11607-2
ISO 15223-1
ISO 20417</v>
      </c>
      <c r="D211"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2" spans="1:4" ht="83" customHeight="1" x14ac:dyDescent="0.2">
      <c r="A212" s="14" t="s">
        <v>237</v>
      </c>
      <c r="B212" s="17" t="s">
        <v>31</v>
      </c>
      <c r="C212" s="13" t="str">
        <f>_xlfn.TEXTJOIN(CHAR(10),TRUE,$F$20:$F$23)</f>
        <v>ISO 11607-1
ISO 11607-2
ISO 15223-1
ISO 20417</v>
      </c>
      <c r="D212"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3" spans="1:4" ht="85" customHeight="1" x14ac:dyDescent="0.2">
      <c r="A213" s="14" t="s">
        <v>238</v>
      </c>
      <c r="B213" s="17" t="s">
        <v>31</v>
      </c>
      <c r="C213" s="13" t="str">
        <f>_xlfn.TEXTJOIN(CHAR(10),TRUE,$F$22:$F$23)</f>
        <v>ISO 15223-1
ISO 20417</v>
      </c>
      <c r="D213"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4" spans="1:4" ht="85" customHeight="1" x14ac:dyDescent="0.2">
      <c r="A214" s="14" t="s">
        <v>239</v>
      </c>
      <c r="B214" s="17" t="s">
        <v>31</v>
      </c>
      <c r="C214" s="13" t="str">
        <f>_xlfn.TEXTJOIN(CHAR(10),TRUE,$F$22:$F$23)</f>
        <v>ISO 15223-1
ISO 20417</v>
      </c>
      <c r="D214"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5" spans="1:4" ht="59" customHeight="1" x14ac:dyDescent="0.2">
      <c r="A215" s="14" t="s">
        <v>240</v>
      </c>
      <c r="B215" s="17" t="s">
        <v>31</v>
      </c>
      <c r="C215" s="13" t="str">
        <f>_xlfn.TEXTJOIN(CHAR(10),TRUE,$F$22:$F$23)</f>
        <v>ISO 15223-1
ISO 20417</v>
      </c>
      <c r="D215"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6" spans="1:4" ht="93" customHeight="1" x14ac:dyDescent="0.2">
      <c r="A216" s="14" t="s">
        <v>241</v>
      </c>
      <c r="B216" s="17" t="s">
        <v>31</v>
      </c>
      <c r="C216" s="13" t="str">
        <f>_xlfn.TEXTJOIN(CHAR(10),TRUE,$F$22:$F$23)</f>
        <v>ISO 15223-1
ISO 20417</v>
      </c>
      <c r="D216"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7" spans="1:4" ht="95" customHeight="1" x14ac:dyDescent="0.2">
      <c r="A217" s="14" t="s">
        <v>242</v>
      </c>
      <c r="B217" s="17" t="s">
        <v>31</v>
      </c>
      <c r="C217" s="13" t="str">
        <f>_xlfn.TEXTJOIN(CHAR(10),TRUE,$F$20:$F$23)</f>
        <v>ISO 11607-1
ISO 11607-2
ISO 15223-1
ISO 20417</v>
      </c>
      <c r="D217"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8" spans="1:4" x14ac:dyDescent="0.2">
      <c r="A218" s="64" t="s">
        <v>243</v>
      </c>
      <c r="B218" s="65"/>
      <c r="C218" s="65"/>
      <c r="D218" s="66"/>
    </row>
    <row r="219" spans="1:4" ht="17" customHeight="1" x14ac:dyDescent="0.2">
      <c r="A219" s="69" t="s">
        <v>24</v>
      </c>
      <c r="B219" s="70"/>
      <c r="C219" s="70"/>
      <c r="D219" s="71"/>
    </row>
    <row r="220" spans="1:4" ht="99" customHeight="1" x14ac:dyDescent="0.2">
      <c r="A220" s="14" t="s">
        <v>244</v>
      </c>
      <c r="B220" s="17" t="s">
        <v>31</v>
      </c>
      <c r="C220" s="13" t="str">
        <f>_xlfn.TEXTJOIN(CHAR(10),TRUE,$F$22:$F$23)</f>
        <v>ISO 15223-1
ISO 20417</v>
      </c>
      <c r="D220" s="13" t="str">
        <f t="shared" ref="D220:D229" si="2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1" spans="1:4" ht="98" customHeight="1" x14ac:dyDescent="0.2">
      <c r="A221" s="14" t="s">
        <v>245</v>
      </c>
      <c r="B221" s="17" t="s">
        <v>31</v>
      </c>
      <c r="C221" s="13" t="str">
        <f>_xlfn.TEXTJOIN(CHAR(10),TRUE,$F$22:$F$23)</f>
        <v>ISO 15223-1
ISO 20417</v>
      </c>
      <c r="D221"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2" spans="1:4" ht="128" customHeight="1" x14ac:dyDescent="0.2">
      <c r="A222" s="14" t="s">
        <v>246</v>
      </c>
      <c r="B222" s="17" t="s">
        <v>31</v>
      </c>
      <c r="C222" s="13" t="str">
        <f>_xlfn.TEXTJOIN(CHAR(10),TRUE,$F$22:$F$23)</f>
        <v>ISO 15223-1
ISO 20417</v>
      </c>
      <c r="D222"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3" spans="1:4" ht="130" customHeight="1" x14ac:dyDescent="0.2">
      <c r="A223" s="14" t="s">
        <v>247</v>
      </c>
      <c r="B223" s="17" t="s">
        <v>31</v>
      </c>
      <c r="C223" s="13" t="str">
        <f>_xlfn.TEXTJOIN(CHAR(10),TRUE,$F$22:$F$23)</f>
        <v>ISO 15223-1
ISO 20417</v>
      </c>
      <c r="D223"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4" spans="1:4" ht="145" customHeight="1" x14ac:dyDescent="0.2">
      <c r="A224" s="14" t="s">
        <v>248</v>
      </c>
      <c r="B224" s="17" t="s">
        <v>31</v>
      </c>
      <c r="C224" s="13" t="str">
        <f>_xlfn.TEXTJOIN(CHAR(10),TRUE,$F$22:$F$23)</f>
        <v>ISO 15223-1
ISO 20417</v>
      </c>
      <c r="D224"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5" spans="1:4" ht="61" customHeight="1" x14ac:dyDescent="0.2">
      <c r="A225" s="14" t="s">
        <v>249</v>
      </c>
      <c r="B225" s="17" t="s">
        <v>544</v>
      </c>
      <c r="C225" s="19" t="str">
        <f>$G$1</f>
        <v>N/A</v>
      </c>
      <c r="D225" s="19" t="str">
        <f>$G$1</f>
        <v>N/A</v>
      </c>
    </row>
    <row r="226" spans="1:4" ht="76" customHeight="1" x14ac:dyDescent="0.2">
      <c r="A226" s="14" t="s">
        <v>250</v>
      </c>
      <c r="B226" s="17" t="s">
        <v>31</v>
      </c>
      <c r="C226" s="13" t="str">
        <f>_xlfn.TEXTJOIN(CHAR(10),TRUE,$F$22:$F$23)</f>
        <v>ISO 15223-1
ISO 20417</v>
      </c>
      <c r="D226"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7" spans="1:4" ht="96" customHeight="1" x14ac:dyDescent="0.2">
      <c r="A227" s="14" t="s">
        <v>251</v>
      </c>
      <c r="B227" s="17" t="s">
        <v>31</v>
      </c>
      <c r="C227" s="13" t="str">
        <f>_xlfn.TEXTJOIN(CHAR(10),TRUE,$F$22:$F$23)</f>
        <v>ISO 15223-1
ISO 20417</v>
      </c>
      <c r="D227"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8" spans="1:4" ht="108" customHeight="1" x14ac:dyDescent="0.2">
      <c r="A228" s="14" t="s">
        <v>252</v>
      </c>
      <c r="B228" s="17" t="s">
        <v>31</v>
      </c>
      <c r="C228" s="13" t="str">
        <f>_xlfn.TEXTJOIN(CHAR(10),TRUE,$F$22:$F$23)</f>
        <v>ISO 15223-1
ISO 20417</v>
      </c>
      <c r="D228"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9" spans="1:4" ht="95" customHeight="1" x14ac:dyDescent="0.2">
      <c r="A229" s="14" t="s">
        <v>253</v>
      </c>
      <c r="B229" s="17" t="s">
        <v>31</v>
      </c>
      <c r="C229" s="13" t="str">
        <f>_xlfn.TEXTJOIN(CHAR(10),TRUE,$F$22:$F$23)</f>
        <v>ISO 15223-1
ISO 20417</v>
      </c>
      <c r="D229"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0" spans="1:4" x14ac:dyDescent="0.2">
      <c r="A230" s="68" t="s">
        <v>254</v>
      </c>
      <c r="B230" s="68"/>
      <c r="C230" s="68"/>
      <c r="D230" s="68"/>
    </row>
    <row r="231" spans="1:4" ht="34" x14ac:dyDescent="0.2">
      <c r="A231" s="14" t="s">
        <v>495</v>
      </c>
      <c r="B231" s="17" t="s">
        <v>544</v>
      </c>
      <c r="C231" s="19" t="str">
        <f t="shared" ref="C231:D234" si="22">$G$1</f>
        <v>N/A</v>
      </c>
      <c r="D231" s="19" t="str">
        <f t="shared" si="22"/>
        <v>N/A</v>
      </c>
    </row>
    <row r="232" spans="1:4" ht="17" x14ac:dyDescent="0.2">
      <c r="A232" s="14" t="s">
        <v>496</v>
      </c>
      <c r="B232" s="17" t="s">
        <v>544</v>
      </c>
      <c r="C232" s="19" t="str">
        <f t="shared" si="22"/>
        <v>N/A</v>
      </c>
      <c r="D232" s="19" t="str">
        <f t="shared" si="22"/>
        <v>N/A</v>
      </c>
    </row>
    <row r="233" spans="1:4" ht="34" x14ac:dyDescent="0.2">
      <c r="A233" s="14" t="s">
        <v>497</v>
      </c>
      <c r="B233" s="17" t="s">
        <v>544</v>
      </c>
      <c r="C233" s="19" t="str">
        <f t="shared" si="22"/>
        <v>N/A</v>
      </c>
      <c r="D233" s="19" t="str">
        <f t="shared" si="22"/>
        <v>N/A</v>
      </c>
    </row>
    <row r="234" spans="1:4" ht="17" x14ac:dyDescent="0.2">
      <c r="A234" s="14" t="s">
        <v>498</v>
      </c>
      <c r="B234" s="17" t="s">
        <v>544</v>
      </c>
      <c r="C234" s="19" t="str">
        <f t="shared" si="22"/>
        <v>N/A</v>
      </c>
      <c r="D234" s="19" t="str">
        <f t="shared" si="22"/>
        <v>N/A</v>
      </c>
    </row>
    <row r="235" spans="1:4" ht="98" customHeight="1" x14ac:dyDescent="0.2">
      <c r="A235" s="14" t="s">
        <v>255</v>
      </c>
      <c r="B235" s="17" t="s">
        <v>31</v>
      </c>
      <c r="C235" s="13" t="str">
        <f>_xlfn.TEXTJOIN(CHAR(10),TRUE,$F$20:$F$23)</f>
        <v>ISO 11607-1
ISO 11607-2
ISO 15223-1
ISO 20417</v>
      </c>
      <c r="D235" s="13" t="str">
        <f t="shared" ref="D235" si="23">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6" spans="1:4" ht="34" x14ac:dyDescent="0.2">
      <c r="A236" s="14" t="s">
        <v>256</v>
      </c>
      <c r="B236" s="17" t="s">
        <v>544</v>
      </c>
      <c r="C236" s="19" t="str">
        <f t="shared" ref="C236:D238" si="24">$G$1</f>
        <v>N/A</v>
      </c>
      <c r="D236" s="19" t="str">
        <f t="shared" si="24"/>
        <v>N/A</v>
      </c>
    </row>
    <row r="237" spans="1:4" ht="68" x14ac:dyDescent="0.2">
      <c r="A237" s="14" t="s">
        <v>257</v>
      </c>
      <c r="B237" s="17" t="s">
        <v>544</v>
      </c>
      <c r="C237" s="19" t="str">
        <f t="shared" si="24"/>
        <v>N/A</v>
      </c>
      <c r="D237" s="19" t="str">
        <f t="shared" si="24"/>
        <v>N/A</v>
      </c>
    </row>
    <row r="238" spans="1:4" ht="34" x14ac:dyDescent="0.2">
      <c r="A238" s="14" t="s">
        <v>258</v>
      </c>
      <c r="B238" s="17" t="s">
        <v>544</v>
      </c>
      <c r="C238" s="19" t="str">
        <f t="shared" si="24"/>
        <v>N/A</v>
      </c>
      <c r="D238" s="19" t="str">
        <f t="shared" si="24"/>
        <v>N/A</v>
      </c>
    </row>
    <row r="239" spans="1:4" ht="89" customHeight="1" x14ac:dyDescent="0.2">
      <c r="A239" s="14" t="s">
        <v>259</v>
      </c>
      <c r="B239" s="17" t="s">
        <v>31</v>
      </c>
      <c r="C239" s="13" t="str">
        <f>$F$5&amp;CHAR(10)&amp;_xlfn.TEXTJOIN(CHAR(10),TRUE,$F$20:$F$23)</f>
        <v>ISO 14971
ISO 11607-1
ISO 11607-2
ISO 15223-1
ISO 20417</v>
      </c>
      <c r="D23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0" spans="1:4" ht="17" customHeight="1" x14ac:dyDescent="0.2">
      <c r="A240" s="68" t="s">
        <v>260</v>
      </c>
      <c r="B240" s="68"/>
      <c r="C240" s="68"/>
      <c r="D240" s="68"/>
    </row>
    <row r="241" spans="1:4" ht="64" customHeight="1" x14ac:dyDescent="0.2">
      <c r="A241" s="16" t="s">
        <v>499</v>
      </c>
      <c r="B241" s="17" t="s">
        <v>544</v>
      </c>
      <c r="C241" s="19" t="str">
        <f>$G$1</f>
        <v>N/A</v>
      </c>
      <c r="D241" s="19" t="str">
        <f>$G$1</f>
        <v>N/A</v>
      </c>
    </row>
    <row r="242" spans="1:4" ht="61" customHeight="1" x14ac:dyDescent="0.2">
      <c r="A242" s="16" t="s">
        <v>500</v>
      </c>
      <c r="B242" s="17" t="s">
        <v>544</v>
      </c>
      <c r="C242" s="19" t="str">
        <f>$G$1</f>
        <v>N/A</v>
      </c>
      <c r="D242" s="19" t="str">
        <f>$G$1</f>
        <v>N/A</v>
      </c>
    </row>
    <row r="243" spans="1:4" x14ac:dyDescent="0.2">
      <c r="A243" s="62" t="s">
        <v>261</v>
      </c>
      <c r="B243" s="62"/>
      <c r="C243" s="62"/>
      <c r="D243" s="62"/>
    </row>
    <row r="244" spans="1:4" ht="69" customHeight="1" x14ac:dyDescent="0.2">
      <c r="A244" s="16" t="s">
        <v>501</v>
      </c>
      <c r="B244" s="17" t="s">
        <v>544</v>
      </c>
      <c r="C244" s="19" t="str">
        <f>$G$1</f>
        <v>N/A</v>
      </c>
      <c r="D244" s="19" t="str">
        <f>$G$1</f>
        <v>N/A</v>
      </c>
    </row>
    <row r="245" spans="1:4" ht="75" customHeight="1" x14ac:dyDescent="0.2">
      <c r="A245" s="16" t="s">
        <v>502</v>
      </c>
      <c r="B245" s="17" t="s">
        <v>544</v>
      </c>
      <c r="C245" s="19" t="str">
        <f>$G$1</f>
        <v>N/A</v>
      </c>
      <c r="D245" s="19" t="str">
        <f>$G$1</f>
        <v>N/A</v>
      </c>
    </row>
    <row r="246" spans="1:4" ht="46" customHeight="1" x14ac:dyDescent="0.2">
      <c r="A246" s="68" t="s">
        <v>262</v>
      </c>
      <c r="B246" s="68"/>
      <c r="C246" s="68"/>
      <c r="D246" s="68"/>
    </row>
    <row r="247" spans="1:4" ht="89" customHeight="1" x14ac:dyDescent="0.2">
      <c r="A247" s="14" t="s">
        <v>503</v>
      </c>
      <c r="B247" s="17" t="s">
        <v>31</v>
      </c>
      <c r="C247" s="13" t="str">
        <f>_xlfn.TEXTJOIN(CHAR(10),TRUE,$F$22:$F$23)</f>
        <v>ISO 15223-1
ISO 20417</v>
      </c>
      <c r="D24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8" spans="1:4" ht="89" customHeight="1" x14ac:dyDescent="0.2">
      <c r="A248" s="14" t="s">
        <v>504</v>
      </c>
      <c r="B248" s="17" t="s">
        <v>31</v>
      </c>
      <c r="C248" s="13" t="str">
        <f>_xlfn.TEXTJOIN(CHAR(10),TRUE,$F$22:$F$23)</f>
        <v>ISO 15223-1
ISO 20417</v>
      </c>
      <c r="D24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9" spans="1:4" ht="67" customHeight="1" x14ac:dyDescent="0.2">
      <c r="A249" s="14" t="s">
        <v>505</v>
      </c>
      <c r="B249" s="17" t="s">
        <v>544</v>
      </c>
      <c r="C249" s="19" t="str">
        <f>$G$1</f>
        <v>N/A</v>
      </c>
      <c r="D249" s="19" t="str">
        <f>$G$1</f>
        <v>N/A</v>
      </c>
    </row>
    <row r="250" spans="1:4" ht="102" customHeight="1" x14ac:dyDescent="0.2">
      <c r="A250" s="14" t="s">
        <v>506</v>
      </c>
      <c r="B250" s="17" t="s">
        <v>31</v>
      </c>
      <c r="C250" s="13" t="str">
        <f>_xlfn.TEXTJOIN(CHAR(10),TRUE,$F$22:$F$23)</f>
        <v>ISO 15223-1
ISO 20417</v>
      </c>
      <c r="D25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1" spans="1:4" ht="103" customHeight="1" x14ac:dyDescent="0.2">
      <c r="A251" s="40" t="s">
        <v>507</v>
      </c>
      <c r="B251" s="39" t="s">
        <v>31</v>
      </c>
      <c r="C251" s="13" t="str">
        <f>$F$6&amp;CHAR(10)&amp;$F$22</f>
        <v>ISO 10555-1
ISO 15223-1</v>
      </c>
      <c r="D25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2" spans="1:4" ht="86" customHeight="1" x14ac:dyDescent="0.2">
      <c r="A252" s="14" t="s">
        <v>508</v>
      </c>
      <c r="B252" s="17" t="s">
        <v>31</v>
      </c>
      <c r="C252" s="13" t="str">
        <f>$F$5&amp;CHAR(10)&amp;_xlfn.TEXTJOIN(CHAR(10),TRUE,$F$22:$F$23)</f>
        <v>ISO 14971
ISO 15223-1
ISO 20417</v>
      </c>
      <c r="D25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3" spans="1:4" ht="97" customHeight="1" x14ac:dyDescent="0.2">
      <c r="A253" s="14" t="s">
        <v>263</v>
      </c>
      <c r="B253" s="17" t="s">
        <v>544</v>
      </c>
      <c r="C253" s="19" t="str">
        <f>$G$1</f>
        <v>N/A</v>
      </c>
      <c r="D253" s="19" t="str">
        <f>$G$1</f>
        <v>N/A</v>
      </c>
    </row>
    <row r="254" spans="1:4" ht="34" x14ac:dyDescent="0.2">
      <c r="A254" s="14" t="s">
        <v>264</v>
      </c>
      <c r="B254" s="17" t="s">
        <v>544</v>
      </c>
      <c r="C254" s="19" t="str">
        <f>$G$1</f>
        <v>N/A</v>
      </c>
      <c r="D254" s="19" t="str">
        <f>$G$1</f>
        <v>N/A</v>
      </c>
    </row>
    <row r="255" spans="1:4" ht="34" customHeight="1" x14ac:dyDescent="0.2">
      <c r="A255" s="69" t="s">
        <v>265</v>
      </c>
      <c r="B255" s="70"/>
      <c r="C255" s="70"/>
      <c r="D255" s="71"/>
    </row>
    <row r="256" spans="1:4" ht="95" customHeight="1" x14ac:dyDescent="0.2">
      <c r="A256" s="14" t="s">
        <v>509</v>
      </c>
      <c r="B256" s="17" t="s">
        <v>31</v>
      </c>
      <c r="C256" s="13" t="str">
        <f>_xlfn.TEXTJOIN(CHAR(10),TRUE,$F$22:$F$23)</f>
        <v>ISO 15223-1
ISO 20417</v>
      </c>
      <c r="D25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7" spans="1:4" ht="59" customHeight="1" x14ac:dyDescent="0.2">
      <c r="A257" s="14" t="s">
        <v>510</v>
      </c>
      <c r="B257" s="17" t="s">
        <v>31</v>
      </c>
      <c r="C257" s="13" t="str">
        <f>_xlfn.TEXTJOIN(CHAR(10),TRUE,$F$22:$F$23)</f>
        <v>ISO 15223-1
ISO 20417</v>
      </c>
      <c r="D25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8" spans="1:4" ht="34" x14ac:dyDescent="0.2">
      <c r="A258" s="18" t="s">
        <v>266</v>
      </c>
      <c r="B258" s="17" t="s">
        <v>544</v>
      </c>
      <c r="C258" s="19" t="str">
        <f t="shared" ref="C258:D260" si="25">$G$1</f>
        <v>N/A</v>
      </c>
      <c r="D258" s="19" t="str">
        <f t="shared" si="25"/>
        <v>N/A</v>
      </c>
    </row>
    <row r="259" spans="1:4" ht="34" x14ac:dyDescent="0.2">
      <c r="A259" s="14" t="s">
        <v>267</v>
      </c>
      <c r="B259" s="17" t="s">
        <v>544</v>
      </c>
      <c r="C259" s="19" t="str">
        <f t="shared" si="25"/>
        <v>N/A</v>
      </c>
      <c r="D259" s="19" t="str">
        <f t="shared" si="25"/>
        <v>N/A</v>
      </c>
    </row>
    <row r="260" spans="1:4" ht="34" x14ac:dyDescent="0.2">
      <c r="A260" s="14" t="s">
        <v>268</v>
      </c>
      <c r="B260" s="17" t="s">
        <v>544</v>
      </c>
      <c r="C260" s="19" t="str">
        <f t="shared" si="25"/>
        <v>N/A</v>
      </c>
      <c r="D260" s="19" t="str">
        <f t="shared" si="25"/>
        <v>N/A</v>
      </c>
    </row>
    <row r="261" spans="1:4" ht="59" customHeight="1" x14ac:dyDescent="0.2">
      <c r="A261" s="14" t="s">
        <v>269</v>
      </c>
      <c r="B261" s="17" t="s">
        <v>31</v>
      </c>
      <c r="C261" s="13" t="str">
        <f>_xlfn.TEXTJOIN(CHAR(10),TRUE,$F$22:$F$23)</f>
        <v>ISO 15223-1
ISO 20417</v>
      </c>
      <c r="D26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2" spans="1:4" ht="66" customHeight="1" x14ac:dyDescent="0.2">
      <c r="A262" s="14" t="s">
        <v>270</v>
      </c>
      <c r="B262" s="17" t="s">
        <v>31</v>
      </c>
      <c r="C262" s="13" t="str">
        <f>_xlfn.TEXTJOIN(CHAR(10),TRUE,$F$22:$F$23)</f>
        <v>ISO 15223-1
ISO 20417</v>
      </c>
      <c r="D26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3" spans="1:4" ht="17" x14ac:dyDescent="0.2">
      <c r="A263" s="14" t="s">
        <v>271</v>
      </c>
      <c r="B263" s="17" t="s">
        <v>544</v>
      </c>
      <c r="C263" s="19" t="str">
        <f>$G$1</f>
        <v>N/A</v>
      </c>
      <c r="D263" s="19" t="str">
        <f>$G$1</f>
        <v>N/A</v>
      </c>
    </row>
    <row r="264" spans="1:4" ht="51" x14ac:dyDescent="0.2">
      <c r="A264" s="14" t="s">
        <v>272</v>
      </c>
      <c r="B264" s="17" t="s">
        <v>544</v>
      </c>
      <c r="C264" s="19" t="str">
        <f>$G$1</f>
        <v>N/A</v>
      </c>
      <c r="D264" s="19" t="str">
        <f>$G$1</f>
        <v>N/A</v>
      </c>
    </row>
  </sheetData>
  <mergeCells count="68">
    <mergeCell ref="C37:D37"/>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C152:D152"/>
    <mergeCell ref="A104:D104"/>
    <mergeCell ref="A107:D107"/>
    <mergeCell ref="A108:D108"/>
    <mergeCell ref="A111:D111"/>
    <mergeCell ref="A115:D115"/>
    <mergeCell ref="A50:D50"/>
    <mergeCell ref="A55:D55"/>
    <mergeCell ref="A57:D57"/>
    <mergeCell ref="A59:D59"/>
    <mergeCell ref="A63:D63"/>
    <mergeCell ref="C51:D51"/>
    <mergeCell ref="C52:D52"/>
    <mergeCell ref="A40:D40"/>
    <mergeCell ref="A41:D41"/>
    <mergeCell ref="A42:D42"/>
    <mergeCell ref="A46:D46"/>
    <mergeCell ref="A49:D49"/>
    <mergeCell ref="C47:D47"/>
    <mergeCell ref="C48:D48"/>
    <mergeCell ref="A29:D29"/>
    <mergeCell ref="A6:D6"/>
    <mergeCell ref="A7:D7"/>
    <mergeCell ref="A14:D14"/>
    <mergeCell ref="A19:D19"/>
    <mergeCell ref="A28:D28"/>
    <mergeCell ref="C177:D177"/>
    <mergeCell ref="C178:D178"/>
    <mergeCell ref="C179:D179"/>
    <mergeCell ref="C53:D53"/>
    <mergeCell ref="C54:D54"/>
    <mergeCell ref="C70:D70"/>
    <mergeCell ref="C150:D150"/>
    <mergeCell ref="C151:D151"/>
    <mergeCell ref="A76:D76"/>
    <mergeCell ref="A64:D64"/>
    <mergeCell ref="A125:D125"/>
    <mergeCell ref="A79:D79"/>
    <mergeCell ref="A80:D80"/>
    <mergeCell ref="A84:D84"/>
    <mergeCell ref="A89:D89"/>
    <mergeCell ref="A91:D91"/>
  </mergeCells>
  <dataValidations count="1">
    <dataValidation type="list" allowBlank="1" showInputMessage="1" showErrorMessage="1" sqref="B4:B5 B8:B13 B15:B18 B20:B25 B51:B54 B43:B45 B157:B159 B47:B48 B56 B58 B60:B62 B65:B75 B174:B181 B81:B83 B85:B88 B256:B264 B92:B103 B105:B106 B109:B110 B112:B114 B116:B119 B121:B124 B126:B133 B136:B137 B139:B142 B144:B147 B149:B155 B77:B78 B161 B163:B165 B167:B168 B90 B184:B187 B189:B205 B208:B217 B220:B229 B231:B239 B241:B242 B244:B245 B247:B254 B30:B36 B38:B39" xr:uid="{20EDD0C6-7CA2-BE4B-8AF8-657272E4B6E3}">
      <formula1>"Y,N"</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0CC6-43E2-4947-84E6-B9F89A6CEC01}">
  <dimension ref="A1:J294"/>
  <sheetViews>
    <sheetView topLeftCell="C10" zoomScale="80" zoomScaleNormal="80" workbookViewId="0">
      <selection activeCell="F12" sqref="F12:G12"/>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7.33203125" style="2" customWidth="1"/>
    <col min="10" max="16384" width="10.83203125" style="1"/>
  </cols>
  <sheetData>
    <row r="1" spans="1:9" ht="23" x14ac:dyDescent="0.2">
      <c r="A1" s="21" t="s">
        <v>80</v>
      </c>
      <c r="F1" s="32" t="s">
        <v>53</v>
      </c>
      <c r="G1" s="1" t="s">
        <v>514</v>
      </c>
      <c r="I1" s="26" t="s">
        <v>276</v>
      </c>
    </row>
    <row r="3" spans="1:9" ht="32" x14ac:dyDescent="0.2">
      <c r="A3" s="20" t="s">
        <v>78</v>
      </c>
      <c r="B3" s="10" t="s">
        <v>566</v>
      </c>
      <c r="C3" s="11" t="s">
        <v>564</v>
      </c>
      <c r="D3" s="11" t="s">
        <v>77</v>
      </c>
      <c r="E3" s="5"/>
      <c r="F3" s="11" t="s">
        <v>959</v>
      </c>
      <c r="G3" s="4" t="s">
        <v>54</v>
      </c>
      <c r="I3" s="11" t="s">
        <v>576</v>
      </c>
    </row>
    <row r="4" spans="1:9" ht="171" customHeight="1" x14ac:dyDescent="0.2">
      <c r="A4" s="18" t="s">
        <v>32</v>
      </c>
      <c r="B4" s="17" t="s">
        <v>31</v>
      </c>
      <c r="C4" s="13" t="str">
        <f>_xlfn.TEXTJOIN(CHAR(10),TRUE,$F$4:$F$27)&amp;CHAR(10)&amp;$F$29</f>
        <v>ISO 13485
ISO 14971
ISO 10993-1
ISO 10993-5
ISO 10993-6
ISO 10993-10
ISO 10993-17
ISO 10993-18
ISO 10993-23
ISO 10555-1
ISO/TS 10974
ISO 11070
ISO 14708-1
ISO 14708-3
ISO 80369-6
IEC 60529
IEC 60601-1
IEC 60601-1-2
IEC 60601-1-6
IEC 60601-1-11
IEC 60601-2-10
IEC 62133-1
IEC 62133-2
EN 62311
IEC 62366-1</v>
      </c>
      <c r="D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4" s="2"/>
      <c r="F4" s="31" t="s">
        <v>73</v>
      </c>
      <c r="G4" s="18" t="s">
        <v>56</v>
      </c>
      <c r="I4" s="18" t="s">
        <v>979</v>
      </c>
    </row>
    <row r="5" spans="1:9" ht="62" customHeight="1" x14ac:dyDescent="0.2">
      <c r="A5" s="18" t="s">
        <v>33</v>
      </c>
      <c r="B5" s="17" t="s">
        <v>31</v>
      </c>
      <c r="C5" s="13" t="str">
        <f>$F$5</f>
        <v>ISO 14971</v>
      </c>
      <c r="D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5" s="2"/>
      <c r="F5" s="31" t="s">
        <v>74</v>
      </c>
      <c r="G5" s="18" t="s">
        <v>55</v>
      </c>
      <c r="I5" s="18" t="s">
        <v>980</v>
      </c>
    </row>
    <row r="6" spans="1:9" ht="34" x14ac:dyDescent="0.2">
      <c r="A6" s="58" t="s">
        <v>34</v>
      </c>
      <c r="B6" s="58"/>
      <c r="C6" s="58"/>
      <c r="D6" s="58"/>
      <c r="E6" s="2"/>
      <c r="F6" s="31" t="s">
        <v>57</v>
      </c>
      <c r="G6" s="18" t="s">
        <v>58</v>
      </c>
      <c r="I6" s="18" t="s">
        <v>962</v>
      </c>
    </row>
    <row r="7" spans="1:9" ht="47" customHeight="1" x14ac:dyDescent="0.2">
      <c r="A7" s="58" t="s">
        <v>0</v>
      </c>
      <c r="B7" s="58"/>
      <c r="C7" s="58"/>
      <c r="D7" s="58"/>
      <c r="E7" s="2"/>
      <c r="F7" s="31" t="s">
        <v>61</v>
      </c>
      <c r="G7" s="18" t="s">
        <v>62</v>
      </c>
      <c r="I7" s="18" t="s">
        <v>963</v>
      </c>
    </row>
    <row r="8" spans="1:9" ht="71" customHeight="1" x14ac:dyDescent="0.2">
      <c r="A8" s="18" t="s">
        <v>35</v>
      </c>
      <c r="B8" s="17" t="s">
        <v>31</v>
      </c>
      <c r="C8" s="13" t="str">
        <f t="shared" ref="C8:C13" si="0">$F$5</f>
        <v>ISO 14971</v>
      </c>
      <c r="D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8" s="2"/>
      <c r="F8" s="31" t="s">
        <v>803</v>
      </c>
      <c r="G8" s="18" t="s">
        <v>804</v>
      </c>
      <c r="I8" s="18" t="s">
        <v>964</v>
      </c>
    </row>
    <row r="9" spans="1:9" ht="67" customHeight="1" x14ac:dyDescent="0.2">
      <c r="A9" s="18" t="s">
        <v>36</v>
      </c>
      <c r="B9" s="17" t="s">
        <v>31</v>
      </c>
      <c r="C9" s="13" t="str">
        <f t="shared" si="0"/>
        <v>ISO 14971</v>
      </c>
      <c r="D9" s="13" t="str">
        <f t="shared" ref="D9:D13" si="1">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9" s="2"/>
      <c r="F9" s="31" t="s">
        <v>59</v>
      </c>
      <c r="G9" s="18" t="s">
        <v>60</v>
      </c>
      <c r="I9" s="18" t="s">
        <v>965</v>
      </c>
    </row>
    <row r="10" spans="1:9" ht="53" customHeight="1" x14ac:dyDescent="0.2">
      <c r="A10" s="18" t="s">
        <v>37</v>
      </c>
      <c r="B10" s="17" t="s">
        <v>31</v>
      </c>
      <c r="C10" s="13" t="str">
        <f t="shared" si="0"/>
        <v>ISO 14971</v>
      </c>
      <c r="D10"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0" s="2"/>
      <c r="F10" s="31" t="s">
        <v>1001</v>
      </c>
      <c r="G10" s="18" t="s">
        <v>1002</v>
      </c>
      <c r="I10" s="18" t="s">
        <v>966</v>
      </c>
    </row>
    <row r="11" spans="1:9" ht="62" customHeight="1" x14ac:dyDescent="0.2">
      <c r="A11" s="18" t="s">
        <v>38</v>
      </c>
      <c r="B11" s="17" t="s">
        <v>31</v>
      </c>
      <c r="C11" s="13" t="str">
        <f t="shared" si="0"/>
        <v>ISO 14971</v>
      </c>
      <c r="D11"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1" s="2"/>
      <c r="F11" s="31" t="s">
        <v>630</v>
      </c>
      <c r="G11" s="18" t="s">
        <v>631</v>
      </c>
      <c r="I11" s="18" t="s">
        <v>967</v>
      </c>
    </row>
    <row r="12" spans="1:9" ht="59" customHeight="1" x14ac:dyDescent="0.2">
      <c r="A12" s="18" t="s">
        <v>52</v>
      </c>
      <c r="B12" s="17" t="s">
        <v>31</v>
      </c>
      <c r="C12" s="13" t="str">
        <f t="shared" si="0"/>
        <v>ISO 14971</v>
      </c>
      <c r="D12"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2" s="2"/>
      <c r="F12" s="31" t="s">
        <v>533</v>
      </c>
      <c r="G12" s="18" t="s">
        <v>534</v>
      </c>
      <c r="I12" s="18" t="s">
        <v>968</v>
      </c>
    </row>
    <row r="13" spans="1:9" ht="59" customHeight="1" x14ac:dyDescent="0.2">
      <c r="A13" s="18" t="s">
        <v>39</v>
      </c>
      <c r="B13" s="17" t="s">
        <v>31</v>
      </c>
      <c r="C13" s="13" t="str">
        <f t="shared" si="0"/>
        <v>ISO 14971</v>
      </c>
      <c r="D13"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3" s="2"/>
      <c r="F13" s="31" t="s">
        <v>617</v>
      </c>
      <c r="G13" s="18" t="s">
        <v>618</v>
      </c>
      <c r="I13" s="18" t="s">
        <v>969</v>
      </c>
    </row>
    <row r="14" spans="1:9" ht="64" customHeight="1" x14ac:dyDescent="0.2">
      <c r="A14" s="58" t="s">
        <v>40</v>
      </c>
      <c r="B14" s="58"/>
      <c r="C14" s="58"/>
      <c r="D14" s="58"/>
      <c r="F14" s="31" t="s">
        <v>987</v>
      </c>
      <c r="G14" s="18" t="s">
        <v>988</v>
      </c>
      <c r="I14" s="18" t="s">
        <v>970</v>
      </c>
    </row>
    <row r="15" spans="1:9" ht="79" customHeight="1" x14ac:dyDescent="0.2">
      <c r="A15" s="18" t="s">
        <v>41</v>
      </c>
      <c r="B15" s="17" t="s">
        <v>31</v>
      </c>
      <c r="C15" s="13" t="str">
        <f>$F$5</f>
        <v>ISO 14971</v>
      </c>
      <c r="D1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5" s="31" t="s">
        <v>991</v>
      </c>
      <c r="G15" s="18" t="s">
        <v>992</v>
      </c>
      <c r="I15" s="18" t="s">
        <v>971</v>
      </c>
    </row>
    <row r="16" spans="1:9" ht="62" customHeight="1" x14ac:dyDescent="0.2">
      <c r="A16" s="18" t="s">
        <v>42</v>
      </c>
      <c r="B16" s="17" t="s">
        <v>31</v>
      </c>
      <c r="C16" s="13" t="str">
        <f>$F$5</f>
        <v>ISO 14971</v>
      </c>
      <c r="D1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6" s="31" t="s">
        <v>981</v>
      </c>
      <c r="G16" s="18" t="s">
        <v>982</v>
      </c>
      <c r="I16" s="18" t="s">
        <v>972</v>
      </c>
    </row>
    <row r="17" spans="1:9" ht="52" customHeight="1" x14ac:dyDescent="0.2">
      <c r="A17" s="18" t="s">
        <v>43</v>
      </c>
      <c r="B17" s="17" t="s">
        <v>31</v>
      </c>
      <c r="C17" s="13" t="str">
        <f>$F$5</f>
        <v>ISO 14971</v>
      </c>
      <c r="D1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7" s="31" t="s">
        <v>983</v>
      </c>
      <c r="G17" s="18" t="s">
        <v>984</v>
      </c>
      <c r="I17" s="18" t="s">
        <v>973</v>
      </c>
    </row>
    <row r="18" spans="1:9" ht="84" customHeight="1" x14ac:dyDescent="0.2">
      <c r="A18" s="18" t="s">
        <v>1</v>
      </c>
      <c r="B18" s="17" t="s">
        <v>31</v>
      </c>
      <c r="C18" s="13" t="str">
        <f>$F$5</f>
        <v>ISO 14971</v>
      </c>
      <c r="D1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8" s="31" t="s">
        <v>999</v>
      </c>
      <c r="G18" s="18" t="s">
        <v>1000</v>
      </c>
      <c r="I18" s="18" t="s">
        <v>974</v>
      </c>
    </row>
    <row r="19" spans="1:9" ht="17" x14ac:dyDescent="0.2">
      <c r="A19" s="67" t="s">
        <v>44</v>
      </c>
      <c r="B19" s="67"/>
      <c r="C19" s="67"/>
      <c r="D19" s="67"/>
      <c r="F19" s="31" t="s">
        <v>989</v>
      </c>
      <c r="G19" s="18" t="s">
        <v>990</v>
      </c>
      <c r="I19" s="18" t="s">
        <v>975</v>
      </c>
    </row>
    <row r="20" spans="1:9" ht="78" customHeight="1" x14ac:dyDescent="0.2">
      <c r="A20" s="18" t="s">
        <v>45</v>
      </c>
      <c r="B20" s="17" t="s">
        <v>31</v>
      </c>
      <c r="C20" s="13" t="str">
        <f>$F$5&amp;CHAR(10)&amp;$F$29</f>
        <v>ISO 14971
IEC 62366-1</v>
      </c>
      <c r="D2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0" s="31" t="s">
        <v>523</v>
      </c>
      <c r="G20" s="18" t="s">
        <v>907</v>
      </c>
      <c r="I20" s="18" t="s">
        <v>976</v>
      </c>
    </row>
    <row r="21" spans="1:9" ht="66" customHeight="1" x14ac:dyDescent="0.2">
      <c r="A21" s="18" t="s">
        <v>46</v>
      </c>
      <c r="B21" s="17" t="s">
        <v>31</v>
      </c>
      <c r="C21" s="13" t="str">
        <f>$F$5&amp;CHAR(10)&amp;$F$29</f>
        <v>ISO 14971
IEC 62366-1</v>
      </c>
      <c r="D2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1" s="31" t="s">
        <v>526</v>
      </c>
      <c r="G21" s="18" t="s">
        <v>525</v>
      </c>
      <c r="I21" s="18" t="s">
        <v>977</v>
      </c>
    </row>
    <row r="22" spans="1:9" ht="81" customHeight="1" x14ac:dyDescent="0.2">
      <c r="A22" s="18" t="s">
        <v>47</v>
      </c>
      <c r="B22" s="17" t="s">
        <v>31</v>
      </c>
      <c r="C22" s="13" t="str">
        <f>$F$5&amp;CHAR(10)&amp;_xlfn.TEXTJOIN(CHAR(10),TRUE,$F$13:$F$27)&amp;CHAR(10)&amp;$F$29</f>
        <v>ISO 14971
ISO 10555-1
ISO/TS 10974
ISO 11070
ISO 14708-1
ISO 14708-3
ISO 80369-6
IEC 60529
IEC 60601-1
IEC 60601-1-2
IEC 60601-1-6
IEC 60601-1-11
IEC 60601-2-10
IEC 62133-1
IEC 62133-2
EN 62311
IEC 62366-1</v>
      </c>
      <c r="D2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2" s="31" t="s">
        <v>807</v>
      </c>
      <c r="G22" s="18" t="s">
        <v>808</v>
      </c>
      <c r="I22" s="18" t="s">
        <v>978</v>
      </c>
    </row>
    <row r="23" spans="1:9" ht="108" customHeight="1" x14ac:dyDescent="0.2">
      <c r="A23" s="18" t="s">
        <v>48</v>
      </c>
      <c r="B23" s="17" t="s">
        <v>31</v>
      </c>
      <c r="C23" s="13" t="str">
        <f>$F$5&amp;CHAR(10)&amp;$F$13&amp;CHAR(10)&amp;_xlfn.TEXTJOIN(CHAR(10),TRUE,$F$15:$F$19)&amp;CHAR(10)&amp;$F$25&amp;CHAR(10)&amp;$F$26</f>
        <v>ISO 14971
ISO 10555-1
ISO 11070
ISO 14708-1
ISO 14708-3
ISO 80369-6
IEC 60529
IEC 62133-1
IEC 62133-2</v>
      </c>
      <c r="D2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3" s="31" t="s">
        <v>960</v>
      </c>
      <c r="G23" s="18" t="s">
        <v>961</v>
      </c>
      <c r="I23" s="22"/>
    </row>
    <row r="24" spans="1:9" ht="77" customHeight="1" x14ac:dyDescent="0.2">
      <c r="A24" s="18" t="s">
        <v>49</v>
      </c>
      <c r="B24" s="17" t="s">
        <v>31</v>
      </c>
      <c r="C24" s="13" t="str">
        <f>$F$5</f>
        <v>ISO 14971</v>
      </c>
      <c r="D2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4" s="31" t="s">
        <v>993</v>
      </c>
      <c r="G24" s="18" t="s">
        <v>994</v>
      </c>
      <c r="I24" s="22"/>
    </row>
    <row r="25" spans="1:9" ht="68" x14ac:dyDescent="0.2">
      <c r="A25" s="18" t="s">
        <v>50</v>
      </c>
      <c r="B25" s="17" t="s">
        <v>544</v>
      </c>
      <c r="C25" s="19" t="str">
        <f>$G$1</f>
        <v>N/A</v>
      </c>
      <c r="D25" s="19" t="str">
        <f>$G$1</f>
        <v>N/A</v>
      </c>
      <c r="F25" s="31" t="s">
        <v>997</v>
      </c>
      <c r="G25" s="18" t="s">
        <v>998</v>
      </c>
      <c r="I25" s="22"/>
    </row>
    <row r="26" spans="1:9" ht="32" customHeight="1" x14ac:dyDescent="0.2">
      <c r="F26" s="31" t="s">
        <v>995</v>
      </c>
      <c r="G26" s="18" t="s">
        <v>996</v>
      </c>
      <c r="I26" s="22"/>
    </row>
    <row r="27" spans="1:9" ht="34" x14ac:dyDescent="0.2">
      <c r="A27" s="20" t="s">
        <v>79</v>
      </c>
      <c r="B27" s="10" t="s">
        <v>566</v>
      </c>
      <c r="C27" s="11" t="s">
        <v>564</v>
      </c>
      <c r="D27" s="11" t="s">
        <v>77</v>
      </c>
      <c r="F27" s="31" t="s">
        <v>986</v>
      </c>
      <c r="G27" s="18" t="s">
        <v>985</v>
      </c>
      <c r="I27" s="22"/>
    </row>
    <row r="28" spans="1:9" s="28" customFormat="1" ht="17" x14ac:dyDescent="0.2">
      <c r="A28" s="59" t="s">
        <v>81</v>
      </c>
      <c r="B28" s="59"/>
      <c r="C28" s="59"/>
      <c r="D28" s="59"/>
      <c r="F28" s="31" t="s">
        <v>806</v>
      </c>
      <c r="G28" s="18" t="s">
        <v>805</v>
      </c>
      <c r="I28" s="22"/>
    </row>
    <row r="29" spans="1:9" s="28" customFormat="1" ht="50" customHeight="1" x14ac:dyDescent="0.2">
      <c r="A29" s="58" t="s">
        <v>273</v>
      </c>
      <c r="B29" s="58"/>
      <c r="C29" s="58"/>
      <c r="D29" s="58"/>
      <c r="F29" s="31" t="s">
        <v>539</v>
      </c>
      <c r="G29" s="18" t="s">
        <v>540</v>
      </c>
      <c r="I29" s="22"/>
    </row>
    <row r="30" spans="1:9" s="28" customFormat="1" ht="87" customHeight="1" x14ac:dyDescent="0.2">
      <c r="A30" s="18" t="s">
        <v>82</v>
      </c>
      <c r="B30" s="17" t="s">
        <v>31</v>
      </c>
      <c r="C30" s="13" t="str">
        <f>_xlfn.TEXTJOIN(CHAR(10),TRUE,$F$5:$F$13)&amp;CHAR(10)&amp;_xlfn.TEXTJOIN(CHAR(10),TRUE,$F$15:$F$19)&amp;CHAR(10)&amp;$F$25&amp;CHAR(10)&amp;$F$26&amp;CHAR(10)&amp;$F$29</f>
        <v>ISO 14971
ISO 10993-1
ISO 10993-5
ISO 10993-6
ISO 10993-10
ISO 10993-17
ISO 10993-18
ISO 10993-23
ISO 10555-1
ISO 11070
ISO 14708-1
ISO 14708-3
ISO 80369-6
IEC 60529
IEC 62133-1
IEC 62133-2
IEC 62366-1</v>
      </c>
      <c r="D3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0" s="31" t="s">
        <v>515</v>
      </c>
      <c r="G30" s="18" t="s">
        <v>516</v>
      </c>
      <c r="I30" s="22"/>
    </row>
    <row r="31" spans="1:9" s="28" customFormat="1" ht="72" customHeight="1" x14ac:dyDescent="0.2">
      <c r="A31" s="18" t="s">
        <v>83</v>
      </c>
      <c r="B31" s="17" t="s">
        <v>31</v>
      </c>
      <c r="C31" s="13" t="str">
        <f>_xlfn.TEXTJOIN(CHAR(10),TRUE,$F$6:$F$12)</f>
        <v>ISO 10993-1
ISO 10993-5
ISO 10993-6
ISO 10993-10
ISO 10993-17
ISO 10993-18
ISO 10993-23</v>
      </c>
      <c r="D3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1" s="31" t="s">
        <v>862</v>
      </c>
      <c r="G31" s="18" t="s">
        <v>863</v>
      </c>
      <c r="I31" s="22"/>
    </row>
    <row r="32" spans="1:9" s="28" customFormat="1" ht="103" customHeight="1" x14ac:dyDescent="0.2">
      <c r="A32" s="18" t="s">
        <v>84</v>
      </c>
      <c r="B32" s="17" t="s">
        <v>31</v>
      </c>
      <c r="C32" s="13" t="str">
        <f>_xlfn.TEXTJOIN(CHAR(10),TRUE,$F$6:$F$12)</f>
        <v>ISO 10993-1
ISO 10993-5
ISO 10993-6
ISO 10993-10
ISO 10993-17
ISO 10993-18
ISO 10993-23</v>
      </c>
      <c r="D3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2" s="31" t="s">
        <v>854</v>
      </c>
      <c r="G32" s="18" t="s">
        <v>855</v>
      </c>
      <c r="I32" s="22"/>
    </row>
    <row r="33" spans="1:10" s="28" customFormat="1" ht="98" customHeight="1" x14ac:dyDescent="0.2">
      <c r="A33" s="18" t="s">
        <v>85</v>
      </c>
      <c r="B33" s="17" t="s">
        <v>31</v>
      </c>
      <c r="C33" s="13" t="str">
        <f>$F$4&amp;CHAR(10)&amp;_xlfn.TEXTJOIN(CHAR(10),TRUE,$F$13:$F$19)&amp;CHAR(10)&amp;$F$25&amp;CHAR(10)&amp;$F$26&amp;CHAR(10)&amp;$F$29</f>
        <v>ISO 13485
ISO 10555-1
ISO/TS 10974
ISO 11070
ISO 14708-1
ISO 14708-3
ISO 80369-6
IEC 60529
IEC 62133-1
IEC 62133-2
IEC 62366-1</v>
      </c>
      <c r="D3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3" s="31" t="s">
        <v>517</v>
      </c>
      <c r="G33" s="18" t="s">
        <v>518</v>
      </c>
      <c r="I33" s="29"/>
    </row>
    <row r="34" spans="1:10" s="28" customFormat="1" ht="16" customHeight="1" x14ac:dyDescent="0.2">
      <c r="A34" s="18" t="s">
        <v>86</v>
      </c>
      <c r="B34" s="17"/>
      <c r="C34" s="60" t="s">
        <v>634</v>
      </c>
      <c r="D34" s="61"/>
      <c r="F34" s="31" t="s">
        <v>535</v>
      </c>
      <c r="G34" s="18" t="s">
        <v>536</v>
      </c>
      <c r="I34" s="29"/>
    </row>
    <row r="35" spans="1:10" s="28" customFormat="1" ht="105" customHeight="1" x14ac:dyDescent="0.2">
      <c r="A35" s="18" t="s">
        <v>87</v>
      </c>
      <c r="B35" s="17" t="s">
        <v>31</v>
      </c>
      <c r="C35" s="13" t="str">
        <f>$F$4&amp;CHAR(10)&amp;_xlfn.TEXTJOIN(CHAR(10),TRUE,$F$13:$F$19)&amp;CHAR(10)&amp;$F$25&amp;CHAR(10)&amp;$F$26&amp;CHAR(10)&amp;$F$29</f>
        <v>ISO 13485
ISO 10555-1
ISO/TS 10974
ISO 11070
ISO 14708-1
ISO 14708-3
ISO 80369-6
IEC 60529
IEC 62133-1
IEC 62133-2
IEC 62366-1</v>
      </c>
      <c r="D3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5" s="31" t="s">
        <v>625</v>
      </c>
      <c r="G35" s="18" t="s">
        <v>626</v>
      </c>
      <c r="I35" s="29"/>
    </row>
    <row r="36" spans="1:10" s="28" customFormat="1" ht="56" customHeight="1" x14ac:dyDescent="0.2">
      <c r="A36" s="18" t="s">
        <v>88</v>
      </c>
      <c r="B36" s="17" t="s">
        <v>31</v>
      </c>
      <c r="C36" s="13" t="str">
        <f>$F$4&amp;CHAR(10)&amp;_xlfn.TEXTJOIN(CHAR(10),TRUE,$F$13:$F$19)&amp;CHAR(10)&amp;$F$25&amp;CHAR(10)&amp;$F$26</f>
        <v>ISO 13485
ISO 10555-1
ISO/TS 10974
ISO 11070
ISO 14708-1
ISO 14708-3
ISO 80369-6
IEC 60529
IEC 62133-1
IEC 62133-2</v>
      </c>
      <c r="D3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6" s="31" t="s">
        <v>512</v>
      </c>
      <c r="G36" s="18" t="s">
        <v>513</v>
      </c>
      <c r="I36" s="29"/>
    </row>
    <row r="37" spans="1:10" ht="48" customHeight="1" x14ac:dyDescent="0.2">
      <c r="A37" s="18" t="s">
        <v>89</v>
      </c>
      <c r="B37" s="17"/>
      <c r="C37" s="60" t="s">
        <v>634</v>
      </c>
      <c r="D37" s="61"/>
      <c r="F37" s="31" t="s">
        <v>1003</v>
      </c>
      <c r="G37" s="18" t="s">
        <v>1004</v>
      </c>
    </row>
    <row r="38" spans="1:10" ht="75" customHeight="1" x14ac:dyDescent="0.2">
      <c r="A38" s="18" t="s">
        <v>90</v>
      </c>
      <c r="B38" s="17" t="s">
        <v>31</v>
      </c>
      <c r="C38" s="13" t="str">
        <f>_xlfn.TEXTJOIN(CHAR(10),TRUE,$F$5:$F$12)</f>
        <v>ISO 14971
ISO 10993-1
ISO 10993-5
ISO 10993-6
ISO 10993-10
ISO 10993-17
ISO 10993-18
ISO 10993-23</v>
      </c>
      <c r="D3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8" s="36"/>
      <c r="G38" s="22"/>
    </row>
    <row r="39" spans="1:10" ht="82" customHeight="1" x14ac:dyDescent="0.2">
      <c r="A39" s="18" t="s">
        <v>92</v>
      </c>
      <c r="B39" s="17" t="s">
        <v>31</v>
      </c>
      <c r="C39" s="13" t="str">
        <f>$F$4&amp;CHAR(10)&amp;$F$5</f>
        <v>ISO 13485
ISO 14971</v>
      </c>
      <c r="D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9" s="36"/>
      <c r="G39" s="22"/>
    </row>
    <row r="40" spans="1:10" x14ac:dyDescent="0.2">
      <c r="A40" s="59" t="s">
        <v>91</v>
      </c>
      <c r="B40" s="59"/>
      <c r="C40" s="59"/>
      <c r="D40" s="59"/>
      <c r="F40" s="36"/>
      <c r="G40" s="22"/>
    </row>
    <row r="41" spans="1:10" x14ac:dyDescent="0.2">
      <c r="A41" s="59" t="s">
        <v>93</v>
      </c>
      <c r="B41" s="59"/>
      <c r="C41" s="59"/>
      <c r="D41" s="59"/>
      <c r="F41" s="36"/>
      <c r="G41" s="22"/>
    </row>
    <row r="42" spans="1:10" x14ac:dyDescent="0.2">
      <c r="A42" s="58" t="s">
        <v>94</v>
      </c>
      <c r="B42" s="58"/>
      <c r="C42" s="58"/>
      <c r="D42" s="58"/>
      <c r="F42" s="36"/>
      <c r="G42" s="22"/>
    </row>
    <row r="43" spans="1:10" ht="68" customHeight="1" x14ac:dyDescent="0.2">
      <c r="A43" s="18" t="s">
        <v>2</v>
      </c>
      <c r="B43" s="17" t="s">
        <v>31</v>
      </c>
      <c r="C43" s="13" t="str">
        <f>$F$5&amp;CHAR(10)&amp;$F$13&amp;CHAR(10)&amp;_xlfn.TEXTJOIN(CHAR(10),TRUE,$F$15:$F$19)</f>
        <v>ISO 14971
ISO 10555-1
ISO 11070
ISO 14708-1
ISO 14708-3
ISO 80369-6
IEC 60529</v>
      </c>
      <c r="D4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43" s="81"/>
      <c r="G43" s="81"/>
      <c r="H43" s="81"/>
      <c r="I43" s="82"/>
      <c r="J43" s="82"/>
    </row>
    <row r="44" spans="1:10" ht="36" customHeight="1" x14ac:dyDescent="0.2">
      <c r="A44" s="18" t="s">
        <v>3</v>
      </c>
      <c r="B44" s="17" t="s">
        <v>544</v>
      </c>
      <c r="C44" s="19" t="str">
        <f>$G$1</f>
        <v>N/A</v>
      </c>
      <c r="D44" s="19" t="str">
        <f>$G$1</f>
        <v>N/A</v>
      </c>
      <c r="F44" s="83"/>
      <c r="G44" s="83"/>
      <c r="H44" s="83"/>
      <c r="I44" s="80"/>
      <c r="J44" s="80"/>
    </row>
    <row r="45" spans="1:10" ht="34" customHeight="1" x14ac:dyDescent="0.2">
      <c r="A45" s="18" t="s">
        <v>4</v>
      </c>
      <c r="B45" s="17" t="s">
        <v>544</v>
      </c>
      <c r="C45" s="19" t="str">
        <f>$G$1</f>
        <v>N/A</v>
      </c>
      <c r="D45" s="19" t="str">
        <f>$G$1</f>
        <v>N/A</v>
      </c>
      <c r="G45" s="9"/>
      <c r="H45" s="8"/>
      <c r="I45" s="27"/>
    </row>
    <row r="46" spans="1:10" x14ac:dyDescent="0.2">
      <c r="A46" s="58" t="s">
        <v>5</v>
      </c>
      <c r="B46" s="58"/>
      <c r="C46" s="58"/>
      <c r="D46" s="58"/>
      <c r="G46" s="9"/>
      <c r="H46" s="8"/>
      <c r="I46" s="27"/>
    </row>
    <row r="47" spans="1:10" ht="34" x14ac:dyDescent="0.2">
      <c r="A47" s="18" t="s">
        <v>275</v>
      </c>
      <c r="B47" s="17"/>
      <c r="C47" s="60" t="s">
        <v>634</v>
      </c>
      <c r="D47" s="61"/>
      <c r="G47" s="9"/>
      <c r="H47" s="8"/>
      <c r="I47" s="27"/>
    </row>
    <row r="48" spans="1:10" ht="85" x14ac:dyDescent="0.2">
      <c r="A48" s="18" t="s">
        <v>274</v>
      </c>
      <c r="B48" s="17"/>
      <c r="C48" s="60" t="s">
        <v>634</v>
      </c>
      <c r="D48" s="61"/>
      <c r="G48" s="9"/>
      <c r="H48" s="8"/>
      <c r="I48" s="27"/>
    </row>
    <row r="49" spans="1:10" x14ac:dyDescent="0.2">
      <c r="A49" s="59" t="s">
        <v>95</v>
      </c>
      <c r="B49" s="59"/>
      <c r="C49" s="59"/>
      <c r="D49" s="59"/>
      <c r="F49" s="34"/>
      <c r="G49" s="9"/>
      <c r="H49" s="8"/>
      <c r="I49" s="27"/>
    </row>
    <row r="50" spans="1:10" x14ac:dyDescent="0.2">
      <c r="A50" s="58" t="s">
        <v>6</v>
      </c>
      <c r="B50" s="58"/>
      <c r="C50" s="58"/>
      <c r="D50" s="58"/>
      <c r="F50" s="34"/>
      <c r="G50" s="9"/>
      <c r="H50" s="8"/>
      <c r="I50" s="27"/>
    </row>
    <row r="51" spans="1:10" ht="27" customHeight="1" x14ac:dyDescent="0.2">
      <c r="A51" s="18" t="s">
        <v>96</v>
      </c>
      <c r="B51" s="17"/>
      <c r="C51" s="60" t="s">
        <v>634</v>
      </c>
      <c r="D51" s="61"/>
      <c r="F51" s="34"/>
      <c r="G51" s="9"/>
      <c r="H51" s="8"/>
      <c r="I51" s="27"/>
    </row>
    <row r="52" spans="1:10" ht="41" customHeight="1" x14ac:dyDescent="0.2">
      <c r="A52" s="18" t="s">
        <v>97</v>
      </c>
      <c r="B52" s="17"/>
      <c r="C52" s="60" t="s">
        <v>634</v>
      </c>
      <c r="D52" s="61"/>
      <c r="F52" s="34"/>
      <c r="G52" s="9"/>
      <c r="H52" s="8"/>
      <c r="I52" s="27"/>
    </row>
    <row r="53" spans="1:10" ht="68" x14ac:dyDescent="0.2">
      <c r="A53" s="18" t="s">
        <v>98</v>
      </c>
      <c r="B53" s="17"/>
      <c r="C53" s="60" t="s">
        <v>634</v>
      </c>
      <c r="D53" s="61"/>
      <c r="F53" s="34"/>
      <c r="G53" s="9"/>
      <c r="H53" s="8"/>
      <c r="I53" s="27"/>
    </row>
    <row r="54" spans="1:10" ht="17" x14ac:dyDescent="0.2">
      <c r="A54" s="18" t="s">
        <v>99</v>
      </c>
      <c r="B54" s="17"/>
      <c r="C54" s="60" t="s">
        <v>634</v>
      </c>
      <c r="D54" s="61"/>
      <c r="F54" s="81"/>
      <c r="G54" s="81"/>
      <c r="H54" s="81"/>
      <c r="I54" s="78"/>
      <c r="J54" s="78"/>
    </row>
    <row r="55" spans="1:10" x14ac:dyDescent="0.2">
      <c r="A55" s="59" t="s">
        <v>100</v>
      </c>
      <c r="B55" s="59"/>
      <c r="C55" s="59"/>
      <c r="D55" s="59"/>
      <c r="F55" s="34"/>
      <c r="G55" s="2"/>
      <c r="H55" s="2"/>
      <c r="I55" s="27"/>
    </row>
    <row r="56" spans="1:10" ht="102" x14ac:dyDescent="0.2">
      <c r="A56" s="18" t="s">
        <v>7</v>
      </c>
      <c r="B56" s="17" t="s">
        <v>544</v>
      </c>
      <c r="C56" s="19" t="str">
        <f>$G$1</f>
        <v>N/A</v>
      </c>
      <c r="D56" s="19" t="str">
        <f>$G$1</f>
        <v>N/A</v>
      </c>
      <c r="F56" s="34"/>
      <c r="G56" s="9"/>
      <c r="H56" s="8"/>
      <c r="I56" s="27"/>
    </row>
    <row r="57" spans="1:10" x14ac:dyDescent="0.2">
      <c r="A57" s="59" t="s">
        <v>101</v>
      </c>
      <c r="B57" s="59"/>
      <c r="C57" s="59"/>
      <c r="D57" s="59"/>
      <c r="F57" s="77"/>
      <c r="G57" s="77"/>
      <c r="H57" s="77"/>
      <c r="I57" s="78"/>
      <c r="J57" s="78"/>
    </row>
    <row r="58" spans="1:10" ht="34" x14ac:dyDescent="0.2">
      <c r="A58" s="18" t="s">
        <v>102</v>
      </c>
      <c r="B58" s="17"/>
      <c r="C58" s="60" t="s">
        <v>634</v>
      </c>
      <c r="D58" s="61"/>
      <c r="F58" s="36"/>
      <c r="G58" s="9"/>
      <c r="H58" s="8"/>
      <c r="I58" s="27"/>
    </row>
    <row r="59" spans="1:10" x14ac:dyDescent="0.2">
      <c r="A59" s="59" t="s">
        <v>103</v>
      </c>
      <c r="B59" s="59"/>
      <c r="C59" s="59"/>
      <c r="D59" s="59"/>
      <c r="F59" s="79"/>
      <c r="G59" s="79"/>
      <c r="H59" s="79"/>
      <c r="I59" s="80"/>
      <c r="J59" s="80"/>
    </row>
    <row r="60" spans="1:10" ht="91" customHeight="1" x14ac:dyDescent="0.2">
      <c r="A60" s="18" t="s">
        <v>8</v>
      </c>
      <c r="B60" s="17" t="s">
        <v>31</v>
      </c>
      <c r="C60" s="13" t="str">
        <f>$F$5&amp;CHAR(10)&amp;_xlfn.TEXTJOIN(CHAR(10),TRUE,$F$35:$F$37)</f>
        <v>ISO 14971
ISO 15223-1
ISO 20417
ISO 7000</v>
      </c>
      <c r="D6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0" s="34"/>
      <c r="G60" s="9"/>
      <c r="H60" s="8"/>
      <c r="I60" s="27"/>
    </row>
    <row r="61" spans="1:10" ht="108" customHeight="1" x14ac:dyDescent="0.2">
      <c r="A61" s="23" t="s">
        <v>104</v>
      </c>
      <c r="B61" s="17" t="s">
        <v>31</v>
      </c>
      <c r="C61" s="13" t="str">
        <f>$F$5&amp;CHAR(10)&amp;$F$13&amp;CHAR(10)&amp;_xlfn.TEXTJOIN(CHAR(10),TRUE,$F$15:$F$19)&amp;CHAR(10)&amp;$F$25&amp;CHAR(10)&amp;$F$26</f>
        <v>ISO 14971
ISO 10555-1
ISO 11070
ISO 14708-1
ISO 14708-3
ISO 80369-6
IEC 60529
IEC 62133-1
IEC 62133-2</v>
      </c>
      <c r="D6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1" s="34"/>
      <c r="G61" s="9"/>
      <c r="H61" s="8"/>
      <c r="I61" s="27"/>
    </row>
    <row r="62" spans="1:10" ht="59" customHeight="1" x14ac:dyDescent="0.2">
      <c r="A62" s="23" t="s">
        <v>105</v>
      </c>
      <c r="B62" s="17" t="s">
        <v>544</v>
      </c>
      <c r="C62" s="13" t="str">
        <f>$F$5&amp;CHAR(10)&amp;$F$13&amp;CHAR(10)&amp;_xlfn.TEXTJOIN(CHAR(10),TRUE,$F$15:$F$19)&amp;CHAR(10)&amp;$F$25&amp;CHAR(10)&amp;$F$26</f>
        <v>ISO 14971
ISO 10555-1
ISO 11070
ISO 14708-1
ISO 14708-3
ISO 80369-6
IEC 60529
IEC 62133-1
IEC 62133-2</v>
      </c>
      <c r="D6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2" s="34"/>
      <c r="G62" s="9"/>
      <c r="H62" s="8"/>
      <c r="I62" s="27"/>
    </row>
    <row r="63" spans="1:10" x14ac:dyDescent="0.2">
      <c r="A63" s="59" t="s">
        <v>106</v>
      </c>
      <c r="B63" s="59"/>
      <c r="C63" s="59"/>
      <c r="D63" s="59"/>
      <c r="F63" s="34"/>
      <c r="G63" s="9"/>
      <c r="H63" s="8"/>
      <c r="I63" s="27"/>
    </row>
    <row r="64" spans="1:10" x14ac:dyDescent="0.2">
      <c r="A64" s="58" t="s">
        <v>107</v>
      </c>
      <c r="B64" s="58"/>
      <c r="C64" s="58"/>
      <c r="D64" s="58"/>
      <c r="F64" s="34"/>
      <c r="G64" s="9"/>
      <c r="H64" s="8"/>
      <c r="I64" s="27"/>
    </row>
    <row r="65" spans="1:9" ht="51" customHeight="1" x14ac:dyDescent="0.2">
      <c r="A65" s="24" t="s">
        <v>108</v>
      </c>
      <c r="B65" s="17" t="s">
        <v>31</v>
      </c>
      <c r="C65" s="13" t="str">
        <f>$F$5</f>
        <v>ISO 14971</v>
      </c>
      <c r="D6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5" s="34"/>
      <c r="G65" s="9"/>
      <c r="H65" s="8"/>
      <c r="I65" s="27"/>
    </row>
    <row r="66" spans="1:9" ht="68" customHeight="1" x14ac:dyDescent="0.2">
      <c r="A66" s="24" t="s">
        <v>109</v>
      </c>
      <c r="B66" s="17" t="s">
        <v>31</v>
      </c>
      <c r="C66" s="13" t="str">
        <f>$F$5&amp;CHAR(10)&amp;$F$29</f>
        <v>ISO 14971
IEC 62366-1</v>
      </c>
      <c r="D6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6" s="34"/>
      <c r="G66" s="9"/>
      <c r="H66" s="8"/>
      <c r="I66" s="27"/>
    </row>
    <row r="67" spans="1:9" ht="92" customHeight="1" x14ac:dyDescent="0.2">
      <c r="A67" s="24" t="s">
        <v>110</v>
      </c>
      <c r="B67" s="17" t="s">
        <v>31</v>
      </c>
      <c r="C67" s="13" t="str">
        <f>_xlfn.TEXTJOIN(CHAR(10),TRUE,$F$6:$F$12)</f>
        <v>ISO 10993-1
ISO 10993-5
ISO 10993-6
ISO 10993-10
ISO 10993-17
ISO 10993-18
ISO 10993-23</v>
      </c>
      <c r="D6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68" spans="1:9" ht="60" customHeight="1" x14ac:dyDescent="0.2">
      <c r="A68" s="24" t="s">
        <v>111</v>
      </c>
      <c r="B68" s="17" t="s">
        <v>31</v>
      </c>
      <c r="C68" s="13" t="str">
        <f>_xlfn.TEXTJOIN(CHAR(10),TRUE,$F$6:$F$12)</f>
        <v>ISO 10993-1
ISO 10993-5
ISO 10993-6
ISO 10993-10
ISO 10993-17
ISO 10993-18
ISO 10993-23</v>
      </c>
      <c r="D6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69" spans="1:9" ht="65" customHeight="1" x14ac:dyDescent="0.2">
      <c r="A69" s="23" t="s">
        <v>112</v>
      </c>
      <c r="B69" s="17" t="s">
        <v>31</v>
      </c>
      <c r="C69" s="13" t="str">
        <f>_xlfn.TEXTJOIN(CHAR(10),TRUE,$F$30:$F$32)</f>
        <v>ISO 11135
ISO 11137-1
ISO 11137-2</v>
      </c>
      <c r="D6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70" spans="1:9" ht="34" x14ac:dyDescent="0.2">
      <c r="A70" s="23" t="s">
        <v>113</v>
      </c>
      <c r="B70" s="17" t="s">
        <v>544</v>
      </c>
      <c r="C70" s="19" t="str">
        <f>$G$1</f>
        <v>N/A</v>
      </c>
      <c r="D70" s="19" t="str">
        <f>$G$1</f>
        <v>N/A</v>
      </c>
    </row>
    <row r="71" spans="1:9" ht="130" customHeight="1" x14ac:dyDescent="0.2">
      <c r="A71" s="23" t="s">
        <v>114</v>
      </c>
      <c r="B71" s="17" t="s">
        <v>31</v>
      </c>
      <c r="C71" s="13" t="str">
        <f>$F$4&amp;CHAR(10)&amp;$F$5&amp;CHAR(10)&amp;_xlfn.TEXTJOIN(CHAR(10),TRUE,$F$33:$F$37)</f>
        <v>ISO 13485
ISO 14971
ISO 11607-1
ISO 11607-2
ISO 15223-1
ISO 20417
ISO 7000</v>
      </c>
      <c r="D71" s="13" t="str">
        <f>_xlfn.TEXTJOIN(CHAR(10),TRUE,$I$4:$I$24)&amp;CHAR(10)&amp;I26</f>
        <v xml:space="preserve">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
</v>
      </c>
    </row>
    <row r="72" spans="1:9" ht="85" customHeight="1" x14ac:dyDescent="0.2">
      <c r="A72" s="23" t="s">
        <v>115</v>
      </c>
      <c r="B72" s="17" t="s">
        <v>31</v>
      </c>
      <c r="C72" s="13" t="str">
        <f>$F$4&amp;CHAR(10)&amp;$F$5&amp;CHAR(10)&amp;_xlfn.TEXTJOIN(CHAR(10),TRUE,$F$30:$F$37)</f>
        <v>ISO 13485
ISO 14971
ISO 11135
ISO 11137-1
ISO 11137-2
ISO 11607-1
ISO 11607-2
ISO 15223-1
ISO 20417
ISO 7000</v>
      </c>
      <c r="D72" s="13" t="str">
        <f>_xlfn.TEXTJOIN(CHAR(10),TRUE,$I$4:$I$24)&amp;CHAR(10)&amp;I27</f>
        <v xml:space="preserve">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
</v>
      </c>
    </row>
    <row r="73" spans="1:9" ht="100" customHeight="1" x14ac:dyDescent="0.2">
      <c r="A73" s="23" t="s">
        <v>116</v>
      </c>
      <c r="B73" s="17" t="s">
        <v>31</v>
      </c>
      <c r="C73" s="13" t="str">
        <f>$F$4&amp;CHAR(10)&amp;$F$5&amp;CHAR(10)&amp;_xlfn.TEXTJOIN(CHAR(10),TRUE,$F$30:$F$34)</f>
        <v>ISO 13485
ISO 14971
ISO 11135
ISO 11137-1
ISO 11137-2
ISO 11607-1
ISO 11607-2</v>
      </c>
      <c r="D7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74" spans="1:9" ht="51" x14ac:dyDescent="0.2">
      <c r="A74" s="23" t="s">
        <v>117</v>
      </c>
      <c r="B74" s="17" t="s">
        <v>544</v>
      </c>
      <c r="C74" s="19" t="str">
        <f>$G$1</f>
        <v>N/A</v>
      </c>
      <c r="D74" s="19" t="str">
        <f>$G$1</f>
        <v>N/A</v>
      </c>
    </row>
    <row r="75" spans="1:9" s="28" customFormat="1" ht="78" customHeight="1" x14ac:dyDescent="0.2">
      <c r="A75" s="23" t="s">
        <v>118</v>
      </c>
      <c r="B75" s="17" t="s">
        <v>31</v>
      </c>
      <c r="C75" s="13" t="str">
        <f>_xlfn.TEXTJOIN(CHAR(10),TRUE,$F$33:$F$37)</f>
        <v>ISO 11607-1
ISO 11607-2
ISO 15223-1
ISO 20417
ISO 7000</v>
      </c>
      <c r="D7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75" s="27"/>
      <c r="I75" s="29"/>
    </row>
    <row r="76" spans="1:9" x14ac:dyDescent="0.2">
      <c r="A76" s="68" t="s">
        <v>119</v>
      </c>
      <c r="B76" s="68"/>
      <c r="C76" s="68"/>
      <c r="D76" s="68"/>
    </row>
    <row r="77" spans="1:9" ht="97" customHeight="1" x14ac:dyDescent="0.2">
      <c r="A77" s="38" t="s">
        <v>120</v>
      </c>
      <c r="B77" s="39" t="s">
        <v>544</v>
      </c>
      <c r="C77" s="19" t="str">
        <f>$G$1</f>
        <v>N/A</v>
      </c>
      <c r="D77" s="19" t="str">
        <f>$G$1</f>
        <v>N/A</v>
      </c>
    </row>
    <row r="78" spans="1:9" ht="56" customHeight="1" x14ac:dyDescent="0.2">
      <c r="A78" s="38" t="s">
        <v>121</v>
      </c>
      <c r="B78" s="39" t="s">
        <v>544</v>
      </c>
      <c r="C78" s="19" t="str">
        <f>$G$1</f>
        <v>N/A</v>
      </c>
      <c r="D78" s="19" t="str">
        <f>$G$1</f>
        <v>N/A</v>
      </c>
    </row>
    <row r="79" spans="1:9" x14ac:dyDescent="0.2">
      <c r="A79" s="59" t="s">
        <v>122</v>
      </c>
      <c r="B79" s="59"/>
      <c r="C79" s="59"/>
      <c r="D79" s="59"/>
    </row>
    <row r="80" spans="1:9" x14ac:dyDescent="0.2">
      <c r="A80" s="68" t="s">
        <v>126</v>
      </c>
      <c r="B80" s="68"/>
      <c r="C80" s="68"/>
      <c r="D80" s="68"/>
    </row>
    <row r="81" spans="1:4" ht="63" customHeight="1" x14ac:dyDescent="0.2">
      <c r="A81" s="23" t="s">
        <v>123</v>
      </c>
      <c r="B81" s="103" t="s">
        <v>544</v>
      </c>
      <c r="C81" s="104" t="str">
        <f>$G$1</f>
        <v>N/A</v>
      </c>
      <c r="D81" s="104" t="str">
        <f>$G$1</f>
        <v>N/A</v>
      </c>
    </row>
    <row r="82" spans="1:4" ht="68" customHeight="1" x14ac:dyDescent="0.2">
      <c r="A82" s="23" t="s">
        <v>124</v>
      </c>
      <c r="B82" s="103" t="s">
        <v>544</v>
      </c>
      <c r="C82" s="104" t="str">
        <f>$G$1</f>
        <v>N/A</v>
      </c>
      <c r="D82" s="104" t="str">
        <f>$G$1</f>
        <v>N/A</v>
      </c>
    </row>
    <row r="83" spans="1:4" ht="51" customHeight="1" x14ac:dyDescent="0.2">
      <c r="A83" s="23" t="s">
        <v>125</v>
      </c>
      <c r="B83" s="103" t="s">
        <v>544</v>
      </c>
      <c r="C83" s="104" t="str">
        <f>$G$1</f>
        <v>N/A</v>
      </c>
      <c r="D83" s="104" t="str">
        <f>$G$1</f>
        <v>N/A</v>
      </c>
    </row>
    <row r="84" spans="1:4" x14ac:dyDescent="0.2">
      <c r="A84" s="62" t="s">
        <v>127</v>
      </c>
      <c r="B84" s="62"/>
      <c r="C84" s="62"/>
      <c r="D84" s="62"/>
    </row>
    <row r="85" spans="1:4" ht="51" customHeight="1" x14ac:dyDescent="0.2">
      <c r="A85" s="14" t="s">
        <v>128</v>
      </c>
      <c r="B85" s="103" t="s">
        <v>544</v>
      </c>
      <c r="C85" s="104" t="str">
        <f>$G$1</f>
        <v>N/A</v>
      </c>
      <c r="D85" s="104" t="str">
        <f>$G$1</f>
        <v>N/A</v>
      </c>
    </row>
    <row r="86" spans="1:4" ht="110" customHeight="1" x14ac:dyDescent="0.2">
      <c r="A86" s="14" t="s">
        <v>129</v>
      </c>
      <c r="B86" s="103" t="s">
        <v>544</v>
      </c>
      <c r="C86" s="104" t="str">
        <f>$G$1</f>
        <v>N/A</v>
      </c>
      <c r="D86" s="104" t="str">
        <f>$G$1</f>
        <v>N/A</v>
      </c>
    </row>
    <row r="87" spans="1:4" ht="76" customHeight="1" x14ac:dyDescent="0.2">
      <c r="A87" s="14" t="s">
        <v>130</v>
      </c>
      <c r="B87" s="103" t="s">
        <v>544</v>
      </c>
      <c r="C87" s="104" t="str">
        <f>$G$1</f>
        <v>N/A</v>
      </c>
      <c r="D87" s="104" t="str">
        <f>$G$1</f>
        <v>N/A</v>
      </c>
    </row>
    <row r="88" spans="1:4" ht="92" customHeight="1" x14ac:dyDescent="0.2">
      <c r="A88" s="14" t="s">
        <v>131</v>
      </c>
      <c r="B88" s="103" t="s">
        <v>544</v>
      </c>
      <c r="C88" s="104" t="str">
        <f>$G$1</f>
        <v>N/A</v>
      </c>
      <c r="D88" s="104" t="str">
        <f>$G$1</f>
        <v>N/A</v>
      </c>
    </row>
    <row r="89" spans="1:4" x14ac:dyDescent="0.2">
      <c r="A89" s="63" t="s">
        <v>132</v>
      </c>
      <c r="B89" s="63"/>
      <c r="C89" s="63"/>
      <c r="D89" s="63"/>
    </row>
    <row r="90" spans="1:4" ht="64" customHeight="1" x14ac:dyDescent="0.2">
      <c r="A90" s="18" t="s">
        <v>133</v>
      </c>
      <c r="B90" s="17" t="s">
        <v>31</v>
      </c>
      <c r="C90" s="13" t="str">
        <f>$F$5&amp;CHAR(10)&amp;$F$27</f>
        <v>ISO 14971
EN 62311</v>
      </c>
      <c r="D9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1" spans="1:4" x14ac:dyDescent="0.2">
      <c r="A91" s="62" t="s">
        <v>134</v>
      </c>
      <c r="B91" s="62"/>
      <c r="C91" s="62"/>
      <c r="D91" s="62"/>
    </row>
    <row r="92" spans="1:4" ht="87" customHeight="1" x14ac:dyDescent="0.2">
      <c r="A92" s="14" t="s">
        <v>135</v>
      </c>
      <c r="B92" s="17" t="s">
        <v>31</v>
      </c>
      <c r="C92" s="13" t="str">
        <f>$F$5&amp;CHAR(10)&amp;$F$13&amp;CHAR(10)&amp;_xlfn.TEXTJOIN(CHAR(10),TRUE,$F$15:$F$26)&amp;CHAR(10)&amp;$F$29</f>
        <v>ISO 14971
ISO 10555-1
ISO 11070
ISO 14708-1
ISO 14708-3
ISO 80369-6
IEC 60529
IEC 60601-1
IEC 60601-1-2
IEC 60601-1-6
IEC 60601-1-11
IEC 60601-2-10
IEC 62133-1
IEC 62133-2
IEC 62366-1</v>
      </c>
      <c r="D9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3" spans="1:4" ht="69" customHeight="1" x14ac:dyDescent="0.2">
      <c r="A93" s="14" t="s">
        <v>136</v>
      </c>
      <c r="B93" s="17" t="s">
        <v>31</v>
      </c>
      <c r="C93" s="13" t="str">
        <f>$F$5&amp;CHAR(10)&amp;_xlfn.TEXTJOIN(CHAR(10),TRUE,$F$20:$F$24)&amp;CHAR(10)&amp;$F$27&amp;CHAR(10)&amp;$F$29</f>
        <v>ISO 14971
IEC 60601-1
IEC 60601-1-2
IEC 60601-1-6
IEC 60601-1-11
IEC 60601-2-10
EN 62311
IEC 62366-1</v>
      </c>
      <c r="D9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4" spans="1:4" ht="71" customHeight="1" x14ac:dyDescent="0.2">
      <c r="A94" s="14" t="s">
        <v>137</v>
      </c>
      <c r="B94" s="17" t="s">
        <v>31</v>
      </c>
      <c r="C94" s="13" t="str">
        <f>_xlfn.TEXTJOIN(CHAR(10),TRUE,$F$5:$F$6)</f>
        <v>ISO 14971
ISO 10993-1</v>
      </c>
      <c r="D9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5" spans="1:4" ht="108" customHeight="1" x14ac:dyDescent="0.2">
      <c r="A95" s="14" t="s">
        <v>138</v>
      </c>
      <c r="B95" s="17" t="s">
        <v>544</v>
      </c>
      <c r="C95" s="13" t="str">
        <f>$F$5&amp;CHAR(10)&amp;$F$28</f>
        <v>ISO 14971
IEC 62304</v>
      </c>
      <c r="D95"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96" spans="1:4" ht="51" customHeight="1" x14ac:dyDescent="0.2">
      <c r="A96" s="14" t="s">
        <v>139</v>
      </c>
      <c r="B96" s="17" t="s">
        <v>31</v>
      </c>
      <c r="C96" s="13" t="str">
        <f>$F$5&amp;CHAR(10)&amp;$F$6</f>
        <v>ISO 14971
ISO 10993-1</v>
      </c>
      <c r="D9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7" spans="1:4" ht="124" customHeight="1" x14ac:dyDescent="0.2">
      <c r="A97" s="14" t="s">
        <v>140</v>
      </c>
      <c r="B97" s="17" t="s">
        <v>544</v>
      </c>
      <c r="C97" s="13" t="str">
        <f>$F$5&amp;CHAR(10)&amp;$F$21&amp;CHAR(10)&amp;$F$27</f>
        <v>ISO 14971
IEC 60601-1-2
EN 62311</v>
      </c>
      <c r="D9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8" spans="1:4" ht="118" customHeight="1" x14ac:dyDescent="0.2">
      <c r="A98" s="14" t="s">
        <v>141</v>
      </c>
      <c r="B98" s="17" t="s">
        <v>31</v>
      </c>
      <c r="C98" s="13" t="str">
        <f>$F$5&amp;CHAR(10)&amp;$F$29</f>
        <v>ISO 14971
IEC 62366-1</v>
      </c>
      <c r="D9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9" spans="1:4" ht="99" customHeight="1" x14ac:dyDescent="0.2">
      <c r="A99" s="14" t="s">
        <v>142</v>
      </c>
      <c r="B99" s="17" t="s">
        <v>31</v>
      </c>
      <c r="C99" s="13" t="str">
        <f>$F$4&amp;CHAR(10)&amp;$F$5&amp;CHAR(10)&amp;$F$20</f>
        <v>ISO 13485
ISO 14971
IEC 60601-1</v>
      </c>
      <c r="D9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00" spans="1:4" ht="59" customHeight="1" x14ac:dyDescent="0.2">
      <c r="A100" s="14" t="s">
        <v>635</v>
      </c>
      <c r="B100" s="17" t="s">
        <v>544</v>
      </c>
      <c r="C100" s="19" t="str">
        <f>$G$1</f>
        <v>N/A</v>
      </c>
      <c r="D100" s="19" t="str">
        <f>$G$1</f>
        <v>N/A</v>
      </c>
    </row>
    <row r="101" spans="1:4" ht="34" customHeight="1" x14ac:dyDescent="0.2">
      <c r="A101" s="14" t="s">
        <v>144</v>
      </c>
      <c r="B101" s="17"/>
      <c r="C101" s="60" t="s">
        <v>634</v>
      </c>
      <c r="D101" s="61"/>
    </row>
    <row r="102" spans="1:4" ht="106" customHeight="1" x14ac:dyDescent="0.2">
      <c r="A102" s="14" t="s">
        <v>145</v>
      </c>
      <c r="B102" s="17" t="s">
        <v>31</v>
      </c>
      <c r="C102" s="13" t="str">
        <f>$F$5&amp;CHAR(10)&amp;$F$29</f>
        <v>ISO 14971
IEC 62366-1</v>
      </c>
      <c r="D10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03" spans="1:4" ht="84" customHeight="1" x14ac:dyDescent="0.2">
      <c r="A103" s="14" t="s">
        <v>146</v>
      </c>
      <c r="B103" s="17" t="s">
        <v>31</v>
      </c>
      <c r="C103" s="13" t="str">
        <f>$F$4&amp;CHAR(10)&amp;$F$5&amp;CHAR(10)&amp;_xlfn.TEXTJOIN(CHAR(10),TRUE,$F$35:$F$37)</f>
        <v>ISO 13485
ISO 14971
ISO 15223-1
ISO 20417
ISO 7000</v>
      </c>
      <c r="D10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04" spans="1:4" x14ac:dyDescent="0.2">
      <c r="A104" s="63" t="s">
        <v>147</v>
      </c>
      <c r="B104" s="63"/>
      <c r="C104" s="63"/>
      <c r="D104" s="63"/>
    </row>
    <row r="105" spans="1:4" ht="51" x14ac:dyDescent="0.2">
      <c r="A105" s="14" t="s">
        <v>148</v>
      </c>
      <c r="B105" s="17" t="s">
        <v>544</v>
      </c>
      <c r="C105" s="15" t="str">
        <f>$G$1</f>
        <v>N/A</v>
      </c>
      <c r="D105" s="15" t="str">
        <f>$G$1</f>
        <v>N/A</v>
      </c>
    </row>
    <row r="106" spans="1:4" ht="34" x14ac:dyDescent="0.2">
      <c r="A106" s="14" t="s">
        <v>149</v>
      </c>
      <c r="B106" s="17" t="s">
        <v>544</v>
      </c>
      <c r="C106" s="15" t="str">
        <f>$G$1</f>
        <v>N/A</v>
      </c>
      <c r="D106" s="15" t="str">
        <f>$G$1</f>
        <v>N/A</v>
      </c>
    </row>
    <row r="107" spans="1:4" x14ac:dyDescent="0.2">
      <c r="A107" s="63" t="s">
        <v>150</v>
      </c>
      <c r="B107" s="63"/>
      <c r="C107" s="63"/>
      <c r="D107" s="63"/>
    </row>
    <row r="108" spans="1:4" x14ac:dyDescent="0.2">
      <c r="A108" s="63" t="s">
        <v>151</v>
      </c>
      <c r="B108" s="63"/>
      <c r="C108" s="63"/>
      <c r="D108" s="63"/>
    </row>
    <row r="109" spans="1:4" ht="83" customHeight="1" x14ac:dyDescent="0.2">
      <c r="A109" s="14" t="s">
        <v>152</v>
      </c>
      <c r="B109" s="17" t="s">
        <v>31</v>
      </c>
      <c r="C109" s="13" t="str">
        <f>$F$5&amp;CHAR(10)&amp;$F$27</f>
        <v>ISO 14971
EN 62311</v>
      </c>
      <c r="D109"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10" spans="1:4" ht="84" customHeight="1" x14ac:dyDescent="0.2">
      <c r="A110" s="14" t="s">
        <v>153</v>
      </c>
      <c r="B110" s="17" t="s">
        <v>31</v>
      </c>
      <c r="C110" s="13" t="str">
        <f>$F$5&amp;CHAR(10)&amp;$F$27</f>
        <v>ISO 14971
EN 62311</v>
      </c>
      <c r="D110"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11" spans="1:4" x14ac:dyDescent="0.2">
      <c r="A111" s="64" t="s">
        <v>230</v>
      </c>
      <c r="B111" s="65"/>
      <c r="C111" s="65"/>
      <c r="D111" s="66"/>
    </row>
    <row r="112" spans="1:4" ht="112" customHeight="1" x14ac:dyDescent="0.2">
      <c r="A112" s="14" t="s">
        <v>231</v>
      </c>
      <c r="B112" s="17" t="s">
        <v>31</v>
      </c>
      <c r="C112" s="13" t="str">
        <f>$F$5&amp;CHAR(10)&amp;$F$27</f>
        <v>ISO 14971
EN 62311</v>
      </c>
      <c r="D112"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13" spans="1:4" ht="34" customHeight="1" x14ac:dyDescent="0.2">
      <c r="A113" s="14" t="s">
        <v>232</v>
      </c>
      <c r="B113" s="17"/>
      <c r="C113" s="60" t="s">
        <v>634</v>
      </c>
      <c r="D113" s="61"/>
    </row>
    <row r="114" spans="1:4" ht="51" customHeight="1" x14ac:dyDescent="0.2">
      <c r="A114" s="14" t="s">
        <v>154</v>
      </c>
      <c r="B114" s="17"/>
      <c r="C114" s="60" t="s">
        <v>634</v>
      </c>
      <c r="D114" s="61"/>
    </row>
    <row r="115" spans="1:4" x14ac:dyDescent="0.2">
      <c r="A115" s="63" t="s">
        <v>155</v>
      </c>
      <c r="B115" s="63"/>
      <c r="C115" s="63"/>
      <c r="D115" s="63"/>
    </row>
    <row r="116" spans="1:4" ht="92" customHeight="1" x14ac:dyDescent="0.2">
      <c r="A116" s="14" t="s">
        <v>156</v>
      </c>
      <c r="B116" s="17" t="s">
        <v>31</v>
      </c>
      <c r="C116" s="13" t="str">
        <f>$F$5&amp;CHAR(10)&amp;$F$27</f>
        <v>ISO 14971
EN 62311</v>
      </c>
      <c r="D116"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17" spans="1:4" ht="51" customHeight="1" x14ac:dyDescent="0.2">
      <c r="A117" s="14" t="s">
        <v>157</v>
      </c>
      <c r="B117" s="17"/>
      <c r="C117" s="60" t="s">
        <v>634</v>
      </c>
      <c r="D117" s="61"/>
    </row>
    <row r="118" spans="1:4" ht="34" x14ac:dyDescent="0.2">
      <c r="A118" s="14" t="s">
        <v>158</v>
      </c>
      <c r="B118" s="17" t="s">
        <v>544</v>
      </c>
      <c r="C118" s="19" t="str">
        <f t="shared" ref="C118:D119" si="2">$G$1</f>
        <v>N/A</v>
      </c>
      <c r="D118" s="19" t="str">
        <f t="shared" si="2"/>
        <v>N/A</v>
      </c>
    </row>
    <row r="119" spans="1:4" ht="34" x14ac:dyDescent="0.2">
      <c r="A119" s="14" t="s">
        <v>159</v>
      </c>
      <c r="B119" s="17" t="s">
        <v>544</v>
      </c>
      <c r="C119" s="19" t="str">
        <f t="shared" si="2"/>
        <v>N/A</v>
      </c>
      <c r="D119" s="19" t="str">
        <f t="shared" si="2"/>
        <v>N/A</v>
      </c>
    </row>
    <row r="120" spans="1:4" x14ac:dyDescent="0.2">
      <c r="A120" s="63" t="s">
        <v>160</v>
      </c>
      <c r="B120" s="63"/>
      <c r="C120" s="63"/>
      <c r="D120" s="63"/>
    </row>
    <row r="121" spans="1:4" ht="120" customHeight="1" x14ac:dyDescent="0.2">
      <c r="A121" s="14" t="s">
        <v>161</v>
      </c>
      <c r="B121" s="17" t="s">
        <v>31</v>
      </c>
      <c r="C121" s="13" t="str">
        <f>$F$5&amp;CHAR(10)&amp;$F$28</f>
        <v>ISO 14971
IEC 62304</v>
      </c>
      <c r="D121"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22" spans="1:4" ht="129" customHeight="1" x14ac:dyDescent="0.2">
      <c r="A122" s="14" t="s">
        <v>162</v>
      </c>
      <c r="B122" s="17" t="s">
        <v>31</v>
      </c>
      <c r="C122" s="13" t="str">
        <f>$F$5&amp;CHAR(10)&amp;$F$28</f>
        <v>ISO 14971
IEC 62304</v>
      </c>
      <c r="D122"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23" spans="1:4" ht="51" customHeight="1" x14ac:dyDescent="0.2">
      <c r="A123" s="14" t="s">
        <v>163</v>
      </c>
      <c r="B123" s="17"/>
      <c r="C123" s="60" t="s">
        <v>634</v>
      </c>
      <c r="D123" s="61"/>
    </row>
    <row r="124" spans="1:4" ht="113" customHeight="1" x14ac:dyDescent="0.2">
      <c r="A124" s="14" t="s">
        <v>164</v>
      </c>
      <c r="B124" s="17" t="s">
        <v>31</v>
      </c>
      <c r="C124" s="13" t="str">
        <f>$F$5&amp;CHAR(10)&amp;$F$28</f>
        <v>ISO 14971
IEC 62304</v>
      </c>
      <c r="D124"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25" spans="1:4" x14ac:dyDescent="0.2">
      <c r="A125" s="63" t="s">
        <v>165</v>
      </c>
      <c r="B125" s="63"/>
      <c r="C125" s="63"/>
      <c r="D125" s="63"/>
    </row>
    <row r="126" spans="1:4" ht="110" customHeight="1" x14ac:dyDescent="0.2">
      <c r="A126" s="14" t="s">
        <v>166</v>
      </c>
      <c r="B126" s="17" t="s">
        <v>31</v>
      </c>
      <c r="C126" s="13" t="str">
        <f>$F$5&amp;CHAR(10)&amp;$F$21</f>
        <v>ISO 14971
IEC 60601-1-2</v>
      </c>
      <c r="D12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27" spans="1:4" ht="137" customHeight="1" x14ac:dyDescent="0.2">
      <c r="A127" s="14" t="s">
        <v>167</v>
      </c>
      <c r="B127" s="17" t="s">
        <v>31</v>
      </c>
      <c r="C127" s="13" t="str">
        <f>$F$5&amp;CHAR(10)&amp;$F$28&amp;CHAR(10)&amp;_xlfn.TEXTJOIN(CHAR(10),TRUE,$F$35:$F$37)</f>
        <v>ISO 14971
IEC 62304
ISO 15223-1
ISO 20417
ISO 7000</v>
      </c>
      <c r="D127"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28" spans="1:4" ht="17" x14ac:dyDescent="0.2">
      <c r="A128" s="14" t="s">
        <v>168</v>
      </c>
      <c r="B128" s="17" t="s">
        <v>544</v>
      </c>
      <c r="C128" s="19" t="str">
        <f t="shared" ref="C128:D133" si="3">$G$1</f>
        <v>N/A</v>
      </c>
      <c r="D128" s="19" t="str">
        <f t="shared" si="3"/>
        <v>N/A</v>
      </c>
    </row>
    <row r="129" spans="1:4" ht="34" x14ac:dyDescent="0.2">
      <c r="A129" s="14" t="s">
        <v>169</v>
      </c>
      <c r="B129" s="17" t="s">
        <v>544</v>
      </c>
      <c r="C129" s="19" t="str">
        <f t="shared" si="3"/>
        <v>N/A</v>
      </c>
      <c r="D129" s="19" t="str">
        <f t="shared" si="3"/>
        <v>N/A</v>
      </c>
    </row>
    <row r="130" spans="1:4" ht="108" customHeight="1" x14ac:dyDescent="0.2">
      <c r="A130" s="14" t="s">
        <v>170</v>
      </c>
      <c r="B130" s="17" t="s">
        <v>31</v>
      </c>
      <c r="C130" s="13" t="str">
        <f>$F$5&amp;CHAR(10)&amp;$F$21</f>
        <v>ISO 14971
IEC 60601-1-2</v>
      </c>
      <c r="D13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1" spans="1:4" ht="103" customHeight="1" x14ac:dyDescent="0.2">
      <c r="A131" s="14" t="s">
        <v>171</v>
      </c>
      <c r="B131" s="17" t="s">
        <v>31</v>
      </c>
      <c r="C131" s="13" t="str">
        <f>$F$5&amp;CHAR(10)&amp;$F$21</f>
        <v>ISO 14971
IEC 60601-1-2</v>
      </c>
      <c r="D13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2" spans="1:4" ht="90" customHeight="1" x14ac:dyDescent="0.2">
      <c r="A132" s="14" t="s">
        <v>172</v>
      </c>
      <c r="B132" s="17" t="s">
        <v>31</v>
      </c>
      <c r="C132" s="13" t="str">
        <f>$F$5&amp;CHAR(10)&amp;$F$20</f>
        <v>ISO 14971
IEC 60601-1</v>
      </c>
      <c r="D13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3" spans="1:4" ht="94" customHeight="1" x14ac:dyDescent="0.2">
      <c r="A133" s="14" t="s">
        <v>173</v>
      </c>
      <c r="B133" s="17" t="s">
        <v>31</v>
      </c>
      <c r="C133" s="13" t="str">
        <f>$F$4&amp;CHAR(10)&amp;$F$5&amp;CHAR(10)&amp;$F$28</f>
        <v>ISO 13485
ISO 14971
IEC 62304</v>
      </c>
      <c r="D13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4" spans="1:4" x14ac:dyDescent="0.2">
      <c r="A134" s="63" t="s">
        <v>174</v>
      </c>
      <c r="B134" s="63"/>
      <c r="C134" s="63"/>
      <c r="D134" s="63"/>
    </row>
    <row r="135" spans="1:4" x14ac:dyDescent="0.2">
      <c r="A135" s="62" t="s">
        <v>175</v>
      </c>
      <c r="B135" s="62"/>
      <c r="C135" s="62"/>
      <c r="D135" s="62"/>
    </row>
    <row r="136" spans="1:4" ht="122" customHeight="1" x14ac:dyDescent="0.2">
      <c r="A136" s="14" t="s">
        <v>176</v>
      </c>
      <c r="B136" s="17" t="s">
        <v>31</v>
      </c>
      <c r="C136" s="13" t="str">
        <f>$F$5&amp;CHAR(10)&amp;_xlfn.TEXTJOIN(CHAR(10),TRUE,$F$19:$F$27)</f>
        <v>ISO 14971
IEC 60529
IEC 60601-1
IEC 60601-1-2
IEC 60601-1-6
IEC 60601-1-11
IEC 60601-2-10
IEC 62133-1
IEC 62133-2
EN 62311</v>
      </c>
      <c r="D13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7" spans="1:4" ht="17" customHeight="1" x14ac:dyDescent="0.2">
      <c r="A137" s="14" t="s">
        <v>177</v>
      </c>
      <c r="B137" s="17"/>
      <c r="C137" s="60" t="s">
        <v>634</v>
      </c>
      <c r="D137" s="61"/>
    </row>
    <row r="138" spans="1:4" x14ac:dyDescent="0.2">
      <c r="A138" s="62" t="s">
        <v>178</v>
      </c>
      <c r="B138" s="62"/>
      <c r="C138" s="62"/>
      <c r="D138" s="62"/>
    </row>
    <row r="139" spans="1:4" ht="129" customHeight="1" x14ac:dyDescent="0.2">
      <c r="A139" s="16" t="s">
        <v>491</v>
      </c>
      <c r="B139" s="17" t="s">
        <v>31</v>
      </c>
      <c r="C139" s="13" t="str">
        <f>$F$5&amp;CHAR(10)&amp;$F$27</f>
        <v>ISO 14971
EN 62311</v>
      </c>
      <c r="D1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0" spans="1:4" ht="78" customHeight="1" x14ac:dyDescent="0.2">
      <c r="A140" s="16" t="s">
        <v>492</v>
      </c>
      <c r="B140" s="17" t="s">
        <v>31</v>
      </c>
      <c r="C140" s="13" t="str">
        <f>$F$5&amp;CHAR(10)&amp;$F$13&amp;CHAR(10)&amp;_xlfn.TEXTJOIN(CHAR(10),TRUE,$F$15:$F$19)</f>
        <v>ISO 14971
ISO 10555-1
ISO 11070
ISO 14708-1
ISO 14708-3
ISO 80369-6
IEC 60529</v>
      </c>
      <c r="D14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1" spans="1:4" ht="98" customHeight="1" x14ac:dyDescent="0.2">
      <c r="A141" s="16" t="s">
        <v>493</v>
      </c>
      <c r="B141" s="17" t="s">
        <v>31</v>
      </c>
      <c r="C141" s="13" t="str">
        <f>$F$5&amp;CHAR(10)&amp;$F$27</f>
        <v>ISO 14971
EN 62311</v>
      </c>
      <c r="D14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2" spans="1:4" ht="139" customHeight="1" x14ac:dyDescent="0.2">
      <c r="A142" s="16" t="s">
        <v>494</v>
      </c>
      <c r="B142" s="17" t="s">
        <v>31</v>
      </c>
      <c r="C142" s="13" t="str">
        <f>$F$5&amp;CHAR(10)&amp;$F$28</f>
        <v>ISO 14971
IEC 62304</v>
      </c>
      <c r="D14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3" spans="1:4" x14ac:dyDescent="0.2">
      <c r="A143" s="62" t="s">
        <v>179</v>
      </c>
      <c r="B143" s="62"/>
      <c r="C143" s="62"/>
      <c r="D143" s="62"/>
    </row>
    <row r="144" spans="1:4" ht="89" customHeight="1" x14ac:dyDescent="0.2">
      <c r="A144" s="16" t="s">
        <v>9</v>
      </c>
      <c r="B144" s="17" t="s">
        <v>31</v>
      </c>
      <c r="C144" s="13" t="str">
        <f>_xlfn.TEXTJOIN(CHAR(10),TRUE,$F$5:$F$12)&amp;CHAR(10)&amp;$F$14</f>
        <v>ISO 14971
ISO 10993-1
ISO 10993-5
ISO 10993-6
ISO 10993-10
ISO 10993-17
ISO 10993-18
ISO 10993-23
ISO/TS 10974</v>
      </c>
      <c r="D14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5" spans="1:4" ht="119" customHeight="1" x14ac:dyDescent="0.2">
      <c r="A145" s="16" t="s">
        <v>10</v>
      </c>
      <c r="B145" s="17" t="s">
        <v>31</v>
      </c>
      <c r="C145" s="13" t="str">
        <f>$F$5&amp;CHAR(10)&amp;$F$25&amp;CHAR(10)&amp;$F$26</f>
        <v>ISO 14971
IEC 62133-1
IEC 62133-2</v>
      </c>
      <c r="D14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6" spans="1:4" ht="124" customHeight="1" x14ac:dyDescent="0.2">
      <c r="A146" s="14" t="s">
        <v>180</v>
      </c>
      <c r="B146" s="17" t="s">
        <v>31</v>
      </c>
      <c r="C146" s="13" t="str">
        <f>$F$5</f>
        <v>ISO 14971</v>
      </c>
      <c r="D14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7" spans="1:4" ht="89" customHeight="1" x14ac:dyDescent="0.2">
      <c r="A147" s="14" t="s">
        <v>181</v>
      </c>
      <c r="B147" s="17" t="s">
        <v>31</v>
      </c>
      <c r="C147" s="13" t="str">
        <f>_xlfn.TEXTJOIN(CHAR(10),TRUE,$F$35:$F$37)</f>
        <v>ISO 15223-1
ISO 20417
ISO 7000</v>
      </c>
      <c r="D14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8" spans="1:4" x14ac:dyDescent="0.2">
      <c r="A148" s="63" t="s">
        <v>182</v>
      </c>
      <c r="B148" s="63"/>
      <c r="C148" s="63"/>
      <c r="D148" s="63"/>
    </row>
    <row r="149" spans="1:4" ht="94" customHeight="1" x14ac:dyDescent="0.2">
      <c r="A149" s="14" t="s">
        <v>183</v>
      </c>
      <c r="B149" s="17" t="s">
        <v>31</v>
      </c>
      <c r="C149" s="13" t="str">
        <f>$F$4&amp;CHAR(10)&amp;$F$5&amp;CHAR(10)&amp;$F$20</f>
        <v>ISO 13485
ISO 14971
IEC 60601-1</v>
      </c>
      <c r="D14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0" spans="1:4" ht="51" customHeight="1" x14ac:dyDescent="0.2">
      <c r="A150" s="14" t="s">
        <v>184</v>
      </c>
      <c r="B150" s="17"/>
      <c r="C150" s="60" t="s">
        <v>634</v>
      </c>
      <c r="D150" s="61"/>
    </row>
    <row r="151" spans="1:4" ht="51" x14ac:dyDescent="0.2">
      <c r="A151" s="14" t="s">
        <v>185</v>
      </c>
      <c r="B151" s="17" t="s">
        <v>544</v>
      </c>
      <c r="C151" s="19" t="str">
        <f t="shared" ref="C151:D154" si="4">$G$1</f>
        <v>N/A</v>
      </c>
      <c r="D151" s="19" t="str">
        <f t="shared" si="4"/>
        <v>N/A</v>
      </c>
    </row>
    <row r="152" spans="1:4" ht="150" customHeight="1" x14ac:dyDescent="0.2">
      <c r="A152" s="14" t="s">
        <v>186</v>
      </c>
      <c r="B152" s="17" t="s">
        <v>31</v>
      </c>
      <c r="C152" s="13" t="str">
        <f>$F$5&amp;CHAR(10)&amp;$F$20</f>
        <v>ISO 14971
IEC 60601-1</v>
      </c>
      <c r="D15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3" spans="1:4" ht="89" customHeight="1" x14ac:dyDescent="0.2">
      <c r="A153" s="14" t="s">
        <v>379</v>
      </c>
      <c r="B153" s="17" t="s">
        <v>31</v>
      </c>
      <c r="C153" s="13" t="str">
        <f>$F$5&amp;CHAR(10)&amp;$F$20&amp;CHAR(10)&amp;$F$29</f>
        <v>ISO 14971
IEC 60601-1
IEC 62366-1</v>
      </c>
      <c r="D153" s="13" t="str">
        <f>_xlfn.TEXTJOIN(CHAR(10),TRUE,$I$4:$I$10)&amp;CHAR(10)&amp;$I$13&amp;CHAR(10)&amp;$I$14&amp;CHAR(10)&amp;$I$16&amp;CHAR(10)&amp;$I$19&amp;CHAR(10)&amp;_xlfn.TEXTJOIN(CHAR(10),TRUE,$I$22:$I$35)</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J020403 - Sacral spine neurostimulation leads
J0206 - Frenic nerve implantable neurostimulators
J020801 - Inferior esophageal sphincter implantable neurostimulators
J020804 - Gastric neurostimulation leads
J0211 - Sleep apnea treatment implantable neurostimulators and leads</v>
      </c>
    </row>
    <row r="154" spans="1:4" ht="34" x14ac:dyDescent="0.2">
      <c r="A154" s="14" t="s">
        <v>20</v>
      </c>
      <c r="B154" s="17" t="s">
        <v>544</v>
      </c>
      <c r="C154" s="19" t="str">
        <f t="shared" si="4"/>
        <v>N/A</v>
      </c>
      <c r="D154" s="19" t="str">
        <f t="shared" si="4"/>
        <v>N/A</v>
      </c>
    </row>
    <row r="155" spans="1:4" ht="66" customHeight="1" x14ac:dyDescent="0.2">
      <c r="A155" s="14" t="s">
        <v>187</v>
      </c>
      <c r="B155" s="17" t="s">
        <v>31</v>
      </c>
      <c r="C155" s="13" t="str">
        <f>$F$5&amp;CHAR(10)&amp;$F$20</f>
        <v>ISO 14971
IEC 60601-1</v>
      </c>
      <c r="D15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6" spans="1:4" x14ac:dyDescent="0.2">
      <c r="A156" s="63" t="s">
        <v>188</v>
      </c>
      <c r="B156" s="63"/>
      <c r="C156" s="63"/>
      <c r="D156" s="63"/>
    </row>
    <row r="157" spans="1:4" ht="93" customHeight="1" x14ac:dyDescent="0.2">
      <c r="A157" s="14" t="s">
        <v>189</v>
      </c>
      <c r="B157" s="17" t="s">
        <v>31</v>
      </c>
      <c r="C157" s="13" t="str">
        <f>$F$5&amp;CHAR(10)&amp;_xlfn.TEXTJOIN(CHAR(10),TRUE,$F$20:$F$24)</f>
        <v>ISO 14971
IEC 60601-1
IEC 60601-1-2
IEC 60601-1-6
IEC 60601-1-11
IEC 60601-2-10</v>
      </c>
      <c r="D15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8" spans="1:4" ht="98" customHeight="1" x14ac:dyDescent="0.2">
      <c r="A158" s="14" t="s">
        <v>190</v>
      </c>
      <c r="B158" s="17" t="s">
        <v>31</v>
      </c>
      <c r="C158" s="13" t="str">
        <f>$F$5&amp;CHAR(10)&amp;$F$27</f>
        <v>ISO 14971
EN 62311</v>
      </c>
      <c r="D15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9" spans="1:4" ht="84" customHeight="1" x14ac:dyDescent="0.2">
      <c r="A159" s="14" t="s">
        <v>191</v>
      </c>
      <c r="B159" s="17" t="s">
        <v>31</v>
      </c>
      <c r="C159" s="13" t="str">
        <f>_xlfn.TEXTJOIN(CHAR(10),TRUE,$F$35:$F$37)</f>
        <v>ISO 15223-1
ISO 20417
ISO 7000</v>
      </c>
      <c r="D15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60" spans="1:4" x14ac:dyDescent="0.2">
      <c r="A160" s="64" t="s">
        <v>192</v>
      </c>
      <c r="B160" s="65"/>
      <c r="C160" s="65"/>
      <c r="D160" s="66"/>
    </row>
    <row r="161" spans="1:4" ht="68" x14ac:dyDescent="0.2">
      <c r="A161" s="14" t="s">
        <v>193</v>
      </c>
      <c r="B161" s="17" t="s">
        <v>544</v>
      </c>
      <c r="C161" s="15" t="str">
        <f>$G$1</f>
        <v>N/A</v>
      </c>
      <c r="D161" s="15" t="str">
        <f>$G$1</f>
        <v>N/A</v>
      </c>
    </row>
    <row r="162" spans="1:4" x14ac:dyDescent="0.2">
      <c r="A162" s="62" t="s">
        <v>194</v>
      </c>
      <c r="B162" s="62"/>
      <c r="C162" s="62"/>
      <c r="D162" s="62"/>
    </row>
    <row r="163" spans="1:4" ht="34" x14ac:dyDescent="0.2">
      <c r="A163" s="14" t="s">
        <v>11</v>
      </c>
      <c r="B163" s="17" t="s">
        <v>544</v>
      </c>
      <c r="C163" s="15" t="str">
        <f t="shared" ref="C163:D165" si="5">$G$1</f>
        <v>N/A</v>
      </c>
      <c r="D163" s="15" t="str">
        <f t="shared" si="5"/>
        <v>N/A</v>
      </c>
    </row>
    <row r="164" spans="1:4" ht="17" x14ac:dyDescent="0.2">
      <c r="A164" s="14" t="s">
        <v>12</v>
      </c>
      <c r="B164" s="17" t="s">
        <v>544</v>
      </c>
      <c r="C164" s="15" t="str">
        <f t="shared" si="5"/>
        <v>N/A</v>
      </c>
      <c r="D164" s="15" t="str">
        <f t="shared" si="5"/>
        <v>N/A</v>
      </c>
    </row>
    <row r="165" spans="1:4" ht="17" x14ac:dyDescent="0.2">
      <c r="A165" s="14" t="s">
        <v>13</v>
      </c>
      <c r="B165" s="17" t="s">
        <v>544</v>
      </c>
      <c r="C165" s="15" t="str">
        <f t="shared" si="5"/>
        <v>N/A</v>
      </c>
      <c r="D165" s="15" t="str">
        <f t="shared" si="5"/>
        <v>N/A</v>
      </c>
    </row>
    <row r="166" spans="1:4" x14ac:dyDescent="0.2">
      <c r="A166" s="62" t="s">
        <v>195</v>
      </c>
      <c r="B166" s="62"/>
      <c r="C166" s="62"/>
      <c r="D166" s="62"/>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3" t="s">
        <v>197</v>
      </c>
      <c r="B171" s="63"/>
      <c r="C171" s="63"/>
      <c r="D171" s="63"/>
    </row>
    <row r="172" spans="1:4" x14ac:dyDescent="0.2">
      <c r="A172" s="63" t="s">
        <v>198</v>
      </c>
      <c r="B172" s="63"/>
      <c r="C172" s="63"/>
      <c r="D172" s="63"/>
    </row>
    <row r="173" spans="1:4" ht="68" customHeight="1" x14ac:dyDescent="0.2">
      <c r="A173" s="68" t="s">
        <v>21</v>
      </c>
      <c r="B173" s="68"/>
      <c r="C173" s="68"/>
      <c r="D173" s="68"/>
    </row>
    <row r="174" spans="1:4" ht="92" customHeight="1" x14ac:dyDescent="0.2">
      <c r="A174" s="14" t="s">
        <v>199</v>
      </c>
      <c r="B174" s="17" t="s">
        <v>31</v>
      </c>
      <c r="C174" s="13" t="str">
        <f>$F$29&amp;CHAR(10)&amp;_xlfn.TEXTJOIN(CHAR(10),TRUE,$F$35:$F$37)</f>
        <v>IEC 62366-1
ISO 15223-1
ISO 20417
ISO 7000</v>
      </c>
      <c r="D17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75" spans="1:4" ht="56" customHeight="1" x14ac:dyDescent="0.2">
      <c r="A175" s="14" t="s">
        <v>200</v>
      </c>
      <c r="B175" s="17" t="s">
        <v>31</v>
      </c>
      <c r="C175" s="13" t="str">
        <f>_xlfn.TEXTJOIN(CHAR(10),TRUE,$F$35:$F$37)</f>
        <v>ISO 15223-1
ISO 20417
ISO 7000</v>
      </c>
      <c r="D17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76" spans="1:4" ht="72" customHeight="1" x14ac:dyDescent="0.2">
      <c r="A176" s="14" t="s">
        <v>201</v>
      </c>
      <c r="B176" s="17" t="s">
        <v>31</v>
      </c>
      <c r="C176" s="13" t="str">
        <f>_xlfn.TEXTJOIN(CHAR(10),TRUE,$F$35:$F$37)</f>
        <v>ISO 15223-1
ISO 20417
ISO 7000</v>
      </c>
      <c r="D17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77" spans="1:4" ht="34" customHeight="1" x14ac:dyDescent="0.2">
      <c r="A177" s="14" t="s">
        <v>202</v>
      </c>
      <c r="B177" s="17" t="s">
        <v>31</v>
      </c>
      <c r="C177" s="13" t="str">
        <f>_xlfn.TEXTJOIN(CHAR(10),TRUE,$F$35:$F$37)</f>
        <v>ISO 15223-1
ISO 20417
ISO 7000</v>
      </c>
      <c r="D17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78" spans="1:4" ht="51" customHeight="1" x14ac:dyDescent="0.2">
      <c r="A178" s="14" t="s">
        <v>204</v>
      </c>
      <c r="B178" s="17"/>
      <c r="C178" s="60" t="s">
        <v>634</v>
      </c>
      <c r="D178" s="61"/>
    </row>
    <row r="179" spans="1:4" ht="34" customHeight="1" x14ac:dyDescent="0.2">
      <c r="A179" s="14" t="s">
        <v>205</v>
      </c>
      <c r="B179" s="17"/>
      <c r="C179" s="60" t="s">
        <v>634</v>
      </c>
      <c r="D179" s="61"/>
    </row>
    <row r="180" spans="1:4" ht="86" customHeight="1" x14ac:dyDescent="0.2">
      <c r="A180" s="14" t="s">
        <v>206</v>
      </c>
      <c r="B180" s="17" t="s">
        <v>31</v>
      </c>
      <c r="C180" s="13" t="str">
        <f>$F$5&amp;CHAR(10)&amp;_xlfn.TEXTJOIN(CHAR(10),TRUE,$F$35:$F$37)</f>
        <v>ISO 14971
ISO 15223-1
ISO 20417
ISO 7000</v>
      </c>
      <c r="D18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1" spans="1:4" ht="113" customHeight="1" x14ac:dyDescent="0.2">
      <c r="A181" s="14" t="s">
        <v>207</v>
      </c>
      <c r="B181" s="17" t="s">
        <v>31</v>
      </c>
      <c r="C181" s="13" t="str">
        <f>_xlfn.TEXTJOIN(CHAR(10),TRUE,$F$35:$F$37)</f>
        <v>ISO 15223-1
ISO 20417
ISO 7000</v>
      </c>
      <c r="D18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2" spans="1:4" x14ac:dyDescent="0.2">
      <c r="A182" s="59" t="s">
        <v>208</v>
      </c>
      <c r="B182" s="59"/>
      <c r="C182" s="59"/>
      <c r="D182" s="59"/>
    </row>
    <row r="183" spans="1:4" x14ac:dyDescent="0.2">
      <c r="A183" s="68" t="s">
        <v>22</v>
      </c>
      <c r="B183" s="68"/>
      <c r="C183" s="68"/>
      <c r="D183" s="68"/>
    </row>
    <row r="184" spans="1:4" ht="52" customHeight="1" x14ac:dyDescent="0.2">
      <c r="A184" s="14" t="s">
        <v>209</v>
      </c>
      <c r="B184" s="17" t="s">
        <v>31</v>
      </c>
      <c r="C184" s="13" t="str">
        <f>_xlfn.TEXTJOIN(CHAR(10),TRUE,$F$35:$F$37)</f>
        <v>ISO 15223-1
ISO 20417
ISO 7000</v>
      </c>
      <c r="D18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5" spans="1:4" ht="56" customHeight="1" x14ac:dyDescent="0.2">
      <c r="A185" s="14" t="s">
        <v>210</v>
      </c>
      <c r="B185" s="17" t="s">
        <v>31</v>
      </c>
      <c r="C185" s="13" t="str">
        <f>_xlfn.TEXTJOIN(CHAR(10),TRUE,$F$35:$F$37)</f>
        <v>ISO 15223-1
ISO 20417
ISO 7000</v>
      </c>
      <c r="D18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6" spans="1:4" ht="61" customHeight="1" x14ac:dyDescent="0.2">
      <c r="A186" s="14" t="s">
        <v>211</v>
      </c>
      <c r="B186" s="17" t="s">
        <v>31</v>
      </c>
      <c r="C186" s="13" t="str">
        <f>_xlfn.TEXTJOIN(CHAR(10),TRUE,$F$35:$F$37)</f>
        <v>ISO 15223-1
ISO 20417
ISO 7000</v>
      </c>
      <c r="D18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7" spans="1:4" ht="63" customHeight="1" x14ac:dyDescent="0.2">
      <c r="A187" s="14" t="s">
        <v>212</v>
      </c>
      <c r="B187" s="17" t="s">
        <v>31</v>
      </c>
      <c r="C187" s="13" t="str">
        <f>_xlfn.TEXTJOIN(CHAR(10),TRUE,$F$35:$F$37)</f>
        <v>ISO 15223-1
ISO 20417
ISO 7000</v>
      </c>
      <c r="D18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8" spans="1:4" x14ac:dyDescent="0.2">
      <c r="A188" s="68" t="s">
        <v>203</v>
      </c>
      <c r="B188" s="68"/>
      <c r="C188" s="68"/>
      <c r="D188" s="68"/>
    </row>
    <row r="189" spans="1:4" ht="17" x14ac:dyDescent="0.2">
      <c r="A189" s="18" t="s">
        <v>213</v>
      </c>
      <c r="B189" s="17" t="s">
        <v>544</v>
      </c>
      <c r="C189" s="19" t="str">
        <f t="shared" ref="C189:D190" si="6">$G$1</f>
        <v>N/A</v>
      </c>
      <c r="D189" s="19" t="str">
        <f t="shared" si="6"/>
        <v>N/A</v>
      </c>
    </row>
    <row r="190" spans="1:4" ht="17" x14ac:dyDescent="0.2">
      <c r="A190" s="18" t="s">
        <v>214</v>
      </c>
      <c r="B190" s="17" t="s">
        <v>544</v>
      </c>
      <c r="C190" s="19" t="str">
        <f t="shared" si="6"/>
        <v>N/A</v>
      </c>
      <c r="D190" s="19" t="str">
        <f t="shared" si="6"/>
        <v>N/A</v>
      </c>
    </row>
    <row r="191" spans="1:4" ht="17" x14ac:dyDescent="0.2">
      <c r="A191" s="18" t="s">
        <v>25</v>
      </c>
      <c r="B191" s="17" t="s">
        <v>544</v>
      </c>
      <c r="C191" s="19" t="str">
        <f>$G$1</f>
        <v>N/A</v>
      </c>
      <c r="D191" s="19" t="str">
        <f>$G$1</f>
        <v>N/A</v>
      </c>
    </row>
    <row r="192" spans="1:4" ht="58" customHeight="1" x14ac:dyDescent="0.2">
      <c r="A192" s="14" t="s">
        <v>215</v>
      </c>
      <c r="B192" s="17" t="s">
        <v>31</v>
      </c>
      <c r="C192" s="13" t="str">
        <f>_xlfn.TEXTJOIN(CHAR(10),TRUE,$F$35:$F$37)</f>
        <v>ISO 15223-1
ISO 20417
ISO 7000</v>
      </c>
      <c r="D19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3" spans="1:4" ht="100" customHeight="1" x14ac:dyDescent="0.2">
      <c r="A193" s="14" t="s">
        <v>216</v>
      </c>
      <c r="B193" s="17" t="s">
        <v>31</v>
      </c>
      <c r="C193" s="13" t="str">
        <f>_xlfn.TEXTJOIN(CHAR(10),TRUE,$F$35:$F$37)</f>
        <v>ISO 15223-1
ISO 20417
ISO 7000</v>
      </c>
      <c r="D19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4" spans="1:4" ht="79" customHeight="1" x14ac:dyDescent="0.2">
      <c r="A194" s="14" t="s">
        <v>217</v>
      </c>
      <c r="B194" s="17" t="s">
        <v>31</v>
      </c>
      <c r="C194" s="13" t="str">
        <f>_xlfn.TEXTJOIN(CHAR(10),TRUE,$F$35:$F$37)</f>
        <v>ISO 15223-1
ISO 20417
ISO 7000</v>
      </c>
      <c r="D19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5" spans="1:4" ht="78" customHeight="1" x14ac:dyDescent="0.2">
      <c r="A195" s="14" t="s">
        <v>218</v>
      </c>
      <c r="B195" s="17" t="s">
        <v>31</v>
      </c>
      <c r="C195" s="13" t="str">
        <f>_xlfn.TEXTJOIN(CHAR(10),TRUE,$F$35:$F$37)</f>
        <v>ISO 15223-1
ISO 20417
ISO 7000</v>
      </c>
      <c r="D19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6" spans="1:4" ht="81" customHeight="1" x14ac:dyDescent="0.2">
      <c r="A196" s="14" t="s">
        <v>219</v>
      </c>
      <c r="B196" s="17" t="s">
        <v>31</v>
      </c>
      <c r="C196" s="13" t="str">
        <f>_xlfn.TEXTJOIN(CHAR(10),TRUE,$F$35:$F$37)</f>
        <v>ISO 15223-1
ISO 20417
ISO 7000</v>
      </c>
      <c r="D19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7" spans="1:4" ht="70" customHeight="1" x14ac:dyDescent="0.2">
      <c r="A197" s="14" t="s">
        <v>220</v>
      </c>
      <c r="B197" s="17" t="s">
        <v>31</v>
      </c>
      <c r="C197" s="13" t="str">
        <f>_xlfn.TEXTJOIN(CHAR(10),TRUE,$F$35:$F$37)</f>
        <v>ISO 15223-1
ISO 20417
ISO 7000</v>
      </c>
      <c r="D19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8" spans="1:4" ht="110" customHeight="1" x14ac:dyDescent="0.2">
      <c r="A198" s="14" t="s">
        <v>221</v>
      </c>
      <c r="B198" s="17" t="s">
        <v>31</v>
      </c>
      <c r="C198" s="13" t="str">
        <f>_xlfn.TEXTJOIN(CHAR(10),TRUE,$F$33:$F$37)</f>
        <v>ISO 11607-1
ISO 11607-2
ISO 15223-1
ISO 20417
ISO 7000</v>
      </c>
      <c r="D198" s="13" t="str">
        <f t="shared" ref="D198:D205" si="7">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9" spans="1:4" ht="32" customHeight="1" x14ac:dyDescent="0.2">
      <c r="A199" s="14" t="s">
        <v>222</v>
      </c>
      <c r="B199" s="17" t="s">
        <v>31</v>
      </c>
      <c r="C199" s="13" t="str">
        <f>_xlfn.TEXTJOIN(CHAR(10),TRUE,$F$35:$F$37)</f>
        <v>ISO 15223-1
ISO 20417
ISO 7000</v>
      </c>
      <c r="D19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0" spans="1:4" ht="62" customHeight="1" x14ac:dyDescent="0.2">
      <c r="A200" s="14" t="s">
        <v>223</v>
      </c>
      <c r="B200" s="17" t="s">
        <v>31</v>
      </c>
      <c r="C200" s="13" t="str">
        <f>_xlfn.TEXTJOIN(CHAR(10),TRUE,$F$33:$F$37)</f>
        <v>ISO 11607-1
ISO 11607-2
ISO 15223-1
ISO 20417
ISO 7000</v>
      </c>
      <c r="D200" s="13" t="str">
        <f t="shared" si="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1" spans="1:4" ht="34" x14ac:dyDescent="0.2">
      <c r="A201" s="14" t="s">
        <v>224</v>
      </c>
      <c r="B201" s="17" t="s">
        <v>544</v>
      </c>
      <c r="C201" s="19" t="str">
        <f>$G$1</f>
        <v>N/A</v>
      </c>
      <c r="D201" s="19" t="str">
        <f>$G$1</f>
        <v>N/A</v>
      </c>
    </row>
    <row r="202" spans="1:4" ht="78" customHeight="1" x14ac:dyDescent="0.2">
      <c r="A202" s="14" t="s">
        <v>225</v>
      </c>
      <c r="B202" s="17" t="s">
        <v>31</v>
      </c>
      <c r="C202" s="13" t="str">
        <f>_xlfn.TEXTJOIN(CHAR(10),TRUE,$F$35:$F$37)</f>
        <v>ISO 15223-1
ISO 20417
ISO 7000</v>
      </c>
      <c r="D20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3" spans="1:4" ht="47" customHeight="1" x14ac:dyDescent="0.2">
      <c r="A203" s="14" t="s">
        <v>226</v>
      </c>
      <c r="B203" s="17" t="s">
        <v>31</v>
      </c>
      <c r="C203" s="13" t="str">
        <f>_xlfn.TEXTJOIN(CHAR(10),TRUE,$F$35:$F$37)</f>
        <v>ISO 15223-1
ISO 20417
ISO 7000</v>
      </c>
      <c r="D20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4" spans="1:4" ht="91" customHeight="1" x14ac:dyDescent="0.2">
      <c r="A204" s="14" t="s">
        <v>227</v>
      </c>
      <c r="B204" s="17" t="s">
        <v>544</v>
      </c>
      <c r="C204" s="19" t="str">
        <f>$G$1</f>
        <v>N/A</v>
      </c>
      <c r="D204" s="19" t="str">
        <f>$G$1</f>
        <v>N/A</v>
      </c>
    </row>
    <row r="205" spans="1:4" ht="107" customHeight="1" x14ac:dyDescent="0.2">
      <c r="A205" s="14" t="s">
        <v>228</v>
      </c>
      <c r="B205" s="17" t="s">
        <v>31</v>
      </c>
      <c r="C205" s="13" t="str">
        <f>_xlfn.TEXTJOIN(CHAR(10),TRUE,$F$35:$F$37)</f>
        <v>ISO 15223-1
ISO 20417
ISO 7000</v>
      </c>
      <c r="D20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6" spans="1:4" x14ac:dyDescent="0.2">
      <c r="A206" s="59" t="s">
        <v>229</v>
      </c>
      <c r="B206" s="59"/>
      <c r="C206" s="59"/>
      <c r="D206" s="59"/>
    </row>
    <row r="207" spans="1:4" x14ac:dyDescent="0.2">
      <c r="A207" s="69" t="s">
        <v>23</v>
      </c>
      <c r="B207" s="70"/>
      <c r="C207" s="70"/>
      <c r="D207" s="71"/>
    </row>
    <row r="208" spans="1:4" ht="71" customHeight="1" x14ac:dyDescent="0.2">
      <c r="A208" s="14" t="s">
        <v>233</v>
      </c>
      <c r="B208" s="17" t="s">
        <v>31</v>
      </c>
      <c r="C208" s="13" t="str">
        <f>_xlfn.TEXTJOIN(CHAR(10),TRUE,$F$33:$F$37)</f>
        <v>ISO 11607-1
ISO 11607-2
ISO 15223-1
ISO 20417
ISO 7000</v>
      </c>
      <c r="D208" s="13" t="str">
        <f t="shared" ref="D208:D217" si="8">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9" spans="1:4" ht="76" customHeight="1" x14ac:dyDescent="0.2">
      <c r="A209" s="14" t="s">
        <v>234</v>
      </c>
      <c r="B209" s="17" t="s">
        <v>31</v>
      </c>
      <c r="C209" s="13" t="str">
        <f>_xlfn.TEXTJOIN(CHAR(10),TRUE,$F$33:$F$37)</f>
        <v>ISO 11607-1
ISO 11607-2
ISO 15223-1
ISO 20417
ISO 7000</v>
      </c>
      <c r="D209" s="13" t="str">
        <f t="shared" si="8"/>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0" spans="1:4" ht="79" customHeight="1" x14ac:dyDescent="0.2">
      <c r="A210" s="14" t="s">
        <v>235</v>
      </c>
      <c r="B210" s="17" t="s">
        <v>31</v>
      </c>
      <c r="C210" s="13" t="str">
        <f>_xlfn.TEXTJOIN(CHAR(10),TRUE,$F$30:$F$37)</f>
        <v>ISO 11135
ISO 11137-1
ISO 11137-2
ISO 11607-1
ISO 11607-2
ISO 15223-1
ISO 20417
ISO 7000</v>
      </c>
      <c r="D210" s="13" t="str">
        <f t="shared" si="8"/>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1" spans="1:4" ht="45" customHeight="1" x14ac:dyDescent="0.2">
      <c r="A211" s="14" t="s">
        <v>236</v>
      </c>
      <c r="B211" s="17" t="s">
        <v>31</v>
      </c>
      <c r="C211" s="13" t="str">
        <f>_xlfn.TEXTJOIN(CHAR(10),TRUE,$F$33:$F$37)</f>
        <v>ISO 11607-1
ISO 11607-2
ISO 15223-1
ISO 20417
ISO 7000</v>
      </c>
      <c r="D211" s="13" t="str">
        <f t="shared" si="8"/>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2" spans="1:4" ht="41" customHeight="1" x14ac:dyDescent="0.2">
      <c r="A212" s="14" t="s">
        <v>237</v>
      </c>
      <c r="B212" s="17" t="s">
        <v>31</v>
      </c>
      <c r="C212" s="13" t="str">
        <f>_xlfn.TEXTJOIN(CHAR(10),TRUE,$F$33:$F$37)</f>
        <v>ISO 11607-1
ISO 11607-2
ISO 15223-1
ISO 20417
ISO 7000</v>
      </c>
      <c r="D212" s="13" t="str">
        <f t="shared" si="8"/>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3" spans="1:4" ht="62" customHeight="1" x14ac:dyDescent="0.2">
      <c r="A213" s="14" t="s">
        <v>238</v>
      </c>
      <c r="B213" s="17" t="s">
        <v>31</v>
      </c>
      <c r="C213" s="13" t="str">
        <f>_xlfn.TEXTJOIN(CHAR(10),TRUE,$F$33:$F$37)</f>
        <v>ISO 11607-1
ISO 11607-2
ISO 15223-1
ISO 20417
ISO 7000</v>
      </c>
      <c r="D213" s="13" t="str">
        <f t="shared" si="8"/>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4" spans="1:4" ht="54" customHeight="1" x14ac:dyDescent="0.2">
      <c r="A214" s="14" t="s">
        <v>239</v>
      </c>
      <c r="B214" s="17" t="s">
        <v>31</v>
      </c>
      <c r="C214" s="13" t="str">
        <f>_xlfn.TEXTJOIN(CHAR(10),TRUE,$F$33:$F$37)</f>
        <v>ISO 11607-1
ISO 11607-2
ISO 15223-1
ISO 20417
ISO 7000</v>
      </c>
      <c r="D214" s="13" t="str">
        <f t="shared" si="8"/>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5" spans="1:4" ht="72" customHeight="1" x14ac:dyDescent="0.2">
      <c r="A215" s="14" t="s">
        <v>240</v>
      </c>
      <c r="B215" s="17" t="s">
        <v>31</v>
      </c>
      <c r="C215" s="13" t="str">
        <f>_xlfn.TEXTJOIN(CHAR(10),TRUE,$F$33:$F$37)</f>
        <v>ISO 11607-1
ISO 11607-2
ISO 15223-1
ISO 20417
ISO 7000</v>
      </c>
      <c r="D215" s="13" t="str">
        <f t="shared" si="8"/>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6" spans="1:4" ht="72" customHeight="1" x14ac:dyDescent="0.2">
      <c r="A216" s="14" t="s">
        <v>241</v>
      </c>
      <c r="B216" s="17" t="s">
        <v>31</v>
      </c>
      <c r="C216" s="13" t="str">
        <f>_xlfn.TEXTJOIN(CHAR(10),TRUE,$F$33:$F$37)</f>
        <v>ISO 11607-1
ISO 11607-2
ISO 15223-1
ISO 20417
ISO 7000</v>
      </c>
      <c r="D216" s="13" t="str">
        <f t="shared" si="8"/>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7" spans="1:4" ht="53" customHeight="1" x14ac:dyDescent="0.2">
      <c r="A217" s="14" t="s">
        <v>242</v>
      </c>
      <c r="B217" s="17" t="s">
        <v>31</v>
      </c>
      <c r="C217" s="13" t="str">
        <f>_xlfn.TEXTJOIN(CHAR(10),TRUE,$F$33:$F$37)</f>
        <v>ISO 11607-1
ISO 11607-2
ISO 15223-1
ISO 20417
ISO 7000</v>
      </c>
      <c r="D217" s="13" t="str">
        <f t="shared" si="8"/>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8" spans="1:4" x14ac:dyDescent="0.2">
      <c r="A218" s="64" t="s">
        <v>243</v>
      </c>
      <c r="B218" s="65"/>
      <c r="C218" s="65"/>
      <c r="D218" s="66"/>
    </row>
    <row r="219" spans="1:4" x14ac:dyDescent="0.2">
      <c r="A219" s="69" t="s">
        <v>24</v>
      </c>
      <c r="B219" s="70"/>
      <c r="C219" s="70"/>
      <c r="D219" s="71"/>
    </row>
    <row r="220" spans="1:4" ht="67" customHeight="1" x14ac:dyDescent="0.2">
      <c r="A220" s="14" t="s">
        <v>244</v>
      </c>
      <c r="B220" s="17" t="s">
        <v>31</v>
      </c>
      <c r="C220" s="13" t="str">
        <f>_xlfn.TEXTJOIN(CHAR(10),TRUE,$F$35:$F$37)</f>
        <v>ISO 15223-1
ISO 20417
ISO 7000</v>
      </c>
      <c r="D220" s="13" t="str">
        <f t="shared" ref="D220:D229" si="9">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1" spans="1:4" ht="63" customHeight="1" x14ac:dyDescent="0.2">
      <c r="A221" s="14" t="s">
        <v>245</v>
      </c>
      <c r="B221" s="17" t="s">
        <v>31</v>
      </c>
      <c r="C221" s="13" t="str">
        <f>_xlfn.TEXTJOIN(CHAR(10),TRUE,$F$35:$F$37)</f>
        <v>ISO 15223-1
ISO 20417
ISO 7000</v>
      </c>
      <c r="D221" s="13" t="str">
        <f t="shared" si="9"/>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2" spans="1:4" ht="17" customHeight="1" x14ac:dyDescent="0.2">
      <c r="A222" s="14" t="s">
        <v>246</v>
      </c>
      <c r="B222" s="17" t="s">
        <v>31</v>
      </c>
      <c r="C222" s="13" t="str">
        <f>_xlfn.TEXTJOIN(CHAR(10),TRUE,$F$35:$F$37)</f>
        <v>ISO 15223-1
ISO 20417
ISO 7000</v>
      </c>
      <c r="D222" s="13" t="str">
        <f t="shared" si="9"/>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3" spans="1:4" ht="59" customHeight="1" x14ac:dyDescent="0.2">
      <c r="A223" s="14" t="s">
        <v>247</v>
      </c>
      <c r="B223" s="17" t="s">
        <v>31</v>
      </c>
      <c r="C223" s="13" t="str">
        <f>_xlfn.TEXTJOIN(CHAR(10),TRUE,$F$35:$F$37)</f>
        <v>ISO 15223-1
ISO 20417
ISO 7000</v>
      </c>
      <c r="D223" s="13" t="str">
        <f t="shared" si="9"/>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4" spans="1:4" ht="45" customHeight="1" x14ac:dyDescent="0.2">
      <c r="A224" s="14" t="s">
        <v>248</v>
      </c>
      <c r="B224" s="17" t="s">
        <v>31</v>
      </c>
      <c r="C224" s="13" t="str">
        <f>_xlfn.TEXTJOIN(CHAR(10),TRUE,$F$35:$F$37)</f>
        <v>ISO 15223-1
ISO 20417
ISO 7000</v>
      </c>
      <c r="D224" s="13" t="str">
        <f t="shared" si="9"/>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5" spans="1:4" ht="93" customHeight="1" x14ac:dyDescent="0.2">
      <c r="A225" s="14" t="s">
        <v>249</v>
      </c>
      <c r="B225" s="17" t="s">
        <v>31</v>
      </c>
      <c r="C225" s="13" t="str">
        <f>_xlfn.TEXTJOIN(CHAR(10),TRUE,$F$35:$F$37)</f>
        <v>ISO 15223-1
ISO 20417
ISO 7000</v>
      </c>
      <c r="D225" s="13" t="str">
        <f t="shared" si="9"/>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6" spans="1:4" ht="75" customHeight="1" x14ac:dyDescent="0.2">
      <c r="A226" s="14" t="s">
        <v>250</v>
      </c>
      <c r="B226" s="17" t="s">
        <v>31</v>
      </c>
      <c r="C226" s="13" t="str">
        <f>_xlfn.TEXTJOIN(CHAR(10),TRUE,$F$35:$F$37)</f>
        <v>ISO 15223-1
ISO 20417
ISO 7000</v>
      </c>
      <c r="D226" s="13" t="str">
        <f t="shared" si="9"/>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7" spans="1:4" ht="59" customHeight="1" x14ac:dyDescent="0.2">
      <c r="A227" s="14" t="s">
        <v>251</v>
      </c>
      <c r="B227" s="17" t="s">
        <v>544</v>
      </c>
      <c r="C227" s="19" t="str">
        <f t="shared" ref="C227:D227" si="10">$G$1</f>
        <v>N/A</v>
      </c>
      <c r="D227" s="19" t="str">
        <f t="shared" si="10"/>
        <v>N/A</v>
      </c>
    </row>
    <row r="228" spans="1:4" ht="62" customHeight="1" x14ac:dyDescent="0.2">
      <c r="A228" s="14" t="s">
        <v>252</v>
      </c>
      <c r="B228" s="17" t="s">
        <v>31</v>
      </c>
      <c r="C228" s="13" t="str">
        <f>_xlfn.TEXTJOIN(CHAR(10),TRUE,$F$35:$F$37)</f>
        <v>ISO 15223-1
ISO 20417
ISO 7000</v>
      </c>
      <c r="D228" s="13" t="str">
        <f t="shared" si="9"/>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9" spans="1:4" ht="54" customHeight="1" x14ac:dyDescent="0.2">
      <c r="A229" s="14" t="s">
        <v>253</v>
      </c>
      <c r="B229" s="17" t="s">
        <v>31</v>
      </c>
      <c r="C229" s="13" t="str">
        <f>_xlfn.TEXTJOIN(CHAR(10),TRUE,$F$35:$F$37)</f>
        <v>ISO 15223-1
ISO 20417
ISO 7000</v>
      </c>
      <c r="D229" s="13" t="str">
        <f t="shared" si="9"/>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30" spans="1:4" ht="16" customHeight="1" x14ac:dyDescent="0.2">
      <c r="A230" s="68" t="s">
        <v>254</v>
      </c>
      <c r="B230" s="68"/>
      <c r="C230" s="68"/>
      <c r="D230" s="68"/>
    </row>
    <row r="231" spans="1:4" ht="16" customHeight="1" x14ac:dyDescent="0.2">
      <c r="A231" s="14" t="s">
        <v>495</v>
      </c>
      <c r="B231" s="17" t="s">
        <v>544</v>
      </c>
      <c r="C231" s="19" t="str">
        <f t="shared" ref="C231:D234" si="11">$G$1</f>
        <v>N/A</v>
      </c>
      <c r="D231" s="19" t="str">
        <f t="shared" si="11"/>
        <v>N/A</v>
      </c>
    </row>
    <row r="232" spans="1:4" ht="16" customHeight="1" x14ac:dyDescent="0.2">
      <c r="A232" s="14" t="s">
        <v>496</v>
      </c>
      <c r="B232" s="17" t="s">
        <v>544</v>
      </c>
      <c r="C232" s="19" t="str">
        <f t="shared" si="11"/>
        <v>N/A</v>
      </c>
      <c r="D232" s="19" t="str">
        <f t="shared" si="11"/>
        <v>N/A</v>
      </c>
    </row>
    <row r="233" spans="1:4" ht="16" customHeight="1" x14ac:dyDescent="0.2">
      <c r="A233" s="14" t="s">
        <v>497</v>
      </c>
      <c r="B233" s="17" t="s">
        <v>544</v>
      </c>
      <c r="C233" s="19" t="str">
        <f t="shared" si="11"/>
        <v>N/A</v>
      </c>
      <c r="D233" s="19" t="str">
        <f t="shared" si="11"/>
        <v>N/A</v>
      </c>
    </row>
    <row r="234" spans="1:4" ht="16" customHeight="1" x14ac:dyDescent="0.2">
      <c r="A234" s="14" t="s">
        <v>498</v>
      </c>
      <c r="B234" s="17" t="s">
        <v>544</v>
      </c>
      <c r="C234" s="19" t="str">
        <f t="shared" si="11"/>
        <v>N/A</v>
      </c>
      <c r="D234" s="19" t="str">
        <f t="shared" si="11"/>
        <v>N/A</v>
      </c>
    </row>
    <row r="235" spans="1:4" ht="86" customHeight="1" x14ac:dyDescent="0.2">
      <c r="A235" s="14" t="s">
        <v>255</v>
      </c>
      <c r="B235" s="17" t="s">
        <v>31</v>
      </c>
      <c r="C235" s="13" t="str">
        <f>_xlfn.TEXTJOIN(CHAR(10),TRUE,$F$33:$F$37)</f>
        <v>ISO 11607-1
ISO 11607-2
ISO 15223-1
ISO 20417
ISO 7000</v>
      </c>
      <c r="D235" s="13" t="str">
        <f t="shared" ref="D235" si="12">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36" spans="1:4" ht="17" x14ac:dyDescent="0.2">
      <c r="A236" s="14" t="s">
        <v>256</v>
      </c>
      <c r="B236" s="17" t="s">
        <v>544</v>
      </c>
      <c r="C236" s="19" t="str">
        <f t="shared" ref="C236:D238" si="13">$G$1</f>
        <v>N/A</v>
      </c>
      <c r="D236" s="19" t="str">
        <f t="shared" si="13"/>
        <v>N/A</v>
      </c>
    </row>
    <row r="237" spans="1:4" ht="68" x14ac:dyDescent="0.2">
      <c r="A237" s="14" t="s">
        <v>257</v>
      </c>
      <c r="B237" s="17" t="s">
        <v>544</v>
      </c>
      <c r="C237" s="19" t="str">
        <f t="shared" si="13"/>
        <v>N/A</v>
      </c>
      <c r="D237" s="19" t="str">
        <f t="shared" si="13"/>
        <v>N/A</v>
      </c>
    </row>
    <row r="238" spans="1:4" ht="34" x14ac:dyDescent="0.2">
      <c r="A238" s="14" t="s">
        <v>258</v>
      </c>
      <c r="B238" s="17" t="s">
        <v>544</v>
      </c>
      <c r="C238" s="19" t="str">
        <f t="shared" si="13"/>
        <v>N/A</v>
      </c>
      <c r="D238" s="19" t="str">
        <f t="shared" si="13"/>
        <v>N/A</v>
      </c>
    </row>
    <row r="239" spans="1:4" ht="81" customHeight="1" x14ac:dyDescent="0.2">
      <c r="A239" s="14" t="s">
        <v>259</v>
      </c>
      <c r="B239" s="17" t="s">
        <v>31</v>
      </c>
      <c r="C239" s="13" t="str">
        <f>$F$5&amp;CHAR(10)&amp;$F$25&amp;CHAR(10)&amp;_xlfn.TEXTJOIN(CHAR(10),TRUE,$F$33:$F$37)</f>
        <v>ISO 14971
IEC 62133-1
ISO 11607-1
ISO 11607-2
ISO 15223-1
ISO 20417
ISO 7000</v>
      </c>
      <c r="D2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0" spans="1:4" x14ac:dyDescent="0.2">
      <c r="A240" s="68" t="s">
        <v>260</v>
      </c>
      <c r="B240" s="68"/>
      <c r="C240" s="68"/>
      <c r="D240" s="68"/>
    </row>
    <row r="241" spans="1:4" ht="16" customHeight="1" x14ac:dyDescent="0.2">
      <c r="A241" s="16" t="s">
        <v>499</v>
      </c>
      <c r="B241" s="17"/>
      <c r="C241" s="60" t="s">
        <v>634</v>
      </c>
      <c r="D241" s="61"/>
    </row>
    <row r="242" spans="1:4" x14ac:dyDescent="0.2">
      <c r="A242" s="16" t="s">
        <v>500</v>
      </c>
      <c r="B242" s="17"/>
      <c r="C242" s="60" t="s">
        <v>634</v>
      </c>
      <c r="D242" s="61"/>
    </row>
    <row r="243" spans="1:4" x14ac:dyDescent="0.2">
      <c r="A243" s="62" t="s">
        <v>261</v>
      </c>
      <c r="B243" s="62"/>
      <c r="C243" s="62"/>
      <c r="D243" s="62"/>
    </row>
    <row r="244" spans="1:4" ht="98" customHeight="1" x14ac:dyDescent="0.2">
      <c r="A244" s="16" t="s">
        <v>501</v>
      </c>
      <c r="B244" s="17" t="s">
        <v>31</v>
      </c>
      <c r="C244" s="13" t="str">
        <f>_xlfn.TEXTJOIN(CHAR(10),TRUE,$F$35:$F$37)</f>
        <v>ISO 15223-1
ISO 20417
ISO 7000</v>
      </c>
      <c r="D244" s="13" t="str">
        <f t="shared" ref="D244:D245" si="14">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5" spans="1:4" ht="94" customHeight="1" x14ac:dyDescent="0.2">
      <c r="A245" s="16" t="s">
        <v>502</v>
      </c>
      <c r="B245" s="17" t="s">
        <v>31</v>
      </c>
      <c r="C245" s="13" t="str">
        <f>_xlfn.TEXTJOIN(CHAR(10),TRUE,$F$35:$F$37)</f>
        <v>ISO 15223-1
ISO 20417
ISO 7000</v>
      </c>
      <c r="D245" s="13" t="str">
        <f t="shared" si="14"/>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6" spans="1:4" x14ac:dyDescent="0.2">
      <c r="A246" s="68" t="s">
        <v>262</v>
      </c>
      <c r="B246" s="68"/>
      <c r="C246" s="68"/>
      <c r="D246" s="68"/>
    </row>
    <row r="247" spans="1:4" ht="84" customHeight="1" x14ac:dyDescent="0.2">
      <c r="A247" s="14" t="s">
        <v>503</v>
      </c>
      <c r="B247" s="17" t="s">
        <v>31</v>
      </c>
      <c r="C247" s="13" t="str">
        <f>_xlfn.TEXTJOIN(CHAR(10),TRUE,$F$35:$F$37)</f>
        <v>ISO 15223-1
ISO 20417
ISO 7000</v>
      </c>
      <c r="D247" s="13" t="str">
        <f t="shared" ref="D247:D252" si="15">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8" spans="1:4" ht="102" customHeight="1" x14ac:dyDescent="0.2">
      <c r="A248" s="14" t="s">
        <v>504</v>
      </c>
      <c r="B248" s="17" t="s">
        <v>31</v>
      </c>
      <c r="C248" s="13" t="str">
        <f>_xlfn.TEXTJOIN(CHAR(10),TRUE,$F$35:$F$37)</f>
        <v>ISO 15223-1
ISO 20417
ISO 7000</v>
      </c>
      <c r="D248" s="13" t="str">
        <f t="shared" si="15"/>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9" spans="1:4" ht="123" customHeight="1" x14ac:dyDescent="0.2">
      <c r="A249" s="14" t="s">
        <v>505</v>
      </c>
      <c r="B249" s="17" t="s">
        <v>31</v>
      </c>
      <c r="C249" s="13" t="str">
        <f>_xlfn.TEXTJOIN(CHAR(10),TRUE,$F$35:$F$37)</f>
        <v>ISO 15223-1
ISO 20417
ISO 7000</v>
      </c>
      <c r="D249" s="13" t="str">
        <f t="shared" si="15"/>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50" spans="1:4" ht="34" x14ac:dyDescent="0.2">
      <c r="A250" s="14" t="s">
        <v>506</v>
      </c>
      <c r="B250" s="17" t="s">
        <v>544</v>
      </c>
      <c r="C250" s="19" t="str">
        <f>$G$1</f>
        <v>N/A</v>
      </c>
      <c r="D250" s="19" t="str">
        <f>$G$1</f>
        <v>N/A</v>
      </c>
    </row>
    <row r="251" spans="1:4" ht="34" x14ac:dyDescent="0.2">
      <c r="A251" s="14" t="s">
        <v>507</v>
      </c>
      <c r="B251" s="17" t="s">
        <v>544</v>
      </c>
      <c r="C251" s="19" t="str">
        <f>$G$1</f>
        <v>N/A</v>
      </c>
      <c r="D251" s="19" t="str">
        <f>$G$1</f>
        <v>N/A</v>
      </c>
    </row>
    <row r="252" spans="1:4" ht="52" customHeight="1" x14ac:dyDescent="0.2">
      <c r="A252" s="14" t="s">
        <v>508</v>
      </c>
      <c r="B252" s="17"/>
      <c r="C252" s="60" t="s">
        <v>634</v>
      </c>
      <c r="D252" s="61"/>
    </row>
    <row r="253" spans="1:4" ht="91" customHeight="1" x14ac:dyDescent="0.2">
      <c r="A253" s="14" t="s">
        <v>263</v>
      </c>
      <c r="B253" s="17" t="s">
        <v>544</v>
      </c>
      <c r="C253" s="19" t="str">
        <f>$G$1</f>
        <v>N/A</v>
      </c>
      <c r="D253" s="19" t="str">
        <f>$G$1</f>
        <v>N/A</v>
      </c>
    </row>
    <row r="254" spans="1:4" ht="323" x14ac:dyDescent="0.2">
      <c r="A254" s="14" t="s">
        <v>264</v>
      </c>
      <c r="B254" s="17" t="s">
        <v>31</v>
      </c>
      <c r="C254" s="13" t="str">
        <f>_xlfn.TEXTJOIN(CHAR(10),TRUE,$F$35:$F$37)</f>
        <v>ISO 15223-1
ISO 20417
ISO 7000</v>
      </c>
      <c r="D254" s="13" t="str">
        <f t="shared" ref="D254" si="16">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55" spans="1:4" x14ac:dyDescent="0.2">
      <c r="A255" s="69" t="s">
        <v>265</v>
      </c>
      <c r="B255" s="70"/>
      <c r="C255" s="70"/>
      <c r="D255" s="71"/>
    </row>
    <row r="256" spans="1:4" ht="32" customHeight="1" x14ac:dyDescent="0.2">
      <c r="A256" s="14" t="s">
        <v>509</v>
      </c>
      <c r="B256" s="17" t="s">
        <v>31</v>
      </c>
      <c r="C256" s="13" t="str">
        <f>_xlfn.TEXTJOIN(CHAR(10),TRUE,$F$35:$F$37)</f>
        <v>ISO 15223-1
ISO 20417
ISO 7000</v>
      </c>
      <c r="D25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57" spans="1:4" ht="45" customHeight="1" x14ac:dyDescent="0.2">
      <c r="A257" s="14" t="s">
        <v>510</v>
      </c>
      <c r="B257" s="17" t="s">
        <v>31</v>
      </c>
      <c r="C257" s="13" t="str">
        <f>_xlfn.TEXTJOIN(CHAR(10),TRUE,$F$35:$F$37)</f>
        <v>ISO 15223-1
ISO 20417
ISO 7000</v>
      </c>
      <c r="D25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58" spans="1:4" ht="34" x14ac:dyDescent="0.2">
      <c r="A258" s="18" t="s">
        <v>266</v>
      </c>
      <c r="B258" s="17" t="s">
        <v>544</v>
      </c>
      <c r="C258" s="19" t="str">
        <f t="shared" ref="C258:D260" si="17">$G$1</f>
        <v>N/A</v>
      </c>
      <c r="D258" s="19" t="str">
        <f t="shared" si="17"/>
        <v>N/A</v>
      </c>
    </row>
    <row r="259" spans="1:4" ht="17"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51" customHeight="1" x14ac:dyDescent="0.2">
      <c r="A261" s="14" t="s">
        <v>269</v>
      </c>
      <c r="B261" s="17" t="s">
        <v>31</v>
      </c>
      <c r="C261" s="13" t="str">
        <f>_xlfn.TEXTJOIN(CHAR(10),TRUE,$F$35:$F$37)</f>
        <v>ISO 15223-1
ISO 20417
ISO 7000</v>
      </c>
      <c r="D26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62" spans="1:4" ht="48" customHeight="1" x14ac:dyDescent="0.2">
      <c r="A262" s="14" t="s">
        <v>270</v>
      </c>
      <c r="B262" s="17" t="s">
        <v>31</v>
      </c>
      <c r="C262" s="13" t="str">
        <f>_xlfn.TEXTJOIN(CHAR(10),TRUE,$F$35:$F$37)</f>
        <v>ISO 15223-1
ISO 20417
ISO 7000</v>
      </c>
      <c r="D26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63" spans="1:4" ht="87" customHeight="1" x14ac:dyDescent="0.2">
      <c r="A263" s="14" t="s">
        <v>271</v>
      </c>
      <c r="B263" s="17" t="s">
        <v>31</v>
      </c>
      <c r="C263" s="13" t="str">
        <f>_xlfn.TEXTJOIN(CHAR(10),TRUE,$F$35:$F$37)</f>
        <v>ISO 15223-1
ISO 20417
ISO 7000</v>
      </c>
      <c r="D26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64" spans="1:4" ht="95" customHeight="1" x14ac:dyDescent="0.2">
      <c r="A264" s="14" t="s">
        <v>272</v>
      </c>
      <c r="B264" s="17" t="s">
        <v>31</v>
      </c>
      <c r="C264" s="13" t="str">
        <f>_xlfn.TEXTJOIN(CHAR(10),TRUE,$F$35:$F$37)</f>
        <v>ISO 15223-1
ISO 20417
ISO 7000</v>
      </c>
      <c r="D26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65" spans="1:4" ht="61" customHeight="1" x14ac:dyDescent="0.2">
      <c r="A265" s="56"/>
      <c r="B265" s="27"/>
      <c r="C265" s="29"/>
      <c r="D265" s="29"/>
    </row>
    <row r="266" spans="1:4" ht="31" customHeight="1" x14ac:dyDescent="0.2">
      <c r="A266" s="56"/>
      <c r="B266" s="27"/>
      <c r="C266" s="76"/>
      <c r="D266" s="76"/>
    </row>
    <row r="267" spans="1:4" ht="32" customHeight="1" x14ac:dyDescent="0.2">
      <c r="A267" s="56"/>
      <c r="B267" s="27"/>
      <c r="C267" s="76"/>
      <c r="D267" s="76"/>
    </row>
    <row r="268" spans="1:4" ht="68" customHeight="1" x14ac:dyDescent="0.2">
      <c r="A268" s="56"/>
      <c r="B268" s="27"/>
      <c r="C268" s="29"/>
      <c r="D268" s="29"/>
    </row>
    <row r="269" spans="1:4" ht="99" customHeight="1" x14ac:dyDescent="0.2">
      <c r="A269" s="56"/>
      <c r="B269" s="27"/>
      <c r="C269" s="29"/>
      <c r="D269" s="29"/>
    </row>
    <row r="270" spans="1:4" ht="90" customHeight="1" x14ac:dyDescent="0.2">
      <c r="A270" s="56"/>
      <c r="B270" s="27"/>
      <c r="C270" s="29"/>
      <c r="D270" s="29"/>
    </row>
    <row r="271" spans="1:4" ht="118" customHeight="1" x14ac:dyDescent="0.2">
      <c r="A271" s="56"/>
      <c r="B271" s="27"/>
      <c r="C271" s="29"/>
      <c r="D271" s="29"/>
    </row>
    <row r="272" spans="1:4" ht="98" customHeight="1" x14ac:dyDescent="0.2">
      <c r="A272" s="56"/>
      <c r="B272" s="27"/>
      <c r="C272" s="29"/>
      <c r="D272" s="29"/>
    </row>
    <row r="273" spans="1:4" ht="109" customHeight="1" x14ac:dyDescent="0.2">
      <c r="A273" s="56"/>
      <c r="B273" s="27"/>
      <c r="C273" s="29"/>
      <c r="D273" s="29"/>
    </row>
    <row r="274" spans="1:4" ht="111" customHeight="1" x14ac:dyDescent="0.2">
      <c r="A274" s="56"/>
      <c r="B274" s="27"/>
      <c r="C274" s="29"/>
      <c r="D274" s="29"/>
    </row>
    <row r="275" spans="1:4" ht="83" customHeight="1" x14ac:dyDescent="0.2">
      <c r="A275" s="56"/>
      <c r="B275" s="27"/>
      <c r="C275" s="29"/>
      <c r="D275" s="29"/>
    </row>
    <row r="276" spans="1:4" ht="111" customHeight="1" x14ac:dyDescent="0.2">
      <c r="A276" s="56"/>
      <c r="B276" s="27"/>
      <c r="C276" s="29"/>
      <c r="D276" s="29"/>
    </row>
    <row r="277" spans="1:4" ht="32" customHeight="1" x14ac:dyDescent="0.2">
      <c r="A277" s="75"/>
      <c r="B277" s="75"/>
      <c r="C277" s="75"/>
      <c r="D277" s="75"/>
    </row>
    <row r="278" spans="1:4" ht="79" customHeight="1" x14ac:dyDescent="0.2">
      <c r="A278" s="56"/>
      <c r="B278" s="27"/>
      <c r="C278" s="29"/>
      <c r="D278" s="29"/>
    </row>
    <row r="279" spans="1:4" ht="74" customHeight="1" x14ac:dyDescent="0.2">
      <c r="A279" s="56"/>
      <c r="B279" s="27"/>
      <c r="C279" s="29"/>
      <c r="D279" s="29"/>
    </row>
    <row r="280" spans="1:4" ht="61" customHeight="1" x14ac:dyDescent="0.2">
      <c r="A280" s="56"/>
      <c r="B280" s="27"/>
      <c r="C280" s="29"/>
      <c r="D280" s="29"/>
    </row>
    <row r="281" spans="1:4" ht="93" customHeight="1" x14ac:dyDescent="0.2">
      <c r="A281" s="56"/>
      <c r="B281" s="27"/>
      <c r="C281" s="29"/>
      <c r="D281" s="29"/>
    </row>
    <row r="282" spans="1:4" ht="89" customHeight="1" x14ac:dyDescent="0.2">
      <c r="A282" s="56"/>
      <c r="B282" s="27"/>
      <c r="C282" s="29"/>
      <c r="D282" s="29"/>
    </row>
    <row r="283" spans="1:4" ht="84" customHeight="1" x14ac:dyDescent="0.2">
      <c r="A283" s="56"/>
      <c r="B283" s="27"/>
      <c r="C283" s="29"/>
      <c r="D283" s="29"/>
    </row>
    <row r="284" spans="1:4" ht="58" customHeight="1" x14ac:dyDescent="0.2">
      <c r="A284" s="56"/>
      <c r="B284" s="27"/>
      <c r="C284" s="29"/>
      <c r="D284" s="29"/>
    </row>
    <row r="285" spans="1:4" ht="96" customHeight="1" x14ac:dyDescent="0.2">
      <c r="A285" s="56"/>
      <c r="B285" s="27"/>
      <c r="C285" s="29"/>
      <c r="D285" s="29"/>
    </row>
    <row r="286" spans="1:4" x14ac:dyDescent="0.2">
      <c r="A286" s="75"/>
      <c r="B286" s="75"/>
      <c r="C286" s="75"/>
      <c r="D286" s="75"/>
    </row>
    <row r="287" spans="1:4" ht="133" customHeight="1" x14ac:dyDescent="0.2">
      <c r="A287" s="56"/>
      <c r="B287" s="27"/>
      <c r="C287" s="29"/>
      <c r="D287" s="29"/>
    </row>
    <row r="288" spans="1:4" ht="32" customHeight="1" x14ac:dyDescent="0.2">
      <c r="A288" s="56"/>
      <c r="B288" s="27"/>
      <c r="C288" s="76"/>
      <c r="D288" s="76"/>
    </row>
    <row r="289" spans="1:4" ht="90" customHeight="1" x14ac:dyDescent="0.2">
      <c r="A289" s="56"/>
      <c r="B289" s="27"/>
      <c r="C289" s="29"/>
      <c r="D289" s="29"/>
    </row>
    <row r="290" spans="1:4" ht="76" customHeight="1" x14ac:dyDescent="0.2">
      <c r="A290" s="56"/>
      <c r="B290" s="27"/>
      <c r="C290" s="29"/>
      <c r="D290" s="29"/>
    </row>
    <row r="291" spans="1:4" ht="86" customHeight="1" x14ac:dyDescent="0.2">
      <c r="A291" s="56"/>
      <c r="B291" s="27"/>
      <c r="C291" s="29"/>
      <c r="D291" s="29"/>
    </row>
    <row r="292" spans="1:4" ht="77" customHeight="1" x14ac:dyDescent="0.2">
      <c r="A292" s="56"/>
      <c r="B292" s="27"/>
      <c r="C292" s="29"/>
      <c r="D292" s="29"/>
    </row>
    <row r="293" spans="1:4" ht="76" customHeight="1" x14ac:dyDescent="0.2">
      <c r="A293" s="56"/>
      <c r="B293" s="27"/>
      <c r="C293" s="29"/>
      <c r="D293" s="29"/>
    </row>
    <row r="294" spans="1:4" x14ac:dyDescent="0.2">
      <c r="A294" s="2"/>
      <c r="B294" s="57"/>
      <c r="C294" s="56"/>
      <c r="D294" s="2"/>
    </row>
  </sheetData>
  <mergeCells count="90">
    <mergeCell ref="A29:D29"/>
    <mergeCell ref="C34:D34"/>
    <mergeCell ref="C37:D37"/>
    <mergeCell ref="C101:D101"/>
    <mergeCell ref="C113:D113"/>
    <mergeCell ref="A6:D6"/>
    <mergeCell ref="A7:D7"/>
    <mergeCell ref="A14:D14"/>
    <mergeCell ref="A19:D19"/>
    <mergeCell ref="A28:D28"/>
    <mergeCell ref="F54:H54"/>
    <mergeCell ref="I54:J54"/>
    <mergeCell ref="F43:H43"/>
    <mergeCell ref="I43:J43"/>
    <mergeCell ref="F44:H44"/>
    <mergeCell ref="I44:J44"/>
    <mergeCell ref="F57:H57"/>
    <mergeCell ref="I57:J57"/>
    <mergeCell ref="F59:H59"/>
    <mergeCell ref="I59:J59"/>
    <mergeCell ref="A59:D59"/>
    <mergeCell ref="A76:D76"/>
    <mergeCell ref="A80:D80"/>
    <mergeCell ref="A171:D171"/>
    <mergeCell ref="A172:D172"/>
    <mergeCell ref="A173:D173"/>
    <mergeCell ref="A134:D134"/>
    <mergeCell ref="A135:D135"/>
    <mergeCell ref="A138:D138"/>
    <mergeCell ref="A143:D143"/>
    <mergeCell ref="C137:D137"/>
    <mergeCell ref="A286:D286"/>
    <mergeCell ref="C288:D288"/>
    <mergeCell ref="A40:D40"/>
    <mergeCell ref="A41:D41"/>
    <mergeCell ref="A42:D42"/>
    <mergeCell ref="A46:D46"/>
    <mergeCell ref="C47:D47"/>
    <mergeCell ref="C48:D48"/>
    <mergeCell ref="A49:D49"/>
    <mergeCell ref="A50:D50"/>
    <mergeCell ref="C266:D266"/>
    <mergeCell ref="C267:D267"/>
    <mergeCell ref="A277:D277"/>
    <mergeCell ref="A246:D246"/>
    <mergeCell ref="A240:D240"/>
    <mergeCell ref="A243:D243"/>
    <mergeCell ref="A84:D84"/>
    <mergeCell ref="C51:D51"/>
    <mergeCell ref="C52:D52"/>
    <mergeCell ref="C53:D53"/>
    <mergeCell ref="A55:D55"/>
    <mergeCell ref="A57:D57"/>
    <mergeCell ref="C58:D58"/>
    <mergeCell ref="C54:D54"/>
    <mergeCell ref="A63:D63"/>
    <mergeCell ref="A64:D64"/>
    <mergeCell ref="A79:D79"/>
    <mergeCell ref="A166:D166"/>
    <mergeCell ref="A89:D89"/>
    <mergeCell ref="A108:D108"/>
    <mergeCell ref="A111:D111"/>
    <mergeCell ref="A115:D115"/>
    <mergeCell ref="A120:D120"/>
    <mergeCell ref="A125:D125"/>
    <mergeCell ref="A104:D104"/>
    <mergeCell ref="A107:D107"/>
    <mergeCell ref="A91:D91"/>
    <mergeCell ref="C114:D114"/>
    <mergeCell ref="C117:D117"/>
    <mergeCell ref="C123:D123"/>
    <mergeCell ref="A148:D148"/>
    <mergeCell ref="C150:D150"/>
    <mergeCell ref="A156:D156"/>
    <mergeCell ref="A160:D160"/>
    <mergeCell ref="A162:D162"/>
    <mergeCell ref="A255:D255"/>
    <mergeCell ref="A182:D182"/>
    <mergeCell ref="A183:D183"/>
    <mergeCell ref="A188:D188"/>
    <mergeCell ref="A207:D207"/>
    <mergeCell ref="A218:D218"/>
    <mergeCell ref="A230:D230"/>
    <mergeCell ref="A206:D206"/>
    <mergeCell ref="A219:D219"/>
    <mergeCell ref="C178:D178"/>
    <mergeCell ref="C179:D179"/>
    <mergeCell ref="C241:D241"/>
    <mergeCell ref="C242:D242"/>
    <mergeCell ref="C252:D252"/>
  </mergeCells>
  <phoneticPr fontId="12" type="noConversion"/>
  <dataValidations count="1">
    <dataValidation type="list" allowBlank="1" showInputMessage="1" showErrorMessage="1" sqref="B112:B114 B139:B142 B278:B285 B287:B293 B15:B18 B20:B25 B144:B147 B149:B155 B157:B159 B161 B163:B165 B167:B168 B90 B81:B83 B4:B5 B8:B13 B30:B39 B43:B45 B58 B56 B51:B54 B60:B62 B65:B75 B77:B78 B47:B48 B241:B242 B92:B103 B105:B106 B109:B110 B85:B88 B116:B119 B121:B124 B126:B133 B256:B276 B136:B137 B184:B187 B189:B205 B208:B217 B220:B229 B231:B239 B174:B181 B244:B245 B247:B254" xr:uid="{C26180C9-9855-2D46-BCBF-608133627645}">
      <formula1>"Y,N"</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BF95-0EB2-5746-B161-7DA9502BFE13}">
  <dimension ref="A1:I264"/>
  <sheetViews>
    <sheetView topLeftCell="A10" zoomScale="80" zoomScaleNormal="80" workbookViewId="0">
      <selection activeCell="G23" sqref="G23"/>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1.5" style="2" customWidth="1"/>
    <col min="10" max="16384" width="10.83203125" style="1"/>
  </cols>
  <sheetData>
    <row r="1" spans="1:9" ht="23" x14ac:dyDescent="0.2">
      <c r="A1" s="21" t="s">
        <v>80</v>
      </c>
      <c r="F1" s="32" t="s">
        <v>53</v>
      </c>
      <c r="G1" s="1" t="s">
        <v>514</v>
      </c>
      <c r="I1" s="26" t="s">
        <v>276</v>
      </c>
    </row>
    <row r="3" spans="1:9" ht="32" x14ac:dyDescent="0.2">
      <c r="A3" s="20" t="s">
        <v>78</v>
      </c>
      <c r="B3" s="10" t="s">
        <v>566</v>
      </c>
      <c r="C3" s="11" t="s">
        <v>564</v>
      </c>
      <c r="D3" s="11" t="s">
        <v>77</v>
      </c>
      <c r="E3" s="5"/>
      <c r="F3" s="11" t="s">
        <v>959</v>
      </c>
      <c r="G3" s="11" t="s">
        <v>54</v>
      </c>
      <c r="I3" s="11" t="s">
        <v>576</v>
      </c>
    </row>
    <row r="4" spans="1:9" ht="121" customHeight="1" x14ac:dyDescent="0.2">
      <c r="A4" s="18" t="s">
        <v>32</v>
      </c>
      <c r="B4" s="17" t="s">
        <v>31</v>
      </c>
      <c r="C4" s="13" t="str">
        <f>_xlfn.TEXTJOIN(CHAR(10),TRUE,$F$4:$F$23)</f>
        <v>ISO 13485
ISO 14971
ISO 10993-1
ISO 10993-3
ISO 10993-5
ISO 10993-6
ISO 10993-10
ISO 10993-11
ISO 10993-12
ISO 10993-18
ISO 17664-1
ISO 21535
ISO 5832-1
ISO 5832-2
ISO 5832-3
ISO 5832-9
ISO 6475
ISO 7206-4
ISO 7206-6
IEC 62366-1</v>
      </c>
      <c r="D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4" s="2"/>
      <c r="F4" s="31" t="s">
        <v>73</v>
      </c>
      <c r="G4" s="18" t="s">
        <v>56</v>
      </c>
      <c r="I4" s="18" t="s">
        <v>810</v>
      </c>
    </row>
    <row r="5" spans="1:9" ht="133" customHeight="1" x14ac:dyDescent="0.2">
      <c r="A5" s="18" t="s">
        <v>33</v>
      </c>
      <c r="B5" s="17" t="s">
        <v>31</v>
      </c>
      <c r="C5" s="13" t="str">
        <f>$F$5</f>
        <v>ISO 14971</v>
      </c>
      <c r="D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5" s="2"/>
      <c r="F5" s="31" t="s">
        <v>74</v>
      </c>
      <c r="G5" s="18" t="s">
        <v>55</v>
      </c>
      <c r="I5" s="18" t="s">
        <v>811</v>
      </c>
    </row>
    <row r="6" spans="1:9" ht="51" x14ac:dyDescent="0.2">
      <c r="A6" s="58" t="s">
        <v>34</v>
      </c>
      <c r="B6" s="58"/>
      <c r="C6" s="58"/>
      <c r="D6" s="58"/>
      <c r="E6" s="2"/>
      <c r="F6" s="31" t="s">
        <v>57</v>
      </c>
      <c r="G6" s="18" t="s">
        <v>58</v>
      </c>
      <c r="I6" s="18" t="s">
        <v>812</v>
      </c>
    </row>
    <row r="7" spans="1:9" ht="51" x14ac:dyDescent="0.2">
      <c r="A7" s="58" t="s">
        <v>0</v>
      </c>
      <c r="B7" s="58"/>
      <c r="C7" s="58"/>
      <c r="D7" s="58"/>
      <c r="E7" s="2"/>
      <c r="F7" s="31" t="s">
        <v>627</v>
      </c>
      <c r="G7" s="18" t="s">
        <v>628</v>
      </c>
      <c r="I7" s="18" t="s">
        <v>813</v>
      </c>
    </row>
    <row r="8" spans="1:9" ht="116" customHeight="1" x14ac:dyDescent="0.2">
      <c r="A8" s="18" t="s">
        <v>35</v>
      </c>
      <c r="B8" s="17" t="s">
        <v>31</v>
      </c>
      <c r="C8" s="13" t="str">
        <f t="shared" ref="C8:C13" si="0">$F$5</f>
        <v>ISO 14971</v>
      </c>
      <c r="D8" s="13" t="str">
        <f t="shared" ref="D8:D13" si="1">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8" s="2"/>
      <c r="F8" s="31" t="s">
        <v>61</v>
      </c>
      <c r="G8" s="18" t="s">
        <v>62</v>
      </c>
      <c r="I8" s="18" t="s">
        <v>814</v>
      </c>
    </row>
    <row r="9" spans="1:9" ht="113" customHeight="1" x14ac:dyDescent="0.2">
      <c r="A9" s="18" t="s">
        <v>36</v>
      </c>
      <c r="B9" s="17" t="s">
        <v>31</v>
      </c>
      <c r="C9" s="13" t="str">
        <f t="shared" si="0"/>
        <v>ISO 14971</v>
      </c>
      <c r="D9"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9" s="2"/>
      <c r="F9" s="31" t="s">
        <v>803</v>
      </c>
      <c r="G9" s="18" t="s">
        <v>804</v>
      </c>
      <c r="I9" s="18" t="s">
        <v>815</v>
      </c>
    </row>
    <row r="10" spans="1:9" ht="125" customHeight="1" x14ac:dyDescent="0.2">
      <c r="A10" s="18" t="s">
        <v>37</v>
      </c>
      <c r="B10" s="17" t="s">
        <v>31</v>
      </c>
      <c r="C10" s="13" t="str">
        <f t="shared" si="0"/>
        <v>ISO 14971</v>
      </c>
      <c r="D10"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0" s="2"/>
      <c r="F10" s="31" t="s">
        <v>59</v>
      </c>
      <c r="G10" s="18" t="s">
        <v>60</v>
      </c>
      <c r="I10" s="18" t="s">
        <v>816</v>
      </c>
    </row>
    <row r="11" spans="1:9" ht="128" customHeight="1" x14ac:dyDescent="0.2">
      <c r="A11" s="18" t="s">
        <v>38</v>
      </c>
      <c r="B11" s="17" t="s">
        <v>31</v>
      </c>
      <c r="C11" s="13" t="str">
        <f t="shared" si="0"/>
        <v>ISO 14971</v>
      </c>
      <c r="D11"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1" s="2"/>
      <c r="F11" s="31" t="s">
        <v>531</v>
      </c>
      <c r="G11" s="18" t="s">
        <v>532</v>
      </c>
      <c r="I11" s="18" t="s">
        <v>817</v>
      </c>
    </row>
    <row r="12" spans="1:9" ht="144" customHeight="1" x14ac:dyDescent="0.2">
      <c r="A12" s="18" t="s">
        <v>52</v>
      </c>
      <c r="B12" s="17" t="s">
        <v>31</v>
      </c>
      <c r="C12" s="13" t="str">
        <f t="shared" si="0"/>
        <v>ISO 14971</v>
      </c>
      <c r="D12"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2" s="2"/>
      <c r="F12" s="31" t="s">
        <v>67</v>
      </c>
      <c r="G12" s="18" t="s">
        <v>68</v>
      </c>
      <c r="I12" s="18" t="s">
        <v>818</v>
      </c>
    </row>
    <row r="13" spans="1:9" ht="128" customHeight="1" x14ac:dyDescent="0.2">
      <c r="A13" s="18" t="s">
        <v>39</v>
      </c>
      <c r="B13" s="17" t="s">
        <v>31</v>
      </c>
      <c r="C13" s="13" t="str">
        <f t="shared" si="0"/>
        <v>ISO 14971</v>
      </c>
      <c r="D13"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3" s="2"/>
      <c r="F13" s="31" t="s">
        <v>630</v>
      </c>
      <c r="G13" s="18" t="s">
        <v>631</v>
      </c>
      <c r="I13" s="18" t="s">
        <v>819</v>
      </c>
    </row>
    <row r="14" spans="1:9" ht="64" customHeight="1" x14ac:dyDescent="0.2">
      <c r="A14" s="58" t="s">
        <v>40</v>
      </c>
      <c r="B14" s="58"/>
      <c r="C14" s="58"/>
      <c r="D14" s="58"/>
      <c r="F14" s="31" t="s">
        <v>856</v>
      </c>
      <c r="G14" s="18" t="s">
        <v>857</v>
      </c>
      <c r="I14" s="18" t="s">
        <v>820</v>
      </c>
    </row>
    <row r="15" spans="1:9" ht="107" customHeight="1" x14ac:dyDescent="0.2">
      <c r="A15" s="18" t="s">
        <v>41</v>
      </c>
      <c r="B15" s="17" t="s">
        <v>31</v>
      </c>
      <c r="C15" s="13" t="str">
        <f>$F$5</f>
        <v>ISO 14971</v>
      </c>
      <c r="D1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5" s="31" t="s">
        <v>876</v>
      </c>
      <c r="G15" s="18" t="s">
        <v>877</v>
      </c>
      <c r="I15" s="18" t="s">
        <v>821</v>
      </c>
    </row>
    <row r="16" spans="1:9" ht="145" customHeight="1" x14ac:dyDescent="0.2">
      <c r="A16" s="18" t="s">
        <v>42</v>
      </c>
      <c r="B16" s="17" t="s">
        <v>31</v>
      </c>
      <c r="C16" s="13" t="str">
        <f>$F$5</f>
        <v>ISO 14971</v>
      </c>
      <c r="D1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6" s="31" t="s">
        <v>850</v>
      </c>
      <c r="G16" s="18" t="s">
        <v>851</v>
      </c>
      <c r="I16" s="18" t="s">
        <v>822</v>
      </c>
    </row>
    <row r="17" spans="1:9" ht="116" customHeight="1" x14ac:dyDescent="0.2">
      <c r="A17" s="18" t="s">
        <v>43</v>
      </c>
      <c r="B17" s="17" t="s">
        <v>31</v>
      </c>
      <c r="C17" s="13" t="str">
        <f>$F$5</f>
        <v>ISO 14971</v>
      </c>
      <c r="D1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7" s="31" t="s">
        <v>852</v>
      </c>
      <c r="G17" s="18" t="s">
        <v>853</v>
      </c>
      <c r="I17" s="18" t="s">
        <v>823</v>
      </c>
    </row>
    <row r="18" spans="1:9" ht="121" customHeight="1" x14ac:dyDescent="0.2">
      <c r="A18" s="18" t="s">
        <v>1</v>
      </c>
      <c r="B18" s="17" t="s">
        <v>31</v>
      </c>
      <c r="C18" s="13" t="str">
        <f>$F$5</f>
        <v>ISO 14971</v>
      </c>
      <c r="D1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8" s="31" t="s">
        <v>868</v>
      </c>
      <c r="G18" s="18" t="s">
        <v>869</v>
      </c>
      <c r="I18" s="18" t="s">
        <v>824</v>
      </c>
    </row>
    <row r="19" spans="1:9" ht="34" x14ac:dyDescent="0.2">
      <c r="A19" s="67" t="s">
        <v>44</v>
      </c>
      <c r="B19" s="67"/>
      <c r="C19" s="67"/>
      <c r="D19" s="67"/>
      <c r="F19" s="31" t="s">
        <v>870</v>
      </c>
      <c r="G19" s="18" t="s">
        <v>871</v>
      </c>
      <c r="I19" s="18" t="s">
        <v>825</v>
      </c>
    </row>
    <row r="20" spans="1:9" ht="62" customHeight="1" x14ac:dyDescent="0.2">
      <c r="A20" s="18" t="s">
        <v>45</v>
      </c>
      <c r="B20" s="17" t="s">
        <v>31</v>
      </c>
      <c r="C20" s="13" t="str">
        <f>$F$5&amp;CHAR(10)&amp;$F$23</f>
        <v>ISO 14971
IEC 62366-1</v>
      </c>
      <c r="D2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0" s="31" t="s">
        <v>860</v>
      </c>
      <c r="G20" s="18" t="s">
        <v>861</v>
      </c>
      <c r="I20" s="18" t="s">
        <v>826</v>
      </c>
    </row>
    <row r="21" spans="1:9" ht="87" customHeight="1" x14ac:dyDescent="0.2">
      <c r="A21" s="18" t="s">
        <v>46</v>
      </c>
      <c r="B21" s="17" t="s">
        <v>31</v>
      </c>
      <c r="C21" s="13" t="str">
        <f>$F$5&amp;CHAR(10)&amp;$F$23</f>
        <v>ISO 14971
IEC 62366-1</v>
      </c>
      <c r="D2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1" s="31" t="s">
        <v>874</v>
      </c>
      <c r="G21" s="18" t="s">
        <v>875</v>
      </c>
      <c r="I21" s="18" t="s">
        <v>827</v>
      </c>
    </row>
    <row r="22" spans="1:9" ht="86" customHeight="1" x14ac:dyDescent="0.2">
      <c r="A22" s="18" t="s">
        <v>47</v>
      </c>
      <c r="B22" s="17" t="s">
        <v>31</v>
      </c>
      <c r="C22" s="13" t="str">
        <f>$F$5&amp;CHAR(10)&amp;_xlfn.TEXTJOIN(CHAR(10),TRUE,$F$14:$F$23)</f>
        <v>ISO 14971
ISO 17664-1
ISO 21535
ISO 5832-1
ISO 5832-2
ISO 5832-3
ISO 5832-9
ISO 6475
ISO 7206-4
ISO 7206-6
IEC 62366-1</v>
      </c>
      <c r="D2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2" s="31" t="s">
        <v>872</v>
      </c>
      <c r="G22" s="18" t="s">
        <v>873</v>
      </c>
      <c r="I22" s="18" t="s">
        <v>828</v>
      </c>
    </row>
    <row r="23" spans="1:9" ht="92" customHeight="1" x14ac:dyDescent="0.2">
      <c r="A23" s="18" t="s">
        <v>48</v>
      </c>
      <c r="B23" s="17" t="s">
        <v>31</v>
      </c>
      <c r="C23" s="13" t="str">
        <f>$F$5&amp;CHAR(10)&amp;_xlfn.TEXTJOIN(CHAR(10),TRUE,$F$14:$F$22)&amp;CHAR(10)&amp;$F$30&amp;CHAR(10)&amp;$F$31&amp;CHAR(10)&amp;$F$32</f>
        <v>ISO 14971
ISO 17664-1
ISO 21535
ISO 5832-1
ISO 5832-2
ISO 5832-3
ISO 5832-9
ISO 6475
ISO 7206-4
ISO 7206-6
ISO 11607-1
ISO 11607-2
ISO 20417</v>
      </c>
      <c r="D2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3" s="31" t="s">
        <v>539</v>
      </c>
      <c r="G23" s="18" t="s">
        <v>540</v>
      </c>
      <c r="I23" s="18" t="s">
        <v>829</v>
      </c>
    </row>
    <row r="24" spans="1:9" ht="102" customHeight="1" x14ac:dyDescent="0.2">
      <c r="A24" s="18" t="s">
        <v>49</v>
      </c>
      <c r="B24" s="17" t="s">
        <v>31</v>
      </c>
      <c r="C24" s="13" t="str">
        <f>$F$5</f>
        <v>ISO 14971</v>
      </c>
      <c r="D2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4" s="31" t="s">
        <v>862</v>
      </c>
      <c r="G24" s="18" t="s">
        <v>863</v>
      </c>
      <c r="I24" s="18" t="s">
        <v>830</v>
      </c>
    </row>
    <row r="25" spans="1:9" ht="68" x14ac:dyDescent="0.2">
      <c r="A25" s="18" t="s">
        <v>50</v>
      </c>
      <c r="B25" s="17" t="s">
        <v>544</v>
      </c>
      <c r="C25" s="19" t="str">
        <f>$G$1</f>
        <v>N/A</v>
      </c>
      <c r="D25" s="19" t="str">
        <f>$G$1</f>
        <v>N/A</v>
      </c>
      <c r="F25" s="31" t="s">
        <v>854</v>
      </c>
      <c r="G25" s="18" t="s">
        <v>855</v>
      </c>
      <c r="I25" s="18" t="s">
        <v>831</v>
      </c>
    </row>
    <row r="26" spans="1:9" ht="32" customHeight="1" x14ac:dyDescent="0.2">
      <c r="F26" s="31" t="s">
        <v>864</v>
      </c>
      <c r="G26" s="18" t="s">
        <v>865</v>
      </c>
      <c r="I26" s="18" t="s">
        <v>832</v>
      </c>
    </row>
    <row r="27" spans="1:9" ht="68" x14ac:dyDescent="0.2">
      <c r="A27" s="20" t="s">
        <v>79</v>
      </c>
      <c r="B27" s="10" t="s">
        <v>566</v>
      </c>
      <c r="C27" s="11" t="s">
        <v>564</v>
      </c>
      <c r="D27" s="11" t="s">
        <v>77</v>
      </c>
      <c r="F27" s="31" t="s">
        <v>591</v>
      </c>
      <c r="G27" s="18" t="s">
        <v>592</v>
      </c>
      <c r="I27" s="18" t="s">
        <v>833</v>
      </c>
    </row>
    <row r="28" spans="1:9" ht="58" customHeight="1" x14ac:dyDescent="0.2">
      <c r="A28" s="59" t="s">
        <v>81</v>
      </c>
      <c r="B28" s="59"/>
      <c r="C28" s="59"/>
      <c r="D28" s="59"/>
      <c r="F28" s="31" t="s">
        <v>866</v>
      </c>
      <c r="G28" s="18" t="s">
        <v>867</v>
      </c>
      <c r="I28" s="18" t="s">
        <v>834</v>
      </c>
    </row>
    <row r="29" spans="1:9" ht="63" customHeight="1" x14ac:dyDescent="0.2">
      <c r="A29" s="58" t="s">
        <v>273</v>
      </c>
      <c r="B29" s="58"/>
      <c r="C29" s="58"/>
      <c r="D29" s="58"/>
      <c r="F29" s="31" t="s">
        <v>858</v>
      </c>
      <c r="G29" s="18" t="s">
        <v>859</v>
      </c>
      <c r="I29" s="18" t="s">
        <v>835</v>
      </c>
    </row>
    <row r="30" spans="1:9" ht="81" customHeight="1" x14ac:dyDescent="0.2">
      <c r="A30" s="18" t="s">
        <v>82</v>
      </c>
      <c r="B30" s="17" t="s">
        <v>31</v>
      </c>
      <c r="C30" s="13" t="str">
        <f>_xlfn.TEXTJOIN(CHAR(10),TRUE,$F$5:$F$23)</f>
        <v>ISO 14971
ISO 10993-1
ISO 10993-3
ISO 10993-5
ISO 10993-6
ISO 10993-10
ISO 10993-11
ISO 10993-12
ISO 10993-18
ISO 17664-1
ISO 21535
ISO 5832-1
ISO 5832-2
ISO 5832-3
ISO 5832-9
ISO 6475
ISO 7206-4
ISO 7206-6
IEC 62366-1</v>
      </c>
      <c r="D3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0" s="31" t="s">
        <v>517</v>
      </c>
      <c r="G30" s="18" t="s">
        <v>518</v>
      </c>
      <c r="I30" s="18" t="s">
        <v>836</v>
      </c>
    </row>
    <row r="31" spans="1:9" ht="98" customHeight="1" x14ac:dyDescent="0.2">
      <c r="A31" s="18" t="s">
        <v>83</v>
      </c>
      <c r="B31" s="17" t="s">
        <v>31</v>
      </c>
      <c r="C31" s="13" t="str">
        <f>_xlfn.TEXTJOIN(CHAR(10),TRUE,$F$6:$F$13)</f>
        <v>ISO 10993-1
ISO 10993-3
ISO 10993-5
ISO 10993-6
ISO 10993-10
ISO 10993-11
ISO 10993-12
ISO 10993-18</v>
      </c>
      <c r="D3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1" s="31" t="s">
        <v>535</v>
      </c>
      <c r="G31" s="18" t="s">
        <v>536</v>
      </c>
      <c r="I31" s="18" t="s">
        <v>837</v>
      </c>
    </row>
    <row r="32" spans="1:9" ht="90" customHeight="1" x14ac:dyDescent="0.2">
      <c r="A32" s="18" t="s">
        <v>84</v>
      </c>
      <c r="B32" s="17" t="s">
        <v>31</v>
      </c>
      <c r="C32" s="13" t="str">
        <f>_xlfn.TEXTJOIN(CHAR(10),TRUE,$F$6:$F$13)</f>
        <v>ISO 10993-1
ISO 10993-3
ISO 10993-5
ISO 10993-6
ISO 10993-10
ISO 10993-11
ISO 10993-12
ISO 10993-18</v>
      </c>
      <c r="D3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2" s="31" t="s">
        <v>512</v>
      </c>
      <c r="G32" s="18" t="s">
        <v>513</v>
      </c>
      <c r="I32" s="18" t="s">
        <v>838</v>
      </c>
    </row>
    <row r="33" spans="1:9" ht="99" customHeight="1" x14ac:dyDescent="0.2">
      <c r="A33" s="18" t="s">
        <v>85</v>
      </c>
      <c r="B33" s="17" t="s">
        <v>31</v>
      </c>
      <c r="C33" s="13" t="str">
        <f>$F$4&amp;CHAR(10)&amp;_xlfn.TEXTJOIN(CHAR(10),TRUE,$F$14:$F$23)</f>
        <v>ISO 13485
ISO 17664-1
ISO 21535
ISO 5832-1
ISO 5832-2
ISO 5832-3
ISO 5832-9
ISO 6475
ISO 7206-4
ISO 7206-6
IEC 62366-1</v>
      </c>
      <c r="D3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3" s="36"/>
      <c r="G33" s="22"/>
      <c r="I33" s="18" t="s">
        <v>839</v>
      </c>
    </row>
    <row r="34" spans="1:9" ht="34" x14ac:dyDescent="0.2">
      <c r="A34" s="18" t="s">
        <v>86</v>
      </c>
      <c r="B34" s="17"/>
      <c r="C34" s="60" t="s">
        <v>634</v>
      </c>
      <c r="D34" s="61"/>
      <c r="F34" s="36"/>
      <c r="G34" s="22"/>
      <c r="I34" s="18" t="s">
        <v>840</v>
      </c>
    </row>
    <row r="35" spans="1:9" ht="112" customHeight="1" x14ac:dyDescent="0.2">
      <c r="A35" s="18" t="s">
        <v>87</v>
      </c>
      <c r="B35" s="17" t="s">
        <v>31</v>
      </c>
      <c r="C35" s="13" t="str">
        <f>_xlfn.TEXTJOIN(CHAR(10),TRUE,$F$14:$F$23)</f>
        <v>ISO 17664-1
ISO 21535
ISO 5832-1
ISO 5832-2
ISO 5832-3
ISO 5832-9
ISO 6475
ISO 7206-4
ISO 7206-6
IEC 62366-1</v>
      </c>
      <c r="D3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5" s="36"/>
      <c r="G35" s="22"/>
      <c r="I35" s="18" t="s">
        <v>841</v>
      </c>
    </row>
    <row r="36" spans="1:9" ht="56" customHeight="1" x14ac:dyDescent="0.2">
      <c r="A36" s="18" t="s">
        <v>88</v>
      </c>
      <c r="B36" s="17" t="s">
        <v>31</v>
      </c>
      <c r="C36" s="13" t="str">
        <f>_xlfn.TEXTJOIN(CHAR(10),TRUE,$F$17:$F$22)</f>
        <v>ISO 5832-2
ISO 5832-3
ISO 5832-9
ISO 6475
ISO 7206-4
ISO 7206-6</v>
      </c>
      <c r="D3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6" s="36"/>
      <c r="G36" s="22"/>
      <c r="I36" s="18" t="s">
        <v>842</v>
      </c>
    </row>
    <row r="37" spans="1:9" ht="67" customHeight="1" x14ac:dyDescent="0.2">
      <c r="A37" s="18" t="s">
        <v>89</v>
      </c>
      <c r="B37" s="17"/>
      <c r="C37" s="60" t="s">
        <v>634</v>
      </c>
      <c r="D37" s="61"/>
      <c r="F37" s="36"/>
      <c r="G37" s="22"/>
      <c r="I37" s="18" t="s">
        <v>843</v>
      </c>
    </row>
    <row r="38" spans="1:9" ht="124" customHeight="1" x14ac:dyDescent="0.2">
      <c r="A38" s="18" t="s">
        <v>90</v>
      </c>
      <c r="B38" s="17" t="s">
        <v>31</v>
      </c>
      <c r="C38" s="13" t="str">
        <f>_xlfn.TEXTJOIN(CHAR(10),TRUE,$F$5:$F$13)</f>
        <v>ISO 14971
ISO 10993-1
ISO 10993-3
ISO 10993-5
ISO 10993-6
ISO 10993-10
ISO 10993-11
ISO 10993-12
ISO 10993-18</v>
      </c>
      <c r="D3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8" s="36"/>
      <c r="G38" s="22"/>
      <c r="I38" s="18" t="s">
        <v>844</v>
      </c>
    </row>
    <row r="39" spans="1:9" ht="121" customHeight="1" x14ac:dyDescent="0.2">
      <c r="A39" s="18" t="s">
        <v>92</v>
      </c>
      <c r="B39" s="17" t="s">
        <v>31</v>
      </c>
      <c r="C39" s="13" t="str">
        <f>F4&amp;CHAR(10)&amp;F5</f>
        <v>ISO 13485
ISO 14971</v>
      </c>
      <c r="D3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9" s="36"/>
      <c r="G39" s="22"/>
      <c r="I39" s="18" t="s">
        <v>845</v>
      </c>
    </row>
    <row r="40" spans="1:9" ht="34" x14ac:dyDescent="0.2">
      <c r="A40" s="59" t="s">
        <v>91</v>
      </c>
      <c r="B40" s="59"/>
      <c r="C40" s="59"/>
      <c r="D40" s="59"/>
      <c r="F40" s="36"/>
      <c r="G40" s="22"/>
      <c r="I40" s="18" t="s">
        <v>846</v>
      </c>
    </row>
    <row r="41" spans="1:9" ht="34" x14ac:dyDescent="0.2">
      <c r="A41" s="59" t="s">
        <v>93</v>
      </c>
      <c r="B41" s="59"/>
      <c r="C41" s="59"/>
      <c r="D41" s="59"/>
      <c r="F41" s="36"/>
      <c r="G41" s="22"/>
      <c r="I41" s="18" t="s">
        <v>847</v>
      </c>
    </row>
    <row r="42" spans="1:9" ht="50" customHeight="1" x14ac:dyDescent="0.2">
      <c r="A42" s="58" t="s">
        <v>94</v>
      </c>
      <c r="B42" s="58"/>
      <c r="C42" s="58"/>
      <c r="D42" s="58"/>
      <c r="F42" s="36"/>
      <c r="G42" s="22"/>
      <c r="I42" s="18" t="s">
        <v>848</v>
      </c>
    </row>
    <row r="43" spans="1:9" ht="102" customHeight="1" x14ac:dyDescent="0.2">
      <c r="A43" s="18" t="s">
        <v>2</v>
      </c>
      <c r="B43" s="17" t="s">
        <v>31</v>
      </c>
      <c r="C43" s="13" t="str">
        <f>$F$5&amp;CHAR(10)&amp;_xlfn.TEXTJOIN(CHAR(10),TRUE,$F$14:$F$22)</f>
        <v>ISO 14971
ISO 17664-1
ISO 21535
ISO 5832-1
ISO 5832-2
ISO 5832-3
ISO 5832-9
ISO 6475
ISO 7206-4
ISO 7206-6</v>
      </c>
      <c r="D4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43" s="36"/>
      <c r="G43" s="22"/>
      <c r="I43" s="18" t="s">
        <v>849</v>
      </c>
    </row>
    <row r="44" spans="1:9" ht="17" x14ac:dyDescent="0.2">
      <c r="A44" s="18" t="s">
        <v>3</v>
      </c>
      <c r="B44" s="17" t="s">
        <v>544</v>
      </c>
      <c r="C44" s="19" t="str">
        <f>$G$1</f>
        <v>N/A</v>
      </c>
      <c r="D44" s="19" t="str">
        <f>$G$1</f>
        <v>N/A</v>
      </c>
      <c r="F44" s="36"/>
      <c r="G44" s="22"/>
    </row>
    <row r="45" spans="1:9" ht="17" x14ac:dyDescent="0.2">
      <c r="A45" s="18" t="s">
        <v>4</v>
      </c>
      <c r="B45" s="17" t="s">
        <v>544</v>
      </c>
      <c r="C45" s="19" t="str">
        <f>$G$1</f>
        <v>N/A</v>
      </c>
      <c r="D45" s="19" t="str">
        <f>$G$1</f>
        <v>N/A</v>
      </c>
      <c r="F45" s="36"/>
      <c r="G45" s="22"/>
    </row>
    <row r="46" spans="1:9" x14ac:dyDescent="0.2">
      <c r="A46" s="58" t="s">
        <v>5</v>
      </c>
      <c r="B46" s="58"/>
      <c r="C46" s="58"/>
      <c r="D46" s="58"/>
      <c r="F46" s="36"/>
      <c r="G46" s="22"/>
    </row>
    <row r="47" spans="1:9" ht="134" customHeight="1" x14ac:dyDescent="0.2">
      <c r="A47" s="18" t="s">
        <v>275</v>
      </c>
      <c r="B47" s="17"/>
      <c r="C47" s="60" t="s">
        <v>634</v>
      </c>
      <c r="D47" s="61"/>
      <c r="F47" s="36"/>
      <c r="G47" s="22"/>
    </row>
    <row r="48" spans="1:9" ht="85" x14ac:dyDescent="0.2">
      <c r="A48" s="18" t="s">
        <v>274</v>
      </c>
      <c r="B48" s="17"/>
      <c r="C48" s="60" t="s">
        <v>634</v>
      </c>
      <c r="D48" s="61"/>
      <c r="F48" s="36"/>
      <c r="G48" s="22"/>
    </row>
    <row r="49" spans="1:7" x14ac:dyDescent="0.2">
      <c r="A49" s="59" t="s">
        <v>95</v>
      </c>
      <c r="B49" s="59"/>
      <c r="C49" s="59"/>
      <c r="D49" s="59"/>
      <c r="F49" s="36"/>
      <c r="G49" s="22"/>
    </row>
    <row r="50" spans="1:7" x14ac:dyDescent="0.2">
      <c r="A50" s="58" t="s">
        <v>6</v>
      </c>
      <c r="B50" s="58"/>
      <c r="C50" s="58"/>
      <c r="D50" s="58"/>
      <c r="F50" s="36"/>
      <c r="G50" s="22"/>
    </row>
    <row r="51" spans="1:7" ht="75" customHeight="1" x14ac:dyDescent="0.2">
      <c r="A51" s="18" t="s">
        <v>96</v>
      </c>
      <c r="B51" s="17"/>
      <c r="C51" s="60" t="s">
        <v>634</v>
      </c>
      <c r="D51" s="61"/>
      <c r="F51" s="36"/>
      <c r="G51" s="22"/>
    </row>
    <row r="52" spans="1:7" ht="78" customHeight="1" x14ac:dyDescent="0.2">
      <c r="A52" s="18" t="s">
        <v>97</v>
      </c>
      <c r="B52" s="17"/>
      <c r="C52" s="60" t="s">
        <v>634</v>
      </c>
      <c r="D52" s="61"/>
      <c r="F52" s="36"/>
      <c r="G52" s="22"/>
    </row>
    <row r="53" spans="1:7" ht="93" customHeight="1" x14ac:dyDescent="0.2">
      <c r="A53" s="18" t="s">
        <v>98</v>
      </c>
      <c r="B53" s="17"/>
      <c r="C53" s="60" t="s">
        <v>634</v>
      </c>
      <c r="D53" s="61"/>
      <c r="F53" s="36"/>
      <c r="G53" s="22"/>
    </row>
    <row r="54" spans="1:7" ht="105" customHeight="1" x14ac:dyDescent="0.2">
      <c r="A54" s="18" t="s">
        <v>99</v>
      </c>
      <c r="B54" s="17"/>
      <c r="C54" s="60" t="s">
        <v>634</v>
      </c>
      <c r="D54" s="61"/>
      <c r="F54" s="36"/>
      <c r="G54" s="22"/>
    </row>
    <row r="55" spans="1:7" ht="17" customHeight="1" x14ac:dyDescent="0.2">
      <c r="A55" s="59" t="s">
        <v>100</v>
      </c>
      <c r="B55" s="59"/>
      <c r="C55" s="59"/>
      <c r="D55" s="59"/>
    </row>
    <row r="56" spans="1:7" ht="119" x14ac:dyDescent="0.2">
      <c r="A56" s="18" t="s">
        <v>7</v>
      </c>
      <c r="B56" s="17" t="s">
        <v>544</v>
      </c>
      <c r="C56" s="19" t="str">
        <f>$G$1</f>
        <v>N/A</v>
      </c>
      <c r="D56" s="19" t="str">
        <f>$G$1</f>
        <v>N/A</v>
      </c>
    </row>
    <row r="57" spans="1:7" ht="17" customHeight="1" x14ac:dyDescent="0.2">
      <c r="A57" s="59" t="s">
        <v>101</v>
      </c>
      <c r="B57" s="59"/>
      <c r="C57" s="59"/>
      <c r="D57" s="59"/>
    </row>
    <row r="58" spans="1:7" ht="34" x14ac:dyDescent="0.2">
      <c r="A58" s="18" t="s">
        <v>102</v>
      </c>
      <c r="B58" s="17"/>
      <c r="C58" s="60" t="s">
        <v>634</v>
      </c>
      <c r="D58" s="61"/>
    </row>
    <row r="59" spans="1:7" ht="17" customHeight="1" x14ac:dyDescent="0.2">
      <c r="A59" s="59" t="s">
        <v>103</v>
      </c>
      <c r="B59" s="59"/>
      <c r="C59" s="59"/>
      <c r="D59" s="59"/>
    </row>
    <row r="60" spans="1:7" ht="143" customHeight="1" x14ac:dyDescent="0.2">
      <c r="A60" s="18" t="s">
        <v>8</v>
      </c>
      <c r="B60" s="17" t="s">
        <v>31</v>
      </c>
      <c r="C60" s="13" t="str">
        <f>$F$5&amp;CHAR(10)&amp;$F$32</f>
        <v>ISO 14971
ISO 20417</v>
      </c>
      <c r="D6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1" spans="1:7" ht="181" customHeight="1" x14ac:dyDescent="0.2">
      <c r="A61" s="23" t="s">
        <v>104</v>
      </c>
      <c r="B61" s="17" t="s">
        <v>31</v>
      </c>
      <c r="C61" s="13" t="str">
        <f>F5&amp;CHAR(10)&amp;_xlfn.TEXTJOIN(CHAR(10),TRUE,$F$15:$F$22)</f>
        <v>ISO 14971
ISO 21535
ISO 5832-1
ISO 5832-2
ISO 5832-3
ISO 5832-9
ISO 6475
ISO 7206-4
ISO 7206-6</v>
      </c>
      <c r="D6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2" spans="1:7" ht="240" customHeight="1" x14ac:dyDescent="0.2">
      <c r="A62" s="23" t="s">
        <v>105</v>
      </c>
      <c r="B62" s="17" t="s">
        <v>31</v>
      </c>
      <c r="C62" s="13" t="str">
        <f>F5&amp;CHAR(10)&amp;_xlfn.TEXTJOIN(CHAR(10),TRUE,$F$15:$F$22)</f>
        <v>ISO 14971
ISO 21535
ISO 5832-1
ISO 5832-2
ISO 5832-3
ISO 5832-9
ISO 6475
ISO 7206-4
ISO 7206-6</v>
      </c>
      <c r="D6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3" spans="1:7" ht="17" customHeight="1" x14ac:dyDescent="0.2">
      <c r="A63" s="59" t="s">
        <v>106</v>
      </c>
      <c r="B63" s="59"/>
      <c r="C63" s="59"/>
      <c r="D63" s="59"/>
    </row>
    <row r="64" spans="1:7" ht="34" customHeight="1" x14ac:dyDescent="0.2">
      <c r="A64" s="58" t="s">
        <v>107</v>
      </c>
      <c r="B64" s="58"/>
      <c r="C64" s="58"/>
      <c r="D64" s="58"/>
    </row>
    <row r="65" spans="1:4" ht="91" customHeight="1" x14ac:dyDescent="0.2">
      <c r="A65" s="24" t="s">
        <v>108</v>
      </c>
      <c r="B65" s="17" t="s">
        <v>31</v>
      </c>
      <c r="C65" s="13" t="str">
        <f>$F$5</f>
        <v>ISO 14971</v>
      </c>
      <c r="D6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6" spans="1:4" ht="100" customHeight="1" x14ac:dyDescent="0.2">
      <c r="A66" s="24" t="s">
        <v>109</v>
      </c>
      <c r="B66" s="17" t="s">
        <v>31</v>
      </c>
      <c r="C66" s="13" t="str">
        <f>$F$5&amp;CHAR(10)&amp;$F$23</f>
        <v>ISO 14971
IEC 62366-1</v>
      </c>
      <c r="D6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7" spans="1:4" ht="134" customHeight="1" x14ac:dyDescent="0.2">
      <c r="A67" s="24" t="s">
        <v>110</v>
      </c>
      <c r="B67" s="17" t="s">
        <v>31</v>
      </c>
      <c r="C67" s="13" t="str">
        <f>_xlfn.TEXTJOIN(CHAR(10),TRUE,$F$6:$F$13)&amp;CHAR(10)&amp;_xlfn.TEXTJOIN(CHAR(10),TRUE,$F$27:$F$28)</f>
        <v>ISO 10993-1
ISO 10993-3
ISO 10993-5
ISO 10993-6
ISO 10993-10
ISO 10993-11
ISO 10993-12
ISO 10993-18
ISO 11737-1
ISO 11737-2</v>
      </c>
      <c r="D6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8" spans="1:4" ht="91" customHeight="1" x14ac:dyDescent="0.2">
      <c r="A68" s="24" t="s">
        <v>111</v>
      </c>
      <c r="B68" s="17" t="s">
        <v>31</v>
      </c>
      <c r="C68" s="13" t="str">
        <f>_xlfn.TEXTJOIN(CHAR(10),TRUE,$F$6:$F$13)&amp;CHAR(10)&amp;_xlfn.TEXTJOIN(CHAR(10),TRUE,$F$27:$F$28)</f>
        <v>ISO 10993-1
ISO 10993-3
ISO 10993-5
ISO 10993-6
ISO 10993-10
ISO 10993-11
ISO 10993-12
ISO 10993-18
ISO 11737-1
ISO 11737-2</v>
      </c>
      <c r="D6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9" spans="1:4" ht="103" customHeight="1" x14ac:dyDescent="0.2">
      <c r="A69" s="23" t="s">
        <v>112</v>
      </c>
      <c r="B69" s="17" t="s">
        <v>31</v>
      </c>
      <c r="C69" s="13" t="str">
        <f>_xlfn.TEXTJOIN(CHAR(10),TRUE,$F$24:$F$26)&amp;CHAR(10)&amp;$F$29</f>
        <v>ISO 11137-1
ISO 11137-2
ISO 11137-3
ISO 17665</v>
      </c>
      <c r="D6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0" spans="1:4" ht="51" x14ac:dyDescent="0.2">
      <c r="A70" s="23" t="s">
        <v>113</v>
      </c>
      <c r="B70" s="17" t="s">
        <v>544</v>
      </c>
      <c r="C70" s="19" t="str">
        <f>$G$1</f>
        <v>N/A</v>
      </c>
      <c r="D70" s="19" t="str">
        <f>$G$1</f>
        <v>N/A</v>
      </c>
    </row>
    <row r="71" spans="1:4" ht="77" customHeight="1" x14ac:dyDescent="0.2">
      <c r="A71" s="23" t="s">
        <v>114</v>
      </c>
      <c r="B71" s="17" t="s">
        <v>31</v>
      </c>
      <c r="C71" s="13" t="str">
        <f>$F$4&amp;CHAR(10)&amp;$F$5&amp;CHAR(10)&amp;_xlfn.TEXTJOIN(CHAR(10),TRUE,$F$30:$F$32)</f>
        <v>ISO 13485
ISO 14971
ISO 11607-1
ISO 11607-2
ISO 20417</v>
      </c>
      <c r="D7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2" spans="1:4" ht="63" customHeight="1" x14ac:dyDescent="0.2">
      <c r="A72" s="23" t="s">
        <v>115</v>
      </c>
      <c r="B72" s="17" t="s">
        <v>31</v>
      </c>
      <c r="C72" s="13" t="str">
        <f>$F$4&amp;CHAR(10)&amp;$F$5&amp;CHAR(10)&amp;_xlfn.TEXTJOIN(CHAR(10),TRUE,$F$24:$F$31)</f>
        <v>ISO 13485
ISO 14971
ISO 11137-1
ISO 11137-2
ISO 11137-3
ISO 11737-1
ISO 11737-2
ISO 17665
ISO 11607-1
ISO 11607-2</v>
      </c>
      <c r="D7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3" spans="1:4" ht="104" customHeight="1" x14ac:dyDescent="0.2">
      <c r="A73" s="23" t="s">
        <v>116</v>
      </c>
      <c r="B73" s="17" t="s">
        <v>31</v>
      </c>
      <c r="C73" s="13" t="str">
        <f>$F$4&amp;CHAR(10)&amp;$F$5&amp;CHAR(10)&amp;_xlfn.TEXTJOIN(CHAR(10),TRUE,$F$24:$F$29)</f>
        <v>ISO 13485
ISO 14971
ISO 11137-1
ISO 11137-2
ISO 11137-3
ISO 11737-1
ISO 11737-2
ISO 17665</v>
      </c>
      <c r="D7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4" spans="1:4" ht="61" customHeight="1" x14ac:dyDescent="0.2">
      <c r="A74" s="23" t="s">
        <v>117</v>
      </c>
      <c r="B74" s="17" t="s">
        <v>31</v>
      </c>
      <c r="C74" s="13" t="str">
        <f>$F$4&amp;CHAR(10)&amp;$F$5&amp;CHAR(10)&amp;$F$32</f>
        <v>ISO 13485
ISO 14971
ISO 20417</v>
      </c>
      <c r="D7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5" spans="1:4" ht="119" customHeight="1" x14ac:dyDescent="0.2">
      <c r="A75" s="23" t="s">
        <v>118</v>
      </c>
      <c r="B75" s="17" t="s">
        <v>31</v>
      </c>
      <c r="C75" s="13" t="str">
        <f>_xlfn.TEXTJOIN(CHAR(10),TRUE,$F$30:$F$32)</f>
        <v>ISO 11607-1
ISO 11607-2
ISO 20417</v>
      </c>
      <c r="D7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6" spans="1:4" x14ac:dyDescent="0.2">
      <c r="A76" s="68" t="s">
        <v>119</v>
      </c>
      <c r="B76" s="68"/>
      <c r="C76" s="68"/>
      <c r="D76" s="68"/>
    </row>
    <row r="77" spans="1:4" ht="68" x14ac:dyDescent="0.2">
      <c r="A77" s="23" t="s">
        <v>120</v>
      </c>
      <c r="B77" s="17" t="s">
        <v>544</v>
      </c>
      <c r="C77" s="15" t="str">
        <f>$G$1</f>
        <v>N/A</v>
      </c>
      <c r="D77" s="15" t="str">
        <f>$G$1</f>
        <v>N/A</v>
      </c>
    </row>
    <row r="78" spans="1:4" ht="102" x14ac:dyDescent="0.2">
      <c r="A78" s="23" t="s">
        <v>121</v>
      </c>
      <c r="B78" s="17" t="s">
        <v>544</v>
      </c>
      <c r="C78" s="15" t="str">
        <f>$G$1</f>
        <v>N/A</v>
      </c>
      <c r="D78" s="15" t="str">
        <f>$G$1</f>
        <v>N/A</v>
      </c>
    </row>
    <row r="79" spans="1:4" x14ac:dyDescent="0.2">
      <c r="A79" s="59" t="s">
        <v>122</v>
      </c>
      <c r="B79" s="59"/>
      <c r="C79" s="59"/>
      <c r="D79" s="59"/>
    </row>
    <row r="80" spans="1:4" x14ac:dyDescent="0.2">
      <c r="A80" s="68" t="s">
        <v>126</v>
      </c>
      <c r="B80" s="68"/>
      <c r="C80" s="68"/>
      <c r="D80" s="68"/>
    </row>
    <row r="81" spans="1:4" ht="17" x14ac:dyDescent="0.2">
      <c r="A81" s="23" t="s">
        <v>123</v>
      </c>
      <c r="B81" s="17" t="s">
        <v>544</v>
      </c>
      <c r="C81" s="15" t="str">
        <f t="shared" ref="C81:D83" si="2">$G$1</f>
        <v>N/A</v>
      </c>
      <c r="D81" s="15" t="str">
        <f t="shared" si="2"/>
        <v>N/A</v>
      </c>
    </row>
    <row r="82" spans="1:4" ht="68" x14ac:dyDescent="0.2">
      <c r="A82" s="23" t="s">
        <v>124</v>
      </c>
      <c r="B82" s="17" t="s">
        <v>544</v>
      </c>
      <c r="C82" s="15" t="str">
        <f t="shared" si="2"/>
        <v>N/A</v>
      </c>
      <c r="D82" s="15" t="str">
        <f t="shared" si="2"/>
        <v>N/A</v>
      </c>
    </row>
    <row r="83" spans="1:4" ht="34" x14ac:dyDescent="0.2">
      <c r="A83" s="23" t="s">
        <v>125</v>
      </c>
      <c r="B83" s="17" t="s">
        <v>544</v>
      </c>
      <c r="C83" s="15" t="str">
        <f t="shared" si="2"/>
        <v>N/A</v>
      </c>
      <c r="D83" s="15" t="str">
        <f t="shared" si="2"/>
        <v>N/A</v>
      </c>
    </row>
    <row r="84" spans="1:4" x14ac:dyDescent="0.2">
      <c r="A84" s="62" t="s">
        <v>127</v>
      </c>
      <c r="B84" s="62"/>
      <c r="C84" s="62"/>
      <c r="D84" s="62"/>
    </row>
    <row r="85" spans="1:4" ht="51" x14ac:dyDescent="0.2">
      <c r="A85" s="14" t="s">
        <v>128</v>
      </c>
      <c r="B85" s="17" t="s">
        <v>544</v>
      </c>
      <c r="C85" s="15" t="str">
        <f t="shared" ref="C85:D90" si="3">$G$1</f>
        <v>N/A</v>
      </c>
      <c r="D85" s="15" t="str">
        <f t="shared" si="3"/>
        <v>N/A</v>
      </c>
    </row>
    <row r="86" spans="1:4" ht="85" x14ac:dyDescent="0.2">
      <c r="A86" s="14" t="s">
        <v>129</v>
      </c>
      <c r="B86" s="17" t="s">
        <v>544</v>
      </c>
      <c r="C86" s="15" t="str">
        <f t="shared" si="3"/>
        <v>N/A</v>
      </c>
      <c r="D86" s="15" t="str">
        <f t="shared" si="3"/>
        <v>N/A</v>
      </c>
    </row>
    <row r="87" spans="1:4" ht="34" x14ac:dyDescent="0.2">
      <c r="A87" s="14" t="s">
        <v>130</v>
      </c>
      <c r="B87" s="17" t="s">
        <v>544</v>
      </c>
      <c r="C87" s="15" t="str">
        <f t="shared" si="3"/>
        <v>N/A</v>
      </c>
      <c r="D87" s="15" t="str">
        <f t="shared" si="3"/>
        <v>N/A</v>
      </c>
    </row>
    <row r="88" spans="1:4" ht="85" x14ac:dyDescent="0.2">
      <c r="A88" s="14" t="s">
        <v>131</v>
      </c>
      <c r="B88" s="17" t="s">
        <v>544</v>
      </c>
      <c r="C88" s="15" t="str">
        <f t="shared" si="3"/>
        <v>N/A</v>
      </c>
      <c r="D88" s="15" t="str">
        <f t="shared" si="3"/>
        <v>N/A</v>
      </c>
    </row>
    <row r="89" spans="1:4" x14ac:dyDescent="0.2">
      <c r="A89" s="63" t="s">
        <v>132</v>
      </c>
      <c r="B89" s="63"/>
      <c r="C89" s="63"/>
      <c r="D89" s="63"/>
    </row>
    <row r="90" spans="1:4" ht="129" customHeight="1" x14ac:dyDescent="0.2">
      <c r="A90" s="18" t="s">
        <v>133</v>
      </c>
      <c r="B90" s="17" t="s">
        <v>544</v>
      </c>
      <c r="C90" s="15" t="str">
        <f t="shared" si="3"/>
        <v>N/A</v>
      </c>
      <c r="D90" s="15" t="str">
        <f t="shared" si="3"/>
        <v>N/A</v>
      </c>
    </row>
    <row r="91" spans="1:4" x14ac:dyDescent="0.2">
      <c r="A91" s="62" t="s">
        <v>134</v>
      </c>
      <c r="B91" s="62"/>
      <c r="C91" s="62"/>
      <c r="D91" s="62"/>
    </row>
    <row r="92" spans="1:4" ht="149" customHeight="1" x14ac:dyDescent="0.2">
      <c r="A92" s="14" t="s">
        <v>135</v>
      </c>
      <c r="B92" s="17" t="s">
        <v>31</v>
      </c>
      <c r="C92" s="13" t="str">
        <f>$F$5&amp;CHAR(10)&amp;_xlfn.TEXTJOIN(CHAR(10),TRUE,$F$14:$F$23)</f>
        <v>ISO 14971
ISO 17664-1
ISO 21535
ISO 5832-1
ISO 5832-2
ISO 5832-3
ISO 5832-9
ISO 6475
ISO 7206-4
ISO 7206-6
IEC 62366-1</v>
      </c>
      <c r="D9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3" spans="1:4" ht="68" x14ac:dyDescent="0.2">
      <c r="A93" s="14" t="s">
        <v>136</v>
      </c>
      <c r="B93" s="17"/>
      <c r="C93" s="60" t="s">
        <v>634</v>
      </c>
      <c r="D93" s="61"/>
    </row>
    <row r="94" spans="1:4" ht="120" customHeight="1" x14ac:dyDescent="0.2">
      <c r="A94" s="14" t="s">
        <v>137</v>
      </c>
      <c r="B94" s="17" t="s">
        <v>31</v>
      </c>
      <c r="C94" s="13" t="str">
        <f>_xlfn.TEXTJOIN(CHAR(10),TRUE,$F$5:$F$6)</f>
        <v>ISO 14971
ISO 10993-1</v>
      </c>
      <c r="D94" s="13" t="str">
        <f t="shared" ref="D94:D101" si="4">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5" spans="1:4" ht="34" x14ac:dyDescent="0.2">
      <c r="A95" s="14" t="s">
        <v>138</v>
      </c>
      <c r="B95" s="17"/>
      <c r="C95" s="60" t="s">
        <v>634</v>
      </c>
      <c r="D95" s="61"/>
    </row>
    <row r="96" spans="1:4" ht="157" customHeight="1" x14ac:dyDescent="0.2">
      <c r="A96" s="14" t="s">
        <v>139</v>
      </c>
      <c r="B96" s="17" t="s">
        <v>31</v>
      </c>
      <c r="C96" s="13" t="str">
        <f>$F$5&amp;CHAR(10)&amp;$F$6</f>
        <v>ISO 14971
ISO 10993-1</v>
      </c>
      <c r="D96" s="13"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7" spans="1:4" ht="17" x14ac:dyDescent="0.2">
      <c r="A97" s="14" t="s">
        <v>140</v>
      </c>
      <c r="B97" s="17"/>
      <c r="C97" s="60" t="s">
        <v>634</v>
      </c>
      <c r="D97" s="61"/>
    </row>
    <row r="98" spans="1:4" ht="83" customHeight="1" x14ac:dyDescent="0.2">
      <c r="A98" s="14" t="s">
        <v>141</v>
      </c>
      <c r="B98" s="17" t="s">
        <v>31</v>
      </c>
      <c r="C98" s="13" t="str">
        <f>$F$5&amp;CHAR(10)&amp;$F$23</f>
        <v>ISO 14971
IEC 62366-1</v>
      </c>
      <c r="D98" s="13"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9" spans="1:4" ht="136" customHeight="1" x14ac:dyDescent="0.2">
      <c r="A99" s="14" t="s">
        <v>142</v>
      </c>
      <c r="B99" s="17" t="s">
        <v>31</v>
      </c>
      <c r="C99" s="13" t="str">
        <f>F4&amp;CHAR(10)&amp;$F$5</f>
        <v>ISO 13485
ISO 14971</v>
      </c>
      <c r="D99" s="13"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0" spans="1:4" ht="101" customHeight="1" x14ac:dyDescent="0.2">
      <c r="A100" s="14" t="s">
        <v>143</v>
      </c>
      <c r="B100" s="17" t="s">
        <v>31</v>
      </c>
      <c r="C100" s="13" t="str">
        <f>$F$4&amp;CHAR(10)&amp;$F$5&amp;CHAR(10)&amp;$F$23</f>
        <v>ISO 13485
ISO 14971
IEC 62366-1</v>
      </c>
      <c r="D100" s="13"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1" spans="1:4" ht="57" customHeight="1" x14ac:dyDescent="0.2">
      <c r="A101" s="14" t="s">
        <v>144</v>
      </c>
      <c r="B101" s="17"/>
      <c r="C101" s="60" t="s">
        <v>634</v>
      </c>
      <c r="D101" s="61"/>
    </row>
    <row r="102" spans="1:4" ht="51" x14ac:dyDescent="0.2">
      <c r="A102" s="14" t="s">
        <v>145</v>
      </c>
      <c r="B102" s="17" t="s">
        <v>544</v>
      </c>
      <c r="C102" s="19" t="str">
        <f>$G$1</f>
        <v>N/A</v>
      </c>
      <c r="D102" s="19" t="str">
        <f>$G$1</f>
        <v>N/A</v>
      </c>
    </row>
    <row r="103" spans="1:4" ht="131" customHeight="1" x14ac:dyDescent="0.2">
      <c r="A103" s="14" t="s">
        <v>146</v>
      </c>
      <c r="B103" s="17" t="s">
        <v>31</v>
      </c>
      <c r="C103" s="13" t="str">
        <f>F4&amp;CHAR(10)&amp;$F$5&amp;CHAR(10)&amp;$F$32</f>
        <v>ISO 13485
ISO 14971
ISO 20417</v>
      </c>
      <c r="D10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4" spans="1:4" x14ac:dyDescent="0.2">
      <c r="A104" s="63" t="s">
        <v>147</v>
      </c>
      <c r="B104" s="63"/>
      <c r="C104" s="63"/>
      <c r="D104" s="63"/>
    </row>
    <row r="105" spans="1:4" ht="51" x14ac:dyDescent="0.2">
      <c r="A105" s="14" t="s">
        <v>148</v>
      </c>
      <c r="B105" s="17" t="s">
        <v>544</v>
      </c>
      <c r="C105" s="15" t="str">
        <f>$G$1</f>
        <v>N/A</v>
      </c>
      <c r="D105" s="15" t="str">
        <f>$G$1</f>
        <v>N/A</v>
      </c>
    </row>
    <row r="106" spans="1:4" ht="34" x14ac:dyDescent="0.2">
      <c r="A106" s="14" t="s">
        <v>149</v>
      </c>
      <c r="B106" s="17" t="s">
        <v>544</v>
      </c>
      <c r="C106" s="15" t="str">
        <f>$G$1</f>
        <v>N/A</v>
      </c>
      <c r="D106" s="15" t="str">
        <f>$G$1</f>
        <v>N/A</v>
      </c>
    </row>
    <row r="107" spans="1:4" x14ac:dyDescent="0.2">
      <c r="A107" s="63" t="s">
        <v>150</v>
      </c>
      <c r="B107" s="63"/>
      <c r="C107" s="63"/>
      <c r="D107" s="63"/>
    </row>
    <row r="108" spans="1:4" x14ac:dyDescent="0.2">
      <c r="A108" s="63" t="s">
        <v>151</v>
      </c>
      <c r="B108" s="63"/>
      <c r="C108" s="63"/>
      <c r="D108" s="63"/>
    </row>
    <row r="109" spans="1:4" ht="51" x14ac:dyDescent="0.2">
      <c r="A109" s="14" t="s">
        <v>152</v>
      </c>
      <c r="B109" s="17" t="s">
        <v>544</v>
      </c>
      <c r="C109" s="15" t="str">
        <f>$G$1</f>
        <v>N/A</v>
      </c>
      <c r="D109" s="15" t="str">
        <f>$G$1</f>
        <v>N/A</v>
      </c>
    </row>
    <row r="110" spans="1:4" ht="85" x14ac:dyDescent="0.2">
      <c r="A110" s="14" t="s">
        <v>153</v>
      </c>
      <c r="B110" s="17" t="s">
        <v>544</v>
      </c>
      <c r="C110" s="15" t="str">
        <f>$G$1</f>
        <v>N/A</v>
      </c>
      <c r="D110" s="15" t="str">
        <f>$G$1</f>
        <v>N/A</v>
      </c>
    </row>
    <row r="111" spans="1:4" x14ac:dyDescent="0.2">
      <c r="A111" s="64" t="s">
        <v>230</v>
      </c>
      <c r="B111" s="65"/>
      <c r="C111" s="65"/>
      <c r="D111" s="66"/>
    </row>
    <row r="112" spans="1:4" ht="68" x14ac:dyDescent="0.2">
      <c r="A112" s="14" t="s">
        <v>231</v>
      </c>
      <c r="B112" s="17" t="s">
        <v>544</v>
      </c>
      <c r="C112" s="15" t="str">
        <f t="shared" ref="C112:D114" si="5">$G$1</f>
        <v>N/A</v>
      </c>
      <c r="D112" s="15" t="str">
        <f t="shared" si="5"/>
        <v>N/A</v>
      </c>
    </row>
    <row r="113" spans="1:4" ht="34" x14ac:dyDescent="0.2">
      <c r="A113" s="14" t="s">
        <v>232</v>
      </c>
      <c r="B113" s="17" t="s">
        <v>544</v>
      </c>
      <c r="C113" s="15" t="str">
        <f t="shared" si="5"/>
        <v>N/A</v>
      </c>
      <c r="D113" s="15" t="str">
        <f t="shared" si="5"/>
        <v>N/A</v>
      </c>
    </row>
    <row r="114" spans="1:4" ht="68" x14ac:dyDescent="0.2">
      <c r="A114" s="14" t="s">
        <v>154</v>
      </c>
      <c r="B114" s="17" t="s">
        <v>544</v>
      </c>
      <c r="C114" s="15" t="str">
        <f t="shared" si="5"/>
        <v>N/A</v>
      </c>
      <c r="D114" s="15" t="str">
        <f t="shared" si="5"/>
        <v>N/A</v>
      </c>
    </row>
    <row r="115" spans="1:4" x14ac:dyDescent="0.2">
      <c r="A115" s="63" t="s">
        <v>155</v>
      </c>
      <c r="B115" s="63"/>
      <c r="C115" s="63"/>
      <c r="D115" s="63"/>
    </row>
    <row r="116" spans="1:4" ht="51" x14ac:dyDescent="0.2">
      <c r="A116" s="14" t="s">
        <v>156</v>
      </c>
      <c r="B116" s="17" t="s">
        <v>544</v>
      </c>
      <c r="C116" s="15" t="str">
        <f t="shared" ref="C116:D119" si="6">$G$1</f>
        <v>N/A</v>
      </c>
      <c r="D116" s="15" t="str">
        <f t="shared" si="6"/>
        <v>N/A</v>
      </c>
    </row>
    <row r="117" spans="1:4" ht="51" x14ac:dyDescent="0.2">
      <c r="A117" s="14" t="s">
        <v>157</v>
      </c>
      <c r="B117" s="17" t="s">
        <v>544</v>
      </c>
      <c r="C117" s="15" t="str">
        <f t="shared" si="6"/>
        <v>N/A</v>
      </c>
      <c r="D117" s="15" t="str">
        <f t="shared" si="6"/>
        <v>N/A</v>
      </c>
    </row>
    <row r="118" spans="1:4" ht="51" x14ac:dyDescent="0.2">
      <c r="A118" s="14" t="s">
        <v>158</v>
      </c>
      <c r="B118" s="17" t="s">
        <v>544</v>
      </c>
      <c r="C118" s="15" t="str">
        <f t="shared" si="6"/>
        <v>N/A</v>
      </c>
      <c r="D118" s="15" t="str">
        <f t="shared" si="6"/>
        <v>N/A</v>
      </c>
    </row>
    <row r="119" spans="1:4" ht="51" x14ac:dyDescent="0.2">
      <c r="A119" s="14" t="s">
        <v>159</v>
      </c>
      <c r="B119" s="17" t="s">
        <v>544</v>
      </c>
      <c r="C119" s="15" t="str">
        <f t="shared" si="6"/>
        <v>N/A</v>
      </c>
      <c r="D119" s="15" t="str">
        <f t="shared" si="6"/>
        <v>N/A</v>
      </c>
    </row>
    <row r="120" spans="1:4" x14ac:dyDescent="0.2">
      <c r="A120" s="63" t="s">
        <v>160</v>
      </c>
      <c r="B120" s="63"/>
      <c r="C120" s="63"/>
      <c r="D120" s="63"/>
    </row>
    <row r="121" spans="1:4" ht="68" x14ac:dyDescent="0.2">
      <c r="A121" s="14" t="s">
        <v>161</v>
      </c>
      <c r="B121" s="17" t="s">
        <v>544</v>
      </c>
      <c r="C121" s="15" t="str">
        <f t="shared" ref="C121:D124" si="7">$G$1</f>
        <v>N/A</v>
      </c>
      <c r="D121" s="15" t="str">
        <f t="shared" si="7"/>
        <v>N/A</v>
      </c>
    </row>
    <row r="122" spans="1:4" ht="51" x14ac:dyDescent="0.2">
      <c r="A122" s="14" t="s">
        <v>162</v>
      </c>
      <c r="B122" s="17" t="s">
        <v>544</v>
      </c>
      <c r="C122" s="15" t="str">
        <f t="shared" si="7"/>
        <v>N/A</v>
      </c>
      <c r="D122" s="15" t="str">
        <f t="shared" si="7"/>
        <v>N/A</v>
      </c>
    </row>
    <row r="123" spans="1:4" ht="51" x14ac:dyDescent="0.2">
      <c r="A123" s="14" t="s">
        <v>163</v>
      </c>
      <c r="B123" s="17" t="s">
        <v>544</v>
      </c>
      <c r="C123" s="15" t="str">
        <f t="shared" si="7"/>
        <v>N/A</v>
      </c>
      <c r="D123" s="15" t="str">
        <f t="shared" si="7"/>
        <v>N/A</v>
      </c>
    </row>
    <row r="124" spans="1:4" ht="34" x14ac:dyDescent="0.2">
      <c r="A124" s="14" t="s">
        <v>164</v>
      </c>
      <c r="B124" s="17" t="s">
        <v>544</v>
      </c>
      <c r="C124" s="15" t="str">
        <f t="shared" si="7"/>
        <v>N/A</v>
      </c>
      <c r="D124" s="15" t="str">
        <f t="shared" si="7"/>
        <v>N/A</v>
      </c>
    </row>
    <row r="125" spans="1:4" x14ac:dyDescent="0.2">
      <c r="A125" s="63" t="s">
        <v>165</v>
      </c>
      <c r="B125" s="63"/>
      <c r="C125" s="63"/>
      <c r="D125" s="63"/>
    </row>
    <row r="126" spans="1:4" ht="34" x14ac:dyDescent="0.2">
      <c r="A126" s="14" t="s">
        <v>166</v>
      </c>
      <c r="B126" s="17" t="s">
        <v>544</v>
      </c>
      <c r="C126" s="15" t="str">
        <f t="shared" ref="C126:D133" si="8">$G$1</f>
        <v>N/A</v>
      </c>
      <c r="D126" s="15" t="str">
        <f t="shared" si="8"/>
        <v>N/A</v>
      </c>
    </row>
    <row r="127" spans="1:4" ht="68" x14ac:dyDescent="0.2">
      <c r="A127" s="14" t="s">
        <v>167</v>
      </c>
      <c r="B127" s="17" t="s">
        <v>544</v>
      </c>
      <c r="C127" s="15" t="str">
        <f t="shared" si="8"/>
        <v>N/A</v>
      </c>
      <c r="D127" s="15" t="str">
        <f t="shared" si="8"/>
        <v>N/A</v>
      </c>
    </row>
    <row r="128" spans="1:4" ht="34" x14ac:dyDescent="0.2">
      <c r="A128" s="14" t="s">
        <v>168</v>
      </c>
      <c r="B128" s="17" t="s">
        <v>544</v>
      </c>
      <c r="C128" s="15" t="str">
        <f t="shared" si="8"/>
        <v>N/A</v>
      </c>
      <c r="D128" s="15" t="str">
        <f t="shared" si="8"/>
        <v>N/A</v>
      </c>
    </row>
    <row r="129" spans="1:4" ht="34" x14ac:dyDescent="0.2">
      <c r="A129" s="14" t="s">
        <v>169</v>
      </c>
      <c r="B129" s="17" t="s">
        <v>544</v>
      </c>
      <c r="C129" s="15" t="str">
        <f t="shared" si="8"/>
        <v>N/A</v>
      </c>
      <c r="D129" s="15" t="str">
        <f t="shared" si="8"/>
        <v>N/A</v>
      </c>
    </row>
    <row r="130" spans="1:4" ht="51" x14ac:dyDescent="0.2">
      <c r="A130" s="14" t="s">
        <v>170</v>
      </c>
      <c r="B130" s="17" t="s">
        <v>544</v>
      </c>
      <c r="C130" s="15" t="str">
        <f t="shared" si="8"/>
        <v>N/A</v>
      </c>
      <c r="D130" s="15" t="str">
        <f t="shared" si="8"/>
        <v>N/A</v>
      </c>
    </row>
    <row r="131" spans="1:4" ht="34" x14ac:dyDescent="0.2">
      <c r="A131" s="14" t="s">
        <v>171</v>
      </c>
      <c r="B131" s="17" t="s">
        <v>544</v>
      </c>
      <c r="C131" s="15" t="str">
        <f t="shared" si="8"/>
        <v>N/A</v>
      </c>
      <c r="D131" s="15" t="str">
        <f t="shared" si="8"/>
        <v>N/A</v>
      </c>
    </row>
    <row r="132" spans="1:4" ht="51" x14ac:dyDescent="0.2">
      <c r="A132" s="14" t="s">
        <v>172</v>
      </c>
      <c r="B132" s="17" t="s">
        <v>544</v>
      </c>
      <c r="C132" s="15" t="str">
        <f t="shared" si="8"/>
        <v>N/A</v>
      </c>
      <c r="D132" s="15" t="str">
        <f t="shared" si="8"/>
        <v>N/A</v>
      </c>
    </row>
    <row r="133" spans="1:4" ht="34" x14ac:dyDescent="0.2">
      <c r="A133" s="14" t="s">
        <v>173</v>
      </c>
      <c r="B133" s="17" t="s">
        <v>544</v>
      </c>
      <c r="C133" s="15" t="str">
        <f t="shared" si="8"/>
        <v>N/A</v>
      </c>
      <c r="D133" s="15" t="str">
        <f t="shared" si="8"/>
        <v>N/A</v>
      </c>
    </row>
    <row r="134" spans="1:4" x14ac:dyDescent="0.2">
      <c r="A134" s="63" t="s">
        <v>174</v>
      </c>
      <c r="B134" s="63"/>
      <c r="C134" s="63"/>
      <c r="D134" s="63"/>
    </row>
    <row r="135" spans="1:4" x14ac:dyDescent="0.2">
      <c r="A135" s="62" t="s">
        <v>175</v>
      </c>
      <c r="B135" s="62"/>
      <c r="C135" s="62"/>
      <c r="D135" s="62"/>
    </row>
    <row r="136" spans="1:4" ht="34" x14ac:dyDescent="0.2">
      <c r="A136" s="14" t="s">
        <v>176</v>
      </c>
      <c r="B136" s="17"/>
      <c r="C136" s="60" t="s">
        <v>634</v>
      </c>
      <c r="D136" s="61"/>
    </row>
    <row r="137" spans="1:4" ht="34" x14ac:dyDescent="0.2">
      <c r="A137" s="14" t="s">
        <v>177</v>
      </c>
      <c r="B137" s="17"/>
      <c r="C137" s="60" t="s">
        <v>634</v>
      </c>
      <c r="D137" s="61"/>
    </row>
    <row r="138" spans="1:4" x14ac:dyDescent="0.2">
      <c r="A138" s="62" t="s">
        <v>178</v>
      </c>
      <c r="B138" s="62"/>
      <c r="C138" s="62"/>
      <c r="D138" s="62"/>
    </row>
    <row r="139" spans="1:4" x14ac:dyDescent="0.2">
      <c r="A139" s="16" t="s">
        <v>491</v>
      </c>
      <c r="B139" s="17"/>
      <c r="C139" s="60" t="s">
        <v>634</v>
      </c>
      <c r="D139" s="61"/>
    </row>
    <row r="140" spans="1:4" x14ac:dyDescent="0.2">
      <c r="A140" s="16" t="s">
        <v>492</v>
      </c>
      <c r="B140" s="17"/>
      <c r="C140" s="60" t="s">
        <v>634</v>
      </c>
      <c r="D140" s="61"/>
    </row>
    <row r="141" spans="1:4" x14ac:dyDescent="0.2">
      <c r="A141" s="16" t="s">
        <v>493</v>
      </c>
      <c r="B141" s="17"/>
      <c r="C141" s="60" t="s">
        <v>634</v>
      </c>
      <c r="D141" s="61"/>
    </row>
    <row r="142" spans="1:4" x14ac:dyDescent="0.2">
      <c r="A142" s="16" t="s">
        <v>494</v>
      </c>
      <c r="B142" s="17"/>
      <c r="C142" s="60" t="s">
        <v>634</v>
      </c>
      <c r="D142" s="61"/>
    </row>
    <row r="143" spans="1:4" x14ac:dyDescent="0.2">
      <c r="A143" s="62" t="s">
        <v>179</v>
      </c>
      <c r="B143" s="62"/>
      <c r="C143" s="62"/>
      <c r="D143" s="62"/>
    </row>
    <row r="144" spans="1:4" ht="67" customHeight="1" x14ac:dyDescent="0.2">
      <c r="A144" s="16" t="s">
        <v>9</v>
      </c>
      <c r="B144" s="17" t="s">
        <v>31</v>
      </c>
      <c r="C144" s="13" t="str">
        <f>_xlfn.TEXTJOIN(CHAR(10),TRUE,$F$6:$F$13)&amp;CHAR(10)&amp;$F$23</f>
        <v>ISO 10993-1
ISO 10993-3
ISO 10993-5
ISO 10993-6
ISO 10993-10
ISO 10993-11
ISO 10993-12
ISO 10993-18
IEC 62366-1</v>
      </c>
      <c r="D14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45" spans="1:4" x14ac:dyDescent="0.2">
      <c r="A145" s="16" t="s">
        <v>10</v>
      </c>
      <c r="B145" s="17"/>
      <c r="C145" s="60" t="s">
        <v>634</v>
      </c>
      <c r="D145" s="61"/>
    </row>
    <row r="146" spans="1:4" ht="34" customHeight="1" x14ac:dyDescent="0.2">
      <c r="A146" s="14" t="s">
        <v>180</v>
      </c>
      <c r="B146" s="17" t="s">
        <v>31</v>
      </c>
      <c r="C146" s="13" t="str">
        <f>$F$5&amp;CHAR(10)&amp;$F$6&amp;CHAR(10)&amp;$F$23</f>
        <v>ISO 14971
ISO 10993-1
IEC 62366-1</v>
      </c>
      <c r="D14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47" spans="1:4" ht="51" customHeight="1" x14ac:dyDescent="0.2">
      <c r="A147" s="14" t="s">
        <v>181</v>
      </c>
      <c r="B147" s="17" t="s">
        <v>31</v>
      </c>
      <c r="C147" s="13" t="str">
        <f>$F$4&amp;CHAR(10)&amp;$F$32</f>
        <v>ISO 13485
ISO 20417</v>
      </c>
      <c r="D14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48" spans="1:4" x14ac:dyDescent="0.2">
      <c r="A148" s="63" t="s">
        <v>182</v>
      </c>
      <c r="B148" s="63"/>
      <c r="C148" s="63"/>
      <c r="D148" s="63"/>
    </row>
    <row r="149" spans="1:4" ht="127" customHeight="1" x14ac:dyDescent="0.2">
      <c r="A149" s="14" t="s">
        <v>183</v>
      </c>
      <c r="B149" s="17" t="s">
        <v>31</v>
      </c>
      <c r="C149" s="13" t="str">
        <f>$F$4&amp;CHAR(10)&amp;$F$5&amp;CHAR(10)&amp;_xlfn.TEXTJOIN(CHAR(10),TRUE,$F$14:$F$23)</f>
        <v>ISO 13485
ISO 14971
ISO 17664-1
ISO 21535
ISO 5832-1
ISO 5832-2
ISO 5832-3
ISO 5832-9
ISO 6475
ISO 7206-4
ISO 7206-6
IEC 62366-1</v>
      </c>
      <c r="D14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0" spans="1:4" ht="69" customHeight="1" x14ac:dyDescent="0.2">
      <c r="A150" s="14" t="s">
        <v>184</v>
      </c>
      <c r="B150" s="17"/>
      <c r="C150" s="60" t="s">
        <v>634</v>
      </c>
      <c r="D150" s="61"/>
    </row>
    <row r="151" spans="1:4" ht="51" x14ac:dyDescent="0.2">
      <c r="A151" s="14" t="s">
        <v>185</v>
      </c>
      <c r="B151" s="17" t="s">
        <v>544</v>
      </c>
      <c r="C151" s="19" t="str">
        <f>$G$1</f>
        <v>N/A</v>
      </c>
      <c r="D151" s="19" t="str">
        <f>$G$1</f>
        <v>N/A</v>
      </c>
    </row>
    <row r="152" spans="1:4" ht="145" customHeight="1" x14ac:dyDescent="0.2">
      <c r="A152" s="14" t="s">
        <v>186</v>
      </c>
      <c r="B152" s="17" t="s">
        <v>31</v>
      </c>
      <c r="C152" s="13" t="str">
        <f>$F$5&amp;CHAR(10)&amp;$F$23</f>
        <v>ISO 14971
IEC 62366-1</v>
      </c>
      <c r="D15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3" spans="1:4" ht="105" customHeight="1" x14ac:dyDescent="0.2">
      <c r="A153" s="14" t="s">
        <v>379</v>
      </c>
      <c r="B153" s="17" t="s">
        <v>31</v>
      </c>
      <c r="C153" s="13" t="str">
        <f>$F$5&amp;CHAR(10)&amp;_xlfn.TEXTJOIN(CHAR(10),TRUE,$F$14:$F$23)</f>
        <v>ISO 14971
ISO 17664-1
ISO 21535
ISO 5832-1
ISO 5832-2
ISO 5832-3
ISO 5832-9
ISO 6475
ISO 7206-4
ISO 7206-6
IEC 62366-1</v>
      </c>
      <c r="D15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4" spans="1:4" ht="135" customHeight="1" x14ac:dyDescent="0.2">
      <c r="A154" s="14" t="s">
        <v>20</v>
      </c>
      <c r="B154" s="17"/>
      <c r="C154" s="60" t="s">
        <v>634</v>
      </c>
      <c r="D154" s="61"/>
    </row>
    <row r="155" spans="1:4" ht="135" customHeight="1" x14ac:dyDescent="0.2">
      <c r="A155" s="14" t="s">
        <v>187</v>
      </c>
      <c r="B155" s="17" t="s">
        <v>31</v>
      </c>
      <c r="C155" s="13" t="str">
        <f>$F$5&amp;CHAR(10)&amp;$F$23</f>
        <v>ISO 14971
IEC 62366-1</v>
      </c>
      <c r="D15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6" spans="1:4" x14ac:dyDescent="0.2">
      <c r="A156" s="63" t="s">
        <v>188</v>
      </c>
      <c r="B156" s="63"/>
      <c r="C156" s="63"/>
      <c r="D156" s="63"/>
    </row>
    <row r="157" spans="1:4" ht="34" x14ac:dyDescent="0.2">
      <c r="A157" s="14" t="s">
        <v>189</v>
      </c>
      <c r="B157" s="17" t="s">
        <v>544</v>
      </c>
      <c r="C157" s="19" t="str">
        <f t="shared" ref="C157:D168" si="9">$G$1</f>
        <v>N/A</v>
      </c>
      <c r="D157" s="19" t="str">
        <f t="shared" si="9"/>
        <v>N/A</v>
      </c>
    </row>
    <row r="158" spans="1:4" ht="51" x14ac:dyDescent="0.2">
      <c r="A158" s="14" t="s">
        <v>190</v>
      </c>
      <c r="B158" s="17" t="s">
        <v>544</v>
      </c>
      <c r="C158" s="19" t="str">
        <f t="shared" si="9"/>
        <v>N/A</v>
      </c>
      <c r="D158" s="19" t="str">
        <f t="shared" si="9"/>
        <v>N/A</v>
      </c>
    </row>
    <row r="159" spans="1:4" ht="60" customHeight="1" x14ac:dyDescent="0.2">
      <c r="A159" s="14" t="s">
        <v>191</v>
      </c>
      <c r="B159" s="17" t="s">
        <v>544</v>
      </c>
      <c r="C159" s="19" t="str">
        <f t="shared" si="9"/>
        <v>N/A</v>
      </c>
      <c r="D159" s="19" t="str">
        <f t="shared" si="9"/>
        <v>N/A</v>
      </c>
    </row>
    <row r="160" spans="1:4" x14ac:dyDescent="0.2">
      <c r="A160" s="64" t="s">
        <v>192</v>
      </c>
      <c r="B160" s="65"/>
      <c r="C160" s="65"/>
      <c r="D160" s="66"/>
    </row>
    <row r="161" spans="1:4" ht="68" x14ac:dyDescent="0.2">
      <c r="A161" s="14" t="s">
        <v>193</v>
      </c>
      <c r="B161" s="17" t="s">
        <v>544</v>
      </c>
      <c r="C161" s="19" t="str">
        <f t="shared" si="9"/>
        <v>N/A</v>
      </c>
      <c r="D161" s="19" t="str">
        <f t="shared" si="9"/>
        <v>N/A</v>
      </c>
    </row>
    <row r="162" spans="1:4" x14ac:dyDescent="0.2">
      <c r="A162" s="62" t="s">
        <v>194</v>
      </c>
      <c r="B162" s="62"/>
      <c r="C162" s="62"/>
      <c r="D162" s="62"/>
    </row>
    <row r="163" spans="1:4" ht="34" x14ac:dyDescent="0.2">
      <c r="A163" s="14" t="s">
        <v>11</v>
      </c>
      <c r="B163" s="17" t="s">
        <v>544</v>
      </c>
      <c r="C163" s="19" t="str">
        <f t="shared" si="9"/>
        <v>N/A</v>
      </c>
      <c r="D163" s="19" t="str">
        <f t="shared" si="9"/>
        <v>N/A</v>
      </c>
    </row>
    <row r="164" spans="1:4" ht="17" x14ac:dyDescent="0.2">
      <c r="A164" s="14" t="s">
        <v>12</v>
      </c>
      <c r="B164" s="17" t="s">
        <v>544</v>
      </c>
      <c r="C164" s="19" t="str">
        <f t="shared" si="9"/>
        <v>N/A</v>
      </c>
      <c r="D164" s="19" t="str">
        <f t="shared" si="9"/>
        <v>N/A</v>
      </c>
    </row>
    <row r="165" spans="1:4" ht="34" x14ac:dyDescent="0.2">
      <c r="A165" s="14" t="s">
        <v>13</v>
      </c>
      <c r="B165" s="17" t="s">
        <v>544</v>
      </c>
      <c r="C165" s="19" t="str">
        <f t="shared" si="9"/>
        <v>N/A</v>
      </c>
      <c r="D165" s="19" t="str">
        <f t="shared" si="9"/>
        <v>N/A</v>
      </c>
    </row>
    <row r="166" spans="1:4" x14ac:dyDescent="0.2">
      <c r="A166" s="62" t="s">
        <v>195</v>
      </c>
      <c r="B166" s="62"/>
      <c r="C166" s="62"/>
      <c r="D166" s="62"/>
    </row>
    <row r="167" spans="1:4" x14ac:dyDescent="0.2">
      <c r="A167" s="16" t="s">
        <v>14</v>
      </c>
      <c r="B167" s="17" t="s">
        <v>544</v>
      </c>
      <c r="C167" s="19" t="str">
        <f t="shared" si="9"/>
        <v>N/A</v>
      </c>
      <c r="D167" s="19" t="str">
        <f t="shared" si="9"/>
        <v>N/A</v>
      </c>
    </row>
    <row r="168" spans="1:4" x14ac:dyDescent="0.2">
      <c r="A168" s="16" t="s">
        <v>15</v>
      </c>
      <c r="B168" s="17" t="s">
        <v>544</v>
      </c>
      <c r="C168" s="19" t="str">
        <f t="shared" si="9"/>
        <v>N/A</v>
      </c>
      <c r="D168" s="19" t="str">
        <f t="shared" si="9"/>
        <v>N/A</v>
      </c>
    </row>
    <row r="169" spans="1:4" ht="32" customHeight="1" x14ac:dyDescent="0.2"/>
    <row r="170" spans="1:4" ht="32" x14ac:dyDescent="0.2">
      <c r="A170" s="20" t="s">
        <v>196</v>
      </c>
      <c r="B170" s="10" t="s">
        <v>566</v>
      </c>
      <c r="C170" s="11" t="s">
        <v>564</v>
      </c>
      <c r="D170" s="11" t="s">
        <v>77</v>
      </c>
    </row>
    <row r="171" spans="1:4" x14ac:dyDescent="0.2">
      <c r="A171" s="63" t="s">
        <v>197</v>
      </c>
      <c r="B171" s="63"/>
      <c r="C171" s="63"/>
      <c r="D171" s="63"/>
    </row>
    <row r="172" spans="1:4" x14ac:dyDescent="0.2">
      <c r="A172" s="63" t="s">
        <v>198</v>
      </c>
      <c r="B172" s="63"/>
      <c r="C172" s="63"/>
      <c r="D172" s="63"/>
    </row>
    <row r="173" spans="1:4" ht="68" customHeight="1" x14ac:dyDescent="0.2">
      <c r="A173" s="68" t="s">
        <v>21</v>
      </c>
      <c r="B173" s="68"/>
      <c r="C173" s="68"/>
      <c r="D173" s="68"/>
    </row>
    <row r="174" spans="1:4" ht="120" customHeight="1" x14ac:dyDescent="0.2">
      <c r="A174" s="14" t="s">
        <v>199</v>
      </c>
      <c r="B174" s="17" t="s">
        <v>31</v>
      </c>
      <c r="C174" s="13" t="str">
        <f>$F$23&amp;CHAR(10)&amp;$F$32</f>
        <v>IEC 62366-1
ISO 20417</v>
      </c>
      <c r="D17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75" spans="1:4" ht="132" customHeight="1" x14ac:dyDescent="0.2">
      <c r="A175" s="14" t="s">
        <v>200</v>
      </c>
      <c r="B175" s="17" t="s">
        <v>31</v>
      </c>
      <c r="C175" s="13" t="str">
        <f>$F$32</f>
        <v>ISO 20417</v>
      </c>
      <c r="D17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76" spans="1:4" ht="152" customHeight="1" x14ac:dyDescent="0.2">
      <c r="A176" s="14" t="s">
        <v>201</v>
      </c>
      <c r="B176" s="17" t="s">
        <v>31</v>
      </c>
      <c r="C176" s="13" t="str">
        <f>$F$32</f>
        <v>ISO 20417</v>
      </c>
      <c r="D17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77" spans="1:4" ht="51" customHeight="1" x14ac:dyDescent="0.2">
      <c r="A177" s="14" t="s">
        <v>202</v>
      </c>
      <c r="B177" s="17"/>
      <c r="C177" s="60" t="s">
        <v>634</v>
      </c>
      <c r="D177" s="61"/>
    </row>
    <row r="178" spans="1:4" ht="34" customHeight="1" x14ac:dyDescent="0.2">
      <c r="A178" s="14" t="s">
        <v>204</v>
      </c>
      <c r="B178" s="17"/>
      <c r="C178" s="60" t="s">
        <v>634</v>
      </c>
      <c r="D178" s="61"/>
    </row>
    <row r="179" spans="1:4" ht="51" x14ac:dyDescent="0.2">
      <c r="A179" s="14" t="s">
        <v>205</v>
      </c>
      <c r="B179" s="44"/>
      <c r="C179" s="60" t="s">
        <v>634</v>
      </c>
      <c r="D179" s="61"/>
    </row>
    <row r="180" spans="1:4" ht="130" customHeight="1" x14ac:dyDescent="0.2">
      <c r="A180" s="14" t="s">
        <v>206</v>
      </c>
      <c r="B180" s="17" t="s">
        <v>31</v>
      </c>
      <c r="C180" s="13" t="str">
        <f>$F$5&amp;CHAR(10)&amp;$F$32</f>
        <v>ISO 14971
ISO 20417</v>
      </c>
      <c r="D18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1" spans="1:4" ht="119" customHeight="1" x14ac:dyDescent="0.2">
      <c r="A181" s="14" t="s">
        <v>207</v>
      </c>
      <c r="B181" s="17" t="s">
        <v>31</v>
      </c>
      <c r="C181" s="13" t="str">
        <f>$F$32</f>
        <v>ISO 20417</v>
      </c>
      <c r="D18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2" spans="1:4" x14ac:dyDescent="0.2">
      <c r="A182" s="59" t="s">
        <v>208</v>
      </c>
      <c r="B182" s="59"/>
      <c r="C182" s="59"/>
      <c r="D182" s="59"/>
    </row>
    <row r="183" spans="1:4" x14ac:dyDescent="0.2">
      <c r="A183" s="68" t="s">
        <v>22</v>
      </c>
      <c r="B183" s="68"/>
      <c r="C183" s="68"/>
      <c r="D183" s="68"/>
    </row>
    <row r="184" spans="1:4" ht="116" customHeight="1" x14ac:dyDescent="0.2">
      <c r="A184" s="14" t="s">
        <v>209</v>
      </c>
      <c r="B184" s="17" t="s">
        <v>31</v>
      </c>
      <c r="C184" s="13" t="str">
        <f>$F$32</f>
        <v>ISO 20417</v>
      </c>
      <c r="D18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5" spans="1:4" ht="106" customHeight="1" x14ac:dyDescent="0.2">
      <c r="A185" s="14" t="s">
        <v>210</v>
      </c>
      <c r="B185" s="17" t="s">
        <v>31</v>
      </c>
      <c r="C185" s="13" t="str">
        <f>$F$32</f>
        <v>ISO 20417</v>
      </c>
      <c r="D18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6" spans="1:4" ht="125" customHeight="1" x14ac:dyDescent="0.2">
      <c r="A186" s="14" t="s">
        <v>211</v>
      </c>
      <c r="B186" s="17" t="s">
        <v>31</v>
      </c>
      <c r="C186" s="13" t="str">
        <f>$F$32</f>
        <v>ISO 20417</v>
      </c>
      <c r="D18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7" spans="1:4" ht="146" customHeight="1" x14ac:dyDescent="0.2">
      <c r="A187" s="14" t="s">
        <v>212</v>
      </c>
      <c r="B187" s="17" t="s">
        <v>31</v>
      </c>
      <c r="C187" s="13" t="str">
        <f>$F$32</f>
        <v>ISO 20417</v>
      </c>
      <c r="D18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8" spans="1:4" ht="17" customHeight="1" x14ac:dyDescent="0.2">
      <c r="A188" s="68" t="s">
        <v>203</v>
      </c>
      <c r="B188" s="68"/>
      <c r="C188" s="68"/>
      <c r="D188" s="68"/>
    </row>
    <row r="189" spans="1:4" ht="17" x14ac:dyDescent="0.2">
      <c r="A189" s="18" t="s">
        <v>213</v>
      </c>
      <c r="B189" s="17" t="s">
        <v>544</v>
      </c>
      <c r="C189" s="19" t="str">
        <f t="shared" ref="C189:D191" si="10">$G$1</f>
        <v>N/A</v>
      </c>
      <c r="D189" s="19" t="str">
        <f t="shared" si="10"/>
        <v>N/A</v>
      </c>
    </row>
    <row r="190" spans="1:4" ht="17" x14ac:dyDescent="0.2">
      <c r="A190" s="18" t="s">
        <v>214</v>
      </c>
      <c r="B190" s="17" t="s">
        <v>544</v>
      </c>
      <c r="C190" s="19" t="str">
        <f t="shared" si="10"/>
        <v>N/A</v>
      </c>
      <c r="D190" s="19" t="str">
        <f t="shared" si="10"/>
        <v>N/A</v>
      </c>
    </row>
    <row r="191" spans="1:4" ht="17" x14ac:dyDescent="0.2">
      <c r="A191" s="18" t="s">
        <v>25</v>
      </c>
      <c r="B191" s="17" t="s">
        <v>544</v>
      </c>
      <c r="C191" s="19" t="str">
        <f t="shared" si="10"/>
        <v>N/A</v>
      </c>
      <c r="D191" s="19" t="str">
        <f t="shared" si="10"/>
        <v>N/A</v>
      </c>
    </row>
    <row r="192" spans="1:4" ht="97" customHeight="1" x14ac:dyDescent="0.2">
      <c r="A192" s="14" t="s">
        <v>215</v>
      </c>
      <c r="B192" s="17" t="s">
        <v>31</v>
      </c>
      <c r="C192" s="13" t="str">
        <f t="shared" ref="C192:C197" si="11">$F$32</f>
        <v>ISO 20417</v>
      </c>
      <c r="D192" s="13" t="str">
        <f t="shared" ref="D192:D203" si="12">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3" spans="1:4" ht="123" customHeight="1" x14ac:dyDescent="0.2">
      <c r="A193" s="14" t="s">
        <v>216</v>
      </c>
      <c r="B193" s="17" t="s">
        <v>31</v>
      </c>
      <c r="C193" s="13" t="str">
        <f t="shared" si="11"/>
        <v>ISO 20417</v>
      </c>
      <c r="D193"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4" spans="1:4" ht="110" customHeight="1" x14ac:dyDescent="0.2">
      <c r="A194" s="14" t="s">
        <v>217</v>
      </c>
      <c r="B194" s="17" t="s">
        <v>31</v>
      </c>
      <c r="C194" s="13" t="str">
        <f t="shared" si="11"/>
        <v>ISO 20417</v>
      </c>
      <c r="D194"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5" spans="1:4" ht="124" customHeight="1" x14ac:dyDescent="0.2">
      <c r="A195" s="14" t="s">
        <v>218</v>
      </c>
      <c r="B195" s="17" t="s">
        <v>31</v>
      </c>
      <c r="C195" s="13" t="str">
        <f t="shared" si="11"/>
        <v>ISO 20417</v>
      </c>
      <c r="D195"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6" spans="1:4" ht="93" customHeight="1" x14ac:dyDescent="0.2">
      <c r="A196" s="14" t="s">
        <v>219</v>
      </c>
      <c r="B196" s="17" t="s">
        <v>31</v>
      </c>
      <c r="C196" s="13" t="str">
        <f t="shared" si="11"/>
        <v>ISO 20417</v>
      </c>
      <c r="D196"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7" spans="1:4" ht="70" customHeight="1" x14ac:dyDescent="0.2">
      <c r="A197" s="14" t="s">
        <v>220</v>
      </c>
      <c r="B197" s="17" t="s">
        <v>31</v>
      </c>
      <c r="C197" s="13" t="str">
        <f t="shared" si="11"/>
        <v>ISO 20417</v>
      </c>
      <c r="D197"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8" spans="1:4" ht="88" customHeight="1" x14ac:dyDescent="0.2">
      <c r="A198" s="14" t="s">
        <v>221</v>
      </c>
      <c r="B198" s="17" t="s">
        <v>31</v>
      </c>
      <c r="C198" s="13" t="str">
        <f>_xlfn.TEXTJOIN(CHAR(10),TRUE,$F$30:$F$32)</f>
        <v>ISO 11607-1
ISO 11607-2
ISO 20417</v>
      </c>
      <c r="D198"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9" spans="1:4" ht="115" customHeight="1" x14ac:dyDescent="0.2">
      <c r="A199" s="14" t="s">
        <v>222</v>
      </c>
      <c r="B199" s="17" t="s">
        <v>31</v>
      </c>
      <c r="C199" s="13" t="str">
        <f>$F$32</f>
        <v>ISO 20417</v>
      </c>
      <c r="D199"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0" spans="1:4" ht="112" customHeight="1" x14ac:dyDescent="0.2">
      <c r="A200" s="14" t="s">
        <v>223</v>
      </c>
      <c r="B200" s="17" t="s">
        <v>31</v>
      </c>
      <c r="C200" s="13" t="str">
        <f>_xlfn.TEXTJOIN(CHAR(10),TRUE,$F$30:$F$32)</f>
        <v>ISO 11607-1
ISO 11607-2
ISO 20417</v>
      </c>
      <c r="D200"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1" spans="1:4" ht="34" x14ac:dyDescent="0.2">
      <c r="A201" s="14" t="s">
        <v>224</v>
      </c>
      <c r="B201" s="17" t="s">
        <v>544</v>
      </c>
      <c r="C201" s="19" t="str">
        <f>$G$1</f>
        <v>N/A</v>
      </c>
      <c r="D201" s="19" t="str">
        <f>$G$1</f>
        <v>N/A</v>
      </c>
    </row>
    <row r="202" spans="1:4" ht="130" customHeight="1" x14ac:dyDescent="0.2">
      <c r="A202" s="14" t="s">
        <v>225</v>
      </c>
      <c r="B202" s="17" t="s">
        <v>31</v>
      </c>
      <c r="C202" s="13" t="str">
        <f>$F$23&amp;CHAR(10)&amp;$F$32</f>
        <v>IEC 62366-1
ISO 20417</v>
      </c>
      <c r="D202"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3" spans="1:4" ht="92" customHeight="1" x14ac:dyDescent="0.2">
      <c r="A203" s="14" t="s">
        <v>226</v>
      </c>
      <c r="B203" s="17" t="s">
        <v>31</v>
      </c>
      <c r="C203" s="13" t="str">
        <f>$F$32</f>
        <v>ISO 20417</v>
      </c>
      <c r="D203"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4" spans="1:4" ht="110" customHeight="1" x14ac:dyDescent="0.2">
      <c r="A204" s="14" t="s">
        <v>227</v>
      </c>
      <c r="B204" s="17" t="s">
        <v>544</v>
      </c>
      <c r="C204" s="19" t="str">
        <f>$G$1</f>
        <v>N/A</v>
      </c>
      <c r="D204" s="19" t="str">
        <f>$G$1</f>
        <v>N/A</v>
      </c>
    </row>
    <row r="205" spans="1:4" ht="34" x14ac:dyDescent="0.2">
      <c r="A205" s="14" t="s">
        <v>228</v>
      </c>
      <c r="B205" s="17" t="s">
        <v>544</v>
      </c>
      <c r="C205" s="19" t="str">
        <f>$G$1</f>
        <v>N/A</v>
      </c>
      <c r="D205" s="19" t="str">
        <f>$G$1</f>
        <v>N/A</v>
      </c>
    </row>
    <row r="206" spans="1:4" x14ac:dyDescent="0.2">
      <c r="A206" s="59" t="s">
        <v>229</v>
      </c>
      <c r="B206" s="59"/>
      <c r="C206" s="59"/>
      <c r="D206" s="59"/>
    </row>
    <row r="207" spans="1:4" ht="17" customHeight="1" x14ac:dyDescent="0.2">
      <c r="A207" s="69" t="s">
        <v>23</v>
      </c>
      <c r="B207" s="70"/>
      <c r="C207" s="70"/>
      <c r="D207" s="71"/>
    </row>
    <row r="208" spans="1:4" ht="78" customHeight="1" x14ac:dyDescent="0.2">
      <c r="A208" s="14" t="s">
        <v>233</v>
      </c>
      <c r="B208" s="17" t="s">
        <v>31</v>
      </c>
      <c r="C208" s="13" t="str">
        <f>_xlfn.TEXTJOIN(CHAR(10),TRUE,$F$30:$F$32)</f>
        <v>ISO 11607-1
ISO 11607-2
ISO 20417</v>
      </c>
      <c r="D208" s="13" t="str">
        <f t="shared" ref="D208:D217" si="13">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9" spans="1:4" ht="70" customHeight="1" x14ac:dyDescent="0.2">
      <c r="A209" s="14" t="s">
        <v>234</v>
      </c>
      <c r="B209" s="17" t="s">
        <v>31</v>
      </c>
      <c r="C209" s="13" t="str">
        <f>_xlfn.TEXTJOIN(CHAR(10),TRUE,$F$30:$F$32)</f>
        <v>ISO 11607-1
ISO 11607-2
ISO 20417</v>
      </c>
      <c r="D209"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0" spans="1:4" ht="57" customHeight="1" x14ac:dyDescent="0.2">
      <c r="A210" s="14" t="s">
        <v>235</v>
      </c>
      <c r="B210" s="17" t="s">
        <v>31</v>
      </c>
      <c r="C210" s="13" t="str">
        <f>_xlfn.TEXTJOIN(CHAR(10),TRUE,$F$24:$F$26)&amp;CHAR(10)&amp;_xlfn.TEXTJOIN(CHAR(10),TRUE,$F$29:$F$32)</f>
        <v>ISO 11137-1
ISO 11137-2
ISO 11137-3
ISO 17665
ISO 11607-1
ISO 11607-2
ISO 20417</v>
      </c>
      <c r="D210"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1" spans="1:4" ht="105" customHeight="1" x14ac:dyDescent="0.2">
      <c r="A211" s="14" t="s">
        <v>236</v>
      </c>
      <c r="B211" s="17" t="s">
        <v>31</v>
      </c>
      <c r="C211" s="13" t="str">
        <f>_xlfn.TEXTJOIN(CHAR(10),TRUE,$F$30:$F$32)</f>
        <v>ISO 11607-1
ISO 11607-2
ISO 20417</v>
      </c>
      <c r="D211"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2" spans="1:4" ht="83" customHeight="1" x14ac:dyDescent="0.2">
      <c r="A212" s="14" t="s">
        <v>237</v>
      </c>
      <c r="B212" s="17" t="s">
        <v>31</v>
      </c>
      <c r="C212" s="13" t="str">
        <f>_xlfn.TEXTJOIN(CHAR(10),TRUE,$F$30:$F$32)</f>
        <v>ISO 11607-1
ISO 11607-2
ISO 20417</v>
      </c>
      <c r="D212"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3" spans="1:4" ht="118" customHeight="1" x14ac:dyDescent="0.2">
      <c r="A213" s="14" t="s">
        <v>238</v>
      </c>
      <c r="B213" s="17" t="s">
        <v>31</v>
      </c>
      <c r="C213" s="13" t="str">
        <f>$F$32</f>
        <v>ISO 20417</v>
      </c>
      <c r="D213"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4" spans="1:4" ht="93" customHeight="1" x14ac:dyDescent="0.2">
      <c r="A214" s="14" t="s">
        <v>239</v>
      </c>
      <c r="B214" s="17" t="s">
        <v>31</v>
      </c>
      <c r="C214" s="13" t="str">
        <f>$F$32</f>
        <v>ISO 20417</v>
      </c>
      <c r="D214"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5" spans="1:4" ht="108" customHeight="1" x14ac:dyDescent="0.2">
      <c r="A215" s="14" t="s">
        <v>240</v>
      </c>
      <c r="B215" s="17" t="s">
        <v>31</v>
      </c>
      <c r="C215" s="13" t="str">
        <f>$F$32</f>
        <v>ISO 20417</v>
      </c>
      <c r="D215"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6" spans="1:4" ht="102" customHeight="1" x14ac:dyDescent="0.2">
      <c r="A216" s="14" t="s">
        <v>241</v>
      </c>
      <c r="B216" s="17" t="s">
        <v>31</v>
      </c>
      <c r="C216" s="13" t="str">
        <f>$F$32</f>
        <v>ISO 20417</v>
      </c>
      <c r="D216"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7" spans="1:4" ht="95" customHeight="1" x14ac:dyDescent="0.2">
      <c r="A217" s="14" t="s">
        <v>242</v>
      </c>
      <c r="B217" s="17" t="s">
        <v>31</v>
      </c>
      <c r="C217" s="13" t="str">
        <f>_xlfn.TEXTJOIN(CHAR(10),TRUE,$F$30:$F$32)</f>
        <v>ISO 11607-1
ISO 11607-2
ISO 20417</v>
      </c>
      <c r="D217"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8" spans="1:4" x14ac:dyDescent="0.2">
      <c r="A218" s="64" t="s">
        <v>243</v>
      </c>
      <c r="B218" s="65"/>
      <c r="C218" s="65"/>
      <c r="D218" s="66"/>
    </row>
    <row r="219" spans="1:4" ht="17" customHeight="1" x14ac:dyDescent="0.2">
      <c r="A219" s="69" t="s">
        <v>24</v>
      </c>
      <c r="B219" s="70"/>
      <c r="C219" s="70"/>
      <c r="D219" s="71"/>
    </row>
    <row r="220" spans="1:4" ht="99" customHeight="1" x14ac:dyDescent="0.2">
      <c r="A220" s="14" t="s">
        <v>244</v>
      </c>
      <c r="B220" s="17" t="s">
        <v>31</v>
      </c>
      <c r="C220" s="13" t="str">
        <f>$F$32</f>
        <v>ISO 20417</v>
      </c>
      <c r="D220" s="13" t="str">
        <f t="shared" ref="D220:D229" si="14">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1" spans="1:4" ht="98" customHeight="1" x14ac:dyDescent="0.2">
      <c r="A221" s="14" t="s">
        <v>245</v>
      </c>
      <c r="B221" s="17" t="s">
        <v>31</v>
      </c>
      <c r="C221" s="13" t="str">
        <f>$F$32</f>
        <v>ISO 20417</v>
      </c>
      <c r="D221"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2" spans="1:4" ht="128" customHeight="1" x14ac:dyDescent="0.2">
      <c r="A222" s="14" t="s">
        <v>246</v>
      </c>
      <c r="B222" s="17" t="s">
        <v>31</v>
      </c>
      <c r="C222" s="13" t="str">
        <f>$F$32</f>
        <v>ISO 20417</v>
      </c>
      <c r="D222"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3" spans="1:4" ht="130" customHeight="1" x14ac:dyDescent="0.2">
      <c r="A223" s="14" t="s">
        <v>247</v>
      </c>
      <c r="B223" s="17" t="s">
        <v>31</v>
      </c>
      <c r="C223" s="13" t="str">
        <f>$F$32</f>
        <v>ISO 20417</v>
      </c>
      <c r="D223"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4" spans="1:4" ht="145" customHeight="1" x14ac:dyDescent="0.2">
      <c r="A224" s="14" t="s">
        <v>248</v>
      </c>
      <c r="B224" s="17" t="s">
        <v>31</v>
      </c>
      <c r="C224" s="13" t="str">
        <f>$F$32</f>
        <v>ISO 20417</v>
      </c>
      <c r="D224"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5" spans="1:6" ht="34" x14ac:dyDescent="0.2">
      <c r="A225" s="14" t="s">
        <v>249</v>
      </c>
      <c r="B225" s="44"/>
      <c r="C225" s="60" t="s">
        <v>634</v>
      </c>
      <c r="D225" s="61"/>
    </row>
    <row r="226" spans="1:6" ht="95" customHeight="1" x14ac:dyDescent="0.2">
      <c r="A226" s="14" t="s">
        <v>250</v>
      </c>
      <c r="B226" s="17" t="s">
        <v>31</v>
      </c>
      <c r="C226" s="13" t="str">
        <f>$F$32</f>
        <v>ISO 20417</v>
      </c>
      <c r="D226"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7" spans="1:6" ht="51" customHeight="1" x14ac:dyDescent="0.2">
      <c r="A227" s="14" t="s">
        <v>251</v>
      </c>
      <c r="B227" s="17" t="s">
        <v>544</v>
      </c>
      <c r="C227" s="19" t="str">
        <f t="shared" ref="C227:D227" si="15">$G$1</f>
        <v>N/A</v>
      </c>
      <c r="D227" s="19" t="str">
        <f t="shared" si="15"/>
        <v>N/A</v>
      </c>
    </row>
    <row r="228" spans="1:6" ht="108" customHeight="1" x14ac:dyDescent="0.2">
      <c r="A228" s="14" t="s">
        <v>252</v>
      </c>
      <c r="B228" s="17" t="s">
        <v>31</v>
      </c>
      <c r="C228" s="13" t="str">
        <f>$F$32</f>
        <v>ISO 20417</v>
      </c>
      <c r="D228"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9" spans="1:6" ht="95" customHeight="1" x14ac:dyDescent="0.2">
      <c r="A229" s="14" t="s">
        <v>253</v>
      </c>
      <c r="B229" s="17" t="s">
        <v>31</v>
      </c>
      <c r="C229" s="13" t="str">
        <f>$F$32</f>
        <v>ISO 20417</v>
      </c>
      <c r="D229"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30" spans="1:6" x14ac:dyDescent="0.2">
      <c r="A230" s="73" t="s">
        <v>254</v>
      </c>
      <c r="B230" s="73"/>
      <c r="C230" s="73"/>
      <c r="D230" s="73"/>
    </row>
    <row r="231" spans="1:6" ht="34" x14ac:dyDescent="0.2">
      <c r="A231" s="40" t="s">
        <v>495</v>
      </c>
      <c r="B231" s="39" t="s">
        <v>544</v>
      </c>
      <c r="C231" s="42" t="str">
        <f t="shared" ref="C231:D234" si="16">$G$1</f>
        <v>N/A</v>
      </c>
      <c r="D231" s="42" t="str">
        <f t="shared" si="16"/>
        <v>N/A</v>
      </c>
      <c r="F231" s="30" t="s">
        <v>1007</v>
      </c>
    </row>
    <row r="232" spans="1:6" ht="17" x14ac:dyDescent="0.2">
      <c r="A232" s="40" t="s">
        <v>496</v>
      </c>
      <c r="B232" s="39" t="s">
        <v>544</v>
      </c>
      <c r="C232" s="42" t="str">
        <f t="shared" si="16"/>
        <v>N/A</v>
      </c>
      <c r="D232" s="42" t="str">
        <f t="shared" si="16"/>
        <v>N/A</v>
      </c>
    </row>
    <row r="233" spans="1:6" ht="34" x14ac:dyDescent="0.2">
      <c r="A233" s="40" t="s">
        <v>497</v>
      </c>
      <c r="B233" s="39" t="s">
        <v>544</v>
      </c>
      <c r="C233" s="42" t="str">
        <f t="shared" si="16"/>
        <v>N/A</v>
      </c>
      <c r="D233" s="42" t="str">
        <f t="shared" si="16"/>
        <v>N/A</v>
      </c>
    </row>
    <row r="234" spans="1:6" ht="17" x14ac:dyDescent="0.2">
      <c r="A234" s="40" t="s">
        <v>498</v>
      </c>
      <c r="B234" s="39" t="s">
        <v>544</v>
      </c>
      <c r="C234" s="42" t="str">
        <f t="shared" si="16"/>
        <v>N/A</v>
      </c>
      <c r="D234" s="42" t="str">
        <f t="shared" si="16"/>
        <v>N/A</v>
      </c>
    </row>
    <row r="235" spans="1:6" ht="98" customHeight="1" x14ac:dyDescent="0.2">
      <c r="A235" s="14" t="s">
        <v>255</v>
      </c>
      <c r="B235" s="17" t="s">
        <v>31</v>
      </c>
      <c r="C235" s="13" t="str">
        <f>_xlfn.TEXTJOIN(CHAR(10),TRUE,$F$30:$F$32)</f>
        <v>ISO 11607-1
ISO 11607-2
ISO 20417</v>
      </c>
      <c r="D235" s="13" t="str">
        <f t="shared" ref="D235:D238" si="17">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36" spans="1:6" ht="34" x14ac:dyDescent="0.2">
      <c r="A236" s="14" t="s">
        <v>256</v>
      </c>
      <c r="B236" s="17" t="s">
        <v>544</v>
      </c>
      <c r="C236" s="19" t="str">
        <f>$G$1</f>
        <v>N/A</v>
      </c>
      <c r="D236" s="19" t="str">
        <f>$G$1</f>
        <v>N/A</v>
      </c>
    </row>
    <row r="237" spans="1:6" ht="68" x14ac:dyDescent="0.2">
      <c r="A237" s="14" t="s">
        <v>257</v>
      </c>
      <c r="B237" s="17" t="s">
        <v>544</v>
      </c>
      <c r="C237" s="19" t="str">
        <f>$G$1</f>
        <v>N/A</v>
      </c>
      <c r="D237" s="19" t="str">
        <f>$G$1</f>
        <v>N/A</v>
      </c>
    </row>
    <row r="238" spans="1:6" ht="139" customHeight="1" x14ac:dyDescent="0.2">
      <c r="A238" s="14" t="s">
        <v>258</v>
      </c>
      <c r="B238" s="17" t="s">
        <v>31</v>
      </c>
      <c r="C238" s="13" t="str">
        <f>$F$23&amp;CHAR(10)&amp;$F$32</f>
        <v>IEC 62366-1
ISO 20417</v>
      </c>
      <c r="D238" s="13" t="str">
        <f t="shared" si="17"/>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39" spans="1:6" ht="89" customHeight="1" x14ac:dyDescent="0.2">
      <c r="A239" s="14" t="s">
        <v>259</v>
      </c>
      <c r="B239" s="17" t="s">
        <v>31</v>
      </c>
      <c r="C239" s="13" t="str">
        <f>$F$5&amp;CHAR(10)&amp;$F$23&amp;CHAR(10)&amp;_xlfn.TEXTJOIN(CHAR(10),TRUE,$F$30:$F$32)</f>
        <v>ISO 14971
IEC 62366-1
ISO 11607-1
ISO 11607-2
ISO 20417</v>
      </c>
      <c r="D23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40" spans="1:6" ht="17" customHeight="1" x14ac:dyDescent="0.2">
      <c r="A240" s="68" t="s">
        <v>260</v>
      </c>
      <c r="B240" s="68"/>
      <c r="C240" s="68"/>
      <c r="D240" s="68"/>
    </row>
    <row r="241" spans="1:4" x14ac:dyDescent="0.2">
      <c r="A241" s="16" t="s">
        <v>499</v>
      </c>
      <c r="B241" s="17"/>
      <c r="C241" s="60" t="s">
        <v>1006</v>
      </c>
      <c r="D241" s="61"/>
    </row>
    <row r="242" spans="1:4" x14ac:dyDescent="0.2">
      <c r="A242" s="16" t="s">
        <v>500</v>
      </c>
      <c r="B242" s="17"/>
      <c r="C242" s="60" t="s">
        <v>1006</v>
      </c>
      <c r="D242" s="61"/>
    </row>
    <row r="243" spans="1:4" x14ac:dyDescent="0.2">
      <c r="A243" s="62" t="s">
        <v>261</v>
      </c>
      <c r="B243" s="62"/>
      <c r="C243" s="62"/>
      <c r="D243" s="62"/>
    </row>
    <row r="244" spans="1:4" ht="69" customHeight="1" x14ac:dyDescent="0.2">
      <c r="A244" s="16" t="s">
        <v>501</v>
      </c>
      <c r="B244" s="17" t="s">
        <v>544</v>
      </c>
      <c r="C244" s="19" t="str">
        <f>$G$1</f>
        <v>N/A</v>
      </c>
      <c r="D244" s="19" t="str">
        <f>$G$1</f>
        <v>N/A</v>
      </c>
    </row>
    <row r="245" spans="1:4" ht="75" customHeight="1" x14ac:dyDescent="0.2">
      <c r="A245" s="16" t="s">
        <v>502</v>
      </c>
      <c r="B245" s="17" t="s">
        <v>544</v>
      </c>
      <c r="C245" s="19" t="str">
        <f>$G$1</f>
        <v>N/A</v>
      </c>
      <c r="D245" s="19" t="str">
        <f>$G$1</f>
        <v>N/A</v>
      </c>
    </row>
    <row r="246" spans="1:4" ht="46" customHeight="1" x14ac:dyDescent="0.2">
      <c r="A246" s="68" t="s">
        <v>262</v>
      </c>
      <c r="B246" s="68"/>
      <c r="C246" s="68"/>
      <c r="D246" s="68"/>
    </row>
    <row r="247" spans="1:4" ht="89" customHeight="1" x14ac:dyDescent="0.2">
      <c r="A247" s="14" t="s">
        <v>503</v>
      </c>
      <c r="B247" s="17" t="s">
        <v>31</v>
      </c>
      <c r="C247" s="13" t="str">
        <f>$F$32</f>
        <v>ISO 20417</v>
      </c>
      <c r="D247" s="13" t="str">
        <f t="shared" ref="D247" si="18">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48" spans="1:4" ht="89" customHeight="1" x14ac:dyDescent="0.2">
      <c r="A248" s="14" t="s">
        <v>504</v>
      </c>
      <c r="B248" s="17"/>
      <c r="C248" s="60" t="s">
        <v>634</v>
      </c>
      <c r="D248" s="61"/>
    </row>
    <row r="249" spans="1:4" ht="67" customHeight="1" x14ac:dyDescent="0.2">
      <c r="A249" s="14" t="s">
        <v>505</v>
      </c>
      <c r="B249" s="17"/>
      <c r="C249" s="60" t="s">
        <v>634</v>
      </c>
      <c r="D249" s="61"/>
    </row>
    <row r="250" spans="1:4" ht="102" customHeight="1" x14ac:dyDescent="0.2">
      <c r="A250" s="14" t="s">
        <v>506</v>
      </c>
      <c r="B250" s="17" t="s">
        <v>31</v>
      </c>
      <c r="C250" s="19" t="str">
        <f>$G$1</f>
        <v>N/A</v>
      </c>
      <c r="D250" s="19" t="str">
        <f>$G$1</f>
        <v>N/A</v>
      </c>
    </row>
    <row r="251" spans="1:4" ht="103" customHeight="1" x14ac:dyDescent="0.2">
      <c r="A251" s="14" t="s">
        <v>507</v>
      </c>
      <c r="B251" s="17" t="s">
        <v>31</v>
      </c>
      <c r="C251" s="19" t="str">
        <f>$G$1</f>
        <v>N/A</v>
      </c>
      <c r="D251" s="19" t="str">
        <f>$G$1</f>
        <v>N/A</v>
      </c>
    </row>
    <row r="252" spans="1:4" ht="86" customHeight="1" x14ac:dyDescent="0.2">
      <c r="A252" s="14" t="s">
        <v>508</v>
      </c>
      <c r="B252" s="17" t="s">
        <v>31</v>
      </c>
      <c r="C252" s="60" t="s">
        <v>634</v>
      </c>
      <c r="D252" s="61"/>
    </row>
    <row r="253" spans="1:4" ht="97" customHeight="1" x14ac:dyDescent="0.2">
      <c r="A253" s="14" t="s">
        <v>263</v>
      </c>
      <c r="B253" s="17" t="s">
        <v>31</v>
      </c>
      <c r="C253" s="19" t="str">
        <f>$G$1</f>
        <v>N/A</v>
      </c>
      <c r="D253" s="19" t="str">
        <f>$G$1</f>
        <v>N/A</v>
      </c>
    </row>
    <row r="254" spans="1:4" ht="34" customHeight="1" x14ac:dyDescent="0.2">
      <c r="A254" s="14" t="s">
        <v>264</v>
      </c>
      <c r="B254" s="17"/>
      <c r="C254" s="60" t="s">
        <v>634</v>
      </c>
      <c r="D254" s="61"/>
    </row>
    <row r="255" spans="1:4" ht="34" customHeight="1" x14ac:dyDescent="0.2">
      <c r="A255" s="69" t="s">
        <v>265</v>
      </c>
      <c r="B255" s="70"/>
      <c r="C255" s="70"/>
      <c r="D255" s="71"/>
    </row>
    <row r="256" spans="1:4" ht="95" customHeight="1" x14ac:dyDescent="0.2">
      <c r="A256" s="14" t="s">
        <v>509</v>
      </c>
      <c r="B256" s="17" t="s">
        <v>31</v>
      </c>
      <c r="C256" s="13" t="str">
        <f>$F$32</f>
        <v>ISO 20417</v>
      </c>
      <c r="D25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57" spans="1:4" ht="59" customHeight="1" x14ac:dyDescent="0.2">
      <c r="A257" s="14" t="s">
        <v>510</v>
      </c>
      <c r="B257" s="17" t="s">
        <v>31</v>
      </c>
      <c r="C257" s="13" t="str">
        <f>$F$32</f>
        <v>ISO 20417</v>
      </c>
      <c r="D25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58" spans="1:4" ht="34" x14ac:dyDescent="0.2">
      <c r="A258" s="18" t="s">
        <v>266</v>
      </c>
      <c r="B258" s="17" t="s">
        <v>544</v>
      </c>
      <c r="C258" s="19" t="str">
        <f t="shared" ref="C258:D260" si="19">$G$1</f>
        <v>N/A</v>
      </c>
      <c r="D258" s="19" t="str">
        <f t="shared" si="19"/>
        <v>N/A</v>
      </c>
    </row>
    <row r="259" spans="1:4" ht="65" customHeight="1" x14ac:dyDescent="0.2">
      <c r="A259" s="14" t="s">
        <v>267</v>
      </c>
      <c r="B259" s="17" t="s">
        <v>544</v>
      </c>
      <c r="C259" s="19" t="str">
        <f t="shared" si="19"/>
        <v>N/A</v>
      </c>
      <c r="D259" s="19" t="str">
        <f t="shared" si="19"/>
        <v>N/A</v>
      </c>
    </row>
    <row r="260" spans="1:4" ht="34" x14ac:dyDescent="0.2">
      <c r="A260" s="14" t="s">
        <v>268</v>
      </c>
      <c r="B260" s="17" t="s">
        <v>544</v>
      </c>
      <c r="C260" s="19" t="str">
        <f t="shared" si="19"/>
        <v>N/A</v>
      </c>
      <c r="D260" s="19" t="str">
        <f t="shared" si="19"/>
        <v>N/A</v>
      </c>
    </row>
    <row r="261" spans="1:4" ht="59" customHeight="1" x14ac:dyDescent="0.2">
      <c r="A261" s="14" t="s">
        <v>269</v>
      </c>
      <c r="B261" s="17" t="s">
        <v>31</v>
      </c>
      <c r="C261" s="13" t="str">
        <f>$F$32</f>
        <v>ISO 20417</v>
      </c>
      <c r="D26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2" spans="1:4" ht="66" customHeight="1" x14ac:dyDescent="0.2">
      <c r="A262" s="14" t="s">
        <v>270</v>
      </c>
      <c r="B262" s="17" t="s">
        <v>31</v>
      </c>
      <c r="C262" s="13" t="str">
        <f>$F$32</f>
        <v>ISO 20417</v>
      </c>
      <c r="D26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3" spans="1:4" ht="125" customHeight="1" x14ac:dyDescent="0.2">
      <c r="A263" s="14" t="s">
        <v>271</v>
      </c>
      <c r="B263" s="17" t="s">
        <v>31</v>
      </c>
      <c r="C263" s="13" t="str">
        <f>$F$32</f>
        <v>ISO 20417</v>
      </c>
      <c r="D26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4" spans="1:4" ht="82" customHeight="1" x14ac:dyDescent="0.2">
      <c r="A264" s="14" t="s">
        <v>272</v>
      </c>
      <c r="B264" s="17"/>
      <c r="C264" s="60" t="s">
        <v>634</v>
      </c>
      <c r="D264" s="61"/>
    </row>
  </sheetData>
  <mergeCells count="87">
    <mergeCell ref="C264:D264"/>
    <mergeCell ref="C34:D34"/>
    <mergeCell ref="C37:D37"/>
    <mergeCell ref="C101:D101"/>
    <mergeCell ref="C225:D225"/>
    <mergeCell ref="C241:D241"/>
    <mergeCell ref="A29:D29"/>
    <mergeCell ref="A6:D6"/>
    <mergeCell ref="A7:D7"/>
    <mergeCell ref="A14:D14"/>
    <mergeCell ref="A19:D19"/>
    <mergeCell ref="A28:D28"/>
    <mergeCell ref="A57:D57"/>
    <mergeCell ref="A40:D40"/>
    <mergeCell ref="A41:D41"/>
    <mergeCell ref="A42:D42"/>
    <mergeCell ref="A46:D46"/>
    <mergeCell ref="A49:D49"/>
    <mergeCell ref="A50:D50"/>
    <mergeCell ref="C51:D51"/>
    <mergeCell ref="C52:D52"/>
    <mergeCell ref="C53:D53"/>
    <mergeCell ref="C54:D54"/>
    <mergeCell ref="A55:D55"/>
    <mergeCell ref="C47:D47"/>
    <mergeCell ref="C48:D48"/>
    <mergeCell ref="A107:D107"/>
    <mergeCell ref="C58:D58"/>
    <mergeCell ref="A59:D59"/>
    <mergeCell ref="A63:D63"/>
    <mergeCell ref="A64:D64"/>
    <mergeCell ref="A76:D76"/>
    <mergeCell ref="A79:D79"/>
    <mergeCell ref="A80:D80"/>
    <mergeCell ref="A84:D84"/>
    <mergeCell ref="A89:D89"/>
    <mergeCell ref="A91:D91"/>
    <mergeCell ref="A104:D104"/>
    <mergeCell ref="C93:D93"/>
    <mergeCell ref="C95:D95"/>
    <mergeCell ref="C97:D97"/>
    <mergeCell ref="A134:D134"/>
    <mergeCell ref="A135:D135"/>
    <mergeCell ref="A138:D138"/>
    <mergeCell ref="A143:D143"/>
    <mergeCell ref="A148:D148"/>
    <mergeCell ref="C136:D136"/>
    <mergeCell ref="C137:D137"/>
    <mergeCell ref="C139:D139"/>
    <mergeCell ref="C140:D140"/>
    <mergeCell ref="A108:D108"/>
    <mergeCell ref="A111:D111"/>
    <mergeCell ref="A115:D115"/>
    <mergeCell ref="A120:D120"/>
    <mergeCell ref="A125:D125"/>
    <mergeCell ref="A219:D219"/>
    <mergeCell ref="A162:D162"/>
    <mergeCell ref="A166:D166"/>
    <mergeCell ref="A171:D171"/>
    <mergeCell ref="A172:D172"/>
    <mergeCell ref="A173:D173"/>
    <mergeCell ref="A182:D182"/>
    <mergeCell ref="A183:D183"/>
    <mergeCell ref="A188:D188"/>
    <mergeCell ref="A206:D206"/>
    <mergeCell ref="A207:D207"/>
    <mergeCell ref="A218:D218"/>
    <mergeCell ref="C178:D178"/>
    <mergeCell ref="C179:D179"/>
    <mergeCell ref="A230:D230"/>
    <mergeCell ref="A240:D240"/>
    <mergeCell ref="A243:D243"/>
    <mergeCell ref="A246:D246"/>
    <mergeCell ref="A255:D255"/>
    <mergeCell ref="C248:D248"/>
    <mergeCell ref="C249:D249"/>
    <mergeCell ref="C252:D252"/>
    <mergeCell ref="C254:D254"/>
    <mergeCell ref="C242:D242"/>
    <mergeCell ref="C150:D150"/>
    <mergeCell ref="C154:D154"/>
    <mergeCell ref="C177:D177"/>
    <mergeCell ref="C141:D141"/>
    <mergeCell ref="C142:D142"/>
    <mergeCell ref="C145:D145"/>
    <mergeCell ref="A160:D160"/>
    <mergeCell ref="A156:D156"/>
  </mergeCells>
  <phoneticPr fontId="12" type="noConversion"/>
  <dataValidations count="2">
    <dataValidation type="list" allowBlank="1" showInputMessage="1" showErrorMessage="1" sqref="B4:B5 B8:B13 B15:B18 B20:B25 B220:B224 B43:B45 B58 B180:B181 B56 B51:B54 B60:B62 B65:B75 B77:B78 B81:B83 B85:B88 B47:B48 B90 B105:B106 B109:B110 B112:B114 B116:B119 B121:B124 B126:B133 B30:B39 B136:B137 B139:B142 B144:B147 B92:B103 B157:B159 B161 B163:B165 B244:B245 B184:B187 B149:B155 B208:B217 B167:B168 B189:B205 B231:B239 B226:B229 B247:B254 B174:B178 B256:B264" xr:uid="{B5AF36EA-D954-D842-BC65-F4584A7BDB18}">
      <formula1>"Y,N"</formula1>
    </dataValidation>
    <dataValidation type="list" allowBlank="1" showInputMessage="1" showErrorMessage="1" sqref="B241:B242" xr:uid="{D579DBD2-9F10-9543-A893-F34F9155742B}">
      <formula1>"是,否"</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4"/>
  <sheetViews>
    <sheetView zoomScale="80" zoomScaleNormal="80" workbookViewId="0">
      <selection activeCell="C253" sqref="C253"/>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3.83203125" style="2" customWidth="1"/>
    <col min="10" max="16384" width="10.83203125" style="1"/>
  </cols>
  <sheetData>
    <row r="1" spans="1:9" ht="23" x14ac:dyDescent="0.2">
      <c r="A1" s="21" t="s">
        <v>80</v>
      </c>
      <c r="F1" s="32" t="s">
        <v>53</v>
      </c>
      <c r="G1" s="1" t="s">
        <v>514</v>
      </c>
      <c r="I1" s="26" t="s">
        <v>276</v>
      </c>
    </row>
    <row r="3" spans="1:9" ht="32" x14ac:dyDescent="0.2">
      <c r="A3" s="20" t="s">
        <v>78</v>
      </c>
      <c r="B3" s="10" t="s">
        <v>51</v>
      </c>
      <c r="C3" s="11" t="s">
        <v>76</v>
      </c>
      <c r="D3" s="11" t="s">
        <v>77</v>
      </c>
      <c r="E3" s="5"/>
      <c r="F3" s="11" t="s">
        <v>959</v>
      </c>
      <c r="G3" s="4" t="s">
        <v>54</v>
      </c>
      <c r="I3" s="11" t="s">
        <v>576</v>
      </c>
    </row>
    <row r="4" spans="1:9" ht="171" customHeight="1" x14ac:dyDescent="0.2">
      <c r="A4" s="18" t="s">
        <v>32</v>
      </c>
      <c r="B4" s="17" t="s">
        <v>31</v>
      </c>
      <c r="C4" s="13" t="str">
        <f>_xlfn.TEXTJOIN(CHAR(10),TRUE,$F$4:$F$19)&amp;CHAR(10)&amp;$F$21&amp;CHAR(10)&amp;$F$22</f>
        <v>ISO 13485
ISO 14971
ISO 10993-1
EN 13532
EN 13612
ISO 20916
IEC 60601-1
IEC 60601-1-2
IEC 61000-4-2
IEC 61000-4-3
IEC 61000-4-6
IEC 61000-4-8
IEC 61010-1
IEC 61010-2-101
IEC 61326-1
IEC 61326-2-6
IEC 62366-1
IEC 62479</v>
      </c>
      <c r="D4"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4" s="2"/>
      <c r="F4" s="31" t="s">
        <v>73</v>
      </c>
      <c r="G4" s="18" t="s">
        <v>56</v>
      </c>
      <c r="I4" s="18" t="s">
        <v>878</v>
      </c>
    </row>
    <row r="5" spans="1:9" ht="62" customHeight="1" x14ac:dyDescent="0.2">
      <c r="A5" s="18" t="s">
        <v>33</v>
      </c>
      <c r="B5" s="17" t="s">
        <v>31</v>
      </c>
      <c r="C5" s="13" t="str">
        <f>$F$5</f>
        <v>ISO 14971</v>
      </c>
      <c r="D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5" s="2"/>
      <c r="F5" s="31" t="s">
        <v>74</v>
      </c>
      <c r="G5" s="18" t="s">
        <v>55</v>
      </c>
      <c r="I5" s="18" t="s">
        <v>879</v>
      </c>
    </row>
    <row r="6" spans="1:9" ht="34" x14ac:dyDescent="0.2">
      <c r="A6" s="60" t="s">
        <v>34</v>
      </c>
      <c r="B6" s="95"/>
      <c r="C6" s="95"/>
      <c r="D6" s="61"/>
      <c r="E6" s="2"/>
      <c r="F6" s="31" t="s">
        <v>57</v>
      </c>
      <c r="G6" s="18" t="s">
        <v>58</v>
      </c>
      <c r="I6" s="18" t="s">
        <v>899</v>
      </c>
    </row>
    <row r="7" spans="1:9" ht="34" x14ac:dyDescent="0.2">
      <c r="A7" s="60" t="s">
        <v>0</v>
      </c>
      <c r="B7" s="95"/>
      <c r="C7" s="95"/>
      <c r="D7" s="61"/>
      <c r="E7" s="2"/>
      <c r="F7" s="31" t="s">
        <v>920</v>
      </c>
      <c r="G7" s="18" t="s">
        <v>921</v>
      </c>
      <c r="I7" s="18" t="s">
        <v>900</v>
      </c>
    </row>
    <row r="8" spans="1:9" ht="116" customHeight="1" x14ac:dyDescent="0.2">
      <c r="A8" s="18" t="s">
        <v>35</v>
      </c>
      <c r="B8" s="17" t="s">
        <v>31</v>
      </c>
      <c r="C8" s="13" t="str">
        <f t="shared" ref="C8:C13" si="0">$F$5</f>
        <v>ISO 14971</v>
      </c>
      <c r="D8" s="13" t="str">
        <f t="shared" ref="D8:D13" si="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8" s="2"/>
      <c r="F8" s="31" t="s">
        <v>934</v>
      </c>
      <c r="G8" s="18" t="s">
        <v>935</v>
      </c>
      <c r="I8" s="18" t="s">
        <v>901</v>
      </c>
    </row>
    <row r="9" spans="1:9" ht="113" customHeight="1" x14ac:dyDescent="0.2">
      <c r="A9" s="18" t="s">
        <v>36</v>
      </c>
      <c r="B9" s="17" t="s">
        <v>31</v>
      </c>
      <c r="C9" s="13" t="str">
        <f t="shared" si="0"/>
        <v>ISO 14971</v>
      </c>
      <c r="D9"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9" s="2"/>
      <c r="F9" s="31" t="s">
        <v>932</v>
      </c>
      <c r="G9" s="18" t="s">
        <v>933</v>
      </c>
      <c r="I9" s="18" t="s">
        <v>906</v>
      </c>
    </row>
    <row r="10" spans="1:9" ht="95" customHeight="1" x14ac:dyDescent="0.2">
      <c r="A10" s="18" t="s">
        <v>37</v>
      </c>
      <c r="B10" s="17" t="s">
        <v>31</v>
      </c>
      <c r="C10" s="13" t="str">
        <f t="shared" si="0"/>
        <v>ISO 14971</v>
      </c>
      <c r="D10"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0" s="2"/>
      <c r="F10" s="31" t="s">
        <v>523</v>
      </c>
      <c r="G10" s="18" t="s">
        <v>907</v>
      </c>
      <c r="I10" s="18" t="s">
        <v>880</v>
      </c>
    </row>
    <row r="11" spans="1:9" ht="93" customHeight="1" x14ac:dyDescent="0.2">
      <c r="A11" s="18" t="s">
        <v>38</v>
      </c>
      <c r="B11" s="17" t="s">
        <v>31</v>
      </c>
      <c r="C11" s="13" t="str">
        <f t="shared" si="0"/>
        <v>ISO 14971</v>
      </c>
      <c r="D11"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1" s="2"/>
      <c r="F11" s="31" t="s">
        <v>526</v>
      </c>
      <c r="G11" s="18" t="s">
        <v>525</v>
      </c>
      <c r="I11" s="18" t="s">
        <v>881</v>
      </c>
    </row>
    <row r="12" spans="1:9" ht="78" customHeight="1" x14ac:dyDescent="0.2">
      <c r="A12" s="18" t="s">
        <v>52</v>
      </c>
      <c r="B12" s="17" t="s">
        <v>31</v>
      </c>
      <c r="C12" s="13" t="str">
        <f t="shared" si="0"/>
        <v>ISO 14971</v>
      </c>
      <c r="D12"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2" s="2"/>
      <c r="F12" s="31" t="s">
        <v>912</v>
      </c>
      <c r="G12" s="18" t="s">
        <v>913</v>
      </c>
      <c r="I12" s="18" t="s">
        <v>882</v>
      </c>
    </row>
    <row r="13" spans="1:9" ht="94" customHeight="1" x14ac:dyDescent="0.2">
      <c r="A13" s="18" t="s">
        <v>39</v>
      </c>
      <c r="B13" s="17" t="s">
        <v>31</v>
      </c>
      <c r="C13" s="13" t="str">
        <f t="shared" si="0"/>
        <v>ISO 14971</v>
      </c>
      <c r="D13"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3" s="2"/>
      <c r="F13" s="31" t="s">
        <v>915</v>
      </c>
      <c r="G13" s="18" t="s">
        <v>914</v>
      </c>
      <c r="I13" s="18" t="s">
        <v>883</v>
      </c>
    </row>
    <row r="14" spans="1:9" ht="64" customHeight="1" x14ac:dyDescent="0.2">
      <c r="A14" s="60" t="s">
        <v>40</v>
      </c>
      <c r="B14" s="95"/>
      <c r="C14" s="95"/>
      <c r="D14" s="61"/>
      <c r="F14" s="31" t="s">
        <v>916</v>
      </c>
      <c r="G14" s="18" t="s">
        <v>917</v>
      </c>
      <c r="I14" s="18" t="s">
        <v>884</v>
      </c>
    </row>
    <row r="15" spans="1:9" ht="149" customHeight="1" x14ac:dyDescent="0.2">
      <c r="A15" s="18" t="s">
        <v>41</v>
      </c>
      <c r="B15" s="17" t="s">
        <v>31</v>
      </c>
      <c r="C15" s="13" t="str">
        <f>$F$5</f>
        <v>ISO 14971</v>
      </c>
      <c r="D1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5" s="31" t="s">
        <v>918</v>
      </c>
      <c r="G15" s="18" t="s">
        <v>919</v>
      </c>
      <c r="I15" s="18" t="s">
        <v>902</v>
      </c>
    </row>
    <row r="16" spans="1:9" ht="91" customHeight="1" x14ac:dyDescent="0.2">
      <c r="A16" s="18" t="s">
        <v>42</v>
      </c>
      <c r="B16" s="17" t="s">
        <v>31</v>
      </c>
      <c r="C16" s="13" t="str">
        <f>$F$5</f>
        <v>ISO 14971</v>
      </c>
      <c r="D16"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6" s="31" t="s">
        <v>910</v>
      </c>
      <c r="G16" s="18" t="s">
        <v>911</v>
      </c>
      <c r="I16" s="18" t="s">
        <v>903</v>
      </c>
    </row>
    <row r="17" spans="1:9" ht="140" customHeight="1" x14ac:dyDescent="0.2">
      <c r="A17" s="18" t="s">
        <v>43</v>
      </c>
      <c r="B17" s="17" t="s">
        <v>31</v>
      </c>
      <c r="C17" s="13" t="str">
        <f>$F$5</f>
        <v>ISO 14971</v>
      </c>
      <c r="D17"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7" s="31" t="s">
        <v>924</v>
      </c>
      <c r="G17" s="18" t="s">
        <v>925</v>
      </c>
      <c r="I17" s="18" t="s">
        <v>904</v>
      </c>
    </row>
    <row r="18" spans="1:9" ht="84" customHeight="1" x14ac:dyDescent="0.2">
      <c r="A18" s="18" t="s">
        <v>1</v>
      </c>
      <c r="B18" s="17" t="s">
        <v>31</v>
      </c>
      <c r="C18" s="13" t="str">
        <f>$F$5</f>
        <v>ISO 14971</v>
      </c>
      <c r="D18"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8" s="31" t="s">
        <v>926</v>
      </c>
      <c r="G18" s="18" t="s">
        <v>927</v>
      </c>
      <c r="I18" s="18" t="s">
        <v>885</v>
      </c>
    </row>
    <row r="19" spans="1:9" ht="51" x14ac:dyDescent="0.2">
      <c r="A19" s="99" t="s">
        <v>44</v>
      </c>
      <c r="B19" s="100"/>
      <c r="C19" s="100"/>
      <c r="D19" s="101"/>
      <c r="F19" s="31" t="s">
        <v>928</v>
      </c>
      <c r="G19" s="18" t="s">
        <v>929</v>
      </c>
      <c r="I19" s="18" t="s">
        <v>886</v>
      </c>
    </row>
    <row r="20" spans="1:9" ht="153" customHeight="1" x14ac:dyDescent="0.2">
      <c r="A20" s="18" t="s">
        <v>45</v>
      </c>
      <c r="B20" s="17" t="s">
        <v>31</v>
      </c>
      <c r="C20" s="13" t="str">
        <f>$F$5&amp;CHAR(10)&amp;$F$21</f>
        <v>ISO 14971
IEC 62366-1</v>
      </c>
      <c r="D2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0" s="31" t="s">
        <v>806</v>
      </c>
      <c r="G20" s="18" t="s">
        <v>805</v>
      </c>
      <c r="I20" s="18" t="s">
        <v>887</v>
      </c>
    </row>
    <row r="21" spans="1:9" ht="136" customHeight="1" x14ac:dyDescent="0.2">
      <c r="A21" s="18" t="s">
        <v>46</v>
      </c>
      <c r="B21" s="17" t="s">
        <v>31</v>
      </c>
      <c r="C21" s="13" t="str">
        <f>$F$5&amp;CHAR(10)&amp;$F$21</f>
        <v>ISO 14971
IEC 62366-1</v>
      </c>
      <c r="D2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1" s="31" t="s">
        <v>539</v>
      </c>
      <c r="G21" s="18" t="s">
        <v>540</v>
      </c>
      <c r="I21" s="18" t="s">
        <v>888</v>
      </c>
    </row>
    <row r="22" spans="1:9" ht="135" customHeight="1" x14ac:dyDescent="0.2">
      <c r="A22" s="18" t="s">
        <v>47</v>
      </c>
      <c r="B22" s="17" t="s">
        <v>31</v>
      </c>
      <c r="C22" s="13" t="str">
        <f>$F$5&amp;CHAR(10)&amp;_xlfn.TEXTJOIN(CHAR(10),TRUE,$F$7:$F$8)&amp;CHAR(10)&amp;_xlfn.TEXTJOIN(CHAR(10),TRUE,$F$10:$F$19)&amp;CHAR(10)&amp;$F$21&amp;CHAR(10)</f>
        <v xml:space="preserve">ISO 14971
EN 13532
EN 13612
IEC 60601-1
IEC 60601-1-2
IEC 61000-4-2
IEC 61000-4-3
IEC 61000-4-6
IEC 61000-4-8
IEC 61010-1
IEC 61010-2-101
IEC 61326-1
IEC 61326-2-6
IEC 62366-1
</v>
      </c>
      <c r="D2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2" s="31" t="s">
        <v>930</v>
      </c>
      <c r="G22" s="18" t="s">
        <v>931</v>
      </c>
      <c r="I22" s="18" t="s">
        <v>889</v>
      </c>
    </row>
    <row r="23" spans="1:9" ht="154" customHeight="1" x14ac:dyDescent="0.2">
      <c r="A23" s="18" t="s">
        <v>48</v>
      </c>
      <c r="B23" s="17" t="s">
        <v>31</v>
      </c>
      <c r="C23" s="13" t="str">
        <f>$F$5&amp;CHAR(10)&amp;$F$7&amp;CHAR(10)&amp;_xlfn.TEXTJOIN(CHAR(10),TRUE,$F$16:$F$17)&amp;CHAR(10)&amp;_xlfn.TEXTJOIN(CHAR(10),TRUE,$F$27:$F$30)</f>
        <v>ISO 14971
EN 13532
IEC 61010-1
IEC 61010-2-101
ISO 11607-1
ISO 11607-2
ISO 18113-1
ISO 20417</v>
      </c>
      <c r="D23"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3" s="31" t="s">
        <v>541</v>
      </c>
      <c r="G23" s="18" t="s">
        <v>542</v>
      </c>
      <c r="I23" s="18" t="s">
        <v>890</v>
      </c>
    </row>
    <row r="24" spans="1:9" ht="120" customHeight="1" x14ac:dyDescent="0.2">
      <c r="A24" s="18" t="s">
        <v>49</v>
      </c>
      <c r="B24" s="17" t="s">
        <v>31</v>
      </c>
      <c r="C24" s="13" t="str">
        <f>$F$5</f>
        <v>ISO 14971</v>
      </c>
      <c r="D24"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4" s="31" t="s">
        <v>908</v>
      </c>
      <c r="G24" s="18" t="s">
        <v>909</v>
      </c>
      <c r="I24" s="18" t="s">
        <v>891</v>
      </c>
    </row>
    <row r="25" spans="1:9" ht="34" x14ac:dyDescent="0.2">
      <c r="B25" s="27"/>
      <c r="C25" s="28"/>
      <c r="D25" s="28"/>
      <c r="F25" s="31" t="s">
        <v>591</v>
      </c>
      <c r="G25" s="18" t="s">
        <v>592</v>
      </c>
      <c r="I25" s="18" t="s">
        <v>892</v>
      </c>
    </row>
    <row r="26" spans="1:9" ht="32" customHeight="1" x14ac:dyDescent="0.2">
      <c r="F26" s="31" t="s">
        <v>515</v>
      </c>
      <c r="G26" s="18" t="s">
        <v>516</v>
      </c>
      <c r="I26" s="18" t="s">
        <v>893</v>
      </c>
    </row>
    <row r="27" spans="1:9" ht="51" x14ac:dyDescent="0.2">
      <c r="A27" s="20" t="s">
        <v>322</v>
      </c>
      <c r="B27" s="10" t="s">
        <v>51</v>
      </c>
      <c r="C27" s="11" t="s">
        <v>76</v>
      </c>
      <c r="D27" s="11" t="s">
        <v>77</v>
      </c>
      <c r="F27" s="31" t="s">
        <v>517</v>
      </c>
      <c r="G27" s="18" t="s">
        <v>518</v>
      </c>
      <c r="I27" s="18" t="s">
        <v>894</v>
      </c>
    </row>
    <row r="28" spans="1:9" s="28" customFormat="1" ht="51" x14ac:dyDescent="0.2">
      <c r="A28" s="92" t="s">
        <v>323</v>
      </c>
      <c r="B28" s="93"/>
      <c r="C28" s="93"/>
      <c r="D28" s="94"/>
      <c r="F28" s="31" t="s">
        <v>535</v>
      </c>
      <c r="G28" s="18" t="s">
        <v>536</v>
      </c>
      <c r="I28" s="18" t="s">
        <v>895</v>
      </c>
    </row>
    <row r="29" spans="1:9" s="28" customFormat="1" ht="50" customHeight="1" x14ac:dyDescent="0.2">
      <c r="A29" s="60" t="s">
        <v>348</v>
      </c>
      <c r="B29" s="95"/>
      <c r="C29" s="95"/>
      <c r="D29" s="61"/>
      <c r="F29" s="31" t="s">
        <v>922</v>
      </c>
      <c r="G29" s="18" t="s">
        <v>923</v>
      </c>
      <c r="I29" s="18" t="s">
        <v>896</v>
      </c>
    </row>
    <row r="30" spans="1:9" s="28" customFormat="1" ht="121" customHeight="1" x14ac:dyDescent="0.2">
      <c r="A30" s="18" t="s">
        <v>349</v>
      </c>
      <c r="B30" s="17" t="s">
        <v>31</v>
      </c>
      <c r="C30" s="13" t="str">
        <f>$F$7</f>
        <v>EN 13532</v>
      </c>
      <c r="D3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0" s="31" t="s">
        <v>512</v>
      </c>
      <c r="G30" s="18" t="s">
        <v>513</v>
      </c>
      <c r="I30" s="18" t="s">
        <v>905</v>
      </c>
    </row>
    <row r="31" spans="1:9" s="28" customFormat="1" ht="115" customHeight="1" x14ac:dyDescent="0.2">
      <c r="A31" s="18" t="s">
        <v>350</v>
      </c>
      <c r="B31" s="17" t="s">
        <v>31</v>
      </c>
      <c r="C31" s="13" t="str">
        <f>_xlfn.TEXTJOIN(CHAR(10),TRUE,$F$7:$F$9)</f>
        <v>EN 13532
EN 13612
ISO 20916</v>
      </c>
      <c r="D3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1" s="36"/>
      <c r="G31" s="22"/>
      <c r="I31" s="18" t="s">
        <v>897</v>
      </c>
    </row>
    <row r="32" spans="1:9" s="28" customFormat="1" ht="89" customHeight="1" x14ac:dyDescent="0.2">
      <c r="A32" s="18" t="s">
        <v>351</v>
      </c>
      <c r="B32" s="17" t="s">
        <v>31</v>
      </c>
      <c r="C32" s="13" t="str">
        <f>$F$7</f>
        <v>EN 13532</v>
      </c>
      <c r="D3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2" s="27"/>
      <c r="I32" s="18" t="s">
        <v>898</v>
      </c>
    </row>
    <row r="33" spans="1:10" s="28" customFormat="1" ht="131" customHeight="1" x14ac:dyDescent="0.2">
      <c r="A33" s="18" t="s">
        <v>352</v>
      </c>
      <c r="B33" s="17" t="s">
        <v>31</v>
      </c>
      <c r="C33" s="13" t="str">
        <f>$F$8</f>
        <v>EN 13612</v>
      </c>
      <c r="D33"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3" s="27"/>
      <c r="I33" s="29"/>
    </row>
    <row r="34" spans="1:10" s="28" customFormat="1" ht="16" customHeight="1" x14ac:dyDescent="0.2">
      <c r="A34" s="60" t="s">
        <v>353</v>
      </c>
      <c r="B34" s="95"/>
      <c r="C34" s="95"/>
      <c r="D34" s="61"/>
      <c r="F34" s="27"/>
      <c r="I34" s="29"/>
    </row>
    <row r="35" spans="1:10" s="28" customFormat="1" ht="113" customHeight="1" x14ac:dyDescent="0.2">
      <c r="A35" s="18" t="s">
        <v>354</v>
      </c>
      <c r="B35" s="17" t="s">
        <v>31</v>
      </c>
      <c r="C35" s="13" t="str">
        <f>_xlfn.TEXTJOIN(CHAR(10),TRUE,$F$7:$F$9)&amp;CHAR(10)&amp;$F$21</f>
        <v>EN 13532
EN 13612
ISO 20916
IEC 62366-1</v>
      </c>
      <c r="D3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5" s="27"/>
      <c r="I35" s="29"/>
    </row>
    <row r="36" spans="1:10" s="28" customFormat="1" ht="101" customHeight="1" x14ac:dyDescent="0.2">
      <c r="A36" s="18" t="s">
        <v>355</v>
      </c>
      <c r="B36" s="17" t="s">
        <v>31</v>
      </c>
      <c r="C36" s="13" t="str">
        <f>_xlfn.TEXTJOIN(CHAR(10),TRUE,$F$7:$F$9)&amp;CHAR(10)&amp;$F$21</f>
        <v>EN 13532
EN 13612
ISO 20916
IEC 62366-1</v>
      </c>
      <c r="D36"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6" s="27"/>
      <c r="I36" s="29"/>
    </row>
    <row r="37" spans="1:10" ht="17" customHeight="1" x14ac:dyDescent="0.2">
      <c r="A37" s="92" t="s">
        <v>81</v>
      </c>
      <c r="B37" s="93"/>
      <c r="C37" s="93"/>
      <c r="D37" s="94"/>
    </row>
    <row r="38" spans="1:10" ht="75" customHeight="1" x14ac:dyDescent="0.2">
      <c r="A38" s="18" t="s">
        <v>380</v>
      </c>
      <c r="B38" s="17" t="s">
        <v>31</v>
      </c>
      <c r="C38" s="13" t="str">
        <f>_xlfn.TEXTJOIN(CHAR(10),TRUE,$F$7:$F$8)&amp;CHAR(10)&amp;_xlfn.TEXTJOIN(CHAR(10),TRUE,$F$10:$F$19)&amp;CHAR(10)&amp;$F$21&amp;CHAR(10)&amp;_xlfn.TEXTJOIN(CHAR(10),TRUE,$F$26:$F$29)</f>
        <v>EN 13532
EN 13612
IEC 60601-1
IEC 60601-1-2
IEC 61000-4-2
IEC 61000-4-3
IEC 61000-4-6
IEC 61000-4-8
IEC 61010-1
IEC 61010-2-101
IEC 61326-1
IEC 61326-2-6
IEC 62366-1
ISO 11135
ISO 11607-1
ISO 11607-2
ISO 18113-1</v>
      </c>
      <c r="D38"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39" spans="1:10" ht="140" customHeight="1" x14ac:dyDescent="0.2">
      <c r="A39" s="18" t="s">
        <v>16</v>
      </c>
      <c r="B39" s="17" t="s">
        <v>31</v>
      </c>
      <c r="C39" s="13" t="str">
        <f>_xlfn.TEXTJOIN(CHAR(10),TRUE,$F$5:$F$7)</f>
        <v>ISO 14971
ISO 10993-1
EN 13532</v>
      </c>
      <c r="D39"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0" spans="1:10" ht="93" customHeight="1" x14ac:dyDescent="0.2">
      <c r="A40" s="18" t="s">
        <v>90</v>
      </c>
      <c r="B40" s="17" t="s">
        <v>31</v>
      </c>
      <c r="C40" s="13" t="str">
        <f>_xlfn.TEXTJOIN(CHAR(10),TRUE,$F$5:$F$7)</f>
        <v>ISO 14971
ISO 10993-1
EN 13532</v>
      </c>
      <c r="D4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1" spans="1:10" ht="143" customHeight="1" x14ac:dyDescent="0.2">
      <c r="A41" s="18" t="s">
        <v>324</v>
      </c>
      <c r="B41" s="17" t="s">
        <v>31</v>
      </c>
      <c r="C41" s="13" t="str">
        <f>_xlfn.TEXTJOIN(CHAR(10),TRUE,$F$5:$F$7)&amp;CHAR(10)&amp;$F$23</f>
        <v>ISO 14971
ISO 10993-1
EN 13532
IEC 63000</v>
      </c>
      <c r="D4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2" spans="1:10" ht="93" customHeight="1" x14ac:dyDescent="0.2">
      <c r="A42" s="13" t="s">
        <v>325</v>
      </c>
      <c r="B42" s="17" t="s">
        <v>31</v>
      </c>
      <c r="C42" s="13" t="str">
        <f>$F$5&amp;CHAR(10)&amp;$F$7&amp;CHAR(10)&amp;_xlfn.TEXTJOIN(CHAR(10),TRUE,$F$16:$F$17)</f>
        <v>ISO 14971
EN 13532
IEC 61010-1
IEC 61010-2-101</v>
      </c>
      <c r="D4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3" spans="1:10" ht="17" customHeight="1" x14ac:dyDescent="0.2">
      <c r="A43" s="92" t="s">
        <v>511</v>
      </c>
      <c r="B43" s="93"/>
      <c r="C43" s="93"/>
      <c r="D43" s="94"/>
      <c r="F43" s="81"/>
      <c r="G43" s="81"/>
      <c r="H43" s="81"/>
      <c r="I43" s="82"/>
      <c r="J43" s="82"/>
    </row>
    <row r="44" spans="1:10" ht="34" customHeight="1" x14ac:dyDescent="0.2">
      <c r="A44" s="60" t="s">
        <v>107</v>
      </c>
      <c r="B44" s="95"/>
      <c r="C44" s="95"/>
      <c r="D44" s="61"/>
      <c r="F44" s="83"/>
      <c r="G44" s="83"/>
      <c r="H44" s="83"/>
      <c r="I44" s="80"/>
      <c r="J44" s="80"/>
    </row>
    <row r="45" spans="1:10" ht="95" customHeight="1" x14ac:dyDescent="0.2">
      <c r="A45" s="24" t="s">
        <v>326</v>
      </c>
      <c r="B45" s="17" t="s">
        <v>31</v>
      </c>
      <c r="C45" s="13" t="str">
        <f>_xlfn.TEXTJOIN(CHAR(10),TRUE,$F$5:$F$8)&amp;CHAR(10)&amp;$F$21</f>
        <v>ISO 14971
ISO 10993-1
EN 13532
EN 13612
IEC 62366-1</v>
      </c>
      <c r="D45" s="13" t="str">
        <f t="shared" ref="D45:D52" si="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5" s="9"/>
      <c r="H45" s="8"/>
      <c r="I45" s="27"/>
    </row>
    <row r="46" spans="1:10" ht="138" customHeight="1" x14ac:dyDescent="0.2">
      <c r="A46" s="24" t="s">
        <v>327</v>
      </c>
      <c r="B46" s="17" t="s">
        <v>31</v>
      </c>
      <c r="C46" s="13" t="str">
        <f>_xlfn.TEXTJOIN(CHAR(10),TRUE,$F$5:$F$7)&amp;CHAR(10)&amp;$F$21</f>
        <v>ISO 14971
ISO 10993-1
EN 13532
IEC 62366-1</v>
      </c>
      <c r="D46"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6" s="9"/>
      <c r="H46" s="8"/>
      <c r="I46" s="27"/>
    </row>
    <row r="47" spans="1:10" ht="140" customHeight="1" x14ac:dyDescent="0.2">
      <c r="A47" s="23" t="s">
        <v>328</v>
      </c>
      <c r="B47" s="17" t="s">
        <v>31</v>
      </c>
      <c r="C47" s="13" t="str">
        <f>_xlfn.TEXTJOIN(CHAR(10),TRUE,$F$5:$F$7)&amp;CHAR(10)&amp;$F$21</f>
        <v>ISO 14971
ISO 10993-1
EN 13532
IEC 62366-1</v>
      </c>
      <c r="D47"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7" s="9"/>
      <c r="H47" s="8"/>
      <c r="I47" s="27"/>
    </row>
    <row r="48" spans="1:10" ht="105" customHeight="1" x14ac:dyDescent="0.2">
      <c r="A48" s="23" t="s">
        <v>329</v>
      </c>
      <c r="B48" s="17" t="s">
        <v>31</v>
      </c>
      <c r="C48" s="13" t="str">
        <f>_xlfn.TEXTJOIN(CHAR(10),TRUE,$F$27:$F$30)</f>
        <v>ISO 11607-1
ISO 11607-2
ISO 18113-1
ISO 20417</v>
      </c>
      <c r="D48"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8" s="9"/>
      <c r="H48" s="8"/>
      <c r="I48" s="27"/>
    </row>
    <row r="49" spans="1:10" ht="101" customHeight="1" x14ac:dyDescent="0.2">
      <c r="A49" s="23" t="s">
        <v>330</v>
      </c>
      <c r="B49" s="17" t="s">
        <v>31</v>
      </c>
      <c r="C49" s="13" t="str">
        <f>_xlfn.TEXTJOIN(CHAR(10),TRUE,$F$4:$F$5)&amp;CHAR(10)&amp;_xlfn.TEXTJOIN(CHAR(10),TRUE,$F$25:$F$28)</f>
        <v>ISO 13485
ISO 14971
ISO 11737-1
ISO 11135
ISO 11607-1
ISO 11607-2</v>
      </c>
      <c r="D49"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49" s="34"/>
      <c r="G49" s="9"/>
      <c r="H49" s="8"/>
      <c r="I49" s="27"/>
    </row>
    <row r="50" spans="1:10" ht="69" customHeight="1" x14ac:dyDescent="0.2">
      <c r="A50" s="23" t="s">
        <v>331</v>
      </c>
      <c r="B50" s="17" t="s">
        <v>31</v>
      </c>
      <c r="C50" s="13" t="str">
        <f>_xlfn.TEXTJOIN(CHAR(10),TRUE,$F$4:$F$5)&amp;CHAR(10)&amp;_xlfn.TEXTJOIN(CHAR(10),TRUE,$F$25:$F$26)</f>
        <v>ISO 13485
ISO 14971
ISO 11737-1
ISO 11135</v>
      </c>
      <c r="D50"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0" s="34"/>
      <c r="G50" s="9"/>
      <c r="H50" s="8"/>
      <c r="I50" s="27"/>
    </row>
    <row r="51" spans="1:10" ht="64" customHeight="1" x14ac:dyDescent="0.2">
      <c r="A51" s="23" t="s">
        <v>332</v>
      </c>
      <c r="B51" s="17" t="s">
        <v>31</v>
      </c>
      <c r="C51" s="13" t="str">
        <f>_xlfn.TEXTJOIN(CHAR(10),TRUE,$F$4:$F$5)&amp;CHAR(10)&amp;$F$30</f>
        <v>ISO 13485
ISO 14971
ISO 20417</v>
      </c>
      <c r="D51"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1" s="34"/>
      <c r="G51" s="9"/>
      <c r="H51" s="8"/>
      <c r="I51" s="27"/>
    </row>
    <row r="52" spans="1:10" ht="41" customHeight="1" x14ac:dyDescent="0.2">
      <c r="A52" s="23" t="s">
        <v>333</v>
      </c>
      <c r="B52" s="17" t="s">
        <v>31</v>
      </c>
      <c r="C52" s="13" t="str">
        <f>_xlfn.TEXTJOIN(CHAR(10),TRUE,$F$27:$F$30)</f>
        <v>ISO 11607-1
ISO 11607-2
ISO 18113-1
ISO 20417</v>
      </c>
      <c r="D52"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2" s="34"/>
      <c r="G52" s="9"/>
      <c r="H52" s="8"/>
      <c r="I52" s="27"/>
    </row>
    <row r="53" spans="1:10" x14ac:dyDescent="0.2">
      <c r="A53" s="92" t="s">
        <v>334</v>
      </c>
      <c r="B53" s="93"/>
      <c r="C53" s="93"/>
      <c r="D53" s="94"/>
      <c r="F53" s="34"/>
      <c r="G53" s="9"/>
      <c r="H53" s="8"/>
      <c r="I53" s="27"/>
    </row>
    <row r="54" spans="1:10" ht="51" x14ac:dyDescent="0.2">
      <c r="A54" s="14" t="s">
        <v>17</v>
      </c>
      <c r="B54" s="44"/>
      <c r="C54" s="84" t="s">
        <v>634</v>
      </c>
      <c r="D54" s="85"/>
      <c r="F54" s="81"/>
      <c r="G54" s="81"/>
      <c r="H54" s="81"/>
      <c r="I54" s="78"/>
      <c r="J54" s="78"/>
    </row>
    <row r="55" spans="1:10" ht="68" x14ac:dyDescent="0.2">
      <c r="A55" s="23" t="s">
        <v>18</v>
      </c>
      <c r="B55" s="44"/>
      <c r="C55" s="84" t="s">
        <v>634</v>
      </c>
      <c r="D55" s="85"/>
      <c r="F55" s="34"/>
      <c r="G55" s="2"/>
      <c r="H55" s="2"/>
      <c r="I55" s="27"/>
    </row>
    <row r="56" spans="1:10" x14ac:dyDescent="0.2">
      <c r="A56" s="64" t="s">
        <v>335</v>
      </c>
      <c r="B56" s="65"/>
      <c r="C56" s="65"/>
      <c r="D56" s="66"/>
      <c r="F56" s="34"/>
      <c r="G56" s="9"/>
      <c r="H56" s="8"/>
      <c r="I56" s="27"/>
    </row>
    <row r="57" spans="1:10" ht="51" x14ac:dyDescent="0.2">
      <c r="A57" s="18" t="s">
        <v>336</v>
      </c>
      <c r="B57" s="44"/>
      <c r="C57" s="84" t="s">
        <v>634</v>
      </c>
      <c r="D57" s="85"/>
      <c r="F57" s="77"/>
      <c r="G57" s="77"/>
      <c r="H57" s="77"/>
      <c r="I57" s="78"/>
      <c r="J57" s="78"/>
    </row>
    <row r="58" spans="1:10" x14ac:dyDescent="0.2">
      <c r="A58" s="96" t="s">
        <v>337</v>
      </c>
      <c r="B58" s="97"/>
      <c r="C58" s="97"/>
      <c r="D58" s="98"/>
      <c r="F58" s="36"/>
      <c r="G58" s="9"/>
      <c r="H58" s="8"/>
      <c r="I58" s="27"/>
    </row>
    <row r="59" spans="1:10" ht="140" customHeight="1" x14ac:dyDescent="0.2">
      <c r="A59" s="14" t="s">
        <v>135</v>
      </c>
      <c r="B59" s="17" t="s">
        <v>31</v>
      </c>
      <c r="C59" s="13" t="str">
        <f>$F$5&amp;CHAR(10)&amp;_xlfn.TEXTJOIN(CHAR(10),TRUE,$F$10:$F$19)&amp;CHAR(10)&amp;$F$21</f>
        <v>ISO 14971
IEC 60601-1
IEC 60601-1-2
IEC 61000-4-2
IEC 61000-4-3
IEC 61000-4-6
IEC 61000-4-8
IEC 61010-1
IEC 61010-2-101
IEC 61326-1
IEC 61326-2-6
IEC 62366-1</v>
      </c>
      <c r="D59" s="13" t="str">
        <f t="shared" ref="D59:D70" si="3">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9" s="79"/>
      <c r="G59" s="79"/>
      <c r="H59" s="79"/>
      <c r="I59" s="80"/>
      <c r="J59" s="80"/>
    </row>
    <row r="60" spans="1:10" ht="91" customHeight="1" x14ac:dyDescent="0.2">
      <c r="A60" s="14" t="s">
        <v>136</v>
      </c>
      <c r="B60" s="17" t="s">
        <v>31</v>
      </c>
      <c r="C60" s="13" t="str">
        <f>$F$5&amp;CHAR(10)&amp;$F$7&amp;CHAR(10)&amp;_xlfn.TEXTJOIN(CHAR(10),TRUE,$F$10:$F$19)&amp;CHAR(10)&amp;$F$21&amp;CHAR(10)&amp;$F$22</f>
        <v>ISO 14971
EN 13532
IEC 60601-1
IEC 60601-1-2
IEC 61000-4-2
IEC 61000-4-3
IEC 61000-4-6
IEC 61000-4-8
IEC 61010-1
IEC 61010-2-101
IEC 61326-1
IEC 61326-2-6
IEC 62366-1
IEC 62479</v>
      </c>
      <c r="D6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0" s="34"/>
      <c r="G60" s="9"/>
      <c r="H60" s="8"/>
      <c r="I60" s="27"/>
    </row>
    <row r="61" spans="1:10" ht="108" customHeight="1" x14ac:dyDescent="0.2">
      <c r="A61" s="14" t="s">
        <v>137</v>
      </c>
      <c r="B61" s="17" t="s">
        <v>31</v>
      </c>
      <c r="C61" s="13" t="str">
        <f>_xlfn.TEXTJOIN(CHAR(10),TRUE,$F$5:$F$7)</f>
        <v>ISO 14971
ISO 10993-1
EN 13532</v>
      </c>
      <c r="D61"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1" s="34"/>
      <c r="G61" s="9"/>
      <c r="H61" s="8"/>
      <c r="I61" s="27"/>
    </row>
    <row r="62" spans="1:10" ht="44" customHeight="1" x14ac:dyDescent="0.2">
      <c r="A62" s="14" t="s">
        <v>138</v>
      </c>
      <c r="B62" s="17" t="s">
        <v>31</v>
      </c>
      <c r="C62" s="13" t="str">
        <f>$F$5&amp;CHAR(10)&amp;$F$20&amp;CHAR(10)&amp;$F$24</f>
        <v>ISO 14971
IEC 62304
IEC 81001-5-1</v>
      </c>
      <c r="D6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2" s="34"/>
      <c r="G62" s="9"/>
      <c r="H62" s="8"/>
      <c r="I62" s="27"/>
    </row>
    <row r="63" spans="1:10" ht="58" customHeight="1" x14ac:dyDescent="0.2">
      <c r="A63" s="14" t="s">
        <v>139</v>
      </c>
      <c r="B63" s="17" t="s">
        <v>31</v>
      </c>
      <c r="C63" s="13" t="str">
        <f>_xlfn.TEXTJOIN(CHAR(10),TRUE,$F$5:$F$7)</f>
        <v>ISO 14971
ISO 10993-1
EN 13532</v>
      </c>
      <c r="D63"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3" s="34"/>
      <c r="G63" s="9"/>
      <c r="H63" s="8"/>
      <c r="I63" s="27"/>
    </row>
    <row r="64" spans="1:10" ht="110" customHeight="1" x14ac:dyDescent="0.2">
      <c r="A64" s="14" t="s">
        <v>338</v>
      </c>
      <c r="B64" s="17" t="s">
        <v>31</v>
      </c>
      <c r="C64" s="13" t="str">
        <f>$F$5&amp;CHAR(10)&amp;_xlfn.TEXTJOIN(CHAR(10),TRUE,$F$7:$F$9)&amp;CHAR(10)&amp;$F$21</f>
        <v>ISO 14971
EN 13532
EN 13612
ISO 20916
IEC 62366-1</v>
      </c>
      <c r="D64"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4" s="34"/>
      <c r="G64" s="9"/>
      <c r="H64" s="8"/>
      <c r="I64" s="27"/>
    </row>
    <row r="65" spans="1:9" ht="85" customHeight="1" x14ac:dyDescent="0.2">
      <c r="A65" s="14" t="s">
        <v>339</v>
      </c>
      <c r="B65" s="17" t="s">
        <v>31</v>
      </c>
      <c r="C65" s="13" t="str">
        <f>$F$5&amp;CHAR(10)&amp;_xlfn.TEXTJOIN(CHAR(10),TRUE,$F$12:$F$15)&amp;CHAR(10)&amp;$F$18&amp;CHAR(10)&amp;$F$19&amp;CHAR(10)&amp;$F$22</f>
        <v>ISO 14971
IEC 61000-4-2
IEC 61000-4-3
IEC 61000-4-6
IEC 61000-4-8
IEC 61326-1
IEC 61326-2-6
IEC 62479</v>
      </c>
      <c r="D6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5" s="34"/>
      <c r="G65" s="9"/>
      <c r="H65" s="8"/>
      <c r="I65" s="27"/>
    </row>
    <row r="66" spans="1:9" ht="68" customHeight="1" x14ac:dyDescent="0.2">
      <c r="A66" s="14" t="s">
        <v>340</v>
      </c>
      <c r="B66" s="17" t="s">
        <v>31</v>
      </c>
      <c r="C66" s="13" t="str">
        <f>$F$4&amp;CHAR(10)&amp;$F$5&amp;CHAR(10)&amp;$F$16&amp;CHAR(10)&amp;$F$17</f>
        <v>ISO 13485
ISO 14971
IEC 61010-1
IEC 61010-2-101</v>
      </c>
      <c r="D66"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6" s="34"/>
      <c r="G66" s="9"/>
      <c r="H66" s="8"/>
      <c r="I66" s="27"/>
    </row>
    <row r="67" spans="1:9" ht="135" customHeight="1" x14ac:dyDescent="0.2">
      <c r="A67" s="14" t="s">
        <v>341</v>
      </c>
      <c r="B67" s="17" t="s">
        <v>31</v>
      </c>
      <c r="C67" s="13" t="str">
        <f>$F$4&amp;CHAR(10)&amp;$F$5&amp;CHAR(10)&amp;$F$7&amp;CHAR(10)&amp;$F$21</f>
        <v>ISO 13485
ISO 14971
EN 13532
IEC 62366-1</v>
      </c>
      <c r="D67"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68" spans="1:9" ht="34" customHeight="1" x14ac:dyDescent="0.2">
      <c r="A68" s="14" t="s">
        <v>342</v>
      </c>
      <c r="B68" s="17"/>
      <c r="C68" s="84" t="s">
        <v>634</v>
      </c>
      <c r="D68" s="85"/>
    </row>
    <row r="69" spans="1:9" ht="155" customHeight="1" x14ac:dyDescent="0.2">
      <c r="A69" s="14" t="s">
        <v>343</v>
      </c>
      <c r="B69" s="17" t="s">
        <v>31</v>
      </c>
      <c r="C69" s="13" t="str">
        <f>$F$4&amp;CHAR(10)&amp;$F$5&amp;CHAR(10)&amp;$F$7&amp;CHAR(10)&amp;_xlfn.TEXTJOIN(CHAR(10),TRUE,$F$29:$F$30)</f>
        <v>ISO 13485
ISO 14971
EN 13532
ISO 18113-1
ISO 20417</v>
      </c>
      <c r="D69"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70" spans="1:9" ht="143" customHeight="1" x14ac:dyDescent="0.2">
      <c r="A70" s="14" t="s">
        <v>344</v>
      </c>
      <c r="B70" s="17" t="s">
        <v>31</v>
      </c>
      <c r="C70" s="13" t="str">
        <f>$F$5&amp;CHAR(10)&amp;$F$21</f>
        <v>ISO 14971
IEC 62366-1</v>
      </c>
      <c r="D70"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71" spans="1:9" x14ac:dyDescent="0.2">
      <c r="A71" s="64" t="s">
        <v>345</v>
      </c>
      <c r="B71" s="65"/>
      <c r="C71" s="65"/>
      <c r="D71" s="66"/>
    </row>
    <row r="72" spans="1:9" ht="116" customHeight="1" x14ac:dyDescent="0.2">
      <c r="A72" s="14" t="s">
        <v>347</v>
      </c>
      <c r="B72" s="17" t="s">
        <v>31</v>
      </c>
      <c r="C72" s="13" t="str">
        <f>_xlfn.TEXTJOIN(CHAR(10),TRUE,$F$7:$F$8)</f>
        <v>EN 13532
EN 13612</v>
      </c>
      <c r="D7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73" spans="1:9" ht="100" customHeight="1" x14ac:dyDescent="0.2">
      <c r="A73" s="14" t="s">
        <v>346</v>
      </c>
      <c r="B73" s="17" t="s">
        <v>31</v>
      </c>
      <c r="C73" s="13" t="str">
        <f>$F$5&amp;CHAR(10)&amp;_xlfn.TEXTJOIN(CHAR(10),TRUE,$F$29:$F$30)</f>
        <v>ISO 14971
ISO 18113-1
ISO 20417</v>
      </c>
      <c r="D73"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74" spans="1:9" x14ac:dyDescent="0.2">
      <c r="A74" s="64" t="s">
        <v>356</v>
      </c>
      <c r="B74" s="65"/>
      <c r="C74" s="65"/>
      <c r="D74" s="66"/>
    </row>
    <row r="75" spans="1:9" s="28" customFormat="1" ht="126" customHeight="1" x14ac:dyDescent="0.2">
      <c r="A75" s="13" t="s">
        <v>358</v>
      </c>
      <c r="B75" s="17" t="s">
        <v>31</v>
      </c>
      <c r="C75" s="13" t="str">
        <f>$F$5&amp;CHAR(10)&amp;$F$22</f>
        <v>ISO 14971
IEC 62479</v>
      </c>
      <c r="D7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75" s="27"/>
      <c r="I75" s="29"/>
    </row>
    <row r="76" spans="1:9" x14ac:dyDescent="0.2">
      <c r="A76" s="69" t="s">
        <v>359</v>
      </c>
      <c r="B76" s="70"/>
      <c r="C76" s="70"/>
      <c r="D76" s="71"/>
    </row>
    <row r="77" spans="1:9" ht="97" customHeight="1" x14ac:dyDescent="0.2">
      <c r="A77" s="14" t="s">
        <v>360</v>
      </c>
      <c r="B77" s="17" t="s">
        <v>31</v>
      </c>
      <c r="C77" s="13" t="str">
        <f>$F$5&amp;CHAR(10)&amp;_xlfn.TEXTJOIN(CHAR(10),TRUE,$F$12:$F$15)&amp;CHAR(10)&amp;_xlfn.TEXTJOIN(CHAR(10),TRUE,$F$18:$F$19)&amp;CHAR(10)&amp;$F$22</f>
        <v>ISO 14971
IEC 61000-4-2
IEC 61000-4-3
IEC 61000-4-6
IEC 61000-4-8
IEC 61326-1
IEC 61326-2-6
IEC 62479</v>
      </c>
      <c r="D7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78" spans="1:9" ht="56" customHeight="1" x14ac:dyDescent="0.2">
      <c r="A78" s="14" t="s">
        <v>361</v>
      </c>
      <c r="B78" s="17"/>
      <c r="C78" s="84" t="s">
        <v>634</v>
      </c>
      <c r="D78" s="85"/>
    </row>
    <row r="79" spans="1:9" ht="68" customHeight="1" x14ac:dyDescent="0.2">
      <c r="A79" s="14" t="s">
        <v>357</v>
      </c>
      <c r="B79" s="17" t="s">
        <v>31</v>
      </c>
      <c r="C79" s="13" t="str">
        <f>$F$5&amp;CHAR(10)&amp;_xlfn.TEXTJOIN(CHAR(10),TRUE,$F$12:$F$15)&amp;CHAR(10)&amp;_xlfn.TEXTJOIN(CHAR(10),TRUE,$F$18:$F$19)&amp;CHAR(10)&amp;$F$22</f>
        <v>ISO 14971
IEC 61000-4-2
IEC 61000-4-3
IEC 61000-4-6
IEC 61000-4-8
IEC 61326-1
IEC 61326-2-6
IEC 62479</v>
      </c>
      <c r="D79"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0" spans="1:9" x14ac:dyDescent="0.2">
      <c r="A80" s="64" t="s">
        <v>362</v>
      </c>
      <c r="B80" s="65"/>
      <c r="C80" s="65"/>
      <c r="D80" s="66"/>
    </row>
    <row r="81" spans="1:4" ht="113" customHeight="1" x14ac:dyDescent="0.2">
      <c r="A81" s="14" t="s">
        <v>363</v>
      </c>
      <c r="B81" s="17" t="s">
        <v>31</v>
      </c>
      <c r="C81" s="13" t="str">
        <f>$F$5&amp;CHAR(10)&amp;$F$20&amp;CHAR(10)&amp;$F$24</f>
        <v>ISO 14971
IEC 62304
IEC 81001-5-1</v>
      </c>
      <c r="D81"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2" spans="1:4" ht="91" customHeight="1" x14ac:dyDescent="0.2">
      <c r="A82" s="14" t="s">
        <v>364</v>
      </c>
      <c r="B82" s="17" t="s">
        <v>31</v>
      </c>
      <c r="C82" s="13" t="str">
        <f>$F$5&amp;CHAR(10)&amp;$F$20&amp;CHAR(10)&amp;$F$24</f>
        <v>ISO 14971
IEC 62304
IEC 81001-5-1</v>
      </c>
      <c r="D8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3" spans="1:4" ht="51" customHeight="1" x14ac:dyDescent="0.2">
      <c r="A83" s="14" t="s">
        <v>365</v>
      </c>
      <c r="B83" s="17"/>
      <c r="C83" s="84" t="s">
        <v>634</v>
      </c>
      <c r="D83" s="85"/>
    </row>
    <row r="84" spans="1:4" ht="85" customHeight="1" x14ac:dyDescent="0.2">
      <c r="A84" s="14" t="s">
        <v>366</v>
      </c>
      <c r="B84" s="17" t="s">
        <v>31</v>
      </c>
      <c r="C84" s="13" t="str">
        <f>$F$5&amp;CHAR(10)&amp;$F$20&amp;CHAR(10)&amp;$F$24</f>
        <v>ISO 14971
IEC 62304
IEC 81001-5-1</v>
      </c>
      <c r="D84"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5" spans="1:4" x14ac:dyDescent="0.2">
      <c r="A85" s="64" t="s">
        <v>367</v>
      </c>
      <c r="B85" s="65"/>
      <c r="C85" s="65"/>
      <c r="D85" s="66"/>
    </row>
    <row r="86" spans="1:4" ht="110" customHeight="1" x14ac:dyDescent="0.2">
      <c r="A86" s="14" t="s">
        <v>368</v>
      </c>
      <c r="B86" s="17" t="s">
        <v>31</v>
      </c>
      <c r="C86" s="13" t="str">
        <f>$F$5&amp;CHAR(10)&amp;_xlfn.TEXTJOIN(CHAR(10),TRUE,$F$16:$F$17)</f>
        <v>ISO 14971
IEC 61010-1
IEC 61010-2-101</v>
      </c>
      <c r="D86"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87" spans="1:4" ht="76" customHeight="1" x14ac:dyDescent="0.2">
      <c r="A87" s="14" t="s">
        <v>369</v>
      </c>
      <c r="B87" s="17" t="s">
        <v>31</v>
      </c>
      <c r="C87" s="13" t="str">
        <f>$F$5&amp;CHAR(10)&amp;$F$7&amp;CHAR(10)&amp;$F$20&amp;CHAR(10)&amp;$F$24&amp;CHAR(10)&amp;_xlfn.TEXTJOIN(CHAR(10),TRUE,$F$29:$F$30)</f>
        <v>ISO 14971
EN 13532
IEC 62304
IEC 81001-5-1
ISO 18113-1
ISO 20417</v>
      </c>
      <c r="D8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8" spans="1:4" ht="92" customHeight="1" x14ac:dyDescent="0.2">
      <c r="A88" s="14" t="s">
        <v>370</v>
      </c>
      <c r="B88" s="17" t="s">
        <v>31</v>
      </c>
      <c r="C88" s="13" t="str">
        <f>$F$5&amp;CHAR(10)&amp;_xlfn.TEXTJOIN(CHAR(10),TRUE,$F$12:$F$15)&amp;CHAR(10)&amp;_xlfn.TEXTJOIN(CHAR(10),TRUE,$F$18:$F$19)</f>
        <v>ISO 14971
IEC 61000-4-2
IEC 61000-4-3
IEC 61000-4-6
IEC 61000-4-8
IEC 61326-1
IEC 61326-2-6</v>
      </c>
      <c r="D88"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89" spans="1:4" ht="122" customHeight="1" x14ac:dyDescent="0.2">
      <c r="A89" s="14" t="s">
        <v>371</v>
      </c>
      <c r="B89" s="17" t="s">
        <v>31</v>
      </c>
      <c r="C89" s="13" t="str">
        <f>$F$5&amp;CHAR(10)&amp;_xlfn.TEXTJOIN(CHAR(10),TRUE,$F$12:$F$15)&amp;CHAR(10)&amp;_xlfn.TEXTJOIN(CHAR(10),TRUE,$F$18:$F$19)</f>
        <v>ISO 14971
IEC 61000-4-2
IEC 61000-4-3
IEC 61000-4-6
IEC 61000-4-8
IEC 61326-1
IEC 61326-2-6</v>
      </c>
      <c r="D89"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0" spans="1:4" ht="64" customHeight="1" x14ac:dyDescent="0.2">
      <c r="A90" s="14" t="s">
        <v>372</v>
      </c>
      <c r="B90" s="17" t="s">
        <v>31</v>
      </c>
      <c r="C90" s="13" t="str">
        <f>$F$5&amp;CHAR(10)&amp;_xlfn.TEXTJOIN(CHAR(10),TRUE,$F$16:$F$17)</f>
        <v>ISO 14971
IEC 61010-1
IEC 61010-2-101</v>
      </c>
      <c r="D90"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1" spans="1:4" x14ac:dyDescent="0.2">
      <c r="A91" s="64" t="s">
        <v>374</v>
      </c>
      <c r="B91" s="65"/>
      <c r="C91" s="65"/>
      <c r="D91" s="66"/>
    </row>
    <row r="92" spans="1:4" ht="87" customHeight="1" x14ac:dyDescent="0.2">
      <c r="A92" s="14" t="s">
        <v>373</v>
      </c>
      <c r="B92" s="17" t="s">
        <v>31</v>
      </c>
      <c r="C92" s="13" t="str">
        <f>$F$4&amp;CHAR(10)&amp;$F$5&amp;CHAR(10)&amp;_xlfn.TEXTJOIN(CHAR(10),TRUE,$F$16:$F$17)</f>
        <v>ISO 13485
ISO 14971
IEC 61010-1
IEC 61010-2-101</v>
      </c>
      <c r="D92"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3" spans="1:4" ht="107" customHeight="1" x14ac:dyDescent="0.2">
      <c r="A93" s="14" t="s">
        <v>382</v>
      </c>
      <c r="B93" s="17" t="s">
        <v>31</v>
      </c>
      <c r="C93" s="13" t="str">
        <f>$F$5&amp;CHAR(10)&amp;$F$7&amp;CHAR(10)&amp;_xlfn.TEXTJOIN(CHAR(10),TRUE,$F$16:$F$17)</f>
        <v>ISO 14971
EN 13532
IEC 61010-1
IEC 61010-2-101</v>
      </c>
      <c r="D93"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4" spans="1:4" ht="107" customHeight="1" x14ac:dyDescent="0.2">
      <c r="A94" s="14" t="s">
        <v>383</v>
      </c>
      <c r="B94" s="17" t="s">
        <v>31</v>
      </c>
      <c r="C94" s="13" t="str">
        <f>$F$5&amp;CHAR(10)&amp;_xlfn.TEXTJOIN(CHAR(10),TRUE,$F$16:$F$17)</f>
        <v>ISO 14971
IEC 61010-1
IEC 61010-2-101</v>
      </c>
      <c r="D94"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5" spans="1:4" ht="92" customHeight="1" x14ac:dyDescent="0.2">
      <c r="A95" s="14" t="s">
        <v>19</v>
      </c>
      <c r="B95" s="17" t="s">
        <v>31</v>
      </c>
      <c r="C95" s="13" t="str">
        <f>$F$5&amp;CHAR(10)&amp;_xlfn.TEXTJOIN(CHAR(10),TRUE,$F$16:$F$17)</f>
        <v>ISO 14971
IEC 61010-1
IEC 61010-2-101</v>
      </c>
      <c r="D95"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6" spans="1:4" ht="51" customHeight="1" x14ac:dyDescent="0.2">
      <c r="A96" s="14" t="s">
        <v>375</v>
      </c>
      <c r="B96" s="17"/>
      <c r="C96" s="84" t="s">
        <v>634</v>
      </c>
      <c r="D96" s="85"/>
    </row>
    <row r="97" spans="1:4" ht="51" customHeight="1" x14ac:dyDescent="0.2">
      <c r="A97" s="14" t="s">
        <v>376</v>
      </c>
      <c r="B97" s="17"/>
      <c r="C97" s="84" t="s">
        <v>634</v>
      </c>
      <c r="D97" s="85"/>
    </row>
    <row r="98" spans="1:4" ht="131" customHeight="1" x14ac:dyDescent="0.2">
      <c r="A98" s="14" t="s">
        <v>377</v>
      </c>
      <c r="B98" s="17" t="s">
        <v>31</v>
      </c>
      <c r="C98" s="13" t="str">
        <f>$F$5&amp;CHAR(10)&amp;_xlfn.TEXTJOIN(CHAR(10),TRUE,$F$16:$F$17)</f>
        <v>ISO 14971
IEC 61010-1
IEC 61010-2-101</v>
      </c>
      <c r="D98"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9" spans="1:4" ht="99" customHeight="1" x14ac:dyDescent="0.2">
      <c r="A99" s="14" t="s">
        <v>381</v>
      </c>
      <c r="B99" s="17" t="s">
        <v>31</v>
      </c>
      <c r="C99" s="13" t="str">
        <f>$F$5&amp;CHAR(10)&amp;_xlfn.TEXTJOIN(CHAR(10),TRUE,$F$16:$F$17)&amp;CHAR(10)&amp;$F$21</f>
        <v>ISO 14971
IEC 61010-1
IEC 61010-2-101
IEC 62366-1</v>
      </c>
      <c r="D99"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00" spans="1:4" ht="34" customHeight="1" x14ac:dyDescent="0.2">
      <c r="A100" s="14" t="s">
        <v>20</v>
      </c>
      <c r="B100" s="17"/>
      <c r="C100" s="84" t="s">
        <v>634</v>
      </c>
      <c r="D100" s="85"/>
    </row>
    <row r="101" spans="1:4" ht="118" customHeight="1" x14ac:dyDescent="0.2">
      <c r="A101" s="14" t="s">
        <v>378</v>
      </c>
      <c r="B101" s="17" t="s">
        <v>31</v>
      </c>
      <c r="C101" s="13" t="str">
        <f>$F$5&amp;CHAR(10)&amp;_xlfn.TEXTJOIN(CHAR(10),TRUE,$F$16:$F$17)</f>
        <v>ISO 14971
IEC 61010-1
IEC 61010-2-101</v>
      </c>
      <c r="D101"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02" spans="1:4" x14ac:dyDescent="0.2">
      <c r="A102" s="65" t="s">
        <v>384</v>
      </c>
      <c r="B102" s="65"/>
      <c r="C102" s="65"/>
      <c r="D102" s="66"/>
    </row>
    <row r="103" spans="1:4" ht="102" x14ac:dyDescent="0.2">
      <c r="A103" s="14" t="s">
        <v>385</v>
      </c>
      <c r="B103" s="17" t="s">
        <v>31</v>
      </c>
      <c r="C103" s="13" t="str">
        <f>$F$5&amp;CHAR(10)&amp;_xlfn.TEXTJOIN(CHAR(10),TRUE,$F$7:$F$9)&amp;CHAR(10)&amp;$F$21</f>
        <v>ISO 14971
EN 13532
EN 13612
ISO 20916
IEC 62366-1</v>
      </c>
      <c r="D103" s="13" t="str">
        <f>$I$9&amp;CHAR(10)&amp;$I$26</f>
        <v>W020106 - Chemistry / Immunochemistry rapid tests + POC tests
W020503 - Nucleic acid testing instruments - rapid and point of care tests</v>
      </c>
    </row>
    <row r="104" spans="1:4" x14ac:dyDescent="0.2">
      <c r="A104" s="96" t="s">
        <v>386</v>
      </c>
      <c r="B104" s="97"/>
      <c r="C104" s="97"/>
      <c r="D104" s="98"/>
    </row>
    <row r="105" spans="1:4" ht="85" x14ac:dyDescent="0.2">
      <c r="A105" s="14" t="s">
        <v>387</v>
      </c>
      <c r="B105" s="17" t="s">
        <v>31</v>
      </c>
      <c r="C105" s="13" t="str">
        <f>$F$5&amp;CHAR(10)&amp;_xlfn.TEXTJOIN(CHAR(10),TRUE,$F$7:$F$9)&amp;CHAR(10)&amp;$F$21</f>
        <v>ISO 14971
EN 13532
EN 13612
ISO 20916
IEC 62366-1</v>
      </c>
      <c r="D105" s="13" t="str">
        <f>$I$9&amp;CHAR(10)&amp;$I$26</f>
        <v>W020106 - Chemistry / Immunochemistry rapid tests + POC tests
W020503 - Nucleic acid testing instruments - rapid and point of care tests</v>
      </c>
    </row>
    <row r="106" spans="1:4" ht="85" x14ac:dyDescent="0.2">
      <c r="A106" s="14" t="s">
        <v>388</v>
      </c>
      <c r="B106" s="17" t="s">
        <v>31</v>
      </c>
      <c r="C106" s="13" t="str">
        <f>$F$5&amp;CHAR(10)&amp;_xlfn.TEXTJOIN(CHAR(10),TRUE,$F$7:$F$9)&amp;CHAR(10)&amp;$F$21</f>
        <v>ISO 14971
EN 13532
EN 13612
ISO 20916
IEC 62366-1</v>
      </c>
      <c r="D106" s="13" t="str">
        <f>$I$9&amp;CHAR(10)&amp;$I$26</f>
        <v>W020106 - Chemistry / Immunochemistry rapid tests + POC tests
W020503 - Nucleic acid testing instruments - rapid and point of care tests</v>
      </c>
    </row>
    <row r="107" spans="1:4" x14ac:dyDescent="0.2">
      <c r="A107" s="96" t="s">
        <v>389</v>
      </c>
      <c r="B107" s="97"/>
      <c r="C107" s="97"/>
      <c r="D107" s="98"/>
    </row>
    <row r="108" spans="1:4" ht="85" x14ac:dyDescent="0.2">
      <c r="A108" s="16" t="s">
        <v>391</v>
      </c>
      <c r="B108" s="17" t="s">
        <v>31</v>
      </c>
      <c r="C108" s="13" t="str">
        <f>$F$5&amp;CHAR(10)&amp;$F$7&amp;CHAR(10)&amp;$F$21&amp;CHAR(10)&amp;_xlfn.TEXTJOIN(CHAR(10),TRUE,$F$29:$F$30)</f>
        <v>ISO 14971
EN 13532
IEC 62366-1
ISO 18113-1
ISO 20417</v>
      </c>
      <c r="D108" s="13" t="str">
        <f>$I$9&amp;CHAR(10)&amp;$I$26</f>
        <v>W020106 - Chemistry / Immunochemistry rapid tests + POC tests
W020503 - Nucleic acid testing instruments - rapid and point of care tests</v>
      </c>
    </row>
    <row r="109" spans="1:4" ht="85" x14ac:dyDescent="0.2">
      <c r="A109" s="16" t="s">
        <v>390</v>
      </c>
      <c r="B109" s="17" t="s">
        <v>31</v>
      </c>
      <c r="C109" s="13" t="str">
        <f>$F$5&amp;CHAR(10)&amp;$F$7&amp;CHAR(10)&amp;$F$21&amp;CHAR(10)&amp;_xlfn.TEXTJOIN(CHAR(10),TRUE,$F$29:$F$30)</f>
        <v>ISO 14971
EN 13532
IEC 62366-1
ISO 18113-1
ISO 20417</v>
      </c>
      <c r="D109" s="13" t="str">
        <f>$I$9&amp;CHAR(10)&amp;$I$26</f>
        <v>W020106 - Chemistry / Immunochemistry rapid tests + POC tests
W020503 - Nucleic acid testing instruments - rapid and point of care tests</v>
      </c>
    </row>
    <row r="110" spans="1:4" x14ac:dyDescent="0.2">
      <c r="A110" s="1"/>
    </row>
    <row r="111" spans="1:4" x14ac:dyDescent="0.2">
      <c r="A111" s="1"/>
    </row>
    <row r="112" spans="1:4"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4" x14ac:dyDescent="0.2">
      <c r="A161" s="1"/>
    </row>
    <row r="162" spans="1:4" x14ac:dyDescent="0.2">
      <c r="A162" s="1"/>
    </row>
    <row r="163" spans="1:4" x14ac:dyDescent="0.2">
      <c r="A163" s="1"/>
    </row>
    <row r="164" spans="1:4" x14ac:dyDescent="0.2">
      <c r="A164" s="1"/>
    </row>
    <row r="165" spans="1:4" x14ac:dyDescent="0.2">
      <c r="A165" s="1"/>
    </row>
    <row r="166" spans="1:4" x14ac:dyDescent="0.2">
      <c r="A166" s="1"/>
    </row>
    <row r="167" spans="1:4" x14ac:dyDescent="0.2">
      <c r="A167" s="1"/>
    </row>
    <row r="168" spans="1:4" x14ac:dyDescent="0.2">
      <c r="A168" s="1"/>
    </row>
    <row r="169" spans="1:4" ht="32" customHeight="1" x14ac:dyDescent="0.2"/>
    <row r="170" spans="1:4" ht="32" x14ac:dyDescent="0.2">
      <c r="A170" s="20" t="s">
        <v>196</v>
      </c>
      <c r="B170" s="10" t="s">
        <v>51</v>
      </c>
      <c r="C170" s="11" t="s">
        <v>76</v>
      </c>
      <c r="D170" s="11" t="s">
        <v>77</v>
      </c>
    </row>
    <row r="171" spans="1:4" x14ac:dyDescent="0.2">
      <c r="A171" s="64" t="s">
        <v>409</v>
      </c>
      <c r="B171" s="65"/>
      <c r="C171" s="65"/>
      <c r="D171" s="66"/>
    </row>
    <row r="172" spans="1:4" x14ac:dyDescent="0.2">
      <c r="A172" s="64" t="s">
        <v>410</v>
      </c>
      <c r="B172" s="65"/>
      <c r="C172" s="65"/>
      <c r="D172" s="66"/>
    </row>
    <row r="173" spans="1:4" ht="68" customHeight="1" x14ac:dyDescent="0.2">
      <c r="A173" s="69" t="s">
        <v>21</v>
      </c>
      <c r="B173" s="70"/>
      <c r="C173" s="70"/>
      <c r="D173" s="71"/>
    </row>
    <row r="174" spans="1:4" ht="131" customHeight="1" x14ac:dyDescent="0.2">
      <c r="A174" s="14" t="s">
        <v>199</v>
      </c>
      <c r="B174" s="17" t="s">
        <v>31</v>
      </c>
      <c r="C174" s="13" t="str">
        <f>$F$7&amp;CHAR(10)&amp;$F$21&amp;CHAR(10)&amp;_xlfn.TEXTJOIN(CHAR(10),TRUE,$F$29:$F$30)</f>
        <v>EN 13532
IEC 62366-1
ISO 18113-1
ISO 20417</v>
      </c>
      <c r="D174" s="13" t="str">
        <f t="shared" ref="D174:D183" si="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5" spans="1:4" ht="121" customHeight="1" x14ac:dyDescent="0.2">
      <c r="A175" s="14" t="s">
        <v>392</v>
      </c>
      <c r="B175" s="17" t="s">
        <v>31</v>
      </c>
      <c r="C175" s="13" t="str">
        <f>$F$7&amp;CHAR(10)&amp;_xlfn.TEXTJOIN(CHAR(10),TRUE,$F$29:$F$30)</f>
        <v>EN 13532
ISO 18113-1
ISO 20417</v>
      </c>
      <c r="D175"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6" spans="1:4" ht="123" customHeight="1" x14ac:dyDescent="0.2">
      <c r="A176" s="14" t="s">
        <v>393</v>
      </c>
      <c r="B176" s="17" t="s">
        <v>31</v>
      </c>
      <c r="C176" s="13" t="str">
        <f>$F$7&amp;CHAR(10)&amp;_xlfn.TEXTJOIN(CHAR(10),TRUE,$F$29:$F$30)</f>
        <v>EN 13532
ISO 18113-1
ISO 20417</v>
      </c>
      <c r="D176"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7" spans="1:4" ht="136" customHeight="1" x14ac:dyDescent="0.2">
      <c r="A177" s="14" t="s">
        <v>394</v>
      </c>
      <c r="B177" s="17" t="s">
        <v>31</v>
      </c>
      <c r="C177" s="13" t="str">
        <f>$F$7&amp;CHAR(10)&amp;_xlfn.TEXTJOIN(CHAR(10),TRUE,$F$29:$F$30)</f>
        <v>EN 13532
ISO 18113-1
ISO 20417</v>
      </c>
      <c r="D177"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8" spans="1:4" ht="51" customHeight="1" x14ac:dyDescent="0.2">
      <c r="A178" s="14" t="s">
        <v>395</v>
      </c>
      <c r="B178" s="17"/>
      <c r="C178" s="84" t="s">
        <v>634</v>
      </c>
      <c r="D178" s="85"/>
    </row>
    <row r="179" spans="1:4" ht="34" customHeight="1" x14ac:dyDescent="0.2">
      <c r="A179" s="14" t="s">
        <v>396</v>
      </c>
      <c r="B179" s="17"/>
      <c r="C179" s="84" t="s">
        <v>634</v>
      </c>
      <c r="D179" s="85"/>
    </row>
    <row r="180" spans="1:4" ht="129" customHeight="1" x14ac:dyDescent="0.2">
      <c r="A180" s="14" t="s">
        <v>206</v>
      </c>
      <c r="B180" s="17" t="s">
        <v>31</v>
      </c>
      <c r="C180" s="13" t="str">
        <f>$F$7&amp;CHAR(10)&amp;_xlfn.TEXTJOIN(CHAR(10),TRUE,$F$29:$F$30)</f>
        <v>EN 13532
ISO 18113-1
ISO 20417</v>
      </c>
      <c r="D180"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1" spans="1:4" ht="113" customHeight="1" x14ac:dyDescent="0.2">
      <c r="A181" s="14" t="s">
        <v>207</v>
      </c>
      <c r="B181" s="17" t="s">
        <v>31</v>
      </c>
      <c r="C181" s="13" t="str">
        <f>$F$7&amp;CHAR(10)&amp;_xlfn.TEXTJOIN(CHAR(10),TRUE,$F$29:$F$30)</f>
        <v>EN 13532
ISO 18113-1
ISO 20417</v>
      </c>
      <c r="D181"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2" spans="1:4" ht="68" x14ac:dyDescent="0.2">
      <c r="A182" s="14" t="s">
        <v>397</v>
      </c>
      <c r="B182" s="17"/>
      <c r="C182" s="84" t="s">
        <v>634</v>
      </c>
      <c r="D182" s="85"/>
    </row>
    <row r="183" spans="1:4" ht="124" customHeight="1" x14ac:dyDescent="0.2">
      <c r="A183" s="14" t="s">
        <v>398</v>
      </c>
      <c r="B183" s="17" t="s">
        <v>31</v>
      </c>
      <c r="C183" s="13" t="str">
        <f>$F$5&amp;CHAR(10)&amp;$F$7&amp;CHAR(10)&amp;_xlfn.TEXTJOIN(CHAR(10),TRUE,$F$29:$F$30)</f>
        <v>ISO 14971
EN 13532
ISO 18113-1
ISO 20417</v>
      </c>
      <c r="D183"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4" spans="1:4" x14ac:dyDescent="0.2">
      <c r="A184" s="92" t="s">
        <v>411</v>
      </c>
      <c r="B184" s="93"/>
      <c r="C184" s="93"/>
      <c r="D184" s="94"/>
    </row>
    <row r="185" spans="1:4" x14ac:dyDescent="0.2">
      <c r="A185" s="69" t="s">
        <v>22</v>
      </c>
      <c r="B185" s="70"/>
      <c r="C185" s="70"/>
      <c r="D185" s="71"/>
    </row>
    <row r="186" spans="1:4" ht="61" customHeight="1" x14ac:dyDescent="0.2">
      <c r="A186" s="14" t="s">
        <v>209</v>
      </c>
      <c r="B186" s="17" t="s">
        <v>31</v>
      </c>
      <c r="C186" s="13" t="str">
        <f t="shared" ref="C186:C196" si="5">$F$7&amp;CHAR(10)&amp;_xlfn.TEXTJOIN(CHAR(10),TRUE,$F$29:$F$30)</f>
        <v>EN 13532
ISO 18113-1
ISO 20417</v>
      </c>
      <c r="D186" s="13" t="str">
        <f t="shared" ref="D186:D205" si="6">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7" spans="1:4" ht="63" customHeight="1" x14ac:dyDescent="0.2">
      <c r="A187" s="14" t="s">
        <v>210</v>
      </c>
      <c r="B187" s="17" t="s">
        <v>31</v>
      </c>
      <c r="C187" s="13" t="str">
        <f t="shared" si="5"/>
        <v>EN 13532
ISO 18113-1
ISO 20417</v>
      </c>
      <c r="D187"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8" spans="1:4" ht="64" customHeight="1" x14ac:dyDescent="0.2">
      <c r="A188" s="14" t="s">
        <v>211</v>
      </c>
      <c r="B188" s="17" t="s">
        <v>31</v>
      </c>
      <c r="C188" s="13" t="str">
        <f t="shared" si="5"/>
        <v>EN 13532
ISO 18113-1
ISO 20417</v>
      </c>
      <c r="D188"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9" spans="1:4" ht="98" customHeight="1" x14ac:dyDescent="0.2">
      <c r="A189" s="12" t="s">
        <v>212</v>
      </c>
      <c r="B189" s="17" t="s">
        <v>31</v>
      </c>
      <c r="C189" s="13" t="str">
        <f t="shared" si="5"/>
        <v>EN 13532
ISO 18113-1
ISO 20417</v>
      </c>
      <c r="D189"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0" spans="1:4" ht="72" customHeight="1" x14ac:dyDescent="0.2">
      <c r="A190" s="12" t="s">
        <v>399</v>
      </c>
      <c r="B190" s="17" t="s">
        <v>31</v>
      </c>
      <c r="C190" s="13" t="str">
        <f t="shared" si="5"/>
        <v>EN 13532
ISO 18113-1
ISO 20417</v>
      </c>
      <c r="D190"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1" spans="1:4" ht="63" customHeight="1" x14ac:dyDescent="0.2">
      <c r="A191" s="12" t="s">
        <v>400</v>
      </c>
      <c r="B191" s="17" t="s">
        <v>31</v>
      </c>
      <c r="C191" s="13" t="str">
        <f t="shared" si="5"/>
        <v>EN 13532
ISO 18113-1
ISO 20417</v>
      </c>
      <c r="D191"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2" spans="1:4" ht="58" customHeight="1" x14ac:dyDescent="0.2">
      <c r="A192" s="12" t="s">
        <v>401</v>
      </c>
      <c r="B192" s="17" t="s">
        <v>31</v>
      </c>
      <c r="C192" s="13" t="str">
        <f t="shared" si="5"/>
        <v>EN 13532
ISO 18113-1
ISO 20417</v>
      </c>
      <c r="D192"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3" spans="1:4" ht="100" customHeight="1" x14ac:dyDescent="0.2">
      <c r="A193" s="12" t="s">
        <v>402</v>
      </c>
      <c r="B193" s="17" t="s">
        <v>31</v>
      </c>
      <c r="C193" s="13" t="str">
        <f t="shared" si="5"/>
        <v>EN 13532
ISO 18113-1
ISO 20417</v>
      </c>
      <c r="D193"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4" spans="1:4" ht="79" customHeight="1" x14ac:dyDescent="0.2">
      <c r="A194" s="12" t="s">
        <v>403</v>
      </c>
      <c r="B194" s="17" t="s">
        <v>31</v>
      </c>
      <c r="C194" s="13" t="str">
        <f t="shared" si="5"/>
        <v>EN 13532
ISO 18113-1
ISO 20417</v>
      </c>
      <c r="D194"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5" spans="1:4" ht="78" customHeight="1" x14ac:dyDescent="0.2">
      <c r="A195" s="12" t="s">
        <v>404</v>
      </c>
      <c r="B195" s="17" t="s">
        <v>31</v>
      </c>
      <c r="C195" s="13" t="str">
        <f t="shared" si="5"/>
        <v>EN 13532
ISO 18113-1
ISO 20417</v>
      </c>
      <c r="D195"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6" spans="1:4" ht="81" customHeight="1" x14ac:dyDescent="0.2">
      <c r="A196" s="12" t="s">
        <v>220</v>
      </c>
      <c r="B196" s="17" t="s">
        <v>31</v>
      </c>
      <c r="C196" s="13" t="str">
        <f t="shared" si="5"/>
        <v>EN 13532
ISO 18113-1
ISO 20417</v>
      </c>
      <c r="D196"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7" spans="1:4" ht="70" customHeight="1" x14ac:dyDescent="0.2">
      <c r="A197" s="12" t="s">
        <v>405</v>
      </c>
      <c r="B197" s="17" t="s">
        <v>31</v>
      </c>
      <c r="C197" s="13" t="str">
        <f>$F$7&amp;CHAR(10)&amp;_xlfn.TEXTJOIN(CHAR(10),TRUE,$F$27:$F$30)</f>
        <v>EN 13532
ISO 11607-1
ISO 11607-2
ISO 18113-1
ISO 20417</v>
      </c>
      <c r="D197"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8" spans="1:4" ht="110" customHeight="1" x14ac:dyDescent="0.2">
      <c r="A198" s="12" t="s">
        <v>222</v>
      </c>
      <c r="B198" s="17" t="s">
        <v>31</v>
      </c>
      <c r="C198" s="13" t="str">
        <f>$F$7&amp;CHAR(10)&amp;_xlfn.TEXTJOIN(CHAR(10),TRUE,$F$29:$F$30)</f>
        <v>EN 13532
ISO 18113-1
ISO 20417</v>
      </c>
      <c r="D198"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9" spans="1:4" ht="32" customHeight="1" x14ac:dyDescent="0.2">
      <c r="A199" s="12" t="s">
        <v>406</v>
      </c>
      <c r="B199" s="17"/>
      <c r="C199" s="84" t="s">
        <v>634</v>
      </c>
      <c r="D199" s="85"/>
    </row>
    <row r="200" spans="1:4" ht="62" customHeight="1" x14ac:dyDescent="0.2">
      <c r="A200" s="12" t="s">
        <v>407</v>
      </c>
      <c r="B200" s="17" t="s">
        <v>31</v>
      </c>
      <c r="C200" s="13" t="str">
        <f>$F$7&amp;CHAR(10)&amp;_xlfn.TEXTJOIN(CHAR(10),TRUE,$F$29:$F$30)</f>
        <v>EN 13532
ISO 18113-1
ISO 20417</v>
      </c>
      <c r="D200"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1" spans="1:4" ht="98" customHeight="1" x14ac:dyDescent="0.2">
      <c r="A201" s="12" t="s">
        <v>408</v>
      </c>
      <c r="B201" s="17" t="s">
        <v>31</v>
      </c>
      <c r="C201" s="13" t="str">
        <f>$F$7&amp;CHAR(10)&amp;_xlfn.TEXTJOIN(CHAR(10),TRUE,$F$29:$F$30)</f>
        <v>EN 13532
ISO 18113-1
ISO 20417</v>
      </c>
      <c r="D201"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2" spans="1:4" ht="78" customHeight="1" x14ac:dyDescent="0.2">
      <c r="A202" s="12" t="s">
        <v>413</v>
      </c>
      <c r="B202" s="17" t="s">
        <v>31</v>
      </c>
      <c r="C202" s="13" t="str">
        <f>$F$7&amp;CHAR(10)&amp;_xlfn.TEXTJOIN(CHAR(10),TRUE,$F$29:$F$30)</f>
        <v>EN 13532
ISO 18113-1
ISO 20417</v>
      </c>
      <c r="D202"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3" spans="1:4" ht="47" customHeight="1" x14ac:dyDescent="0.2">
      <c r="A203" s="12" t="s">
        <v>414</v>
      </c>
      <c r="B203" s="17"/>
      <c r="C203" s="84" t="s">
        <v>634</v>
      </c>
      <c r="D203" s="85"/>
    </row>
    <row r="204" spans="1:4" ht="91" customHeight="1" x14ac:dyDescent="0.2">
      <c r="A204" s="12" t="s">
        <v>415</v>
      </c>
      <c r="B204" s="17" t="s">
        <v>31</v>
      </c>
      <c r="C204" s="13" t="str">
        <f>$F$7&amp;CHAR(10)&amp;_xlfn.TEXTJOIN(CHAR(10),TRUE,$F$29:$F$30)</f>
        <v>EN 13532
ISO 18113-1
ISO 20417</v>
      </c>
      <c r="D204"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5" spans="1:4" ht="101" customHeight="1" x14ac:dyDescent="0.2">
      <c r="A205" s="12" t="s">
        <v>416</v>
      </c>
      <c r="B205" s="17" t="s">
        <v>31</v>
      </c>
      <c r="C205" s="13" t="str">
        <f>$F$5&amp;CHAR(10)&amp;$F$7&amp;CHAR(10)&amp;_xlfn.TEXTJOIN(CHAR(10),TRUE,$F$29:$F$30)</f>
        <v>ISO 14971
EN 13532
ISO 18113-1
ISO 20417</v>
      </c>
      <c r="D205"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6" spans="1:4" x14ac:dyDescent="0.2">
      <c r="A206" s="89" t="s">
        <v>417</v>
      </c>
      <c r="B206" s="90"/>
      <c r="C206" s="90"/>
      <c r="D206" s="91"/>
    </row>
    <row r="207" spans="1:4" ht="51" x14ac:dyDescent="0.2">
      <c r="A207" s="12" t="s">
        <v>418</v>
      </c>
      <c r="B207" s="17" t="s">
        <v>31</v>
      </c>
      <c r="C207" s="13" t="str">
        <f>$F$7&amp;CHAR(10)&amp;_xlfn.TEXTJOIN(CHAR(10),TRUE,$F$29:$F$30)</f>
        <v>EN 13532
ISO 18113-1
ISO 20417</v>
      </c>
      <c r="D207" s="13" t="str">
        <f>$I$9&amp;CHAR(10)&amp;$I$26</f>
        <v>W020106 - Chemistry / Immunochemistry rapid tests + POC tests
W020503 - Nucleic acid testing instruments - rapid and point of care tests</v>
      </c>
    </row>
    <row r="208" spans="1:4" ht="51" x14ac:dyDescent="0.2">
      <c r="A208" s="12" t="s">
        <v>419</v>
      </c>
      <c r="B208" s="17" t="s">
        <v>31</v>
      </c>
      <c r="C208" s="13" t="str">
        <f>$F$7&amp;CHAR(10)&amp;_xlfn.TEXTJOIN(CHAR(10),TRUE,$F$29:$F$30)</f>
        <v>EN 13532
ISO 18113-1
ISO 20417</v>
      </c>
      <c r="D208" s="13" t="str">
        <f>$I$9&amp;CHAR(10)&amp;$I$26</f>
        <v>W020106 - Chemistry / Immunochemistry rapid tests + POC tests
W020503 - Nucleic acid testing instruments - rapid and point of care tests</v>
      </c>
    </row>
    <row r="209" spans="1:4" ht="51" x14ac:dyDescent="0.2">
      <c r="A209" s="12" t="s">
        <v>420</v>
      </c>
      <c r="B209" s="17" t="s">
        <v>31</v>
      </c>
      <c r="C209" s="13" t="str">
        <f>$F$7&amp;CHAR(10)&amp;_xlfn.TEXTJOIN(CHAR(10),TRUE,$F$29:$F$30)</f>
        <v>EN 13532
ISO 18113-1
ISO 20417</v>
      </c>
      <c r="D209" s="13" t="str">
        <f>$I$9&amp;CHAR(10)&amp;$I$26</f>
        <v>W020106 - Chemistry / Immunochemistry rapid tests + POC tests
W020503 - Nucleic acid testing instruments - rapid and point of care tests</v>
      </c>
    </row>
    <row r="210" spans="1:4" ht="51" x14ac:dyDescent="0.2">
      <c r="A210" s="12" t="s">
        <v>26</v>
      </c>
      <c r="B210" s="17" t="s">
        <v>31</v>
      </c>
      <c r="C210" s="13" t="str">
        <f>$F$7&amp;CHAR(10)&amp;_xlfn.TEXTJOIN(CHAR(10),TRUE,$F$29:$F$30)</f>
        <v>EN 13532
ISO 18113-1
ISO 20417</v>
      </c>
      <c r="D210" s="13" t="str">
        <f>$I$9&amp;CHAR(10)&amp;$I$26</f>
        <v>W020106 - Chemistry / Immunochemistry rapid tests + POC tests
W020503 - Nucleic acid testing instruments - rapid and point of care tests</v>
      </c>
    </row>
    <row r="211" spans="1:4" ht="16" customHeight="1" x14ac:dyDescent="0.2">
      <c r="A211" s="86" t="s">
        <v>412</v>
      </c>
      <c r="B211" s="87"/>
      <c r="C211" s="87"/>
      <c r="D211" s="88"/>
    </row>
    <row r="212" spans="1:4" ht="17" customHeight="1" x14ac:dyDescent="0.2">
      <c r="A212" s="89" t="s">
        <v>23</v>
      </c>
      <c r="B212" s="90"/>
      <c r="C212" s="90"/>
      <c r="D212" s="91"/>
    </row>
    <row r="213" spans="1:4" ht="85" x14ac:dyDescent="0.2">
      <c r="A213" s="12" t="s">
        <v>233</v>
      </c>
      <c r="B213" s="17" t="s">
        <v>31</v>
      </c>
      <c r="C213" s="13" t="str">
        <f t="shared" ref="C213:C220" si="7">$F$7&amp;CHAR(10)&amp;_xlfn.TEXTJOIN(CHAR(10),TRUE,$F$27:$F$30)</f>
        <v>EN 13532
ISO 11607-1
ISO 11607-2
ISO 18113-1
ISO 20417</v>
      </c>
      <c r="D213" s="13" t="str">
        <f t="shared" ref="D213:D220" si="8">$I$15&amp;CHAR(10)&amp;$I$17&amp;CHAR(10)&amp;$I$18&amp;CHAR(10)&amp;$I$20&amp;CHAR(10)&amp;$I$21</f>
        <v>W020205 - Histology / Cytology
W020301 - Microbiology susceptibility / Identification
W020302 - Blood cultures and mycobacteria
W020304 - Microbiology gram stainer
W020305 - Plates streaker</v>
      </c>
    </row>
    <row r="214" spans="1:4" ht="85" x14ac:dyDescent="0.2">
      <c r="A214" s="12" t="s">
        <v>234</v>
      </c>
      <c r="B214" s="17" t="s">
        <v>31</v>
      </c>
      <c r="C214" s="13" t="str">
        <f t="shared" si="7"/>
        <v>EN 13532
ISO 11607-1
ISO 11607-2
ISO 18113-1
ISO 20417</v>
      </c>
      <c r="D214" s="13" t="str">
        <f t="shared" si="8"/>
        <v>W020205 - Histology / Cytology
W020301 - Microbiology susceptibility / Identification
W020302 - Blood cultures and mycobacteria
W020304 - Microbiology gram stainer
W020305 - Plates streaker</v>
      </c>
    </row>
    <row r="215" spans="1:4" ht="85" x14ac:dyDescent="0.2">
      <c r="A215" s="12" t="s">
        <v>235</v>
      </c>
      <c r="B215" s="17" t="s">
        <v>31</v>
      </c>
      <c r="C215" s="13" t="str">
        <f t="shared" si="7"/>
        <v>EN 13532
ISO 11607-1
ISO 11607-2
ISO 18113-1
ISO 20417</v>
      </c>
      <c r="D215" s="13" t="str">
        <f t="shared" si="8"/>
        <v>W020205 - Histology / Cytology
W020301 - Microbiology susceptibility / Identification
W020302 - Blood cultures and mycobacteria
W020304 - Microbiology gram stainer
W020305 - Plates streaker</v>
      </c>
    </row>
    <row r="216" spans="1:4" ht="85" x14ac:dyDescent="0.2">
      <c r="A216" s="12" t="s">
        <v>236</v>
      </c>
      <c r="B216" s="17" t="s">
        <v>31</v>
      </c>
      <c r="C216" s="13" t="str">
        <f t="shared" si="7"/>
        <v>EN 13532
ISO 11607-1
ISO 11607-2
ISO 18113-1
ISO 20417</v>
      </c>
      <c r="D216" s="13" t="str">
        <f t="shared" si="8"/>
        <v>W020205 - Histology / Cytology
W020301 - Microbiology susceptibility / Identification
W020302 - Blood cultures and mycobacteria
W020304 - Microbiology gram stainer
W020305 - Plates streaker</v>
      </c>
    </row>
    <row r="217" spans="1:4" ht="85" x14ac:dyDescent="0.2">
      <c r="A217" s="12" t="s">
        <v>237</v>
      </c>
      <c r="B217" s="17" t="s">
        <v>31</v>
      </c>
      <c r="C217" s="13" t="str">
        <f t="shared" si="7"/>
        <v>EN 13532
ISO 11607-1
ISO 11607-2
ISO 18113-1
ISO 20417</v>
      </c>
      <c r="D217" s="13" t="str">
        <f t="shared" si="8"/>
        <v>W020205 - Histology / Cytology
W020301 - Microbiology susceptibility / Identification
W020302 - Blood cultures and mycobacteria
W020304 - Microbiology gram stainer
W020305 - Plates streaker</v>
      </c>
    </row>
    <row r="218" spans="1:4" ht="85" x14ac:dyDescent="0.2">
      <c r="A218" s="12" t="s">
        <v>421</v>
      </c>
      <c r="B218" s="17" t="s">
        <v>31</v>
      </c>
      <c r="C218" s="13" t="str">
        <f t="shared" si="7"/>
        <v>EN 13532
ISO 11607-1
ISO 11607-2
ISO 18113-1
ISO 20417</v>
      </c>
      <c r="D218" s="13" t="str">
        <f t="shared" si="8"/>
        <v>W020205 - Histology / Cytology
W020301 - Microbiology susceptibility / Identification
W020302 - Blood cultures and mycobacteria
W020304 - Microbiology gram stainer
W020305 - Plates streaker</v>
      </c>
    </row>
    <row r="219" spans="1:4" ht="85" x14ac:dyDescent="0.2">
      <c r="A219" s="12" t="s">
        <v>422</v>
      </c>
      <c r="B219" s="17" t="s">
        <v>31</v>
      </c>
      <c r="C219" s="13" t="str">
        <f t="shared" si="7"/>
        <v>EN 13532
ISO 11607-1
ISO 11607-2
ISO 18113-1
ISO 20417</v>
      </c>
      <c r="D219" s="13" t="str">
        <f t="shared" si="8"/>
        <v>W020205 - Histology / Cytology
W020301 - Microbiology susceptibility / Identification
W020302 - Blood cultures and mycobacteria
W020304 - Microbiology gram stainer
W020305 - Plates streaker</v>
      </c>
    </row>
    <row r="220" spans="1:4" ht="85" x14ac:dyDescent="0.2">
      <c r="A220" s="12" t="s">
        <v>242</v>
      </c>
      <c r="B220" s="17" t="s">
        <v>31</v>
      </c>
      <c r="C220" s="13" t="str">
        <f t="shared" si="7"/>
        <v>EN 13532
ISO 11607-1
ISO 11607-2
ISO 18113-1
ISO 20417</v>
      </c>
      <c r="D220" s="13" t="str">
        <f t="shared" si="8"/>
        <v>W020205 - Histology / Cytology
W020301 - Microbiology susceptibility / Identification
W020302 - Blood cultures and mycobacteria
W020304 - Microbiology gram stainer
W020305 - Plates streaker</v>
      </c>
    </row>
    <row r="221" spans="1:4" x14ac:dyDescent="0.2">
      <c r="A221" s="86" t="s">
        <v>423</v>
      </c>
      <c r="B221" s="87"/>
      <c r="C221" s="87"/>
      <c r="D221" s="88"/>
    </row>
    <row r="222" spans="1:4" ht="17" customHeight="1" x14ac:dyDescent="0.2">
      <c r="A222" s="89" t="s">
        <v>424</v>
      </c>
      <c r="B222" s="90"/>
      <c r="C222" s="90"/>
      <c r="D222" s="91"/>
    </row>
    <row r="223" spans="1:4" ht="93" customHeight="1" x14ac:dyDescent="0.2">
      <c r="A223" s="12" t="s">
        <v>209</v>
      </c>
      <c r="B223" s="17" t="s">
        <v>31</v>
      </c>
      <c r="C223" s="13" t="str">
        <f>$F$7&amp;CHAR(10)&amp;_xlfn.TEXTJOIN(CHAR(10),TRUE,$F$29:$F$30)</f>
        <v>EN 13532
ISO 18113-1
ISO 20417</v>
      </c>
      <c r="D223" s="13" t="str">
        <f t="shared" ref="D223:D224" si="9">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4" spans="1:4" ht="93" customHeight="1" x14ac:dyDescent="0.2">
      <c r="A224" s="12" t="s">
        <v>425</v>
      </c>
      <c r="B224" s="17" t="s">
        <v>31</v>
      </c>
      <c r="C224" s="13" t="str">
        <f>$F$7&amp;CHAR(10)&amp;_xlfn.TEXTJOIN(CHAR(10),TRUE,$F$29:$F$30)</f>
        <v>EN 13532
ISO 18113-1
ISO 20417</v>
      </c>
      <c r="D224" s="13" t="str">
        <f t="shared" si="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5" spans="1:4" x14ac:dyDescent="0.2">
      <c r="A225" s="89" t="s">
        <v>426</v>
      </c>
      <c r="B225" s="90"/>
      <c r="C225" s="90"/>
      <c r="D225" s="91"/>
    </row>
    <row r="226" spans="1:4" ht="133" customHeight="1" x14ac:dyDescent="0.2">
      <c r="A226" s="12" t="s">
        <v>427</v>
      </c>
      <c r="B226" s="17" t="s">
        <v>31</v>
      </c>
      <c r="C226" s="13" t="str">
        <f>$F$7&amp;CHAR(10)&amp;_xlfn.TEXTJOIN(CHAR(10),TRUE,$F$29:$F$30)</f>
        <v>EN 13532
ISO 18113-1
ISO 20417</v>
      </c>
      <c r="D226" s="13" t="str">
        <f t="shared" ref="D226:D227" si="10">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7" spans="1:4" ht="113" customHeight="1" x14ac:dyDescent="0.2">
      <c r="A227" s="12" t="s">
        <v>428</v>
      </c>
      <c r="B227" s="17" t="s">
        <v>31</v>
      </c>
      <c r="C227" s="13" t="str">
        <f>$F$7&amp;CHAR(10)&amp;_xlfn.TEXTJOIN(CHAR(10),TRUE,$F$29:$F$30)</f>
        <v>EN 13532
ISO 18113-1
ISO 20417</v>
      </c>
      <c r="D227" s="13" t="str">
        <f t="shared" si="1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8" spans="1:4" ht="17" customHeight="1" x14ac:dyDescent="0.2">
      <c r="A228" s="89" t="s">
        <v>429</v>
      </c>
      <c r="B228" s="90"/>
      <c r="C228" s="90"/>
      <c r="D228" s="91"/>
    </row>
    <row r="229" spans="1:4" ht="83" customHeight="1" x14ac:dyDescent="0.2">
      <c r="A229" s="12" t="s">
        <v>430</v>
      </c>
      <c r="B229" s="17" t="s">
        <v>31</v>
      </c>
      <c r="C229" s="13" t="str">
        <f>$F$7&amp;CHAR(10)&amp;_xlfn.TEXTJOIN(CHAR(10),TRUE,$F$29:$F$30)</f>
        <v>EN 13532
ISO 18113-1
ISO 20417</v>
      </c>
      <c r="D229" s="13" t="str">
        <f t="shared" ref="D229" si="1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0" spans="1:4" ht="16" customHeight="1" x14ac:dyDescent="0.2">
      <c r="A230" s="12" t="s">
        <v>431</v>
      </c>
      <c r="B230" s="17"/>
      <c r="C230" s="84" t="s">
        <v>634</v>
      </c>
      <c r="D230" s="85"/>
    </row>
    <row r="231" spans="1:4" ht="16" customHeight="1" x14ac:dyDescent="0.2">
      <c r="A231" s="12" t="s">
        <v>432</v>
      </c>
      <c r="B231" s="17"/>
      <c r="C231" s="84" t="s">
        <v>634</v>
      </c>
      <c r="D231" s="85"/>
    </row>
    <row r="232" spans="1:4" ht="16" customHeight="1" x14ac:dyDescent="0.2">
      <c r="A232" s="12" t="s">
        <v>433</v>
      </c>
      <c r="B232" s="17"/>
      <c r="C232" s="84" t="s">
        <v>634</v>
      </c>
      <c r="D232" s="85"/>
    </row>
    <row r="233" spans="1:4" ht="16" customHeight="1" x14ac:dyDescent="0.2">
      <c r="A233" s="12" t="s">
        <v>434</v>
      </c>
      <c r="B233" s="17"/>
      <c r="C233" s="84" t="s">
        <v>634</v>
      </c>
      <c r="D233" s="85"/>
    </row>
    <row r="234" spans="1:4" ht="16" customHeight="1" x14ac:dyDescent="0.2">
      <c r="A234" s="12" t="s">
        <v>435</v>
      </c>
      <c r="B234" s="17"/>
      <c r="C234" s="84" t="s">
        <v>634</v>
      </c>
      <c r="D234" s="85"/>
    </row>
    <row r="235" spans="1:4" ht="124" customHeight="1" x14ac:dyDescent="0.2">
      <c r="A235" s="12" t="s">
        <v>436</v>
      </c>
      <c r="B235" s="17" t="s">
        <v>31</v>
      </c>
      <c r="C235" s="13" t="str">
        <f>$F$7&amp;CHAR(10)&amp;_xlfn.TEXTJOIN(CHAR(10),TRUE,$F$29:$F$30)</f>
        <v>EN 13532
ISO 18113-1
ISO 20417</v>
      </c>
      <c r="D235"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6" spans="1:4" ht="105" customHeight="1" x14ac:dyDescent="0.2">
      <c r="A236" s="12" t="s">
        <v>437</v>
      </c>
      <c r="B236" s="17" t="s">
        <v>31</v>
      </c>
      <c r="C236" s="13" t="str">
        <f>$F$7&amp;CHAR(10)&amp;_xlfn.TEXTJOIN(CHAR(10),TRUE,$F$29:$F$30)</f>
        <v>EN 13532
ISO 18113-1
ISO 20417</v>
      </c>
      <c r="D236" s="13" t="str">
        <f t="shared" ref="D236:D245" si="1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7" spans="1:4" ht="73" customHeight="1" x14ac:dyDescent="0.2">
      <c r="A237" s="12" t="s">
        <v>438</v>
      </c>
      <c r="B237" s="17" t="s">
        <v>31</v>
      </c>
      <c r="C237" s="13" t="str">
        <f>$F$7&amp;CHAR(10)&amp;_xlfn.TEXTJOIN(CHAR(10),TRUE,$F$29:$F$30)</f>
        <v>EN 13532
ISO 18113-1
ISO 20417</v>
      </c>
      <c r="D237"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8" spans="1:4" ht="88" customHeight="1" x14ac:dyDescent="0.2">
      <c r="A238" s="12" t="s">
        <v>439</v>
      </c>
      <c r="B238" s="17" t="s">
        <v>31</v>
      </c>
      <c r="C238" s="13" t="str">
        <f>$F$7&amp;CHAR(10)&amp;_xlfn.TEXTJOIN(CHAR(10),TRUE,$F$29:$F$30)</f>
        <v>EN 13532
ISO 18113-1
ISO 20417</v>
      </c>
      <c r="D238"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9" spans="1:4" ht="50" customHeight="1" x14ac:dyDescent="0.2">
      <c r="A239" s="12" t="s">
        <v>440</v>
      </c>
      <c r="B239" s="17"/>
      <c r="C239" s="84" t="s">
        <v>634</v>
      </c>
      <c r="D239" s="85"/>
    </row>
    <row r="240" spans="1:4" ht="115" customHeight="1" x14ac:dyDescent="0.2">
      <c r="A240" s="12" t="s">
        <v>441</v>
      </c>
      <c r="B240" s="17" t="s">
        <v>31</v>
      </c>
      <c r="C240" s="13" t="str">
        <f>$F$7&amp;CHAR(10)&amp;_xlfn.TEXTJOIN(CHAR(10),TRUE,$F$29:$F$30)</f>
        <v>EN 13532
ISO 18113-1
ISO 20417</v>
      </c>
      <c r="D240"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1" spans="1:4" ht="105" customHeight="1" x14ac:dyDescent="0.2">
      <c r="A241" s="12" t="s">
        <v>442</v>
      </c>
      <c r="B241" s="17" t="s">
        <v>31</v>
      </c>
      <c r="C241" s="13" t="str">
        <f>$F$7&amp;CHAR(10)&amp;_xlfn.TEXTJOIN(CHAR(10),TRUE,$F$29:$F$30)</f>
        <v>EN 13532
ISO 18113-1
ISO 20417</v>
      </c>
      <c r="D241"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2" spans="1:4" ht="105" customHeight="1" x14ac:dyDescent="0.2">
      <c r="A242" s="12" t="s">
        <v>443</v>
      </c>
      <c r="B242" s="17" t="s">
        <v>31</v>
      </c>
      <c r="C242" s="13" t="str">
        <f>$F$7&amp;CHAR(10)&amp;_xlfn.TEXTJOIN(CHAR(10),TRUE,$F$29:$F$30)</f>
        <v>EN 13532
ISO 18113-1
ISO 20417</v>
      </c>
      <c r="D242"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3" spans="1:4" x14ac:dyDescent="0.2">
      <c r="A243" s="12" t="s">
        <v>444</v>
      </c>
      <c r="B243" s="17" t="s">
        <v>544</v>
      </c>
      <c r="C243" s="19" t="str">
        <f t="shared" ref="C243:D244" si="13">$G$1</f>
        <v>N/A</v>
      </c>
      <c r="D243" s="19" t="str">
        <f t="shared" si="13"/>
        <v>N/A</v>
      </c>
    </row>
    <row r="244" spans="1:4" ht="48" x14ac:dyDescent="0.2">
      <c r="A244" s="12" t="s">
        <v>445</v>
      </c>
      <c r="B244" s="17" t="s">
        <v>544</v>
      </c>
      <c r="C244" s="19" t="str">
        <f t="shared" si="13"/>
        <v>N/A</v>
      </c>
      <c r="D244" s="19" t="str">
        <f t="shared" si="13"/>
        <v>N/A</v>
      </c>
    </row>
    <row r="245" spans="1:4" ht="79" customHeight="1" x14ac:dyDescent="0.2">
      <c r="A245" s="12" t="s">
        <v>446</v>
      </c>
      <c r="B245" s="17" t="s">
        <v>31</v>
      </c>
      <c r="C245" s="13" t="str">
        <f>$F$7&amp;CHAR(10)&amp;_xlfn.TEXTJOIN(CHAR(10),TRUE,$F$29:$F$30)</f>
        <v>EN 13532
ISO 18113-1
ISO 20417</v>
      </c>
      <c r="D245"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6" spans="1:4" x14ac:dyDescent="0.2">
      <c r="A246" s="89" t="s">
        <v>447</v>
      </c>
      <c r="B246" s="90"/>
      <c r="C246" s="90"/>
      <c r="D246" s="91"/>
    </row>
    <row r="247" spans="1:4" x14ac:dyDescent="0.2">
      <c r="A247" s="12" t="s">
        <v>489</v>
      </c>
      <c r="B247" s="17"/>
      <c r="C247" s="84" t="s">
        <v>634</v>
      </c>
      <c r="D247" s="85"/>
    </row>
    <row r="248" spans="1:4" x14ac:dyDescent="0.2">
      <c r="A248" s="12" t="s">
        <v>490</v>
      </c>
      <c r="B248" s="17"/>
      <c r="C248" s="84" t="s">
        <v>634</v>
      </c>
      <c r="D248" s="85"/>
    </row>
    <row r="249" spans="1:4" ht="100" customHeight="1" x14ac:dyDescent="0.2">
      <c r="A249" s="12" t="s">
        <v>448</v>
      </c>
      <c r="B249" s="17" t="s">
        <v>31</v>
      </c>
      <c r="C249" s="13" t="str">
        <f>$F$7&amp;CHAR(10)&amp;_xlfn.TEXTJOIN(CHAR(10),TRUE,$F$29:$F$30)</f>
        <v>EN 13532
ISO 18113-1
ISO 20417</v>
      </c>
      <c r="D249" s="13" t="str">
        <f t="shared" ref="D249:D250" si="1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0" spans="1:4" ht="100" customHeight="1" x14ac:dyDescent="0.2">
      <c r="A250" s="12" t="s">
        <v>449</v>
      </c>
      <c r="B250" s="17" t="s">
        <v>31</v>
      </c>
      <c r="C250" s="13" t="str">
        <f>$F$7&amp;CHAR(10)&amp;_xlfn.TEXTJOIN(CHAR(10),TRUE,$F$29:$F$30)</f>
        <v>EN 13532
ISO 18113-1
ISO 20417</v>
      </c>
      <c r="D250" s="13" t="str">
        <f t="shared" si="1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1" spans="1:4" ht="85" x14ac:dyDescent="0.2">
      <c r="A251" s="12" t="s">
        <v>450</v>
      </c>
      <c r="B251" s="17" t="s">
        <v>31</v>
      </c>
      <c r="C251" s="13" t="str">
        <f>$F$7&amp;CHAR(10)&amp;_xlfn.TEXTJOIN(CHAR(10),TRUE,$F$27:$F$30)</f>
        <v>EN 13532
ISO 11607-1
ISO 11607-2
ISO 18113-1
ISO 20417</v>
      </c>
      <c r="D251" s="13" t="str">
        <f>$I$15&amp;CHAR(10)&amp;$I$17&amp;CHAR(10)&amp;$I$18&amp;CHAR(10)&amp;$I$20&amp;CHAR(10)&amp;$I$21</f>
        <v>W020205 - Histology / Cytology
W020301 - Microbiology susceptibility / Identification
W020302 - Blood cultures and mycobacteria
W020304 - Microbiology gram stainer
W020305 - Plates streaker</v>
      </c>
    </row>
    <row r="252" spans="1:4" ht="32" customHeight="1" x14ac:dyDescent="0.2">
      <c r="A252" s="89" t="s">
        <v>451</v>
      </c>
      <c r="B252" s="90"/>
      <c r="C252" s="90"/>
      <c r="D252" s="91"/>
    </row>
    <row r="253" spans="1:4" ht="91" customHeight="1" x14ac:dyDescent="0.2">
      <c r="A253" s="12" t="s">
        <v>452</v>
      </c>
      <c r="B253" s="17" t="s">
        <v>31</v>
      </c>
      <c r="C253" s="13" t="str">
        <f>$F$5&amp;CHAR(10)&amp;$F$7&amp;CHAR(10)&amp;_xlfn.TEXTJOIN(CHAR(10),TRUE,$F$29:$F$30)</f>
        <v>ISO 14971
EN 13532
ISO 18113-1
ISO 20417</v>
      </c>
      <c r="D253" s="13" t="str">
        <f t="shared" ref="D253:D262" si="15">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4" spans="1:4" ht="116" customHeight="1" x14ac:dyDescent="0.2">
      <c r="A254" s="12" t="s">
        <v>453</v>
      </c>
      <c r="B254" s="17" t="s">
        <v>31</v>
      </c>
      <c r="C254" s="13" t="str">
        <f>$F$5&amp;CHAR(10)&amp;$F$7&amp;CHAR(10)&amp;_xlfn.TEXTJOIN(CHAR(10),TRUE,$F$29:$F$30)</f>
        <v>ISO 14971
EN 13532
ISO 18113-1
ISO 20417</v>
      </c>
      <c r="D254"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5" spans="1:4" ht="73" customHeight="1" x14ac:dyDescent="0.2">
      <c r="A255" s="12" t="s">
        <v>454</v>
      </c>
      <c r="B255" s="17" t="s">
        <v>31</v>
      </c>
      <c r="C255" s="13" t="str">
        <f>$F$5&amp;CHAR(10)&amp;$F$7&amp;CHAR(10)&amp;_xlfn.TEXTJOIN(CHAR(10),TRUE,$F$29:$F$30)</f>
        <v>ISO 14971
EN 13532
ISO 18113-1
ISO 20417</v>
      </c>
      <c r="D255"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6" spans="1:4" ht="32" customHeight="1" x14ac:dyDescent="0.2">
      <c r="A256" s="12" t="s">
        <v>455</v>
      </c>
      <c r="B256" s="17"/>
      <c r="C256" s="84" t="s">
        <v>634</v>
      </c>
      <c r="D256" s="85"/>
    </row>
    <row r="257" spans="1:4" ht="45" customHeight="1" x14ac:dyDescent="0.2">
      <c r="A257" s="12" t="s">
        <v>456</v>
      </c>
      <c r="B257" s="17"/>
      <c r="C257" s="84" t="s">
        <v>634</v>
      </c>
      <c r="D257" s="85"/>
    </row>
    <row r="258" spans="1:4" ht="89" customHeight="1" x14ac:dyDescent="0.2">
      <c r="A258" s="12" t="s">
        <v>457</v>
      </c>
      <c r="B258" s="17" t="s">
        <v>31</v>
      </c>
      <c r="C258" s="13" t="str">
        <f>$F$5&amp;CHAR(10)&amp;$F$7&amp;CHAR(10)&amp;_xlfn.TEXTJOIN(CHAR(10),TRUE,$F$27:$F$30)</f>
        <v>ISO 14971
EN 13532
ISO 11607-1
ISO 11607-2
ISO 18113-1
ISO 20417</v>
      </c>
      <c r="D258"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9" spans="1:4" ht="70" customHeight="1" x14ac:dyDescent="0.2">
      <c r="A259" s="12" t="s">
        <v>458</v>
      </c>
      <c r="B259" s="17" t="s">
        <v>31</v>
      </c>
      <c r="C259" s="13" t="str">
        <f>$F$5&amp;CHAR(10)&amp;$F$7&amp;CHAR(10)&amp;_xlfn.TEXTJOIN(CHAR(10),TRUE,$F$29:$F$30)</f>
        <v>ISO 14971
EN 13532
ISO 18113-1
ISO 20417</v>
      </c>
      <c r="D259"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0" spans="1:4" ht="73" customHeight="1" x14ac:dyDescent="0.2">
      <c r="A260" s="12" t="s">
        <v>459</v>
      </c>
      <c r="B260" s="17" t="s">
        <v>31</v>
      </c>
      <c r="C260" s="13" t="str">
        <f>$F$5&amp;CHAR(10)&amp;$F$7&amp;CHAR(10)&amp;_xlfn.TEXTJOIN(CHAR(10),TRUE,$F$29:$F$30)</f>
        <v>ISO 14971
EN 13532
ISO 18113-1
ISO 20417</v>
      </c>
      <c r="D260"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1" spans="1:4" ht="51" customHeight="1" x14ac:dyDescent="0.2">
      <c r="A261" s="12" t="s">
        <v>460</v>
      </c>
      <c r="B261" s="17" t="s">
        <v>31</v>
      </c>
      <c r="C261" s="13" t="str">
        <f>$F$5&amp;CHAR(10)&amp;$F$7&amp;CHAR(10)&amp;_xlfn.TEXTJOIN(CHAR(10),TRUE,$F$29:$F$30)</f>
        <v>ISO 14971
EN 13532
ISO 18113-1
ISO 20417</v>
      </c>
      <c r="D261"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2" spans="1:4" ht="78" customHeight="1" x14ac:dyDescent="0.2">
      <c r="A262" s="12" t="s">
        <v>461</v>
      </c>
      <c r="B262" s="17" t="s">
        <v>31</v>
      </c>
      <c r="C262" s="13" t="str">
        <f>$F$5&amp;CHAR(10)&amp;$F$7&amp;CHAR(10)&amp;_xlfn.TEXTJOIN(CHAR(10),TRUE,$F$29:$F$30)</f>
        <v>ISO 14971
EN 13532
ISO 18113-1
ISO 20417</v>
      </c>
      <c r="D262"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3" spans="1:4" ht="32" customHeight="1" x14ac:dyDescent="0.2">
      <c r="A263" s="89" t="s">
        <v>462</v>
      </c>
      <c r="B263" s="90"/>
      <c r="C263" s="90"/>
      <c r="D263" s="91"/>
    </row>
    <row r="264" spans="1:4" ht="79" customHeight="1" x14ac:dyDescent="0.2">
      <c r="A264" s="12" t="s">
        <v>27</v>
      </c>
      <c r="B264" s="17" t="s">
        <v>31</v>
      </c>
      <c r="C264" s="13" t="str">
        <f>$F$5&amp;CHAR(10)&amp;$F$7&amp;CHAR(10)&amp;_xlfn.TEXTJOIN(CHAR(10),TRUE,$F$29:$F$30)</f>
        <v>ISO 14971
EN 13532
ISO 18113-1
ISO 20417</v>
      </c>
      <c r="D264" s="13" t="str">
        <f t="shared" ref="D264:D276" si="16">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5" spans="1:4" ht="61" customHeight="1" x14ac:dyDescent="0.2">
      <c r="A265" s="12" t="s">
        <v>28</v>
      </c>
      <c r="B265" s="17" t="s">
        <v>31</v>
      </c>
      <c r="C265" s="13" t="str">
        <f>$F$5&amp;CHAR(10)&amp;$F$7&amp;CHAR(10)&amp;_xlfn.TEXTJOIN(CHAR(10),TRUE,$F$29:$F$30)</f>
        <v>ISO 14971
EN 13532
ISO 18113-1
ISO 20417</v>
      </c>
      <c r="D265"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6" spans="1:4" ht="31" customHeight="1" x14ac:dyDescent="0.2">
      <c r="A266" s="12" t="s">
        <v>29</v>
      </c>
      <c r="B266" s="17"/>
      <c r="C266" s="84" t="s">
        <v>634</v>
      </c>
      <c r="D266" s="85"/>
    </row>
    <row r="267" spans="1:4" ht="32" customHeight="1" x14ac:dyDescent="0.2">
      <c r="A267" s="12" t="s">
        <v>30</v>
      </c>
      <c r="B267" s="17"/>
      <c r="C267" s="84" t="s">
        <v>634</v>
      </c>
      <c r="D267" s="85"/>
    </row>
    <row r="268" spans="1:4" ht="68" customHeight="1" x14ac:dyDescent="0.2">
      <c r="A268" s="12" t="s">
        <v>463</v>
      </c>
      <c r="B268" s="17" t="s">
        <v>31</v>
      </c>
      <c r="C268" s="13" t="str">
        <f t="shared" ref="C268:C276" si="17">$F$5&amp;CHAR(10)&amp;$F$7&amp;CHAR(10)&amp;_xlfn.TEXTJOIN(CHAR(10),TRUE,$F$29:$F$30)</f>
        <v>ISO 14971
EN 13532
ISO 18113-1
ISO 20417</v>
      </c>
      <c r="D268"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9" spans="1:4" ht="99" customHeight="1" x14ac:dyDescent="0.2">
      <c r="A269" s="12" t="s">
        <v>464</v>
      </c>
      <c r="B269" s="17" t="s">
        <v>31</v>
      </c>
      <c r="C269" s="13" t="str">
        <f t="shared" si="17"/>
        <v>ISO 14971
EN 13532
ISO 18113-1
ISO 20417</v>
      </c>
      <c r="D269"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0" spans="1:4" ht="90" customHeight="1" x14ac:dyDescent="0.2">
      <c r="A270" s="12" t="s">
        <v>465</v>
      </c>
      <c r="B270" s="17" t="s">
        <v>31</v>
      </c>
      <c r="C270" s="13" t="str">
        <f t="shared" si="17"/>
        <v>ISO 14971
EN 13532
ISO 18113-1
ISO 20417</v>
      </c>
      <c r="D270"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1" spans="1:4" ht="118" customHeight="1" x14ac:dyDescent="0.2">
      <c r="A271" s="12" t="s">
        <v>466</v>
      </c>
      <c r="B271" s="17" t="s">
        <v>31</v>
      </c>
      <c r="C271" s="13" t="str">
        <f t="shared" si="17"/>
        <v>ISO 14971
EN 13532
ISO 18113-1
ISO 20417</v>
      </c>
      <c r="D271"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2" spans="1:4" ht="98" customHeight="1" x14ac:dyDescent="0.2">
      <c r="A272" s="12" t="s">
        <v>467</v>
      </c>
      <c r="B272" s="17" t="s">
        <v>31</v>
      </c>
      <c r="C272" s="13" t="str">
        <f t="shared" si="17"/>
        <v>ISO 14971
EN 13532
ISO 18113-1
ISO 20417</v>
      </c>
      <c r="D272"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3" spans="1:4" ht="109" customHeight="1" x14ac:dyDescent="0.2">
      <c r="A273" s="12" t="s">
        <v>468</v>
      </c>
      <c r="B273" s="17" t="s">
        <v>31</v>
      </c>
      <c r="C273" s="13" t="str">
        <f t="shared" si="17"/>
        <v>ISO 14971
EN 13532
ISO 18113-1
ISO 20417</v>
      </c>
      <c r="D273"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4" spans="1:4" ht="111" customHeight="1" x14ac:dyDescent="0.2">
      <c r="A274" s="12" t="s">
        <v>469</v>
      </c>
      <c r="B274" s="17" t="s">
        <v>31</v>
      </c>
      <c r="C274" s="13" t="str">
        <f t="shared" si="17"/>
        <v>ISO 14971
EN 13532
ISO 18113-1
ISO 20417</v>
      </c>
      <c r="D274"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5" spans="1:4" ht="83" customHeight="1" x14ac:dyDescent="0.2">
      <c r="A275" s="12" t="s">
        <v>470</v>
      </c>
      <c r="B275" s="17" t="s">
        <v>31</v>
      </c>
      <c r="C275" s="13" t="str">
        <f t="shared" si="17"/>
        <v>ISO 14971
EN 13532
ISO 18113-1
ISO 20417</v>
      </c>
      <c r="D275"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6" spans="1:4" ht="111" customHeight="1" x14ac:dyDescent="0.2">
      <c r="A276" s="12" t="s">
        <v>471</v>
      </c>
      <c r="B276" s="17" t="s">
        <v>31</v>
      </c>
      <c r="C276" s="13" t="str">
        <f t="shared" si="17"/>
        <v>ISO 14971
EN 13532
ISO 18113-1
ISO 20417</v>
      </c>
      <c r="D276"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7" spans="1:4" ht="32" customHeight="1" x14ac:dyDescent="0.2">
      <c r="A277" s="89" t="s">
        <v>472</v>
      </c>
      <c r="B277" s="90"/>
      <c r="C277" s="90"/>
      <c r="D277" s="91"/>
    </row>
    <row r="278" spans="1:4" ht="79" customHeight="1" x14ac:dyDescent="0.2">
      <c r="A278" s="12" t="s">
        <v>473</v>
      </c>
      <c r="B278" s="17" t="s">
        <v>31</v>
      </c>
      <c r="C278" s="13" t="str">
        <f t="shared" ref="C278:C285" si="18">$F$5&amp;CHAR(10)&amp;$F$7&amp;CHAR(10)&amp;_xlfn.TEXTJOIN(CHAR(10),TRUE,$F$29:$F$30)</f>
        <v>ISO 14971
EN 13532
ISO 18113-1
ISO 20417</v>
      </c>
      <c r="D278" s="13" t="str">
        <f t="shared" ref="D278:D284" si="19">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9" spans="1:4" ht="74" customHeight="1" x14ac:dyDescent="0.2">
      <c r="A279" s="12" t="s">
        <v>474</v>
      </c>
      <c r="B279" s="17" t="s">
        <v>31</v>
      </c>
      <c r="C279" s="13" t="str">
        <f t="shared" si="18"/>
        <v>ISO 14971
EN 13532
ISO 18113-1
ISO 20417</v>
      </c>
      <c r="D279"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0" spans="1:4" ht="61" customHeight="1" x14ac:dyDescent="0.2">
      <c r="A280" s="12" t="s">
        <v>475</v>
      </c>
      <c r="B280" s="17" t="s">
        <v>31</v>
      </c>
      <c r="C280" s="13" t="str">
        <f t="shared" si="18"/>
        <v>ISO 14971
EN 13532
ISO 18113-1
ISO 20417</v>
      </c>
      <c r="D280"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1" spans="1:4" ht="93" customHeight="1" x14ac:dyDescent="0.2">
      <c r="A281" s="12" t="s">
        <v>476</v>
      </c>
      <c r="B281" s="17" t="s">
        <v>31</v>
      </c>
      <c r="C281" s="13" t="str">
        <f t="shared" si="18"/>
        <v>ISO 14971
EN 13532
ISO 18113-1
ISO 20417</v>
      </c>
      <c r="D281"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2" spans="1:4" ht="89" customHeight="1" x14ac:dyDescent="0.2">
      <c r="A282" s="12" t="s">
        <v>477</v>
      </c>
      <c r="B282" s="17" t="s">
        <v>31</v>
      </c>
      <c r="C282" s="13" t="str">
        <f t="shared" si="18"/>
        <v>ISO 14971
EN 13532
ISO 18113-1
ISO 20417</v>
      </c>
      <c r="D282"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3" spans="1:4" ht="84" customHeight="1" x14ac:dyDescent="0.2">
      <c r="A283" s="12" t="s">
        <v>478</v>
      </c>
      <c r="B283" s="17" t="s">
        <v>31</v>
      </c>
      <c r="C283" s="13" t="str">
        <f t="shared" si="18"/>
        <v>ISO 14971
EN 13532
ISO 18113-1
ISO 20417</v>
      </c>
      <c r="D283"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4" spans="1:4" ht="58" customHeight="1" x14ac:dyDescent="0.2">
      <c r="A284" s="12" t="s">
        <v>479</v>
      </c>
      <c r="B284" s="17" t="s">
        <v>31</v>
      </c>
      <c r="C284" s="13" t="str">
        <f t="shared" si="18"/>
        <v>ISO 14971
EN 13532
ISO 18113-1
ISO 20417</v>
      </c>
      <c r="D284"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5" spans="1:4" ht="96" customHeight="1" x14ac:dyDescent="0.2">
      <c r="A285" s="12" t="s">
        <v>480</v>
      </c>
      <c r="B285" s="17" t="s">
        <v>31</v>
      </c>
      <c r="C285" s="13" t="str">
        <f t="shared" si="18"/>
        <v>ISO 14971
EN 13532
ISO 18113-1
ISO 20417</v>
      </c>
      <c r="D28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286" spans="1:4" x14ac:dyDescent="0.2">
      <c r="A286" s="89" t="s">
        <v>481</v>
      </c>
      <c r="B286" s="90"/>
      <c r="C286" s="90"/>
      <c r="D286" s="91"/>
    </row>
    <row r="287" spans="1:4" ht="133" customHeight="1" x14ac:dyDescent="0.2">
      <c r="A287" s="12" t="s">
        <v>482</v>
      </c>
      <c r="B287" s="17" t="s">
        <v>31</v>
      </c>
      <c r="C287" s="13" t="str">
        <f>$F$5&amp;CHAR(10)&amp;$F$7&amp;CHAR(10)&amp;_xlfn.TEXTJOIN(CHAR(10),TRUE,$F$29:$F$30)</f>
        <v>ISO 14971
EN 13532
ISO 18113-1
ISO 20417</v>
      </c>
      <c r="D287" s="13" t="str">
        <f t="shared" ref="D287:D293" si="20">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8" spans="1:4" ht="32" customHeight="1" x14ac:dyDescent="0.2">
      <c r="A288" s="12" t="s">
        <v>483</v>
      </c>
      <c r="B288" s="17"/>
      <c r="C288" s="84" t="s">
        <v>634</v>
      </c>
      <c r="D288" s="85"/>
    </row>
    <row r="289" spans="1:4" ht="90" customHeight="1" x14ac:dyDescent="0.2">
      <c r="A289" s="12" t="s">
        <v>484</v>
      </c>
      <c r="B289" s="17" t="s">
        <v>31</v>
      </c>
      <c r="C289" s="13" t="str">
        <f>$F$5&amp;CHAR(10)&amp;$F$7&amp;CHAR(10)&amp;_xlfn.TEXTJOIN(CHAR(10),TRUE,$F$29:$F$30)</f>
        <v>ISO 14971
EN 13532
ISO 18113-1
ISO 20417</v>
      </c>
      <c r="D289" s="13" t="str">
        <f t="shared" si="2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0" spans="1:4" ht="76" customHeight="1" x14ac:dyDescent="0.2">
      <c r="A290" s="12" t="s">
        <v>485</v>
      </c>
      <c r="B290" s="17" t="s">
        <v>31</v>
      </c>
      <c r="C290" s="13" t="str">
        <f>$F$5&amp;CHAR(10)&amp;$F$7&amp;CHAR(10)&amp;_xlfn.TEXTJOIN(CHAR(10),TRUE,$F$29:$F$30)</f>
        <v>ISO 14971
EN 13532
ISO 18113-1
ISO 20417</v>
      </c>
      <c r="D290" s="13" t="str">
        <f t="shared" si="2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1" spans="1:4" ht="86" customHeight="1" x14ac:dyDescent="0.2">
      <c r="A291" s="12" t="s">
        <v>486</v>
      </c>
      <c r="B291" s="17" t="s">
        <v>31</v>
      </c>
      <c r="C291" s="13" t="str">
        <f>$F$5&amp;CHAR(10)&amp;$F$7&amp;CHAR(10)&amp;_xlfn.TEXTJOIN(CHAR(10),TRUE,$F$29:$F$30)</f>
        <v>ISO 14971
EN 13532
ISO 18113-1
ISO 20417</v>
      </c>
      <c r="D291" s="13" t="str">
        <f t="shared" si="2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2" spans="1:4" ht="77" customHeight="1" x14ac:dyDescent="0.2">
      <c r="A292" s="12" t="s">
        <v>487</v>
      </c>
      <c r="B292" s="17" t="s">
        <v>31</v>
      </c>
      <c r="C292" s="13" t="str">
        <f>$F$5&amp;CHAR(10)&amp;$F$7&amp;CHAR(10)&amp;_xlfn.TEXTJOIN(CHAR(10),TRUE,$F$29:$F$30)</f>
        <v>ISO 14971
EN 13532
ISO 18113-1
ISO 20417</v>
      </c>
      <c r="D292" s="13" t="str">
        <f t="shared" si="2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3" spans="1:4" ht="76" customHeight="1" x14ac:dyDescent="0.2">
      <c r="A293" s="12" t="s">
        <v>488</v>
      </c>
      <c r="B293" s="17" t="s">
        <v>31</v>
      </c>
      <c r="C293" s="13" t="str">
        <f>$F$5&amp;CHAR(10)&amp;$F$7&amp;CHAR(10)&amp;_xlfn.TEXTJOIN(CHAR(10),TRUE,$F$29:$F$30)</f>
        <v>ISO 14971
EN 13532
ISO 18113-1
ISO 20417</v>
      </c>
      <c r="D293" s="13" t="str">
        <f t="shared" si="2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4" spans="1:4" x14ac:dyDescent="0.2">
      <c r="A294" s="2"/>
      <c r="B294" s="25"/>
      <c r="C294" s="12"/>
      <c r="D294" s="14"/>
    </row>
  </sheetData>
  <mergeCells count="76">
    <mergeCell ref="A6:D6"/>
    <mergeCell ref="A29:D29"/>
    <mergeCell ref="A43:D43"/>
    <mergeCell ref="A37:D37"/>
    <mergeCell ref="A19:D19"/>
    <mergeCell ref="A14:D14"/>
    <mergeCell ref="A7:D7"/>
    <mergeCell ref="A28:D28"/>
    <mergeCell ref="A34:D34"/>
    <mergeCell ref="F57:H57"/>
    <mergeCell ref="I57:J57"/>
    <mergeCell ref="F59:H59"/>
    <mergeCell ref="I43:J43"/>
    <mergeCell ref="F44:H44"/>
    <mergeCell ref="I44:J44"/>
    <mergeCell ref="F54:H54"/>
    <mergeCell ref="I54:J54"/>
    <mergeCell ref="F43:H43"/>
    <mergeCell ref="I59:J59"/>
    <mergeCell ref="A76:D76"/>
    <mergeCell ref="A107:D107"/>
    <mergeCell ref="A71:D71"/>
    <mergeCell ref="A74:D74"/>
    <mergeCell ref="A91:D91"/>
    <mergeCell ref="A85:D85"/>
    <mergeCell ref="A80:D80"/>
    <mergeCell ref="A104:D104"/>
    <mergeCell ref="C97:D97"/>
    <mergeCell ref="C100:D100"/>
    <mergeCell ref="A225:D225"/>
    <mergeCell ref="A228:D228"/>
    <mergeCell ref="A221:D221"/>
    <mergeCell ref="A222:D222"/>
    <mergeCell ref="A212:D212"/>
    <mergeCell ref="A171:D171"/>
    <mergeCell ref="A172:D172"/>
    <mergeCell ref="A184:D184"/>
    <mergeCell ref="A173:D173"/>
    <mergeCell ref="C178:D178"/>
    <mergeCell ref="C179:D179"/>
    <mergeCell ref="C182:D182"/>
    <mergeCell ref="A53:D53"/>
    <mergeCell ref="A44:D44"/>
    <mergeCell ref="C199:D199"/>
    <mergeCell ref="C203:D203"/>
    <mergeCell ref="C230:D230"/>
    <mergeCell ref="C54:D54"/>
    <mergeCell ref="C55:D55"/>
    <mergeCell ref="C57:D57"/>
    <mergeCell ref="C68:D68"/>
    <mergeCell ref="A58:D58"/>
    <mergeCell ref="A56:D56"/>
    <mergeCell ref="A185:D185"/>
    <mergeCell ref="C78:D78"/>
    <mergeCell ref="C83:D83"/>
    <mergeCell ref="A102:D102"/>
    <mergeCell ref="C96:D96"/>
    <mergeCell ref="A211:D211"/>
    <mergeCell ref="A206:D206"/>
    <mergeCell ref="C288:D288"/>
    <mergeCell ref="C233:D233"/>
    <mergeCell ref="C234:D234"/>
    <mergeCell ref="C239:D239"/>
    <mergeCell ref="C247:D247"/>
    <mergeCell ref="C248:D248"/>
    <mergeCell ref="A286:D286"/>
    <mergeCell ref="A277:D277"/>
    <mergeCell ref="A263:D263"/>
    <mergeCell ref="A252:D252"/>
    <mergeCell ref="A246:D246"/>
    <mergeCell ref="C256:D256"/>
    <mergeCell ref="C257:D257"/>
    <mergeCell ref="C266:D266"/>
    <mergeCell ref="C267:D267"/>
    <mergeCell ref="C231:D231"/>
    <mergeCell ref="C232:D232"/>
  </mergeCells>
  <dataValidations count="1">
    <dataValidation type="list" allowBlank="1" showInputMessage="1" showErrorMessage="1" sqref="B4:B5 B8:B13 B15:B18 B20:B25 B81:B84 B38:B42 B45:B52 B35:B36 B30:B33 B59:B70 B72:B73 B75 B77:B79 B86:B90 B108:B109 B103 B105:B106 B92:B101 B186:B205 B174:B183 B207:B210 B213:B220 B223:B224 B226:B227 B229:B245 B247:B251 B264:B276 B253:B262 B278:B285 B287:B293"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Z11</vt:lpstr>
      <vt:lpstr>EMDN</vt:lpstr>
      <vt:lpstr>A01</vt:lpstr>
      <vt:lpstr>A02</vt:lpstr>
      <vt:lpstr>B01</vt:lpstr>
      <vt:lpstr>B03</vt:lpstr>
      <vt:lpstr>J02</vt:lpstr>
      <vt:lpstr>P09</vt:lpstr>
      <vt:lpstr>W02</vt:lpstr>
      <vt:lpstr>C01- Arterio</vt:lpstr>
      <vt:lpstr>A</vt:lpstr>
      <vt:lpstr>B</vt:lpstr>
      <vt:lpstr>C0</vt:lpstr>
      <vt:lpstr>'A02'!Standards</vt:lpstr>
      <vt:lpstr>'B01'!Standards</vt:lpstr>
      <vt:lpstr>'B03'!Standards</vt:lpstr>
      <vt:lpstr>'C01- Arterio'!Standards</vt:lpstr>
      <vt:lpstr>'J02'!Standards</vt:lpstr>
      <vt:lpstr>'P09'!Standards</vt:lpstr>
      <vt:lpstr>'W02'!Standards</vt:lpstr>
      <vt:lpstr>'Z11'!Standards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2024-07-22T22:02:26Z</dcterms:modified>
</cp:coreProperties>
</file>