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F4DF114B-338C-F94C-BFFF-867165E2C9B8}" xr6:coauthVersionLast="47" xr6:coauthVersionMax="47" xr10:uidLastSave="{00000000-0000-0000-0000-000000000000}"/>
  <bookViews>
    <workbookView xWindow="4660" yWindow="500" windowWidth="22920" windowHeight="15880" activeTab="8" xr2:uid="{00000000-000D-0000-FFFF-FFFF00000000}"/>
  </bookViews>
  <sheets>
    <sheet name="EMDN" sheetId="9" r:id="rId1"/>
    <sheet name="A01" sheetId="6" r:id="rId2"/>
    <sheet name="A02" sheetId="11" r:id="rId3"/>
    <sheet name="B01" sheetId="12" r:id="rId4"/>
    <sheet name="B03" sheetId="13" r:id="rId5"/>
    <sheet name="J02" sheetId="16" r:id="rId6"/>
    <sheet name="P09" sheetId="15" r:id="rId7"/>
    <sheet name="W02" sheetId="10" r:id="rId8"/>
    <sheet name="Z11" sheetId="17" r:id="rId9"/>
    <sheet name="C01-動靜脈系統器材" sheetId="14" r:id="rId10"/>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9" hidden="1">'C01-動靜脈系統器材'!$A$3:$F$35</definedName>
    <definedName name="_xlnm._FilterDatabase" localSheetId="5" hidden="1">'J02'!$A$3:$E$39</definedName>
    <definedName name="_xlnm._FilterDatabase" localSheetId="6" hidden="1">'P09'!$A$3:$F$35</definedName>
    <definedName name="_xlnm._FilterDatabase" localSheetId="7" hidden="1">'W02'!$A$3:$E$39</definedName>
    <definedName name="_xlnm._FilterDatabase" localSheetId="8" hidden="1">'Z11'!$A$3:$E$39</definedName>
    <definedName name="A">EMDN!$A$3:$A$49</definedName>
    <definedName name="B">EMDN!$B$3:$B$50</definedName>
    <definedName name="C_">#REF!</definedName>
    <definedName name="C0">EMDN!$C$3:$C$50</definedName>
    <definedName name="Standards" localSheetId="2">'A02'!$F$3:$F$50</definedName>
    <definedName name="Standards" localSheetId="3">'B01'!$F$3:$F$50</definedName>
    <definedName name="Standards" localSheetId="4">'B03'!$F$3:$F$50</definedName>
    <definedName name="Standards" localSheetId="9">'C01-動靜脈系統器材'!$F$3:$F$50</definedName>
    <definedName name="Standards" localSheetId="5">'J02'!#REF!</definedName>
    <definedName name="Standards" localSheetId="6">'P09'!$F$3:$F$50</definedName>
    <definedName name="Standards" localSheetId="7">'W02'!#REF!</definedName>
    <definedName name="Standards" localSheetId="8">'Z11'!#REF!</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15" l="1"/>
  <c r="D65" i="15"/>
  <c r="C66" i="15"/>
  <c r="D66" i="15"/>
  <c r="C67" i="15"/>
  <c r="D67" i="15"/>
  <c r="D252" i="6"/>
  <c r="C252" i="6"/>
  <c r="D177" i="6"/>
  <c r="C177" i="6"/>
  <c r="C245" i="17"/>
  <c r="C244" i="17"/>
  <c r="C245" i="16"/>
  <c r="C244" i="16"/>
  <c r="C112" i="16"/>
  <c r="C114" i="16"/>
  <c r="C110" i="16"/>
  <c r="C109" i="16"/>
  <c r="C245" i="13"/>
  <c r="C244" i="13"/>
  <c r="C245" i="6"/>
  <c r="C244" i="6"/>
  <c r="D114" i="17"/>
  <c r="D110" i="17"/>
  <c r="D109" i="17"/>
  <c r="C114" i="17"/>
  <c r="C112" i="13"/>
  <c r="C114" i="13"/>
  <c r="D110" i="16"/>
  <c r="D113" i="16"/>
  <c r="C113" i="16"/>
  <c r="D113" i="13"/>
  <c r="C113" i="13"/>
  <c r="D114" i="13"/>
  <c r="C110" i="13"/>
  <c r="C109" i="13"/>
  <c r="D112" i="13"/>
  <c r="D110" i="13"/>
  <c r="D109" i="13"/>
  <c r="C116" i="11"/>
  <c r="D116" i="11"/>
  <c r="C112" i="6"/>
  <c r="C110" i="6"/>
  <c r="D114" i="6"/>
  <c r="C114" i="6"/>
  <c r="D112" i="6"/>
  <c r="D110" i="6"/>
  <c r="C109" i="6"/>
  <c r="C110" i="17"/>
  <c r="C109" i="17"/>
  <c r="D109" i="6"/>
  <c r="D112" i="16"/>
  <c r="D245" i="16"/>
  <c r="D244" i="16"/>
  <c r="D245" i="13"/>
  <c r="D244" i="13"/>
  <c r="D225" i="6"/>
  <c r="C262" i="6"/>
  <c r="C262" i="11"/>
  <c r="C262" i="12"/>
  <c r="D264" i="13"/>
  <c r="C264" i="13"/>
  <c r="C262" i="13"/>
  <c r="C264" i="16"/>
  <c r="C262" i="16"/>
  <c r="C262" i="15"/>
  <c r="C262" i="17"/>
  <c r="C264" i="17"/>
  <c r="C225" i="17"/>
  <c r="D263" i="17"/>
  <c r="C263" i="17"/>
  <c r="C261" i="17"/>
  <c r="D256" i="17"/>
  <c r="D257" i="17"/>
  <c r="C257" i="17"/>
  <c r="C247" i="17"/>
  <c r="C256" i="17"/>
  <c r="C249" i="17"/>
  <c r="C248" i="17"/>
  <c r="C257" i="16"/>
  <c r="C256" i="16"/>
  <c r="C248" i="16"/>
  <c r="C247" i="16"/>
  <c r="C249" i="16"/>
  <c r="C247" i="6"/>
  <c r="C248" i="6"/>
  <c r="C247" i="11"/>
  <c r="C248" i="11"/>
  <c r="C249" i="6"/>
  <c r="C250" i="6"/>
  <c r="C251" i="6"/>
  <c r="C253" i="6"/>
  <c r="C257" i="6"/>
  <c r="C256" i="6"/>
  <c r="C257" i="12"/>
  <c r="C256" i="12"/>
  <c r="C257" i="11"/>
  <c r="C256" i="11"/>
  <c r="C250" i="11"/>
  <c r="C251" i="11"/>
  <c r="C253" i="11"/>
  <c r="C253" i="12"/>
  <c r="D253" i="13"/>
  <c r="C253" i="13"/>
  <c r="D251" i="12"/>
  <c r="C251" i="12"/>
  <c r="C250" i="12"/>
  <c r="C248" i="12"/>
  <c r="C247" i="12"/>
  <c r="C257" i="13"/>
  <c r="C256" i="13"/>
  <c r="D249" i="13"/>
  <c r="C249" i="13"/>
  <c r="C250" i="13"/>
  <c r="C248" i="13"/>
  <c r="C247" i="13"/>
  <c r="C257" i="15"/>
  <c r="C256" i="15"/>
  <c r="C247" i="15"/>
  <c r="D251" i="13"/>
  <c r="C251" i="13"/>
  <c r="C285" i="10"/>
  <c r="D225" i="13"/>
  <c r="C225" i="13"/>
  <c r="C225" i="16"/>
  <c r="C237" i="13"/>
  <c r="C237" i="11"/>
  <c r="C237" i="6"/>
  <c r="D238" i="15"/>
  <c r="C238" i="15"/>
  <c r="C239" i="15"/>
  <c r="C239" i="16"/>
  <c r="C238" i="13"/>
  <c r="C236" i="13"/>
  <c r="C234" i="6"/>
  <c r="C226" i="6"/>
  <c r="C226" i="11"/>
  <c r="C226" i="12"/>
  <c r="C226" i="13"/>
  <c r="C226" i="16"/>
  <c r="C226" i="15"/>
  <c r="C211" i="15"/>
  <c r="C212" i="15"/>
  <c r="C216" i="16"/>
  <c r="C215" i="16"/>
  <c r="C214" i="16"/>
  <c r="C213" i="16"/>
  <c r="C212" i="16"/>
  <c r="C211" i="16"/>
  <c r="C211" i="13"/>
  <c r="C212" i="13"/>
  <c r="C211" i="11"/>
  <c r="C212" i="11"/>
  <c r="C215" i="10"/>
  <c r="C210" i="15"/>
  <c r="C198" i="15"/>
  <c r="C210" i="16"/>
  <c r="C198" i="16"/>
  <c r="C210" i="13"/>
  <c r="C198" i="13"/>
  <c r="C210" i="12"/>
  <c r="D237" i="11"/>
  <c r="D217" i="11"/>
  <c r="D216" i="11"/>
  <c r="D215" i="11"/>
  <c r="D214" i="11"/>
  <c r="D213" i="11"/>
  <c r="D212" i="11"/>
  <c r="D211" i="11"/>
  <c r="D210" i="11"/>
  <c r="D209" i="11"/>
  <c r="D208" i="11"/>
  <c r="D236" i="11"/>
  <c r="D235" i="11"/>
  <c r="D201" i="11"/>
  <c r="D200" i="11"/>
  <c r="C198" i="12"/>
  <c r="C198" i="6"/>
  <c r="C198" i="11"/>
  <c r="C234" i="13"/>
  <c r="D234" i="13"/>
  <c r="D233" i="13"/>
  <c r="C233" i="13"/>
  <c r="D232" i="13"/>
  <c r="C232" i="13"/>
  <c r="D231" i="13"/>
  <c r="C231" i="13"/>
  <c r="D235" i="13"/>
  <c r="D217" i="13"/>
  <c r="D216" i="13"/>
  <c r="D215" i="13"/>
  <c r="D214" i="13"/>
  <c r="D213" i="13"/>
  <c r="D212" i="13"/>
  <c r="D211" i="13"/>
  <c r="D210" i="13"/>
  <c r="D209" i="13"/>
  <c r="D208" i="13"/>
  <c r="D153" i="13"/>
  <c r="D152" i="13"/>
  <c r="D97" i="13"/>
  <c r="D95" i="13"/>
  <c r="D74" i="13"/>
  <c r="D73" i="13"/>
  <c r="D72" i="13"/>
  <c r="D71" i="13"/>
  <c r="D62" i="13"/>
  <c r="C62" i="13"/>
  <c r="C74" i="13"/>
  <c r="D179" i="13"/>
  <c r="C179" i="13"/>
  <c r="D236" i="13"/>
  <c r="D239" i="13"/>
  <c r="C239" i="13"/>
  <c r="D238" i="13"/>
  <c r="D237" i="13"/>
  <c r="D245" i="17"/>
  <c r="D244" i="17"/>
  <c r="D242" i="17"/>
  <c r="C242" i="17"/>
  <c r="D241" i="17"/>
  <c r="C241" i="17"/>
  <c r="D237" i="17"/>
  <c r="D235" i="17"/>
  <c r="C235" i="17"/>
  <c r="C234" i="17"/>
  <c r="D236" i="17"/>
  <c r="C236" i="17"/>
  <c r="D239" i="17"/>
  <c r="C239" i="17"/>
  <c r="D238" i="17"/>
  <c r="C238" i="17"/>
  <c r="C237" i="17"/>
  <c r="D234" i="17"/>
  <c r="D233" i="17"/>
  <c r="C233" i="17"/>
  <c r="D232" i="17"/>
  <c r="C232" i="17"/>
  <c r="D231" i="17"/>
  <c r="C231" i="17"/>
  <c r="D228" i="17"/>
  <c r="D155" i="17"/>
  <c r="C228" i="17"/>
  <c r="D229" i="17"/>
  <c r="C229" i="17"/>
  <c r="D227" i="16"/>
  <c r="C227" i="16"/>
  <c r="C227" i="17"/>
  <c r="C226" i="17"/>
  <c r="C224" i="17"/>
  <c r="C223" i="17"/>
  <c r="C222" i="17"/>
  <c r="C221" i="17"/>
  <c r="C220" i="17"/>
  <c r="D217" i="17"/>
  <c r="C217" i="17"/>
  <c r="D216" i="17"/>
  <c r="C216" i="17"/>
  <c r="D215" i="17"/>
  <c r="C215" i="17"/>
  <c r="D214" i="17"/>
  <c r="C214" i="17"/>
  <c r="D213" i="17"/>
  <c r="C213" i="17"/>
  <c r="D212" i="17"/>
  <c r="C212" i="17"/>
  <c r="D211" i="17"/>
  <c r="C211" i="17"/>
  <c r="D210" i="17"/>
  <c r="C210" i="17"/>
  <c r="D209" i="17"/>
  <c r="C209" i="17"/>
  <c r="D208" i="17"/>
  <c r="C208" i="17"/>
  <c r="C203" i="17"/>
  <c r="C202" i="17"/>
  <c r="C199" i="17"/>
  <c r="D205" i="17"/>
  <c r="C205" i="17"/>
  <c r="D200" i="17"/>
  <c r="C200" i="17"/>
  <c r="D198" i="17"/>
  <c r="C198" i="17"/>
  <c r="C197" i="17"/>
  <c r="C196" i="17"/>
  <c r="C195" i="17"/>
  <c r="C194" i="17"/>
  <c r="C193" i="17"/>
  <c r="C192" i="17"/>
  <c r="C187" i="17"/>
  <c r="C186" i="17"/>
  <c r="C185" i="17"/>
  <c r="C184" i="17"/>
  <c r="C181" i="17"/>
  <c r="C180" i="17"/>
  <c r="C177" i="17"/>
  <c r="C176" i="17"/>
  <c r="D175" i="17"/>
  <c r="C175" i="17"/>
  <c r="C174" i="17"/>
  <c r="C119" i="17"/>
  <c r="C118" i="17"/>
  <c r="C117" i="17"/>
  <c r="C116" i="17"/>
  <c r="C112" i="17"/>
  <c r="C105" i="17"/>
  <c r="C93" i="17"/>
  <c r="C92" i="17"/>
  <c r="C37" i="17"/>
  <c r="C35" i="17"/>
  <c r="C34" i="17"/>
  <c r="C33" i="17"/>
  <c r="C23" i="17"/>
  <c r="C22" i="17"/>
  <c r="C149" i="17"/>
  <c r="C150" i="17"/>
  <c r="C151" i="17"/>
  <c r="D151" i="17"/>
  <c r="D159" i="17"/>
  <c r="C159" i="17"/>
  <c r="D158" i="17"/>
  <c r="C158" i="17"/>
  <c r="D157" i="17"/>
  <c r="C157" i="17"/>
  <c r="C155" i="17"/>
  <c r="C155" i="15"/>
  <c r="C155" i="16"/>
  <c r="C155" i="13"/>
  <c r="C155" i="12"/>
  <c r="C155" i="11"/>
  <c r="C155" i="6"/>
  <c r="C154" i="17"/>
  <c r="C102" i="15"/>
  <c r="C103" i="15"/>
  <c r="D102" i="15"/>
  <c r="C102" i="16"/>
  <c r="C102" i="17"/>
  <c r="D154" i="17"/>
  <c r="D153" i="17"/>
  <c r="C153" i="17"/>
  <c r="D152" i="17"/>
  <c r="C152" i="17"/>
  <c r="C153" i="15"/>
  <c r="C152" i="16"/>
  <c r="C153" i="13"/>
  <c r="C152" i="13"/>
  <c r="D150" i="17"/>
  <c r="D149" i="17"/>
  <c r="C149" i="16"/>
  <c r="C149" i="15"/>
  <c r="D124" i="17"/>
  <c r="C124" i="17"/>
  <c r="D123" i="17"/>
  <c r="C123" i="17"/>
  <c r="C122" i="17"/>
  <c r="C121" i="17"/>
  <c r="C113" i="17"/>
  <c r="C95" i="17"/>
  <c r="D119" i="17"/>
  <c r="D118" i="17"/>
  <c r="D117" i="17"/>
  <c r="D116" i="17"/>
  <c r="D113" i="17"/>
  <c r="D112" i="17"/>
  <c r="C103" i="17"/>
  <c r="C101" i="17"/>
  <c r="C100" i="17"/>
  <c r="C97" i="13"/>
  <c r="D98" i="17"/>
  <c r="C98" i="17"/>
  <c r="C97" i="17"/>
  <c r="C97" i="16"/>
  <c r="D96" i="17"/>
  <c r="C93" i="16"/>
  <c r="D92" i="17"/>
  <c r="C92" i="16"/>
  <c r="D90" i="17"/>
  <c r="C90" i="17"/>
  <c r="C57" i="10"/>
  <c r="C90" i="16"/>
  <c r="C75" i="17"/>
  <c r="C74" i="17"/>
  <c r="D69" i="17"/>
  <c r="C69" i="17"/>
  <c r="C69" i="16"/>
  <c r="C67" i="17"/>
  <c r="C68" i="17"/>
  <c r="D67" i="17"/>
  <c r="D66" i="17"/>
  <c r="C66" i="17"/>
  <c r="C61" i="17"/>
  <c r="C61" i="15"/>
  <c r="C42" i="10"/>
  <c r="C61" i="13"/>
  <c r="C61" i="12"/>
  <c r="C61" i="11"/>
  <c r="C61" i="6"/>
  <c r="C61" i="16"/>
  <c r="C60" i="17"/>
  <c r="D30" i="17"/>
  <c r="D31" i="17"/>
  <c r="D33" i="17"/>
  <c r="D35" i="17"/>
  <c r="D38" i="17"/>
  <c r="D39" i="17"/>
  <c r="D37" i="17"/>
  <c r="D36" i="17"/>
  <c r="C36" i="17"/>
  <c r="C36" i="16"/>
  <c r="C35" i="16"/>
  <c r="C30" i="17"/>
  <c r="D25" i="12"/>
  <c r="C25" i="12"/>
  <c r="C23" i="10"/>
  <c r="C23" i="15"/>
  <c r="C23" i="16"/>
  <c r="C23" i="13"/>
  <c r="C23" i="12"/>
  <c r="C23" i="11"/>
  <c r="C23" i="6"/>
  <c r="C21" i="17"/>
  <c r="C20" i="17"/>
  <c r="C4" i="17"/>
  <c r="C70" i="10"/>
  <c r="C77" i="10"/>
  <c r="C75" i="10"/>
  <c r="D106" i="17"/>
  <c r="C106" i="17"/>
  <c r="C106" i="6"/>
  <c r="C105" i="6"/>
  <c r="C105" i="16"/>
  <c r="D106" i="6"/>
  <c r="D105" i="6"/>
  <c r="C93" i="13"/>
  <c r="C4" i="13"/>
  <c r="C93" i="15"/>
  <c r="D93" i="15"/>
  <c r="D95" i="15"/>
  <c r="C95" i="15"/>
  <c r="D116" i="16"/>
  <c r="C116" i="16"/>
  <c r="D117" i="16"/>
  <c r="C117" i="16"/>
  <c r="D114" i="16"/>
  <c r="C106" i="16"/>
  <c r="C73" i="10"/>
  <c r="D106" i="16"/>
  <c r="D105" i="16"/>
  <c r="D105" i="17"/>
  <c r="D103" i="17"/>
  <c r="C68" i="10"/>
  <c r="D68" i="10"/>
  <c r="C101" i="16"/>
  <c r="D101" i="16"/>
  <c r="D101" i="17"/>
  <c r="C132" i="17"/>
  <c r="D133" i="17"/>
  <c r="C133" i="17"/>
  <c r="D147" i="17"/>
  <c r="C147" i="17"/>
  <c r="D146" i="17"/>
  <c r="C146" i="17"/>
  <c r="D145" i="17"/>
  <c r="C145" i="17"/>
  <c r="D144" i="17"/>
  <c r="C144" i="17"/>
  <c r="D142" i="17"/>
  <c r="C142" i="17"/>
  <c r="D141" i="17"/>
  <c r="C141" i="17"/>
  <c r="D140" i="17"/>
  <c r="C140" i="17"/>
  <c r="D139" i="17"/>
  <c r="C139" i="17"/>
  <c r="D137" i="17"/>
  <c r="C137" i="17"/>
  <c r="D136" i="17"/>
  <c r="C136" i="17"/>
  <c r="D132" i="17"/>
  <c r="D131" i="17"/>
  <c r="C131" i="17"/>
  <c r="D130" i="17"/>
  <c r="C130" i="17"/>
  <c r="D126" i="17"/>
  <c r="C126" i="17"/>
  <c r="D127" i="17"/>
  <c r="C127" i="17"/>
  <c r="D98" i="13"/>
  <c r="C98" i="13"/>
  <c r="D100" i="17"/>
  <c r="D99" i="17"/>
  <c r="D94" i="17"/>
  <c r="D93" i="17"/>
  <c r="D75" i="17"/>
  <c r="D74" i="17"/>
  <c r="D68" i="17"/>
  <c r="D60" i="17"/>
  <c r="D61" i="17"/>
  <c r="D34" i="17"/>
  <c r="C99" i="17"/>
  <c r="C95" i="13"/>
  <c r="D90" i="13"/>
  <c r="C90" i="13"/>
  <c r="D100" i="15"/>
  <c r="C100" i="15"/>
  <c r="C59" i="10"/>
  <c r="D57" i="10"/>
  <c r="D48" i="10"/>
  <c r="D49" i="10"/>
  <c r="D64" i="10"/>
  <c r="D73" i="17"/>
  <c r="C73" i="17"/>
  <c r="D72" i="17"/>
  <c r="C72" i="17"/>
  <c r="D71" i="17"/>
  <c r="C71" i="17"/>
  <c r="C67" i="16"/>
  <c r="D65" i="17"/>
  <c r="C65" i="17"/>
  <c r="D62" i="17"/>
  <c r="C62" i="17"/>
  <c r="D47" i="6"/>
  <c r="C47" i="6"/>
  <c r="D62" i="15"/>
  <c r="C62" i="15"/>
  <c r="D58" i="15"/>
  <c r="C58" i="15"/>
  <c r="D56" i="15"/>
  <c r="C56" i="15"/>
  <c r="D54" i="15"/>
  <c r="C54" i="15"/>
  <c r="D53" i="15"/>
  <c r="C53" i="15"/>
  <c r="D52" i="15"/>
  <c r="C52" i="15"/>
  <c r="D51" i="15"/>
  <c r="C51" i="15"/>
  <c r="D48" i="15"/>
  <c r="C48" i="15"/>
  <c r="D47" i="15"/>
  <c r="C47" i="15"/>
  <c r="D62" i="16"/>
  <c r="C62" i="16"/>
  <c r="D62" i="12"/>
  <c r="C62" i="12"/>
  <c r="C62" i="11"/>
  <c r="D62" i="6"/>
  <c r="C62" i="6"/>
  <c r="D51" i="6"/>
  <c r="C51" i="6"/>
  <c r="D52" i="6"/>
  <c r="C52" i="6"/>
  <c r="D53" i="6"/>
  <c r="C53" i="6"/>
  <c r="D54" i="6"/>
  <c r="C54" i="6"/>
  <c r="D58" i="6"/>
  <c r="C58" i="6"/>
  <c r="D58" i="16"/>
  <c r="C58" i="16"/>
  <c r="D54" i="16"/>
  <c r="C54" i="16"/>
  <c r="D53" i="16"/>
  <c r="C53" i="16"/>
  <c r="D52" i="16"/>
  <c r="C52" i="16"/>
  <c r="D51" i="16"/>
  <c r="C51" i="16"/>
  <c r="D48" i="16"/>
  <c r="C48" i="16"/>
  <c r="D47" i="16"/>
  <c r="C47" i="16"/>
  <c r="D43" i="17"/>
  <c r="C43" i="17"/>
  <c r="C38" i="17"/>
  <c r="C38" i="16"/>
  <c r="C33" i="11"/>
  <c r="C33" i="6"/>
  <c r="D32" i="17"/>
  <c r="C32" i="17"/>
  <c r="C31" i="17"/>
  <c r="D264" i="17"/>
  <c r="D262" i="17"/>
  <c r="D261" i="17"/>
  <c r="D254" i="17"/>
  <c r="D249" i="17"/>
  <c r="D248" i="17"/>
  <c r="D247" i="17"/>
  <c r="D227" i="17"/>
  <c r="D226" i="17"/>
  <c r="D225" i="17"/>
  <c r="D224" i="17"/>
  <c r="D223" i="17"/>
  <c r="D222" i="17"/>
  <c r="D221" i="17"/>
  <c r="D220" i="17"/>
  <c r="D203" i="17"/>
  <c r="D202" i="17"/>
  <c r="D199" i="17"/>
  <c r="D197" i="17"/>
  <c r="D196" i="17"/>
  <c r="D195" i="17"/>
  <c r="D194" i="17"/>
  <c r="D193" i="17"/>
  <c r="D192" i="17"/>
  <c r="D187" i="17"/>
  <c r="D186" i="17"/>
  <c r="D185" i="17"/>
  <c r="D184" i="17"/>
  <c r="D181" i="17"/>
  <c r="D180" i="17"/>
  <c r="D177" i="17"/>
  <c r="D176" i="17"/>
  <c r="D174" i="17"/>
  <c r="D122" i="17"/>
  <c r="D121" i="17"/>
  <c r="D102" i="17"/>
  <c r="D97" i="17"/>
  <c r="D95" i="17"/>
  <c r="D24" i="17"/>
  <c r="D23" i="17"/>
  <c r="D22" i="17"/>
  <c r="D21" i="17"/>
  <c r="D20" i="17"/>
  <c r="D18" i="17"/>
  <c r="D17" i="17"/>
  <c r="D16" i="17"/>
  <c r="D15" i="17"/>
  <c r="D13" i="17"/>
  <c r="D12" i="17"/>
  <c r="D11" i="17"/>
  <c r="D10" i="17"/>
  <c r="D9" i="17"/>
  <c r="D8" i="17"/>
  <c r="D5" i="17"/>
  <c r="D4" i="17"/>
  <c r="D260" i="17"/>
  <c r="C260" i="17"/>
  <c r="D259" i="17"/>
  <c r="C259" i="17"/>
  <c r="D258" i="17"/>
  <c r="C258" i="17"/>
  <c r="C254" i="17"/>
  <c r="D253" i="17"/>
  <c r="C253" i="17"/>
  <c r="D251" i="17"/>
  <c r="C251" i="17"/>
  <c r="D250" i="17"/>
  <c r="C250" i="17"/>
  <c r="D204" i="17"/>
  <c r="C204" i="17"/>
  <c r="D201" i="17"/>
  <c r="C201" i="17"/>
  <c r="D191" i="17"/>
  <c r="C191" i="17"/>
  <c r="D190" i="17"/>
  <c r="C190" i="17"/>
  <c r="D189" i="17"/>
  <c r="C189" i="17"/>
  <c r="D168" i="17"/>
  <c r="C168" i="17"/>
  <c r="D167" i="17"/>
  <c r="C167" i="17"/>
  <c r="D165" i="17"/>
  <c r="C165" i="17"/>
  <c r="D164" i="17"/>
  <c r="C164" i="17"/>
  <c r="D163" i="17"/>
  <c r="C163" i="17"/>
  <c r="D161" i="17"/>
  <c r="C161" i="17"/>
  <c r="D129" i="17"/>
  <c r="C129" i="17"/>
  <c r="D128" i="17"/>
  <c r="C128" i="17"/>
  <c r="C96" i="17"/>
  <c r="C94" i="17"/>
  <c r="D88" i="17"/>
  <c r="C88" i="17"/>
  <c r="D87" i="17"/>
  <c r="C87" i="17"/>
  <c r="D86" i="17"/>
  <c r="C86" i="17"/>
  <c r="D85" i="17"/>
  <c r="C85" i="17"/>
  <c r="D83" i="17"/>
  <c r="C83" i="17"/>
  <c r="D82" i="17"/>
  <c r="C82" i="17"/>
  <c r="D81" i="17"/>
  <c r="C81" i="17"/>
  <c r="D78" i="17"/>
  <c r="C78" i="17"/>
  <c r="D77" i="17"/>
  <c r="C77" i="17"/>
  <c r="D70" i="17"/>
  <c r="C70" i="17"/>
  <c r="D45" i="17"/>
  <c r="C45" i="17"/>
  <c r="D44" i="17"/>
  <c r="C44" i="17"/>
  <c r="C39" i="17"/>
  <c r="C24" i="17"/>
  <c r="C18" i="17"/>
  <c r="C17" i="17"/>
  <c r="C16" i="17"/>
  <c r="C15" i="17"/>
  <c r="C13" i="17"/>
  <c r="C12" i="17"/>
  <c r="C11" i="17"/>
  <c r="C10" i="17"/>
  <c r="C9" i="17"/>
  <c r="C8" i="17"/>
  <c r="C5" i="17"/>
  <c r="D264" i="16"/>
  <c r="D263" i="16"/>
  <c r="C263" i="16"/>
  <c r="C261" i="16"/>
  <c r="D259" i="15"/>
  <c r="C259" i="15"/>
  <c r="D254" i="16"/>
  <c r="C254" i="16"/>
  <c r="D253" i="16"/>
  <c r="C253" i="16"/>
  <c r="D251" i="16"/>
  <c r="C251" i="16"/>
  <c r="D250" i="16"/>
  <c r="C250" i="16"/>
  <c r="D249" i="16"/>
  <c r="D248" i="16"/>
  <c r="D247" i="16"/>
  <c r="C235" i="16"/>
  <c r="D232" i="16"/>
  <c r="C232" i="16"/>
  <c r="D231" i="16"/>
  <c r="C231" i="16"/>
  <c r="C229" i="16"/>
  <c r="C228" i="16"/>
  <c r="D227" i="15"/>
  <c r="C227" i="15"/>
  <c r="D225" i="16"/>
  <c r="D224" i="16"/>
  <c r="C224" i="16"/>
  <c r="C223" i="16"/>
  <c r="C222" i="16"/>
  <c r="C221" i="16"/>
  <c r="C220" i="16"/>
  <c r="C217" i="16"/>
  <c r="C209" i="16"/>
  <c r="C208" i="16"/>
  <c r="D205" i="16"/>
  <c r="C205" i="16"/>
  <c r="C202" i="16"/>
  <c r="C203" i="16"/>
  <c r="C251" i="10"/>
  <c r="C210" i="10"/>
  <c r="C209" i="10"/>
  <c r="C208" i="10"/>
  <c r="C207" i="10"/>
  <c r="C205" i="10"/>
  <c r="C204" i="10"/>
  <c r="C202" i="10"/>
  <c r="C201" i="10"/>
  <c r="C200" i="10"/>
  <c r="C223" i="10"/>
  <c r="C224" i="10"/>
  <c r="C226" i="10"/>
  <c r="C227" i="10"/>
  <c r="C229" i="10"/>
  <c r="C235" i="10"/>
  <c r="C236" i="10"/>
  <c r="C237" i="10"/>
  <c r="C238" i="10"/>
  <c r="C250" i="10"/>
  <c r="C249" i="10"/>
  <c r="C245" i="10"/>
  <c r="C242" i="10"/>
  <c r="C241" i="10"/>
  <c r="C240" i="10"/>
  <c r="C203" i="15"/>
  <c r="C202" i="15"/>
  <c r="C202" i="13"/>
  <c r="C203" i="12"/>
  <c r="C202" i="12"/>
  <c r="C203" i="11"/>
  <c r="C202" i="11"/>
  <c r="C203" i="6"/>
  <c r="C202" i="6"/>
  <c r="D203" i="16"/>
  <c r="D204" i="16"/>
  <c r="C204" i="16"/>
  <c r="D202" i="16"/>
  <c r="D200" i="16"/>
  <c r="C200" i="16"/>
  <c r="D199" i="16"/>
  <c r="C199" i="16"/>
  <c r="D197" i="16"/>
  <c r="C197" i="16"/>
  <c r="D196" i="16"/>
  <c r="C196" i="16"/>
  <c r="D195" i="16"/>
  <c r="C195" i="16"/>
  <c r="D194" i="16"/>
  <c r="C194" i="16"/>
  <c r="D193" i="16"/>
  <c r="C193" i="16"/>
  <c r="D192" i="16"/>
  <c r="C192" i="16"/>
  <c r="D190" i="16"/>
  <c r="C190" i="16"/>
  <c r="D189" i="16"/>
  <c r="C189" i="16"/>
  <c r="C187" i="16"/>
  <c r="C186" i="16"/>
  <c r="C185" i="16"/>
  <c r="C184" i="16"/>
  <c r="C181" i="16"/>
  <c r="C180" i="16"/>
  <c r="D177" i="16"/>
  <c r="C177" i="16"/>
  <c r="C176" i="16"/>
  <c r="C175" i="16"/>
  <c r="C174" i="16"/>
  <c r="D168" i="15"/>
  <c r="C168" i="15"/>
  <c r="D167" i="15"/>
  <c r="C167" i="15"/>
  <c r="D165" i="15"/>
  <c r="C165" i="15"/>
  <c r="D164" i="15"/>
  <c r="C164" i="15"/>
  <c r="D163" i="15"/>
  <c r="C163" i="15"/>
  <c r="D161" i="15"/>
  <c r="C161" i="15"/>
  <c r="C159" i="16"/>
  <c r="C158" i="16"/>
  <c r="C157" i="16"/>
  <c r="C153" i="16"/>
  <c r="D153" i="16"/>
  <c r="D152" i="16"/>
  <c r="C92" i="10"/>
  <c r="D147" i="16"/>
  <c r="C147" i="16"/>
  <c r="D146" i="16"/>
  <c r="C146" i="16"/>
  <c r="C145" i="16"/>
  <c r="D145" i="16"/>
  <c r="D144" i="16"/>
  <c r="C144" i="16"/>
  <c r="C142" i="16"/>
  <c r="C133" i="16"/>
  <c r="D142" i="16"/>
  <c r="D141" i="16"/>
  <c r="C141" i="16"/>
  <c r="D139" i="16"/>
  <c r="D140" i="16"/>
  <c r="C140" i="16"/>
  <c r="C139" i="16"/>
  <c r="C136" i="16"/>
  <c r="D136" i="16"/>
  <c r="D133" i="16"/>
  <c r="D132" i="16"/>
  <c r="C132" i="16"/>
  <c r="C131" i="16"/>
  <c r="C127" i="16"/>
  <c r="C126" i="16"/>
  <c r="D126" i="16"/>
  <c r="C130" i="16"/>
  <c r="D131" i="16"/>
  <c r="D130" i="16"/>
  <c r="D95" i="16"/>
  <c r="D109" i="16"/>
  <c r="D121" i="16"/>
  <c r="D122" i="16"/>
  <c r="D124" i="16"/>
  <c r="D127" i="16"/>
  <c r="C124" i="16"/>
  <c r="C122" i="16"/>
  <c r="C121" i="16"/>
  <c r="D102" i="16"/>
  <c r="C103" i="16"/>
  <c r="C67" i="10"/>
  <c r="C69" i="10"/>
  <c r="C97" i="6"/>
  <c r="C99" i="6"/>
  <c r="C99" i="11"/>
  <c r="C99" i="12"/>
  <c r="C99" i="13"/>
  <c r="C99" i="15"/>
  <c r="C99" i="16"/>
  <c r="C66" i="10"/>
  <c r="D100" i="16"/>
  <c r="C100" i="16"/>
  <c r="C98" i="16"/>
  <c r="D97" i="16"/>
  <c r="C95" i="16"/>
  <c r="C94" i="16"/>
  <c r="C94" i="15"/>
  <c r="C94" i="13"/>
  <c r="C94" i="12"/>
  <c r="C94" i="11"/>
  <c r="C94" i="6"/>
  <c r="C93" i="12"/>
  <c r="C95" i="6"/>
  <c r="C93" i="6"/>
  <c r="C93" i="11"/>
  <c r="C92" i="6"/>
  <c r="C92" i="11"/>
  <c r="C92" i="12"/>
  <c r="C92" i="15"/>
  <c r="D90" i="16"/>
  <c r="C73" i="16"/>
  <c r="C72" i="16"/>
  <c r="C73" i="6"/>
  <c r="C72" i="6"/>
  <c r="C73" i="11"/>
  <c r="C72" i="11"/>
  <c r="C73" i="12"/>
  <c r="C72" i="12"/>
  <c r="C73" i="13"/>
  <c r="C72" i="13"/>
  <c r="C49" i="10"/>
  <c r="C51" i="10"/>
  <c r="C72" i="15"/>
  <c r="C73" i="15"/>
  <c r="D88" i="16"/>
  <c r="C88" i="16"/>
  <c r="D87" i="16"/>
  <c r="C87" i="16"/>
  <c r="D86" i="16"/>
  <c r="C86" i="16"/>
  <c r="D85" i="16"/>
  <c r="C85" i="16"/>
  <c r="D83" i="16"/>
  <c r="C83" i="16"/>
  <c r="D82" i="16"/>
  <c r="C82" i="16"/>
  <c r="D81" i="16"/>
  <c r="C81" i="16"/>
  <c r="D78" i="16"/>
  <c r="C78" i="16"/>
  <c r="D77" i="16"/>
  <c r="C77" i="16"/>
  <c r="C75" i="16"/>
  <c r="C71" i="16"/>
  <c r="C69" i="6"/>
  <c r="C68" i="6"/>
  <c r="C67" i="6"/>
  <c r="C65" i="6"/>
  <c r="C69" i="11"/>
  <c r="C68" i="11"/>
  <c r="C67" i="11"/>
  <c r="C65" i="11"/>
  <c r="C69" i="12"/>
  <c r="C68" i="12"/>
  <c r="C67" i="12"/>
  <c r="C65" i="12"/>
  <c r="C69" i="13"/>
  <c r="C68" i="13"/>
  <c r="C67" i="13"/>
  <c r="C65" i="13"/>
  <c r="C68" i="15"/>
  <c r="C68" i="16"/>
  <c r="C65" i="16"/>
  <c r="C66" i="16"/>
  <c r="D61" i="16"/>
  <c r="C60" i="16"/>
  <c r="C43" i="16"/>
  <c r="C38" i="12"/>
  <c r="C38" i="11"/>
  <c r="C38" i="6"/>
  <c r="C38" i="13"/>
  <c r="C38" i="15"/>
  <c r="D39" i="10"/>
  <c r="D36" i="16"/>
  <c r="C35" i="13"/>
  <c r="C35" i="15"/>
  <c r="D35" i="16"/>
  <c r="C33" i="16"/>
  <c r="C33" i="15"/>
  <c r="C33" i="12"/>
  <c r="D32" i="16"/>
  <c r="C32" i="16"/>
  <c r="C31" i="16"/>
  <c r="C31" i="15"/>
  <c r="C30" i="16"/>
  <c r="C22" i="6"/>
  <c r="C22" i="11"/>
  <c r="C22" i="12"/>
  <c r="C22" i="13"/>
  <c r="C22" i="15"/>
  <c r="C22" i="16"/>
  <c r="C21" i="16"/>
  <c r="C20" i="16"/>
  <c r="C4" i="16"/>
  <c r="C66" i="13"/>
  <c r="C66" i="12"/>
  <c r="C66" i="6"/>
  <c r="C66" i="11"/>
  <c r="C39" i="16"/>
  <c r="C60" i="15"/>
  <c r="C60" i="6"/>
  <c r="C60" i="11"/>
  <c r="C60" i="12"/>
  <c r="C60" i="13"/>
  <c r="D45" i="16"/>
  <c r="C45" i="16"/>
  <c r="D44" i="16"/>
  <c r="C44" i="16"/>
  <c r="D262" i="16"/>
  <c r="D261" i="16"/>
  <c r="D260" i="16"/>
  <c r="C260" i="16"/>
  <c r="D259" i="16"/>
  <c r="C259" i="16"/>
  <c r="D258" i="16"/>
  <c r="C258" i="16"/>
  <c r="D257" i="16"/>
  <c r="D256" i="16"/>
  <c r="D239" i="16"/>
  <c r="D238" i="16"/>
  <c r="C238" i="16"/>
  <c r="D237" i="16"/>
  <c r="C237" i="16"/>
  <c r="D236" i="16"/>
  <c r="C236" i="16"/>
  <c r="D235" i="16"/>
  <c r="D234" i="16"/>
  <c r="C234" i="16"/>
  <c r="D233" i="16"/>
  <c r="C233" i="16"/>
  <c r="D229" i="16"/>
  <c r="D228" i="16"/>
  <c r="D226" i="16"/>
  <c r="D223" i="16"/>
  <c r="D222" i="16"/>
  <c r="D221" i="16"/>
  <c r="D220" i="16"/>
  <c r="D217" i="16"/>
  <c r="D216" i="16"/>
  <c r="D215" i="16"/>
  <c r="D214" i="16"/>
  <c r="D213" i="16"/>
  <c r="D212" i="16"/>
  <c r="D211" i="16"/>
  <c r="D210" i="16"/>
  <c r="D209" i="16"/>
  <c r="D208" i="16"/>
  <c r="D201" i="16"/>
  <c r="C201" i="16"/>
  <c r="D198" i="16"/>
  <c r="D191" i="16"/>
  <c r="C191" i="16"/>
  <c r="D187" i="16"/>
  <c r="D186" i="16"/>
  <c r="D185" i="16"/>
  <c r="D184" i="16"/>
  <c r="D181" i="16"/>
  <c r="D180" i="16"/>
  <c r="D176" i="16"/>
  <c r="D175" i="16"/>
  <c r="D174" i="16"/>
  <c r="D168" i="16"/>
  <c r="C168" i="16"/>
  <c r="D167" i="16"/>
  <c r="C167" i="16"/>
  <c r="D165" i="16"/>
  <c r="C165" i="16"/>
  <c r="D164" i="16"/>
  <c r="C164" i="16"/>
  <c r="D163" i="16"/>
  <c r="C163" i="16"/>
  <c r="D161" i="16"/>
  <c r="C161" i="16"/>
  <c r="D159" i="16"/>
  <c r="D158" i="16"/>
  <c r="D157" i="16"/>
  <c r="D155" i="16"/>
  <c r="D154" i="16"/>
  <c r="C154" i="16"/>
  <c r="D151" i="16"/>
  <c r="C151" i="16"/>
  <c r="D149" i="16"/>
  <c r="D129" i="16"/>
  <c r="C129" i="16"/>
  <c r="D128" i="16"/>
  <c r="C128" i="16"/>
  <c r="D119" i="16"/>
  <c r="C119" i="16"/>
  <c r="D118" i="16"/>
  <c r="C118" i="16"/>
  <c r="D103" i="16"/>
  <c r="D99" i="16"/>
  <c r="D98" i="16"/>
  <c r="D96" i="16"/>
  <c r="C96" i="16"/>
  <c r="D94" i="16"/>
  <c r="D93" i="16"/>
  <c r="D92" i="16"/>
  <c r="D75" i="16"/>
  <c r="D74" i="16"/>
  <c r="C74" i="16"/>
  <c r="D73" i="16"/>
  <c r="D72" i="16"/>
  <c r="D71" i="16"/>
  <c r="D70" i="16"/>
  <c r="C70" i="16"/>
  <c r="D69" i="16"/>
  <c r="D68" i="16"/>
  <c r="D67" i="16"/>
  <c r="D66" i="16"/>
  <c r="D65" i="16"/>
  <c r="D60" i="16"/>
  <c r="D56" i="16"/>
  <c r="C56" i="16"/>
  <c r="D43" i="16"/>
  <c r="D39" i="16"/>
  <c r="D38" i="16"/>
  <c r="D33" i="16"/>
  <c r="D31" i="16"/>
  <c r="D30" i="16"/>
  <c r="D24" i="16"/>
  <c r="C24" i="16"/>
  <c r="D23" i="16"/>
  <c r="D22" i="16"/>
  <c r="D21" i="16"/>
  <c r="D20" i="16"/>
  <c r="D18" i="16"/>
  <c r="C18" i="16"/>
  <c r="D17" i="16"/>
  <c r="C17" i="16"/>
  <c r="D16" i="16"/>
  <c r="C16" i="16"/>
  <c r="D15" i="16"/>
  <c r="C15" i="16"/>
  <c r="D13" i="16"/>
  <c r="C13" i="16"/>
  <c r="D12" i="16"/>
  <c r="C12" i="16"/>
  <c r="D11" i="16"/>
  <c r="C11" i="16"/>
  <c r="D10" i="16"/>
  <c r="C10" i="16"/>
  <c r="D9" i="16"/>
  <c r="C9" i="16"/>
  <c r="D8" i="16"/>
  <c r="C8" i="16"/>
  <c r="D5" i="16"/>
  <c r="C5" i="16"/>
  <c r="D4" i="16"/>
  <c r="C144" i="15"/>
  <c r="D144" i="15"/>
  <c r="C146" i="15"/>
  <c r="D146" i="15"/>
  <c r="C147" i="15"/>
  <c r="D147" i="15"/>
  <c r="D285" i="10"/>
  <c r="D293" i="10"/>
  <c r="C293" i="10"/>
  <c r="D292" i="10"/>
  <c r="C292" i="10"/>
  <c r="D291" i="10"/>
  <c r="C291" i="10"/>
  <c r="D290" i="10"/>
  <c r="C290" i="10"/>
  <c r="D289" i="10"/>
  <c r="C289" i="10"/>
  <c r="D287" i="10"/>
  <c r="C287"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32" i="15"/>
  <c r="C232" i="15"/>
  <c r="D231" i="15"/>
  <c r="C231" i="15"/>
  <c r="D265" i="10"/>
  <c r="C265" i="10"/>
  <c r="D264" i="10"/>
  <c r="C264" i="10"/>
  <c r="D262" i="10"/>
  <c r="C262" i="10"/>
  <c r="D261" i="10"/>
  <c r="C261" i="10"/>
  <c r="D260" i="10"/>
  <c r="C260" i="10"/>
  <c r="D259" i="10"/>
  <c r="C259" i="10"/>
  <c r="C258" i="10"/>
  <c r="D258" i="10"/>
  <c r="D255" i="10"/>
  <c r="C255" i="10"/>
  <c r="D254" i="10"/>
  <c r="C254" i="10"/>
  <c r="D253" i="10"/>
  <c r="C253" i="10"/>
  <c r="D251" i="10"/>
  <c r="D250" i="10"/>
  <c r="D249" i="10"/>
  <c r="D244" i="10"/>
  <c r="C244" i="10"/>
  <c r="D243" i="10"/>
  <c r="C243" i="10"/>
  <c r="D235" i="10"/>
  <c r="D245" i="10"/>
  <c r="D242" i="10"/>
  <c r="D241" i="10"/>
  <c r="D240" i="10"/>
  <c r="D238" i="10"/>
  <c r="D237" i="10"/>
  <c r="D236" i="10"/>
  <c r="D229" i="10"/>
  <c r="D227" i="10"/>
  <c r="D226" i="10"/>
  <c r="D224" i="10"/>
  <c r="D210" i="10"/>
  <c r="D209" i="10"/>
  <c r="D208" i="10"/>
  <c r="D207" i="10"/>
  <c r="D223" i="10"/>
  <c r="D220" i="10"/>
  <c r="C220" i="10"/>
  <c r="D219" i="10"/>
  <c r="C219" i="10"/>
  <c r="D218" i="10"/>
  <c r="C218" i="10"/>
  <c r="D217" i="10"/>
  <c r="C217" i="10"/>
  <c r="D216" i="10"/>
  <c r="C216" i="10"/>
  <c r="D215" i="10"/>
  <c r="D214" i="10"/>
  <c r="C214" i="10"/>
  <c r="D213" i="10"/>
  <c r="C213" i="10"/>
  <c r="C197" i="10"/>
  <c r="D198" i="10"/>
  <c r="C198" i="10"/>
  <c r="D197" i="10"/>
  <c r="D196" i="10"/>
  <c r="C196" i="10"/>
  <c r="D195" i="10"/>
  <c r="C195" i="10"/>
  <c r="D194" i="10"/>
  <c r="C194" i="10"/>
  <c r="D193" i="10"/>
  <c r="C193" i="10"/>
  <c r="D190" i="10"/>
  <c r="C190" i="10"/>
  <c r="C183" i="10"/>
  <c r="C192" i="10"/>
  <c r="C191" i="10"/>
  <c r="C189" i="10"/>
  <c r="C188" i="10"/>
  <c r="C187" i="10"/>
  <c r="C186" i="10"/>
  <c r="C181" i="10"/>
  <c r="C180" i="10"/>
  <c r="C177" i="10"/>
  <c r="C176" i="10"/>
  <c r="C175" i="10"/>
  <c r="C174" i="10"/>
  <c r="D205" i="10"/>
  <c r="D204" i="10"/>
  <c r="D202" i="10"/>
  <c r="D201" i="10"/>
  <c r="D200" i="10"/>
  <c r="D192" i="10"/>
  <c r="D191" i="10"/>
  <c r="D189" i="10"/>
  <c r="D188" i="10"/>
  <c r="D187" i="10"/>
  <c r="D186" i="10"/>
  <c r="D183" i="10"/>
  <c r="D181" i="10"/>
  <c r="D180" i="10"/>
  <c r="D177" i="10"/>
  <c r="D176" i="10"/>
  <c r="D175" i="10"/>
  <c r="D174" i="10"/>
  <c r="C109" i="10"/>
  <c r="C108" i="10"/>
  <c r="D103" i="10"/>
  <c r="D109" i="10"/>
  <c r="D108" i="10"/>
  <c r="D106" i="10"/>
  <c r="D105" i="10"/>
  <c r="C106" i="10"/>
  <c r="C105" i="10"/>
  <c r="C103" i="10"/>
  <c r="C101" i="10"/>
  <c r="D154" i="12"/>
  <c r="C154" i="12"/>
  <c r="C99" i="10"/>
  <c r="C98" i="10"/>
  <c r="C95" i="10"/>
  <c r="C94" i="10"/>
  <c r="C93" i="10"/>
  <c r="D101" i="10"/>
  <c r="D99" i="10"/>
  <c r="D98" i="10"/>
  <c r="D95" i="10"/>
  <c r="D94" i="10"/>
  <c r="D93" i="10"/>
  <c r="D92" i="10"/>
  <c r="C90" i="10"/>
  <c r="C89" i="10"/>
  <c r="C88" i="10"/>
  <c r="C87" i="10"/>
  <c r="C86" i="10"/>
  <c r="D67" i="10"/>
  <c r="D90" i="10"/>
  <c r="D89" i="10"/>
  <c r="D86" i="10"/>
  <c r="D88" i="10"/>
  <c r="D87" i="10"/>
  <c r="C84" i="10"/>
  <c r="D84" i="10"/>
  <c r="D81" i="10"/>
  <c r="D82" i="10"/>
  <c r="C82" i="10"/>
  <c r="C81" i="10"/>
  <c r="C79" i="10"/>
  <c r="D79" i="10"/>
  <c r="D77" i="10"/>
  <c r="D75" i="10"/>
  <c r="D73" i="10"/>
  <c r="D72" i="10"/>
  <c r="C72" i="10"/>
  <c r="C60" i="10"/>
  <c r="D66" i="10"/>
  <c r="C65" i="10"/>
  <c r="D65" i="10"/>
  <c r="C64" i="10"/>
  <c r="C63" i="10"/>
  <c r="D62" i="10"/>
  <c r="D60" i="10"/>
  <c r="C62" i="10"/>
  <c r="C61" i="10"/>
  <c r="C52" i="10"/>
  <c r="C50" i="10"/>
  <c r="C48" i="10"/>
  <c r="C47" i="10"/>
  <c r="C46" i="10"/>
  <c r="C45" i="10"/>
  <c r="C22" i="10"/>
  <c r="C41" i="10"/>
  <c r="C40" i="10"/>
  <c r="C38" i="10"/>
  <c r="C24" i="10"/>
  <c r="C21" i="10"/>
  <c r="C20" i="10"/>
  <c r="C4" i="10"/>
  <c r="C39" i="10"/>
  <c r="C36" i="10"/>
  <c r="C35" i="10"/>
  <c r="C33" i="10"/>
  <c r="C32" i="10"/>
  <c r="C31" i="10"/>
  <c r="C30" i="10"/>
  <c r="C18" i="10"/>
  <c r="C17" i="10"/>
  <c r="C16" i="10"/>
  <c r="C15" i="10"/>
  <c r="C13" i="10"/>
  <c r="C12" i="10"/>
  <c r="C11" i="10"/>
  <c r="C10" i="10"/>
  <c r="C9" i="10"/>
  <c r="C8" i="10"/>
  <c r="C5" i="10"/>
  <c r="D70" i="10"/>
  <c r="D69" i="10"/>
  <c r="D63" i="10"/>
  <c r="D61" i="10"/>
  <c r="D59" i="10"/>
  <c r="D52" i="10"/>
  <c r="D51" i="10"/>
  <c r="D50" i="10"/>
  <c r="D47" i="10"/>
  <c r="D46" i="10"/>
  <c r="D45" i="10"/>
  <c r="D42" i="10"/>
  <c r="D41" i="10"/>
  <c r="D40" i="10"/>
  <c r="D38" i="10"/>
  <c r="D36" i="10"/>
  <c r="D35" i="10"/>
  <c r="D33" i="10"/>
  <c r="D32" i="10"/>
  <c r="D31" i="10"/>
  <c r="D30" i="10"/>
  <c r="D24" i="10"/>
  <c r="D23" i="10"/>
  <c r="D22" i="10"/>
  <c r="D21" i="10"/>
  <c r="D20" i="10"/>
  <c r="D18" i="10"/>
  <c r="D17" i="10"/>
  <c r="D16" i="10"/>
  <c r="D15" i="10"/>
  <c r="D13" i="10"/>
  <c r="D12" i="10"/>
  <c r="D11" i="10"/>
  <c r="D10" i="10"/>
  <c r="D9" i="10"/>
  <c r="D8" i="10"/>
  <c r="D5" i="10"/>
  <c r="D4" i="10"/>
  <c r="D263" i="15"/>
  <c r="C263" i="15"/>
  <c r="C261" i="15"/>
  <c r="D253" i="15"/>
  <c r="C253" i="15"/>
  <c r="D251" i="15"/>
  <c r="C251" i="15"/>
  <c r="D250" i="15"/>
  <c r="C250" i="15"/>
  <c r="D237" i="15"/>
  <c r="C237" i="15"/>
  <c r="D236" i="15"/>
  <c r="C236" i="15"/>
  <c r="C235" i="15"/>
  <c r="D234" i="15"/>
  <c r="C234" i="15"/>
  <c r="D233" i="15"/>
  <c r="C233" i="15"/>
  <c r="C228" i="15"/>
  <c r="C228" i="13"/>
  <c r="C229" i="15"/>
  <c r="C224" i="15"/>
  <c r="C223" i="15"/>
  <c r="C222" i="15"/>
  <c r="C221" i="15"/>
  <c r="C220" i="15"/>
  <c r="C217" i="15"/>
  <c r="C216" i="15"/>
  <c r="C215" i="15"/>
  <c r="C214" i="15"/>
  <c r="C213" i="15"/>
  <c r="C209" i="15"/>
  <c r="C208" i="15"/>
  <c r="D133" i="15"/>
  <c r="C133" i="15"/>
  <c r="D132" i="15"/>
  <c r="C132" i="15"/>
  <c r="D131" i="15"/>
  <c r="C131" i="15"/>
  <c r="D130" i="15"/>
  <c r="C130" i="15"/>
  <c r="D129" i="15"/>
  <c r="C129" i="15"/>
  <c r="D128" i="15"/>
  <c r="C128" i="15"/>
  <c r="D127" i="15"/>
  <c r="C127" i="15"/>
  <c r="D126" i="15"/>
  <c r="C126" i="15"/>
  <c r="D245" i="15"/>
  <c r="C245" i="15"/>
  <c r="D244" i="15"/>
  <c r="C244" i="15"/>
  <c r="D204" i="15"/>
  <c r="C204" i="15"/>
  <c r="D201" i="15"/>
  <c r="C201" i="15"/>
  <c r="C200" i="15"/>
  <c r="C199" i="15"/>
  <c r="C197" i="15"/>
  <c r="C196" i="15"/>
  <c r="C195" i="15"/>
  <c r="C194" i="15"/>
  <c r="C193" i="15"/>
  <c r="C192" i="15"/>
  <c r="D190" i="15"/>
  <c r="C190" i="15"/>
  <c r="D189" i="15"/>
  <c r="C189" i="15"/>
  <c r="C187" i="15"/>
  <c r="C186" i="15"/>
  <c r="C185" i="15"/>
  <c r="C184" i="15"/>
  <c r="C181" i="15"/>
  <c r="C180" i="15"/>
  <c r="C176" i="15"/>
  <c r="C175" i="15"/>
  <c r="C174" i="15"/>
  <c r="D159" i="15"/>
  <c r="C159" i="15"/>
  <c r="D158" i="15"/>
  <c r="C158" i="15"/>
  <c r="D157" i="15"/>
  <c r="C157" i="15"/>
  <c r="C149" i="13"/>
  <c r="C149" i="12"/>
  <c r="C150" i="11"/>
  <c r="C149" i="11"/>
  <c r="C149" i="6"/>
  <c r="C152" i="15"/>
  <c r="C101" i="11"/>
  <c r="C98" i="15"/>
  <c r="C96" i="15"/>
  <c r="D96" i="15"/>
  <c r="D94" i="15"/>
  <c r="D90" i="15"/>
  <c r="C90" i="15"/>
  <c r="D92" i="15"/>
  <c r="C75" i="15"/>
  <c r="C74" i="15"/>
  <c r="C71" i="6"/>
  <c r="C71" i="11"/>
  <c r="C71" i="12"/>
  <c r="C75" i="13"/>
  <c r="C71" i="13"/>
  <c r="C69" i="15"/>
  <c r="D262" i="15"/>
  <c r="D261" i="15"/>
  <c r="D257" i="15"/>
  <c r="D256" i="15"/>
  <c r="D247" i="15"/>
  <c r="D239" i="15"/>
  <c r="D235" i="15"/>
  <c r="D229" i="15"/>
  <c r="D228" i="15"/>
  <c r="D226" i="15"/>
  <c r="D224" i="15"/>
  <c r="D223" i="15"/>
  <c r="D222" i="15"/>
  <c r="D221" i="15"/>
  <c r="D220" i="15"/>
  <c r="D217" i="15"/>
  <c r="D216" i="15"/>
  <c r="D215" i="15"/>
  <c r="D214" i="15"/>
  <c r="D213" i="15"/>
  <c r="D212" i="15"/>
  <c r="D211" i="15"/>
  <c r="D210" i="15"/>
  <c r="D209" i="15"/>
  <c r="D208" i="15"/>
  <c r="D203" i="15"/>
  <c r="D202" i="15"/>
  <c r="D200" i="15"/>
  <c r="D199" i="15"/>
  <c r="D198" i="15"/>
  <c r="D197" i="15"/>
  <c r="D196" i="15"/>
  <c r="D195" i="15"/>
  <c r="D194" i="15"/>
  <c r="D193" i="15"/>
  <c r="D192" i="15"/>
  <c r="D187" i="15"/>
  <c r="D186" i="15"/>
  <c r="D185" i="15"/>
  <c r="D184" i="15"/>
  <c r="D181" i="15"/>
  <c r="D180" i="15"/>
  <c r="D176" i="15"/>
  <c r="D175" i="15"/>
  <c r="D174" i="15"/>
  <c r="D155" i="15"/>
  <c r="D153" i="15"/>
  <c r="D152" i="15"/>
  <c r="D149" i="15"/>
  <c r="D103" i="15"/>
  <c r="D99" i="15"/>
  <c r="D98" i="15"/>
  <c r="D75" i="15"/>
  <c r="D74" i="15"/>
  <c r="D73" i="15"/>
  <c r="D72" i="15"/>
  <c r="D71" i="15"/>
  <c r="D69" i="15"/>
  <c r="D68" i="15"/>
  <c r="D61" i="15"/>
  <c r="D60" i="15"/>
  <c r="D43" i="15"/>
  <c r="D39" i="15"/>
  <c r="D38" i="15"/>
  <c r="D36" i="15"/>
  <c r="D35" i="15"/>
  <c r="D33" i="15"/>
  <c r="D32" i="15"/>
  <c r="D31" i="15"/>
  <c r="D30" i="15"/>
  <c r="C71" i="15"/>
  <c r="D45" i="15"/>
  <c r="C45" i="15"/>
  <c r="D44" i="15"/>
  <c r="C44" i="15"/>
  <c r="C43" i="15"/>
  <c r="C36" i="15"/>
  <c r="C30" i="15"/>
  <c r="C21" i="15"/>
  <c r="C20" i="15"/>
  <c r="C4" i="15"/>
  <c r="C32" i="15"/>
  <c r="D24" i="15"/>
  <c r="D23" i="15"/>
  <c r="D22" i="15"/>
  <c r="D21" i="15"/>
  <c r="D20" i="15"/>
  <c r="D18" i="15"/>
  <c r="D17" i="15"/>
  <c r="D16" i="15"/>
  <c r="D15" i="15"/>
  <c r="D13" i="15"/>
  <c r="D12" i="15"/>
  <c r="D11" i="15"/>
  <c r="D10" i="15"/>
  <c r="D9" i="15"/>
  <c r="D8" i="15"/>
  <c r="D5" i="15"/>
  <c r="D4" i="15"/>
  <c r="D260" i="15"/>
  <c r="C260" i="15"/>
  <c r="D258" i="15"/>
  <c r="C258" i="15"/>
  <c r="D205" i="15"/>
  <c r="C205" i="15"/>
  <c r="D191" i="15"/>
  <c r="C191" i="15"/>
  <c r="D151" i="15"/>
  <c r="C151"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88" i="15"/>
  <c r="C88" i="15"/>
  <c r="D87" i="15"/>
  <c r="C87" i="15"/>
  <c r="D86" i="15"/>
  <c r="C86" i="15"/>
  <c r="D85" i="15"/>
  <c r="C85" i="15"/>
  <c r="D83" i="15"/>
  <c r="C83" i="15"/>
  <c r="D82" i="15"/>
  <c r="C82" i="15"/>
  <c r="D81" i="15"/>
  <c r="C81" i="15"/>
  <c r="D78" i="15"/>
  <c r="C78" i="15"/>
  <c r="D77" i="15"/>
  <c r="C77" i="15"/>
  <c r="D70" i="15"/>
  <c r="C70" i="15"/>
  <c r="C39" i="15"/>
  <c r="C24" i="15"/>
  <c r="C18" i="15"/>
  <c r="C17" i="15"/>
  <c r="C16" i="15"/>
  <c r="C15" i="15"/>
  <c r="C13" i="15"/>
  <c r="C12" i="15"/>
  <c r="C11" i="15"/>
  <c r="C10" i="15"/>
  <c r="C9" i="15"/>
  <c r="C8" i="15"/>
  <c r="C5"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C261" i="13"/>
  <c r="C235" i="13"/>
  <c r="C229" i="13"/>
  <c r="C227" i="13"/>
  <c r="C224" i="13"/>
  <c r="C223" i="13"/>
  <c r="C222" i="13"/>
  <c r="C221" i="13"/>
  <c r="C220" i="13"/>
  <c r="C217" i="13"/>
  <c r="C216" i="13"/>
  <c r="C215" i="13"/>
  <c r="C214" i="13"/>
  <c r="C213" i="13"/>
  <c r="C209" i="13"/>
  <c r="C208" i="13"/>
  <c r="D204" i="13"/>
  <c r="C204" i="13"/>
  <c r="C203" i="13"/>
  <c r="C200" i="13"/>
  <c r="C199"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4" i="13"/>
  <c r="C103" i="13"/>
  <c r="C100" i="13"/>
  <c r="C96" i="13"/>
  <c r="C92" i="13"/>
  <c r="C45" i="13"/>
  <c r="C44" i="13"/>
  <c r="C43" i="13"/>
  <c r="C36" i="13"/>
  <c r="C33" i="13"/>
  <c r="C30" i="12"/>
  <c r="C31" i="12"/>
  <c r="C31" i="13"/>
  <c r="C30" i="13"/>
  <c r="C21" i="13"/>
  <c r="C20" i="13"/>
  <c r="C100" i="6"/>
  <c r="C100" i="11"/>
  <c r="C100" i="12"/>
  <c r="D100" i="13"/>
  <c r="D16" i="11"/>
  <c r="C16" i="11"/>
  <c r="D263" i="13"/>
  <c r="C263" i="13"/>
  <c r="D262" i="13"/>
  <c r="D261" i="13"/>
  <c r="D260" i="13"/>
  <c r="C260" i="13"/>
  <c r="D259" i="13"/>
  <c r="C259" i="13"/>
  <c r="D258" i="13"/>
  <c r="C258" i="13"/>
  <c r="D257" i="13"/>
  <c r="D256" i="13"/>
  <c r="D254" i="13"/>
  <c r="C254" i="13"/>
  <c r="D250" i="13"/>
  <c r="D248" i="13"/>
  <c r="D247" i="13"/>
  <c r="D242" i="13"/>
  <c r="C242" i="13"/>
  <c r="D241" i="13"/>
  <c r="C241" i="13"/>
  <c r="D229" i="13"/>
  <c r="D228" i="13"/>
  <c r="D227" i="13"/>
  <c r="D226" i="13"/>
  <c r="D224" i="13"/>
  <c r="D223" i="13"/>
  <c r="D222" i="13"/>
  <c r="D221" i="13"/>
  <c r="D220"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6" i="13"/>
  <c r="D175" i="13"/>
  <c r="D174" i="13"/>
  <c r="D168" i="13"/>
  <c r="C168" i="13"/>
  <c r="D167" i="13"/>
  <c r="C167" i="13"/>
  <c r="D165" i="13"/>
  <c r="C165" i="13"/>
  <c r="D164" i="13"/>
  <c r="C164" i="13"/>
  <c r="D163" i="13"/>
  <c r="C163" i="13"/>
  <c r="D161" i="13"/>
  <c r="C161" i="13"/>
  <c r="D155" i="13"/>
  <c r="D154"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03" i="13"/>
  <c r="D99" i="13"/>
  <c r="D96" i="13"/>
  <c r="D94" i="13"/>
  <c r="D93" i="13"/>
  <c r="D92" i="13"/>
  <c r="D88" i="13"/>
  <c r="C88" i="13"/>
  <c r="D87" i="13"/>
  <c r="C87" i="13"/>
  <c r="D86" i="13"/>
  <c r="C86" i="13"/>
  <c r="D85" i="13"/>
  <c r="C85" i="13"/>
  <c r="D83" i="13"/>
  <c r="C83" i="13"/>
  <c r="D82" i="13"/>
  <c r="C82" i="13"/>
  <c r="D81" i="13"/>
  <c r="C81" i="13"/>
  <c r="D75" i="13"/>
  <c r="D69" i="13"/>
  <c r="D68" i="13"/>
  <c r="D67" i="13"/>
  <c r="D66" i="13"/>
  <c r="D65" i="13"/>
  <c r="D61" i="13"/>
  <c r="D60" i="13"/>
  <c r="D45" i="13"/>
  <c r="D44" i="13"/>
  <c r="D43" i="13"/>
  <c r="D39" i="13"/>
  <c r="C39" i="13"/>
  <c r="D38" i="13"/>
  <c r="D36" i="13"/>
  <c r="D35" i="13"/>
  <c r="D34" i="13"/>
  <c r="C34" i="13"/>
  <c r="D33" i="13"/>
  <c r="D32" i="13"/>
  <c r="C32" i="13"/>
  <c r="D31" i="13"/>
  <c r="D30"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1" i="12"/>
  <c r="D249" i="12"/>
  <c r="C249" i="12"/>
  <c r="D248" i="12"/>
  <c r="C237" i="12"/>
  <c r="C239" i="12"/>
  <c r="C239" i="11"/>
  <c r="D234" i="6"/>
  <c r="D233" i="6"/>
  <c r="D232" i="6"/>
  <c r="D231" i="6"/>
  <c r="C235" i="12"/>
  <c r="C236" i="11"/>
  <c r="D239" i="11"/>
  <c r="D234" i="11"/>
  <c r="C234" i="11"/>
  <c r="D233" i="11"/>
  <c r="C233" i="11"/>
  <c r="D232" i="11"/>
  <c r="C232" i="11"/>
  <c r="D231" i="11"/>
  <c r="C231" i="11"/>
  <c r="D234" i="12"/>
  <c r="C234" i="12"/>
  <c r="D233" i="12"/>
  <c r="C233" i="12"/>
  <c r="D231" i="12"/>
  <c r="C231" i="12"/>
  <c r="C229" i="12"/>
  <c r="C228" i="12"/>
  <c r="C227"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09" i="12"/>
  <c r="C208" i="12"/>
  <c r="C204" i="12"/>
  <c r="D201" i="12"/>
  <c r="C201" i="12"/>
  <c r="C200" i="12"/>
  <c r="C199" i="12"/>
  <c r="C197" i="12"/>
  <c r="C196" i="12"/>
  <c r="C195" i="12"/>
  <c r="C194" i="12"/>
  <c r="C193" i="12"/>
  <c r="C192" i="12"/>
  <c r="D190" i="12"/>
  <c r="C190" i="12"/>
  <c r="C189" i="12"/>
  <c r="C187" i="12"/>
  <c r="C186" i="12"/>
  <c r="C185" i="12"/>
  <c r="C184" i="12"/>
  <c r="C180" i="12"/>
  <c r="C180" i="11"/>
  <c r="C180" i="6"/>
  <c r="C175" i="12"/>
  <c r="C176" i="12"/>
  <c r="C181" i="12"/>
  <c r="C174" i="12"/>
  <c r="C159" i="12"/>
  <c r="C158" i="12"/>
  <c r="C157" i="12"/>
  <c r="D158" i="12"/>
  <c r="D157" i="12"/>
  <c r="C75" i="12"/>
  <c r="D153" i="12"/>
  <c r="C153" i="12"/>
  <c r="D152" i="12"/>
  <c r="C152" i="12"/>
  <c r="C103" i="12"/>
  <c r="D100" i="12"/>
  <c r="C96" i="6"/>
  <c r="C96" i="11"/>
  <c r="C96" i="12"/>
  <c r="D99" i="12"/>
  <c r="D98" i="12"/>
  <c r="C98" i="12"/>
  <c r="D97" i="12"/>
  <c r="C97" i="12"/>
  <c r="D95" i="12"/>
  <c r="C95" i="12"/>
  <c r="D90" i="12"/>
  <c r="C90" i="12"/>
  <c r="D78" i="12"/>
  <c r="C78" i="12"/>
  <c r="D77" i="12"/>
  <c r="C77" i="12"/>
  <c r="C45" i="12"/>
  <c r="C44" i="12"/>
  <c r="C43" i="12"/>
  <c r="C36" i="12"/>
  <c r="C35" i="12"/>
  <c r="C21" i="12"/>
  <c r="C20" i="12"/>
  <c r="C4" i="12"/>
  <c r="C30" i="6"/>
  <c r="C30" i="11"/>
  <c r="D60" i="12"/>
  <c r="D32" i="12"/>
  <c r="C32" i="12"/>
  <c r="D263" i="12"/>
  <c r="C263" i="12"/>
  <c r="D262" i="12"/>
  <c r="D261" i="12"/>
  <c r="D260" i="12"/>
  <c r="C260" i="12"/>
  <c r="D259" i="12"/>
  <c r="C259" i="12"/>
  <c r="D258" i="12"/>
  <c r="C258" i="12"/>
  <c r="D257" i="12"/>
  <c r="D256" i="12"/>
  <c r="D254" i="12"/>
  <c r="C254" i="12"/>
  <c r="D253"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6" i="12"/>
  <c r="D175" i="12"/>
  <c r="D174" i="12"/>
  <c r="D168" i="12"/>
  <c r="C168" i="12"/>
  <c r="D167" i="12"/>
  <c r="C167" i="12"/>
  <c r="D165" i="12"/>
  <c r="C165" i="12"/>
  <c r="D164" i="12"/>
  <c r="C164" i="12"/>
  <c r="D163" i="12"/>
  <c r="C163" i="12"/>
  <c r="D161" i="12"/>
  <c r="C161" i="12"/>
  <c r="D159" i="12"/>
  <c r="D155" i="12"/>
  <c r="D151" i="12"/>
  <c r="C151"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3" i="12"/>
  <c r="D96" i="12"/>
  <c r="D94" i="12"/>
  <c r="D93" i="12"/>
  <c r="D92" i="12"/>
  <c r="D75" i="12"/>
  <c r="D73" i="12"/>
  <c r="D72" i="12"/>
  <c r="D71" i="12"/>
  <c r="D70" i="12"/>
  <c r="C70" i="12"/>
  <c r="D69" i="12"/>
  <c r="D68" i="12"/>
  <c r="D67" i="12"/>
  <c r="D66" i="12"/>
  <c r="D65" i="12"/>
  <c r="D61" i="12"/>
  <c r="D45" i="12"/>
  <c r="D44" i="12"/>
  <c r="D43" i="12"/>
  <c r="D39" i="12"/>
  <c r="C39" i="12"/>
  <c r="D38" i="12"/>
  <c r="D36" i="12"/>
  <c r="D35" i="12"/>
  <c r="D34" i="12"/>
  <c r="C34" i="12"/>
  <c r="D33" i="12"/>
  <c r="D31" i="12"/>
  <c r="D30"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1" i="11"/>
  <c r="D256" i="11"/>
  <c r="D257" i="11"/>
  <c r="D251" i="11"/>
  <c r="D250" i="11"/>
  <c r="D249" i="11"/>
  <c r="D248" i="11"/>
  <c r="C249" i="11"/>
  <c r="D245" i="11"/>
  <c r="C245" i="11"/>
  <c r="D244" i="11"/>
  <c r="C244" i="11"/>
  <c r="C242" i="11"/>
  <c r="C241" i="11"/>
  <c r="D242" i="11"/>
  <c r="D241" i="11"/>
  <c r="D74" i="11"/>
  <c r="C236" i="6"/>
  <c r="C235" i="11"/>
  <c r="D99" i="11"/>
  <c r="C229" i="11"/>
  <c r="C228" i="11"/>
  <c r="C227" i="11"/>
  <c r="C225" i="11"/>
  <c r="C224" i="11"/>
  <c r="C223" i="11"/>
  <c r="C222" i="11"/>
  <c r="C221" i="11"/>
  <c r="C220" i="11"/>
  <c r="C217" i="11"/>
  <c r="C216" i="11"/>
  <c r="C215" i="11"/>
  <c r="C214" i="11"/>
  <c r="C213" i="11"/>
  <c r="C210" i="11"/>
  <c r="C209" i="11"/>
  <c r="C208" i="11"/>
  <c r="C204" i="11"/>
  <c r="C201" i="11"/>
  <c r="C199" i="11"/>
  <c r="C200" i="11"/>
  <c r="C197" i="11"/>
  <c r="C196" i="11"/>
  <c r="C195" i="11"/>
  <c r="C194" i="11"/>
  <c r="C193" i="11"/>
  <c r="C192" i="11"/>
  <c r="C190" i="11"/>
  <c r="C189" i="11"/>
  <c r="C187" i="11"/>
  <c r="C186" i="11"/>
  <c r="C185" i="11"/>
  <c r="C184" i="11"/>
  <c r="C181" i="11"/>
  <c r="C176" i="11"/>
  <c r="C175" i="11"/>
  <c r="C174" i="11"/>
  <c r="D158" i="11"/>
  <c r="C159" i="11"/>
  <c r="C158" i="11"/>
  <c r="C157" i="11"/>
  <c r="D157" i="11"/>
  <c r="D155" i="11"/>
  <c r="D151" i="11"/>
  <c r="D153" i="11"/>
  <c r="C153" i="11"/>
  <c r="D152" i="11"/>
  <c r="C152" i="11"/>
  <c r="C103" i="11"/>
  <c r="D101" i="11"/>
  <c r="D100" i="11"/>
  <c r="D98" i="11"/>
  <c r="D97" i="11"/>
  <c r="C97" i="11"/>
  <c r="C98" i="11"/>
  <c r="D95" i="11"/>
  <c r="C95" i="11"/>
  <c r="D93" i="6"/>
  <c r="D92" i="11"/>
  <c r="D93" i="11"/>
  <c r="D90" i="11"/>
  <c r="C90" i="11"/>
  <c r="D78" i="11"/>
  <c r="C78" i="11"/>
  <c r="C77" i="11"/>
  <c r="D77" i="11"/>
  <c r="C75" i="11"/>
  <c r="C75" i="6"/>
  <c r="C74" i="11"/>
  <c r="D71" i="11"/>
  <c r="D62" i="11"/>
  <c r="D60" i="11"/>
  <c r="D43" i="11"/>
  <c r="D44" i="11"/>
  <c r="C43" i="11"/>
  <c r="C45" i="11"/>
  <c r="C44" i="11"/>
  <c r="C36" i="11"/>
  <c r="C35" i="11"/>
  <c r="C31" i="11"/>
  <c r="D32" i="11"/>
  <c r="C32" i="11"/>
  <c r="C21" i="11"/>
  <c r="C20" i="11"/>
  <c r="D4" i="11"/>
  <c r="C4" i="11"/>
  <c r="D263" i="11"/>
  <c r="C263" i="11"/>
  <c r="D262" i="11"/>
  <c r="D261" i="11"/>
  <c r="D260" i="11"/>
  <c r="C260" i="11"/>
  <c r="D259" i="11"/>
  <c r="C259" i="11"/>
  <c r="D258" i="11"/>
  <c r="C258" i="11"/>
  <c r="D254" i="11"/>
  <c r="C254" i="11"/>
  <c r="D253" i="11"/>
  <c r="D247" i="11"/>
  <c r="D238" i="11"/>
  <c r="C238" i="11"/>
  <c r="D229" i="11"/>
  <c r="D228" i="11"/>
  <c r="D227" i="11"/>
  <c r="D226" i="11"/>
  <c r="D225" i="11"/>
  <c r="D224" i="11"/>
  <c r="D223" i="11"/>
  <c r="D222" i="11"/>
  <c r="D221" i="11"/>
  <c r="D220" i="11"/>
  <c r="D205" i="11"/>
  <c r="C205" i="11"/>
  <c r="D204" i="11"/>
  <c r="D203" i="11"/>
  <c r="D202" i="11"/>
  <c r="D199" i="11"/>
  <c r="D198" i="11"/>
  <c r="D197" i="11"/>
  <c r="D196" i="11"/>
  <c r="D195" i="11"/>
  <c r="D194" i="11"/>
  <c r="D193" i="11"/>
  <c r="D192" i="11"/>
  <c r="D191" i="11"/>
  <c r="C191" i="11"/>
  <c r="D190" i="11"/>
  <c r="D189" i="11"/>
  <c r="D187" i="11"/>
  <c r="D186" i="11"/>
  <c r="D185" i="11"/>
  <c r="D184" i="11"/>
  <c r="D181" i="11"/>
  <c r="D180"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4" i="11"/>
  <c r="C114" i="11"/>
  <c r="D113" i="11"/>
  <c r="C113" i="11"/>
  <c r="D112" i="11"/>
  <c r="C112" i="11"/>
  <c r="D110" i="11"/>
  <c r="C110" i="11"/>
  <c r="D109" i="11"/>
  <c r="C109" i="11"/>
  <c r="D103" i="11"/>
  <c r="D96" i="11"/>
  <c r="D94" i="11"/>
  <c r="D75" i="11"/>
  <c r="D73" i="11"/>
  <c r="D72" i="11"/>
  <c r="D69" i="11"/>
  <c r="D68" i="11"/>
  <c r="D67" i="11"/>
  <c r="D66" i="11"/>
  <c r="D65" i="11"/>
  <c r="D61" i="11"/>
  <c r="D45" i="11"/>
  <c r="D39" i="11"/>
  <c r="C39" i="11"/>
  <c r="D38" i="11"/>
  <c r="D36" i="11"/>
  <c r="D35" i="11"/>
  <c r="D34" i="11"/>
  <c r="C34" i="11"/>
  <c r="D33" i="11"/>
  <c r="D31" i="11"/>
  <c r="D30"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C261" i="6"/>
  <c r="D262" i="6"/>
  <c r="D261" i="6"/>
  <c r="D260" i="6"/>
  <c r="C260" i="6"/>
  <c r="D257" i="6"/>
  <c r="D256" i="6"/>
  <c r="D263" i="6"/>
  <c r="C263" i="6"/>
  <c r="D259" i="6"/>
  <c r="C259" i="6"/>
  <c r="D258" i="6"/>
  <c r="C258" i="6"/>
  <c r="D254" i="6"/>
  <c r="C254" i="6"/>
  <c r="D253" i="6"/>
  <c r="D251" i="6"/>
  <c r="D250" i="6"/>
  <c r="D249" i="6"/>
  <c r="D248" i="6"/>
  <c r="D247" i="6"/>
  <c r="D245" i="6"/>
  <c r="D244" i="6"/>
  <c r="D242" i="6"/>
  <c r="D241" i="6"/>
  <c r="C242" i="6"/>
  <c r="C241" i="6"/>
  <c r="C239" i="6"/>
  <c r="D238" i="6"/>
  <c r="C238" i="6"/>
  <c r="D239" i="6"/>
  <c r="D237" i="6"/>
  <c r="D236" i="6"/>
  <c r="D235" i="6"/>
  <c r="C235" i="6"/>
  <c r="C233" i="6"/>
  <c r="C232" i="6"/>
  <c r="C231" i="6"/>
  <c r="D229" i="6"/>
  <c r="C229" i="6"/>
  <c r="D228" i="6"/>
  <c r="C228" i="6"/>
  <c r="D227" i="6"/>
  <c r="C227" i="6"/>
  <c r="D226"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D204" i="6"/>
  <c r="D203" i="6"/>
  <c r="D202" i="6"/>
  <c r="D199" i="6"/>
  <c r="C199" i="6"/>
  <c r="D201" i="6"/>
  <c r="C201" i="6"/>
  <c r="D200" i="6"/>
  <c r="C200" i="6"/>
  <c r="D198" i="6"/>
  <c r="D197" i="6"/>
  <c r="C197" i="6"/>
  <c r="D196" i="6"/>
  <c r="C196" i="6"/>
  <c r="D194" i="6"/>
  <c r="C194" i="6"/>
  <c r="D193" i="6"/>
  <c r="C193" i="6"/>
  <c r="D192" i="6"/>
  <c r="C192" i="6"/>
  <c r="D187" i="6"/>
  <c r="C187" i="6"/>
  <c r="D186" i="6"/>
  <c r="C186" i="6"/>
  <c r="D185" i="6"/>
  <c r="C185" i="6"/>
  <c r="D184" i="6"/>
  <c r="C184" i="6"/>
  <c r="D181" i="6"/>
  <c r="C181" i="6"/>
  <c r="D180"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D155" i="6"/>
  <c r="C153" i="6"/>
  <c r="D153" i="6"/>
  <c r="C152" i="6"/>
  <c r="D152"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3" i="6"/>
  <c r="C113" i="6"/>
  <c r="D119" i="6"/>
  <c r="C119" i="6"/>
  <c r="D118" i="6"/>
  <c r="C118" i="6"/>
  <c r="D117" i="6"/>
  <c r="C117" i="6"/>
  <c r="D116" i="6"/>
  <c r="C116" i="6"/>
  <c r="D103" i="6"/>
  <c r="C103" i="6"/>
  <c r="D100" i="6"/>
  <c r="C98" i="6"/>
  <c r="D99" i="6"/>
  <c r="D96" i="6"/>
  <c r="D97" i="6"/>
  <c r="D98" i="6"/>
  <c r="D94" i="6"/>
  <c r="D95" i="6"/>
  <c r="D92" i="6"/>
  <c r="C21" i="6"/>
  <c r="C35" i="6"/>
  <c r="C36" i="6"/>
  <c r="C39" i="6"/>
  <c r="C43" i="6"/>
  <c r="C44" i="6"/>
  <c r="C45" i="6"/>
  <c r="C74" i="6"/>
  <c r="D74" i="6"/>
  <c r="D73" i="6"/>
  <c r="D72" i="6"/>
  <c r="D71" i="6"/>
  <c r="D88" i="6"/>
  <c r="C88" i="6"/>
  <c r="D87" i="6"/>
  <c r="C87" i="6"/>
  <c r="D86" i="6"/>
  <c r="C86" i="6"/>
  <c r="D85" i="6"/>
  <c r="C85" i="6"/>
  <c r="D83" i="6"/>
  <c r="C83" i="6"/>
  <c r="D82" i="6"/>
  <c r="C82" i="6"/>
  <c r="D81" i="6"/>
  <c r="C81" i="6"/>
  <c r="D78" i="6"/>
  <c r="C78" i="6"/>
  <c r="D77" i="6"/>
  <c r="C77" i="6"/>
  <c r="D75" i="6"/>
  <c r="D70" i="6"/>
  <c r="C70" i="6"/>
  <c r="D69" i="6"/>
  <c r="D68" i="6"/>
  <c r="D67" i="6"/>
  <c r="D66" i="6"/>
  <c r="D65" i="6"/>
  <c r="D60" i="6"/>
  <c r="D48" i="6"/>
  <c r="C48" i="6"/>
  <c r="D20" i="6"/>
  <c r="C20" i="6"/>
  <c r="D61" i="6"/>
  <c r="D56" i="6"/>
  <c r="C56" i="6"/>
  <c r="D45" i="6"/>
  <c r="D44" i="6"/>
  <c r="D43" i="6"/>
  <c r="D39" i="6"/>
  <c r="D38" i="6"/>
  <c r="D36" i="6"/>
  <c r="C34" i="6"/>
  <c r="D34" i="6"/>
  <c r="D35" i="6"/>
  <c r="D33" i="6"/>
  <c r="D32" i="6"/>
  <c r="D31" i="6"/>
  <c r="D30" i="6"/>
  <c r="D24" i="6"/>
  <c r="D23" i="6"/>
  <c r="D22" i="6"/>
  <c r="D21" i="6"/>
  <c r="D18" i="6"/>
  <c r="D17" i="6"/>
  <c r="D16" i="6"/>
  <c r="D8" i="6"/>
  <c r="D5" i="6"/>
  <c r="D4" i="6"/>
  <c r="C32" i="6"/>
  <c r="C31" i="6"/>
  <c r="C4" i="6"/>
  <c r="D15" i="6"/>
  <c r="D13" i="6"/>
  <c r="D12" i="6"/>
  <c r="D11" i="6"/>
  <c r="D10" i="6"/>
  <c r="D9" i="6"/>
</calcChain>
</file>

<file path=xl/sharedStrings.xml><?xml version="1.0" encoding="utf-8"?>
<sst xmlns="http://schemas.openxmlformats.org/spreadsheetml/2006/main" count="5234" uniqueCount="1118">
  <si>
    <t>製造商應告知使用者任何殘餘風險。</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</si>
  <si>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</si>
  <si>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</si>
  <si>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</si>
  <si>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</si>
  <si>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</si>
  <si>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</si>
  <si>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</si>
  <si>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</si>
  <si>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ISO 10993-1</t>
  </si>
  <si>
    <t>ISO 10993-10</t>
  </si>
  <si>
    <t>ISO 10993-5</t>
  </si>
  <si>
    <t>ISO 10993-4</t>
  </si>
  <si>
    <t>ISO 7864</t>
  </si>
  <si>
    <t>ISO 10993-12</t>
  </si>
  <si>
    <t>ISO 10555-5</t>
  </si>
  <si>
    <t>ISO 9626</t>
  </si>
  <si>
    <t>ISO 13485</t>
  </si>
  <si>
    <t>ISO 14971</t>
  </si>
  <si>
    <t>European Medical Device Nomenclature (EMDN)</t>
  </si>
  <si>
    <t>標準</t>
  </si>
  <si>
    <t>名稱</t>
  </si>
  <si>
    <t>第一章 — 一般要求</t>
  </si>
  <si>
    <t>第二章 — 設計與製造要求</t>
  </si>
  <si>
    <t>附錄 I — 一般安全與性能要求 （GSPR）</t>
  </si>
  <si>
    <t>第三章 — 與產品一同提供的資訊要求</t>
  </si>
  <si>
    <t>相關醫材</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</si>
  <si>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</si>
  <si>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</si>
  <si>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</si>
  <si>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</si>
  <si>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</si>
  <si>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</si>
  <si>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</si>
  <si>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</si>
  <si>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</si>
  <si>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</si>
  <si>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</si>
  <si>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</si>
  <si>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</si>
  <si>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</si>
  <si>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</si>
  <si>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</si>
  <si>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</si>
  <si>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</si>
  <si>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</si>
  <si>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</si>
  <si>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</si>
  <si>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</si>
  <si>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</si>
  <si>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</si>
  <si>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</si>
  <si>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</si>
  <si>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</si>
  <si>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</si>
  <si>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</si>
  <si>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</si>
  <si>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</si>
  <si>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</si>
  <si>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</si>
  <si>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</si>
  <si>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</si>
  <si>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</si>
  <si>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</si>
  <si>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</si>
  <si>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</si>
  <si>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</si>
  <si>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</si>
  <si>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</si>
  <si>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</si>
  <si>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</si>
  <si>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</si>
  <si>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</si>
  <si>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</si>
  <si>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</si>
  <si>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</si>
  <si>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</si>
  <si>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</si>
  <si>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</si>
  <si>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</si>
  <si>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</si>
  <si>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</si>
  <si>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</si>
  <si>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</si>
  <si>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</si>
  <si>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</si>
  <si>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</si>
  <si>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</si>
  <si>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</si>
  <si>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</si>
  <si>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</si>
  <si>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</si>
  <si>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</si>
  <si>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</si>
  <si>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</si>
  <si>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</si>
  <si>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</si>
  <si>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</si>
  <si>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</si>
  <si>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</si>
  <si>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</si>
  <si>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</si>
  <si>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</si>
  <si>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</si>
  <si>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</si>
  <si>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</si>
  <si>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</si>
  <si>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</si>
  <si>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</si>
  <si>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</si>
  <si>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</si>
  <si>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</si>
  <si>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</si>
  <si>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</si>
  <si>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</si>
  <si>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</si>
  <si>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</si>
  <si>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</si>
  <si>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</si>
  <si>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</si>
  <si>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</si>
  <si>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</si>
  <si>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</si>
  <si>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</si>
  <si>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</si>
  <si>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</si>
  <si>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</si>
  <si>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</si>
  <si>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</si>
  <si>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</si>
  <si>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</si>
  <si>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</si>
  <si>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</si>
  <si>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</si>
  <si>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</si>
  <si>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</si>
  <si>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</si>
  <si>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</si>
  <si>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</si>
  <si>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</si>
  <si>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</si>
  <si>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</si>
  <si>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</si>
  <si>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</si>
  <si>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</si>
  <si>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</si>
  <si>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</si>
  <si>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</si>
  <si>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</si>
  <si>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</si>
  <si>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</si>
  <si>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</si>
  <si>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</si>
  <si>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</si>
  <si>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</si>
  <si>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</si>
  <si>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</si>
  <si>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</si>
  <si>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</si>
  <si>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</si>
  <si>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</si>
  <si>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</si>
  <si>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</si>
  <si>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</si>
  <si>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</si>
  <si>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</si>
  <si>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</si>
  <si>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</si>
  <si>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</si>
  <si>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</si>
  <si>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</si>
  <si>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</si>
  <si>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</si>
  <si>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</si>
  <si>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</si>
  <si>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</si>
  <si>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</si>
  <si>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</si>
  <si>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</si>
  <si>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</si>
  <si>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</si>
  <si>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</si>
  <si>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</si>
  <si>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</si>
  <si>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</si>
  <si>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</si>
  <si>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</si>
  <si>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</si>
  <si>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</si>
  <si>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</si>
  <si>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</si>
  <si>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</si>
  <si>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</si>
  <si>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</si>
  <si>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</si>
  <si>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</si>
  <si>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</si>
  <si>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</si>
  <si>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</si>
  <si>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</si>
  <si>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</si>
  <si>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</si>
  <si>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</si>
  <si>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</si>
  <si>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</si>
  <si>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</si>
  <si>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</si>
  <si>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</si>
  <si>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</si>
  <si>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</si>
  <si>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</si>
  <si>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</si>
  <si>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</si>
  <si>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</si>
  <si>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</si>
  <si>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</si>
  <si>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</si>
  <si>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</si>
  <si>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</si>
  <si>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</si>
  <si>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</si>
  <si>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</si>
  <si>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</si>
  <si>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</si>
  <si>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</si>
  <si>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</si>
  <si>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</si>
  <si>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</si>
  <si>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</si>
  <si>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</si>
  <si>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</si>
  <si>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</si>
  <si>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</si>
  <si>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</si>
  <si>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</si>
  <si>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</si>
  <si>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</si>
  <si>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</si>
  <si>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</si>
  <si>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</si>
  <si>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</si>
  <si>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</si>
  <si>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</si>
  <si>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</si>
  <si>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</si>
  <si>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</si>
  <si>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</si>
  <si>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</si>
  <si>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</si>
  <si>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</si>
  <si>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</si>
  <si>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</si>
  <si>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</si>
  <si>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</si>
  <si>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</si>
  <si>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</si>
  <si>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</si>
  <si>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</si>
  <si>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</si>
  <si>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</si>
  <si>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第二章 — 有關性能、設計和製造的要求</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</si>
  <si>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</si>
  <si>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</si>
  <si>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</si>
  <si>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11.3. 標有無菌標籤的器械應通過適當的、經過驗證的方法進行加工、製造、包裝和滅菌。</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</si>
  <si>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</si>
  <si>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</si>
  <si>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</si>
  <si>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</si>
  <si>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</si>
  <si>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</si>
  <si>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11.2. 如有必要，器材的設計應便於安全清潔、消毒和/或重新滅菌。</t>
  </si>
  <si>
    <t>13.2. 應採用適當方式設計和製造器材，確保盡可能避免或減少以下內容：</t>
  </si>
  <si>
    <t>13.3. 器材的設計和製造應盡量減少正常使用和單一故障條件下的火災或爆炸風險。應特別注意預期用途，包括暴露於易燃或易爆物質，或可能引起燃燒的物質相關的器材。</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</si>
  <si>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</si>
  <si>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</si>
  <si>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</si>
  <si>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14. 具有測量功能的器材</t>
  </si>
  <si>
    <t>14.2. 具有測量功能的器材進行的測量，應符合理事會第 80/181/EEC (4) 號指令規定的法定單位表示。</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</si>
  <si>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</si>
  <si>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</si>
  <si>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</si>
  <si>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</si>
  <si>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</si>
  <si>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</si>
  <si>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</si>
  <si>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</si>
  <si>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連接或配備能源的設備</t>
  </si>
  <si>
    <t>18. 防止機械和熱風險</t>
  </si>
  <si>
    <t>18.1. 器材的設計和製造方式，應能保護使用者和其他人員免受機械相關風險。</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</si>
  <si>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</si>
  <si>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</si>
  <si>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器材的設計和製造應確保滿足第一章所述的特性和性能要求。</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</si>
  <si>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</si>
  <si>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</si>
  <si>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</si>
  <si>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</si>
  <si>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</si>
  <si>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</si>
  <si>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</si>
  <si>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</si>
  <si>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</si>
  <si>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標籤上所需的資訊應在器材本身上提供。如果這不可行或不合適，則部分或所有資訊可顯示在每個單元的包裝上。如果每個器材單獨的完整標籤不可行，則應在多個器材的包裝上列出該資訊。</t>
  </si>
  <si>
    <t>(c) 標籤應以人類可讀的格式提供，並可輔以機器可讀訊息，例如無線射頻識別或條碼。</t>
  </si>
  <si>
    <t>(e) 表明該器材是體外診斷醫療器材，或者如果器材是“性能研究用器材”，則應相應註明；</t>
  </si>
  <si>
    <t>(g) 根據第 24 條 及 附件六第 C 部分所述的 UDI；</t>
  </si>
  <si>
    <t>(f) 器材的批號或序號，視情況而定，前面字樣帶有「批號」或「序號」或等效符號；</t>
  </si>
  <si>
    <t>(o) 適用時，任何特定的操作說明；</t>
  </si>
  <si>
    <t>20.3. 關於保持器材無菌狀態的包裝資訊（”無菌包裝”）</t>
  </si>
  <si>
    <t>20.2. 標籤上的資訊</t>
  </si>
  <si>
    <t>20. 標籤和使用說明書</t>
  </si>
  <si>
    <t>20.1. 關於製造商提供資訊的一般要求</t>
  </si>
  <si>
    <t>(p) 如果器材僅供一次性使用，請註明此事實。製造商對一次性使用的說明應在整個歐盟內保持一致；</t>
  </si>
  <si>
    <t>(u) 自我檢測的器材，標籤應包含以下內容：</t>
  </si>
  <si>
    <t xml:space="preserve">     (i) 進行測試所需的樣本類型（例如血液、尿液或唾液）；</t>
  </si>
  <si>
    <t xml:space="preserve">     (ii) 需要額外的材料才能使測試正常運作；</t>
  </si>
  <si>
    <t xml:space="preserve">     (iii) 聯絡方式以獲得進一步的建議和協助。</t>
  </si>
  <si>
    <t>自我檢測產品的名稱，不得反映製造商規定以外的預期用途。</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</si>
  <si>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</si>
  <si>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</si>
  <si>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</si>
  <si>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</si>
  <si>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</si>
  <si>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</si>
  <si>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使用說明中的資訊</t>
  </si>
  <si>
    <t>20.4.1. 使用說明應包含以下所有細節：</t>
  </si>
  <si>
    <t>(b) 使用者唯一識別器材的嚴格必要資訊；</t>
  </si>
  <si>
    <t>(c) 該器材的預期用途：</t>
  </si>
  <si>
    <t xml:space="preserve">     (i) 需檢測和/或測量什麼；</t>
  </si>
  <si>
    <t xml:space="preserve">     (ii) 其功能（例如篩檢、監測、診斷或輔助診斷、預後、預測、伴隨診斷）；</t>
  </si>
  <si>
    <t xml:space="preserve">     (iii) 旨在在以下情況提供的具體資訊：</t>
  </si>
  <si>
    <t xml:space="preserve">          — 生理或病理狀態；</t>
  </si>
  <si>
    <t xml:space="preserve">          — 先天性身體或精神缺陷；</t>
  </si>
  <si>
    <t xml:space="preserve">          — 易患某種健康狀況或疾病；</t>
  </si>
  <si>
    <t xml:space="preserve">          — 確定與潛在接受者的安全性和相容性；</t>
  </si>
  <si>
    <t xml:space="preserve">          — 治療反應或反應的預測；</t>
  </si>
  <si>
    <t xml:space="preserve">          — 治療措施的定義或監測；</t>
  </si>
  <si>
    <t xml:space="preserve">     (iv) 是否自動化；</t>
  </si>
  <si>
    <t xml:space="preserve">     (v) 無論是定性、半定量或定量；</t>
  </si>
  <si>
    <t xml:space="preserve">     (vi) 所需樣本的類型；</t>
  </si>
  <si>
    <t xml:space="preserve">     (vii) 適用的測試人群；和</t>
  </si>
  <si>
    <t xml:space="preserve">     (viii) 對於伴隨診斷，是伴隨測試的相關醫藥產品的國際非專有名稱 (INN)。</t>
  </si>
  <si>
    <t>(d) 表明該器材是體外診斷醫療器材，或者如果器材是“性能研究用器材”，則應相應註明；</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</si>
  <si>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</si>
  <si>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</si>
  <si>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</si>
  <si>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</si>
  <si>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</si>
  <si>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</si>
  <si>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測試原理；</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</si>
  <si>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</si>
  <si>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</si>
  <si>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</si>
  <si>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</si>
  <si>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</si>
  <si>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</si>
  <si>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</si>
  <si>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</si>
  <si>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</si>
  <si>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</si>
  <si>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</si>
  <si>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</si>
  <si>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</si>
  <si>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</si>
  <si>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</si>
  <si>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</si>
  <si>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</si>
  <si>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</si>
  <si>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</si>
  <si>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</si>
  <si>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</si>
  <si>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</si>
  <si>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</si>
  <si>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</si>
  <si>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</si>
  <si>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</si>
  <si>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</si>
  <si>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</si>
  <si>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</si>
  <si>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</si>
  <si>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</si>
  <si>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</si>
  <si>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</si>
  <si>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</si>
  <si>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</si>
  <si>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</si>
  <si>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</si>
  <si>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</si>
  <si>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</si>
  <si>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</si>
  <si>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</si>
  <si>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</si>
  <si>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</si>
  <si>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</si>
  <si>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</si>
  <si>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</si>
  <si>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</si>
  <si>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</si>
  <si>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</si>
  <si>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</si>
  <si>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</si>
  <si>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</si>
  <si>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</si>
  <si>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</si>
  <si>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</si>
  <si>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</si>
  <si>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</si>
  <si>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</si>
  <si>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</si>
  <si>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</si>
  <si>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</si>
  <si>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</si>
  <si>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</si>
  <si>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</si>
  <si>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</si>
  <si>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</si>
  <si>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</si>
  <si>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</si>
  <si>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</si>
  <si>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</si>
  <si>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</si>
  <si>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</si>
  <si>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</si>
  <si>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</si>
  <si>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</si>
  <si>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</si>
  <si>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</si>
  <si>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</si>
  <si>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</si>
  <si>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</si>
  <si>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</si>
  <si>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</si>
  <si>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</si>
  <si>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</si>
  <si>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</si>
  <si>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</si>
  <si>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</si>
  <si>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</si>
  <si>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</si>
  <si>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</si>
  <si>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</si>
  <si>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</si>
  <si>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</si>
  <si>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</si>
  <si>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</si>
  <si>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</si>
  <si>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</si>
  <si>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</si>
  <si>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</si>
  <si>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</si>
  <si>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</si>
  <si>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</si>
  <si>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</si>
  <si>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</si>
  <si>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</si>
  <si>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</si>
  <si>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</si>
  <si>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</si>
  <si>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</si>
  <si>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</si>
  <si>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</si>
  <si>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</si>
  <si>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</si>
  <si>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</si>
  <si>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</si>
  <si>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</si>
  <si>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</si>
  <si>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</si>
  <si>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</si>
  <si>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</si>
  <si>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</si>
  <si>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</si>
  <si>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</si>
  <si>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</si>
  <si>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</si>
  <si>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</si>
  <si>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</si>
  <si>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</si>
  <si>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</si>
  <si>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</si>
  <si>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</si>
  <si>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</si>
  <si>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</si>
  <si>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</si>
  <si>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</si>
  <si>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</si>
  <si>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</si>
  <si>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</si>
  <si>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</si>
  <si>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</si>
  <si>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</si>
  <si>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</si>
  <si>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</si>
  <si>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</si>
  <si>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</si>
  <si>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</si>
  <si>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</si>
  <si>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</si>
  <si>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</si>
  <si>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</si>
  <si>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</si>
  <si>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</si>
  <si>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</si>
  <si>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</si>
  <si>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</si>
  <si>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</si>
  <si>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</si>
  <si>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</si>
  <si>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</si>
  <si>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</si>
  <si>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</si>
  <si>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</si>
  <si>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</si>
  <si>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</si>
  <si>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</si>
  <si>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</si>
  <si>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</si>
  <si>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</si>
  <si>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</si>
  <si>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</si>
  <si>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</si>
  <si>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</si>
  <si>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</si>
  <si>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</si>
  <si>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</si>
  <si>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</si>
  <si>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</si>
  <si>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</si>
  <si>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</si>
  <si>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</si>
  <si>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</si>
  <si>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</si>
  <si>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</si>
  <si>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</si>
  <si>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</si>
  <si>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</si>
  <si>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</si>
  <si>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</si>
  <si>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</si>
  <si>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</si>
  <si>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</si>
  <si>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</si>
  <si>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</si>
  <si>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</si>
  <si>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</si>
  <si>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</si>
  <si>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</si>
  <si>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</si>
  <si>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</si>
  <si>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</si>
  <si>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</si>
  <si>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</si>
  <si>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</si>
  <si>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</si>
  <si>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</si>
  <si>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</si>
  <si>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</si>
  <si>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</si>
  <si>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</si>
  <si>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</si>
  <si>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</si>
  <si>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</si>
  <si>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</si>
  <si>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</si>
  <si>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</si>
  <si>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</si>
  <si>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</si>
  <si>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</si>
  <si>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</si>
  <si>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</si>
  <si>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</si>
  <si>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</si>
  <si>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</si>
  <si>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</si>
  <si>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</si>
  <si>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</si>
  <si>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</si>
  <si>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</si>
  <si>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</si>
  <si>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</si>
  <si>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</si>
  <si>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</si>
  <si>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</si>
  <si>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</si>
  <si>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</si>
  <si>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</si>
  <si>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</si>
  <si>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</si>
  <si>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</si>
  <si>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</si>
  <si>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</si>
  <si>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</si>
  <si>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</si>
  <si>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</si>
  <si>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</si>
  <si>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</si>
  <si>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</si>
  <si>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</si>
  <si>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</si>
  <si>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</si>
  <si>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</si>
  <si>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</si>
  <si>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</si>
  <si>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</si>
  <si>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</si>
  <si>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</si>
  <si>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</si>
  <si>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</si>
  <si>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</si>
  <si>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</si>
  <si>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</si>
  <si>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</si>
  <si>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</si>
  <si>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</si>
  <si>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</si>
  <si>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</si>
  <si>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</si>
  <si>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</si>
  <si>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</si>
  <si>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</si>
  <si>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</si>
  <si>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</si>
  <si>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</si>
  <si>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</si>
  <si>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</si>
  <si>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</si>
  <si>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</si>
  <si>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</si>
  <si>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</si>
  <si>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</si>
  <si>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</si>
  <si>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</si>
  <si>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</si>
  <si>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</si>
  <si>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</si>
  <si>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</si>
  <si>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</si>
  <si>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</si>
  <si>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</si>
  <si>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</si>
  <si>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</si>
  <si>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</si>
  <si>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</si>
  <si>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</si>
  <si>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</si>
  <si>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</si>
  <si>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</si>
  <si>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</si>
  <si>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</si>
  <si>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</si>
  <si>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</si>
  <si>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</si>
  <si>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</si>
  <si>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</si>
  <si>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</si>
  <si>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</si>
  <si>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</si>
  <si>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</si>
  <si>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</si>
  <si>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</si>
  <si>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</si>
  <si>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</si>
  <si>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</si>
  <si>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</si>
  <si>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</si>
  <si>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</si>
  <si>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</si>
  <si>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</si>
  <si>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</si>
  <si>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</si>
  <si>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</si>
  <si>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</si>
  <si>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</si>
  <si>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</si>
  <si>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</si>
  <si>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</si>
  <si>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</si>
  <si>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</si>
  <si>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</si>
  <si>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</si>
  <si>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</si>
  <si>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</si>
  <si>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</si>
  <si>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</si>
  <si>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</si>
  <si>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</si>
  <si>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</si>
  <si>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</si>
  <si>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</si>
  <si>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</si>
  <si>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</si>
  <si>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</si>
  <si>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</si>
  <si>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</si>
  <si>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</si>
  <si>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</si>
  <si>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</si>
  <si>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</si>
  <si>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</si>
  <si>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</si>
  <si>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</si>
  <si>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</si>
  <si>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</si>
  <si>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</si>
  <si>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</si>
  <si>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</si>
  <si>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</si>
  <si>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</si>
  <si>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</si>
  <si>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</si>
  <si>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</si>
  <si>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</si>
  <si>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</si>
  <si>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</si>
  <si>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</si>
  <si>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</si>
  <si>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</si>
  <si>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</si>
  <si>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</si>
  <si>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</si>
  <si>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</si>
  <si>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</si>
  <si>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</si>
  <si>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</si>
  <si>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</si>
  <si>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</si>
  <si>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</si>
  <si>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</si>
  <si>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</si>
  <si>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</si>
  <si>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</si>
  <si>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</si>
  <si>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</si>
  <si>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</si>
  <si>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</si>
  <si>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</si>
  <si>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</si>
  <si>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</si>
  <si>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</si>
  <si>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</si>
  <si>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</si>
  <si>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</si>
  <si>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</si>
  <si>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</si>
  <si>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</si>
  <si>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</si>
  <si>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</si>
  <si>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</si>
  <si>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</si>
  <si>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</si>
  <si>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</si>
  <si>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</si>
  <si>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</si>
  <si>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</si>
  <si>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</si>
  <si>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</si>
  <si>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</si>
  <si>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</si>
  <si>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</si>
  <si>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</si>
  <si>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</si>
  <si>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</si>
  <si>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</si>
  <si>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</si>
  <si>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</si>
  <si>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</si>
  <si>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</si>
  <si>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</si>
  <si>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</si>
  <si>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</si>
  <si>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</si>
  <si>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</si>
  <si>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</si>
  <si>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</si>
  <si>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</si>
  <si>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</si>
  <si>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</si>
  <si>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</si>
  <si>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P090203 - 人工肘關節肱骨部件</t>
  </si>
  <si>
    <t>P090204 - 人工肘關節橈骨部件</t>
  </si>
  <si>
    <t>P090205 - 人工肘關節尺骨部件</t>
  </si>
  <si>
    <t>P090305 - 人工全腕</t>
  </si>
  <si>
    <t>P090403 - 人工手指間關節部件</t>
  </si>
  <si>
    <t>P090404 - 人工拇指腕掌關節部件</t>
  </si>
  <si>
    <t>P090506 - 附移動插入的人工踝關節</t>
  </si>
  <si>
    <t>P09057 - 附固定插入的人工踝關節</t>
  </si>
  <si>
    <t>P09058 - 人工踝關節墊片</t>
  </si>
  <si>
    <t>P090603 - 人工足指間關節部件</t>
  </si>
  <si>
    <t>P090604 - 人工蹠趾關節部件</t>
  </si>
  <si>
    <t>P090605 - 足部矯形</t>
  </si>
  <si>
    <t>P090701 - 脊椎融合系統</t>
  </si>
  <si>
    <t>P090702 - 椎間盤置換系統</t>
  </si>
  <si>
    <t>P090703 - 植入式脊椎穩定和固定系統</t>
  </si>
  <si>
    <t>P090803 - 人工髖關節髖臼元件</t>
  </si>
  <si>
    <t>P090804 - 人工髖關節股骨部件</t>
  </si>
  <si>
    <t>P090805 - 人工髖關節墊片</t>
  </si>
  <si>
    <t>P090903 - 雙踝人工初始植入式膝關節</t>
  </si>
  <si>
    <t>P090904 - 單髁人工膝關節</t>
  </si>
  <si>
    <t>P090905 - 膝關節再置換</t>
  </si>
  <si>
    <t>P090906 - 用於大面積切除的膝關節</t>
  </si>
  <si>
    <t>P090907 - 髕骨股骨關節</t>
  </si>
  <si>
    <t>P090908 - 人工膝關節墊片</t>
  </si>
  <si>
    <t>P0910 - 人工韌帶</t>
  </si>
  <si>
    <t>P091201 - 鋼板固定骨釘和錨釘</t>
  </si>
  <si>
    <t>P091202 - 骨固定釘</t>
  </si>
  <si>
    <t>P091203 - 骨固定鋼絲</t>
  </si>
  <si>
    <t>P091204 - 外部骨固定系統</t>
  </si>
  <si>
    <t>P091205 - 骨固定板</t>
  </si>
  <si>
    <t>P091206 - 骨固定螺絲、肌腱和韌帶合成螺絲</t>
  </si>
  <si>
    <t>P091301 - 單次骨科植入物鉸刀</t>
  </si>
  <si>
    <t>P091302 - 單次骨科植入物刀片</t>
  </si>
  <si>
    <t>P091303 - 單次骨科植入骨鑽</t>
  </si>
  <si>
    <t>P091304 - 單次顱骨鑽頭</t>
  </si>
  <si>
    <t>P091305 - 單次骨鋸</t>
  </si>
  <si>
    <t>手術植入物 — 金屬材料
第 1 部分：鍛造不銹鋼</t>
  </si>
  <si>
    <t>ISO 5832-1</t>
  </si>
  <si>
    <t>ISO 5832-2</t>
  </si>
  <si>
    <t>手術植入物 — 金屬材料
第 2 部分：非合金鈦</t>
  </si>
  <si>
    <t>ISO 17664-1</t>
  </si>
  <si>
    <t>醫療保健產品加工－醫療器材製造商應提供的醫療器材加工的資訊
第 1 部分：關鍵和半關鍵醫療器材</t>
  </si>
  <si>
    <t>ISO 17665</t>
  </si>
  <si>
    <t>醫療保健產品滅菌－輻照
第 2 部分：建立滅菌劑量</t>
  </si>
  <si>
    <t>醫療保健產品滅菌－濕熱－醫療器材滅菌製程的開發、驗證及常規控制要求</t>
  </si>
  <si>
    <t>ISO 6475</t>
  </si>
  <si>
    <t>手術植入物 — 具有不對稱螺紋和球形底面的金屬接骨螺絲 — 機械要求和試驗方法</t>
  </si>
  <si>
    <t>醫療器材生物相容性試驗
第 18 部分：風險管理過程中對醫療器材材料的化學特性</t>
  </si>
  <si>
    <t>ISO 11137-1</t>
  </si>
  <si>
    <t>醫療保健產品滅菌－輻照
第 1 部分：醫療器材滅菌過程的制定、確認、和常規控制的要求</t>
  </si>
  <si>
    <t>醫療保健產品滅菌－輻照
第 1 部分：開發、確認、和常規控制的劑量測量指南</t>
  </si>
  <si>
    <t>ISO 11737-2</t>
  </si>
  <si>
    <t>醫療保健產品滅菌 — 微生物學方法
第 2 部分：在滅菌過程的定義、驗證和維護中進行的無菌測試</t>
  </si>
  <si>
    <t>醫療保健產品滅菌 — 微生物學方法
第 1 部分：產品上微生物種群的測定</t>
  </si>
  <si>
    <t>ISO 5832-3</t>
  </si>
  <si>
    <t>手術植入物 — 金屬材料
第 3 部分：鍛造鈦6-鋁4-釩合金</t>
  </si>
  <si>
    <t>ISO 5832-9</t>
  </si>
  <si>
    <t>手術植入物 — 金屬材料
第 9 部分：鍛造高氮不鏽鋼</t>
  </si>
  <si>
    <t>ISO 7206-6</t>
  </si>
  <si>
    <t>部分和全髖關節假體
第 6 部分：帶柄股骨部件頸部區域的耐久性測試和性能要求</t>
  </si>
  <si>
    <t>ISO 7206-4</t>
  </si>
  <si>
    <t>部分和全髖關節假體
第 4 部分：帶柄股骨部件的耐久性測試和性能要求</t>
  </si>
  <si>
    <t>ISO 21535</t>
  </si>
  <si>
    <t>非主動式手術植入物 — 關節置換植入物 — 髖關節置換植入物的特定要求</t>
  </si>
  <si>
    <t>P090303 - 人工腕式腕骨部件</t>
  </si>
  <si>
    <t>P090304 - 人工腕式橈尺部件</t>
  </si>
  <si>
    <t>P090104 - 人工肩關節肱骨部件</t>
  </si>
  <si>
    <t>P090103 - 關節肩盂部件</t>
  </si>
  <si>
    <t>ISO 11137-2</t>
  </si>
  <si>
    <t>ISO 11137-3</t>
  </si>
  <si>
    <t>(w) 分析性能特徵，例如分析敏感度、分析特異性、真實性（偏差）、精密度（重複性和再現性）、準確度（由真實性和精密度得出）、檢測極限和測量範圍， （控制已知的相關幹擾、交叉反應和方法限制）、測量範圍、線性以及有關使用者操作可用參考測量程序和材料的資訊；</t>
  </si>
  <si>
    <t>(x) 本附件第 9.1 節定義的臨床表現特徵；</t>
  </si>
  <si>
    <t>(y) 計算分析結果所依據的數學方法；</t>
  </si>
  <si>
    <t>(z) 相關的臨床表現特徵，例如閾值、診斷敏感性和診斷特異性、陽性和陰性預測值；</t>
  </si>
  <si>
    <t>(aa) 相關時，正常人群和受影響人群的參考區間；</t>
  </si>
  <si>
    <t>(ab) 有關可能影響器材性能的干擾物質或限制的資訊（例如高血脂或溶血的可視證據、樣本年齡）；</t>
  </si>
  <si>
    <t>(ac) 為便於安全處置器材、其配件以及與其一起使用的消耗品（如有），而應採取的警告或預防措施。此資訊應酌情涵蓋：</t>
  </si>
  <si>
    <t xml:space="preserve">     (i) 感染或微生物危害，例如：被人類潛在傳染性物質污染的消耗品；</t>
  </si>
  <si>
    <t xml:space="preserve">     (ii) 環境危害，例如：釋放潛在危險輻射水平的電池或材料）；</t>
  </si>
  <si>
    <t xml:space="preserve">     (iii) 爆炸等物理危險。</t>
  </si>
  <si>
    <t>(ad) 製造商的名稱、註冊名稱、或註冊商標、及其可聯絡的註冊營業地點的地址和位置，以及電話號碼 和/或 傳真號碼 和/或 取得技術協助的網站地址；</t>
  </si>
  <si>
    <t>(ae) 使用說明書的發布日期，或者如已修訂，則最新版本使用說明書的發布日期和標識符，並明確指出所引入的修改；</t>
  </si>
  <si>
    <t>(af) 告知使用者，任何涉及器材相關的嚴重不良事件，應報告給製造商以及使用者 和/或 患者所在成員國的主管機關；</t>
  </si>
  <si>
    <t>(ag) 如果器材套組包括可作為單獨器材使用的試劑和物品，則每個器材應符合本節中包含的使用說明要求和本法規的要求；</t>
  </si>
  <si>
    <t>(ah) 對於包含電子可程式系統（包括軟體或本身是設備的軟體）的器材，有關硬體、IT 網路特性和IT 安全措施的最低要求，包括防止未經授權的訪問，這是按預期運行軟體所必需的。</t>
  </si>
  <si>
    <t>20.4.2.此外，用於自我檢測的器材使用說明書應符合以下所有原則：</t>
  </si>
  <si>
    <t>(a) 應提供測試程序的詳細信息，包括任何試劑製備、樣本採集和/或製備以及如何進行測試並解釋結果的信息；</t>
  </si>
  <si>
    <t>(b) 如果製造商提供的其他資訊足以使用者能夠使用該器材，並了解該器材產生的結果，則可以省略具體細節；</t>
  </si>
  <si>
    <t>(c) 器材的預期用途應提供足夠的信息，讓使用者能夠理解醫療背景，並允許預期使用者對結果做出正確的解釋；</t>
  </si>
  <si>
    <t>(d) 結果應以目標使用者易於理解的方式表達和呈現；</t>
  </si>
  <si>
    <t>(e) 應向使用者提供應採取的行動（在結果為陽性、陰性或不確定的情況下）、測試限制以及假陽性或假陰性結果的可能性資訊和建議。還應提供任何可能影響測試結果的因素的信息，如年齡、性別、月經、感染、運動、禁食、飲食或藥物；</t>
  </si>
  <si>
    <t>(f) 所提供的資訊應包括明確指示使用者，在未諮詢適當的醫療保健專業人員之前，不應做出任何醫療相關決定的聲明、有關疾病影響和患病率的信息，以及適當情況下，對特定歐盟成員國其器材上市投放的地方，使用者可以獲得進一步的建議，例如國家求助專線、網站；</t>
  </si>
  <si>
    <t>(g) 對於用於監測已確診的疾病或狀況的自我檢測器材，資訊應明確患者只有在接受了適當的培訓後，才可採用治療。</t>
  </si>
  <si>
    <t>W020101 - 生化儀器</t>
  </si>
  <si>
    <t>w020104 - 血液氣體分析/電解質儀器</t>
  </si>
  <si>
    <t>w020105 - 電泳/色譜儀器</t>
  </si>
  <si>
    <t>w020102 - 免疫化學儀器</t>
  </si>
  <si>
    <t>w020103 - 整合/模組化生化/免疫化學儀器</t>
  </si>
  <si>
    <t>w020106 - 化學/免疫化學快速測試 + 定點照護檢驗</t>
  </si>
  <si>
    <t>w020107 - 尿液分析 - 實驗室分析儀</t>
  </si>
  <si>
    <t>w020201 - 細胞計數</t>
  </si>
  <si>
    <t>w020202 - 止血</t>
  </si>
  <si>
    <t>w020203 - 血型儀器</t>
  </si>
  <si>
    <t>w020204 - 流式細胞儀器</t>
  </si>
  <si>
    <t>w020205 - 組織學/細胞學</t>
  </si>
  <si>
    <t>w020206 - 快速檢測血液學/組織學/細胞學儀器</t>
  </si>
  <si>
    <t>w020301 - 微生物感受性/鑑定</t>
  </si>
  <si>
    <t>w020302 - 血液培養與分枝桿菌</t>
  </si>
  <si>
    <t>w020303 - 質譜系統</t>
  </si>
  <si>
    <t>w020304 - 微生物革蘭氏染色</t>
  </si>
  <si>
    <t>w020305 - 平板劃線</t>
  </si>
  <si>
    <t>w020306 - 尿液篩檢系統</t>
  </si>
  <si>
    <t>w0204 - 傳染性免疫學儀器</t>
  </si>
  <si>
    <t>w020501 - 核酸檢測儀器排除微陣列</t>
  </si>
  <si>
    <t>w020502 - 微陣列儀器</t>
  </si>
  <si>
    <t>w020503 - 核酸檢測儀器 - 快速和定點照護檢驗</t>
  </si>
  <si>
    <t>w020601 - 機器人樣品處理系統</t>
  </si>
  <si>
    <t>w020602 - 分析後樣品歸檔系統</t>
  </si>
  <si>
    <t>w020701 - 秤</t>
  </si>
  <si>
    <t>w020702 - 低溫/冷凍</t>
  </si>
  <si>
    <t>w020703 - 生物罩和櫃</t>
  </si>
  <si>
    <t>w020704 - 搖勻器和均質器</t>
  </si>
  <si>
    <t>IEC 81001-5-1</t>
  </si>
  <si>
    <t>健康軟體和健康 IT 系統的安全性、有效性和安全性
第 5-1 部分：安全性 — 產品生命週期的活動</t>
  </si>
  <si>
    <t>IEC 61010-1</t>
  </si>
  <si>
    <t xml:space="preserve">測量、控制和實驗室用電氣設備的安全要求 - 第1 部分：一般要求 </t>
  </si>
  <si>
    <t>醫療器材電氣設備 - 第 1 部分：基本安全和基本性能的一般要求</t>
  </si>
  <si>
    <t>醫療器材電氣設備 - 第 1-2 部分：基本安全和基 本性能的一般要求 - 附屬標準：電磁干擾 - 要求和測試</t>
  </si>
  <si>
    <t>醫療器材電氣設備 - 第 1 部分：基本安全和基 本性能的一般要求</t>
  </si>
  <si>
    <t>IEC 61000-4-2</t>
  </si>
  <si>
    <t>電磁相容性 (EMC) - 第 4-2 部分：測試與測量技術 - 靜電放電抗擾性</t>
  </si>
  <si>
    <t>IEC 61000-4-3</t>
  </si>
  <si>
    <t>電磁相容性 (EMC) - 第 4-3 部分：測試與測量技術 - 輻射、射頻、電磁場抗擾度測試</t>
  </si>
  <si>
    <t>IEC 61000-4-6</t>
  </si>
  <si>
    <t>電磁相容性 (EMC) - 第 4-6 部分：測試和測量技術 - 不受射頻場引起的傳導幹擾的影響</t>
  </si>
  <si>
    <t>IEC 61000-4-8</t>
  </si>
  <si>
    <t>電磁相容性 (EMC) - 第 4-8 部分：測試和測量技術 - 工頻磁場抗擾度測試</t>
  </si>
  <si>
    <t>EN 13532</t>
  </si>
  <si>
    <t>體外診斷醫療器材自我檢測一般要求</t>
  </si>
  <si>
    <t>ISO 18113-1</t>
  </si>
  <si>
    <t>體外診斷醫療器材 — 製造商提供的資訊（標籤）
第 1 部分：術語、定義和一般要求</t>
  </si>
  <si>
    <t>IEC 61010-2-101</t>
  </si>
  <si>
    <t>測量、控制和實驗室用電氣設備的安全要求 - 第 2-101 部分：體外診斷 (IVD) 醫療設備的特殊要求</t>
  </si>
  <si>
    <t>IEC 61326-1</t>
  </si>
  <si>
    <t>測量、控制和實驗室用電氣設備 - EMC 要求 - 第 1 部分：一般要求</t>
  </si>
  <si>
    <t>IEC 61326-2-6</t>
  </si>
  <si>
    <t>測量、控制和實驗室用電氣設備 - EMC 需求 - 第 2-6 部分：特殊要求 - 體外診斷 (IVD) 醫療設備</t>
  </si>
  <si>
    <t>IEC 62479</t>
  </si>
  <si>
    <t>評估低功率電子和電氣設備是否符合與人體暴露於電磁場（10 MHz 至 300 GHz）相關的基本限制</t>
  </si>
  <si>
    <t>ISO 20916</t>
  </si>
  <si>
    <t>體外診斷醫療器材 — 使用人體樣本進行臨床性能研究 — 良好研究實踐</t>
  </si>
  <si>
    <t>EN 13612</t>
  </si>
  <si>
    <t>體外診斷醫療器材性能評估</t>
  </si>
  <si>
    <t>Available European Medical Device Nomenclature (EMDN)</t>
  </si>
  <si>
    <t>A99 - 用於管理、提取和收集的醫材 - 其他</t>
  </si>
  <si>
    <t>B99 - 血液學和輸血醫材 - 其他</t>
  </si>
  <si>
    <t>C90 - 心臟循環系統醫材 - 各種</t>
  </si>
  <si>
    <t>C99 - 心臟循環系統醫材 - 其他</t>
  </si>
  <si>
    <t>D99 - 醫療器材用消毒劑、防腐劑、滅菌劑、清潔劑 - 其他</t>
  </si>
  <si>
    <t>F90 - 透析醫材 - 各種</t>
  </si>
  <si>
    <t>G99 - 胃腸道醫材 - 其他</t>
  </si>
  <si>
    <t>H90 - 縫合醫材 - 各種</t>
  </si>
  <si>
    <t>J99 - 主動 - 植入式醫材 - 其他</t>
  </si>
  <si>
    <t>L80 - 可重複使用的手術醫材 - 各種配件</t>
  </si>
  <si>
    <t>L99 - 可重複使用的手術醫材 - 其他</t>
  </si>
  <si>
    <t>M90 - 用於一般和專業敷料的器材 - 各種</t>
  </si>
  <si>
    <t>N99 - 神經和髓質系統醫材 - 其他</t>
  </si>
  <si>
    <t>P90 - 植入式義肢和接骨醫材 - 各種</t>
  </si>
  <si>
    <t>R90 - 呼吸和麻醉醫材 - 各種</t>
  </si>
  <si>
    <t>S90 - 滅菌醫材 (不含 CAT.D - Z) - 各種</t>
  </si>
  <si>
    <t>T99 - 患者防護裝備和失禁輔助器具 (不包括個人防護裝備 - PPE) - 其他</t>
  </si>
  <si>
    <t>U99 - 泌尿生殖系統醫材 - 其他</t>
  </si>
  <si>
    <t>V80 - 不屬於其他類別的臨床使用配件</t>
  </si>
  <si>
    <t>V90 - 不屬於其他類別的各種器材</t>
  </si>
  <si>
    <t>V92 - 醫療器材軟體 - 不屬於其他類別</t>
  </si>
  <si>
    <t>Y99 - 不屬於其他類別的殘障器材 - 其他</t>
  </si>
  <si>
    <t>醫療器材名稱</t>
  </si>
  <si>
    <t>J06 - 植入式連續血糖監測系統</t>
  </si>
  <si>
    <t>醫療器材</t>
  </si>
  <si>
    <t>ISO 15197</t>
  </si>
  <si>
    <t>體外診斷檢測系統 — 糖尿病管理中自我檢測的血糖監測系統的要求</t>
  </si>
  <si>
    <t>ISO 17511</t>
  </si>
  <si>
    <t>體外診斷醫療器材 — 建立給校準品、真實度控製材料和人體樣本，其赋值計量追溯性的要求</t>
  </si>
  <si>
    <t>IEC 60601-1-6</t>
  </si>
  <si>
    <t>IEC 60601-1-11</t>
  </si>
  <si>
    <t>醫療器材電氣設備 - 第 1-11 部分：基本安全性和基本性能的一般要求 - 附屬標準：家庭保健環境中使用的醫療電氣設備和醫療電氣系統的要求</t>
  </si>
  <si>
    <t>J020101 - 深層腦部刺激 (DBS) 植入式神經刺激器</t>
  </si>
  <si>
    <t>J020102 - 深層腦部刺激 (DBS) 導線</t>
  </si>
  <si>
    <t>J020201 - 射頻植入式脊椎神經刺激器</t>
  </si>
  <si>
    <t>J020202 - 完全植入式脊髓神經刺激器</t>
  </si>
  <si>
    <t>J020203 - 脊髓神經刺激導線</t>
  </si>
  <si>
    <t>J020301 - 抗藥性癲癇非手術治療植入式神經刺激器</t>
  </si>
  <si>
    <t>J020302 - 迷走神經刺激導線</t>
  </si>
  <si>
    <t>J020401 - 膀胱失禁神經刺激器</t>
  </si>
  <si>
    <t>J020402 - 腸失禁神經刺激器</t>
  </si>
  <si>
    <t>J020403 - 骶骨神經刺激導線</t>
  </si>
  <si>
    <t>J0206 - 膈神經植入式神經刺激器</t>
  </si>
  <si>
    <t>J020701 - 神經刺激器程式</t>
  </si>
  <si>
    <t>J020801 - 下食道括約肌植入式神經刺激器</t>
  </si>
  <si>
    <t>J020802 - 胃植入式肥胖治療神經刺激器</t>
  </si>
  <si>
    <t>J020803 - 胃植入式噁心治療神經刺激器</t>
  </si>
  <si>
    <t>J020804 - 胃神經刺激導線</t>
  </si>
  <si>
    <t>J0209 - 頸動脈竇植入式神經刺激器和導線</t>
  </si>
  <si>
    <t>J0210 - 週邊神經植入式神經刺激器和疼痛治療導線</t>
  </si>
  <si>
    <t>J0211 - 睡眠呼吸中止症治療植入式神經刺激器和導線</t>
  </si>
  <si>
    <t>ISO 14708-1</t>
  </si>
  <si>
    <t>手術植入物 — 主動式植入式醫療器械
第 1 部分：安全、標記和製造商提供資訊的一般要求</t>
  </si>
  <si>
    <t>ISO 14708-3</t>
  </si>
  <si>
    <t>手術植入物 — 主動式植入式醫療器械
第 3 部分：植入式神經刺激器</t>
  </si>
  <si>
    <t>電子和電氣設備評估有關人體暴露限制在電磁場(0 Hz - 300 GHz)</t>
  </si>
  <si>
    <t>ISO/TS 10974</t>
  </si>
  <si>
    <t>評估磁振造影的安全性對於主動植入式醫療器材的患者</t>
  </si>
  <si>
    <t>IEC 60529</t>
  </si>
  <si>
    <t>ISO 11070</t>
  </si>
  <si>
    <t>無菌一次性血管內導引器、擴張器和導絲</t>
  </si>
  <si>
    <t>IEC 60601-2-10</t>
  </si>
  <si>
    <t>醫療器材電氣設備 - 第 2-10 部分：神經和肌肉刺激器基本安全和基本性能的特殊要求</t>
  </si>
  <si>
    <t>IEC 62133-2</t>
  </si>
  <si>
    <t>含有鹼性或其他非酸性電解質的蓄電池和電池組 - 針對輕便應用的便攜式密封蓄電池以及由其製成電池的安全要求 - 第 2 部分：鋰系統</t>
  </si>
  <si>
    <t>IEC 62133-1</t>
  </si>
  <si>
    <t>含有鹼性或其他非酸性電解質的蓄電池和電池組 - 針對輕便應用的便攜式密封蓄電池以及由其製成電池的安全要求 - 第 1 部分：鎳系統</t>
  </si>
  <si>
    <t>醫療器材電氣設備 - 第 1-6 部分：基本安全和基 本性能的一般要求 - 附屬標準：可用性</t>
  </si>
  <si>
    <t>外殼防護等級（IP 代碼）</t>
  </si>
  <si>
    <t>ISO 80369-6</t>
  </si>
  <si>
    <t>適用於醫療應用中液體和氣體的小口徑連接器
第 6 部分：神經軸應用的連接器</t>
  </si>
  <si>
    <t>ISO 10993-17</t>
  </si>
  <si>
    <t>ISO 7000</t>
  </si>
  <si>
    <t>設備上使用的圖形符號 - 註冊符號</t>
  </si>
  <si>
    <t>醫療器材生物相容性試驗
第 17 部分：醫療器材成分的毒理學風險評估</t>
  </si>
  <si>
    <t>醫療器材生物相容性試驗
第 6 部分：植入後局部效果測試</t>
  </si>
  <si>
    <t>Z110101 - 直線加速器</t>
  </si>
  <si>
    <t>Z110102 - 放射治療模擬儀器</t>
  </si>
  <si>
    <t>Z110103 - 近接治療放射儀器</t>
  </si>
  <si>
    <t>Z110104 - 放射治療計劃儀器</t>
  </si>
  <si>
    <t>Z110105 - 血管內放射治療儀器</t>
  </si>
  <si>
    <t>Z110107 - 放射手術儀器</t>
  </si>
  <si>
    <t>Z110108 - 螺旋式斷層治療儀器</t>
  </si>
  <si>
    <t>Z110110 - 質子治療儀器</t>
  </si>
  <si>
    <t>Z110201 - 電腦伽瑪攝影</t>
  </si>
  <si>
    <t>Z110201 - 綜合電腦斷層掃描/伽瑪攝影系統</t>
  </si>
  <si>
    <t>Z110203 - 綜合正子/電腦斷層掃描系統</t>
  </si>
  <si>
    <t>Z110204 - 正子斷層掃描儀器</t>
  </si>
  <si>
    <t>Z110205 - 放射性同位素掃描儀</t>
  </si>
  <si>
    <t>Z110206 - 術中放射性同位素掃描儀</t>
  </si>
  <si>
    <t>Z110207 - 綜合正子/核磁共振掃描系統</t>
  </si>
  <si>
    <t>Z110301 - 數位血管攝影系統</t>
  </si>
  <si>
    <t>Z110302 - 乳房攝影系統</t>
  </si>
  <si>
    <t>Z110303 - 口腔全景和牙科放射儀器</t>
  </si>
  <si>
    <t>Z110304 - 口腔內放射儀器</t>
  </si>
  <si>
    <t>Z110305 - 放射儀器</t>
  </si>
  <si>
    <t xml:space="preserve"> Z110307 - 無線控制器</t>
  </si>
  <si>
    <t>Z110311 - 數位放射攝影(DR)系統</t>
  </si>
  <si>
    <t>Z110306 - 電腦斷層掃描儀器(CT)</t>
  </si>
  <si>
    <t>Z110401 - 超音波掃描儀器</t>
  </si>
  <si>
    <t>Z110402 - 超音波探頭</t>
  </si>
  <si>
    <t>Z110601 - 雷射成像掃描儀</t>
  </si>
  <si>
    <t>Z110602 - 數位電腦放射成像(CR)系統</t>
  </si>
  <si>
    <t>Z110603 - 醫學影像存檔與通訊系統</t>
  </si>
  <si>
    <t>Z110701 - 自動軟片裝載系統</t>
  </si>
  <si>
    <t>Z110702 - 透照鏡</t>
  </si>
  <si>
    <t>Z110703 - X光片播放器</t>
  </si>
  <si>
    <t>Z110706 - 視訊或數位生物影像播放器</t>
  </si>
  <si>
    <t>Z110707 - 處理器</t>
  </si>
  <si>
    <t>Z119001 - 骨密度檢測系統</t>
  </si>
  <si>
    <t>Z119002 - 劑量計</t>
  </si>
  <si>
    <t>Z119003 - 生物影像攝影儀器</t>
  </si>
  <si>
    <t>Z119004 - 縮微膠捲影像讀取器</t>
  </si>
  <si>
    <t>Z119005 - 個人劑量計讀取器</t>
  </si>
  <si>
    <t>Z119007 - 影像擷取模組</t>
  </si>
  <si>
    <t>Z110703 - X光片檢測器</t>
  </si>
  <si>
    <t>Z119008 - 生物影像視覺化和/或診斷報告檢視監測器</t>
  </si>
  <si>
    <t>Z119010 - 用於病患定位的雷射系統</t>
  </si>
  <si>
    <t>Z119011 - 乳房生態攝影或立體定位放射系統</t>
  </si>
  <si>
    <t>Z119012 - 閉路電視系統</t>
  </si>
  <si>
    <t>Z119013 - 熱影像儀</t>
  </si>
  <si>
    <t>Z119014 - 生物影像錄影機</t>
  </si>
  <si>
    <t>Z110705 - 生物影像雷射成像儀</t>
  </si>
  <si>
    <t>IEC 60601-2-1</t>
  </si>
  <si>
    <t>IEC 60601-1-3</t>
  </si>
  <si>
    <t>醫療器材電氣設備 - 第 1-3 部分：基本安全和基 本性能的一般要求 - 附屬標準：診斷 X 光設備的輻射防護</t>
  </si>
  <si>
    <t>IEC 60601-2-68</t>
  </si>
  <si>
    <t>醫療器材電氣設備 - 第 2-68 部分：與電子加速器、粒子束治療設備、放射束治療設備，一起使用基於X光射線的影像引導放射治療設備，其基本安全和基本性能的特殊要求</t>
  </si>
  <si>
    <t>IEC 60601-2-44</t>
  </si>
  <si>
    <t>IEC 60976</t>
  </si>
  <si>
    <t>醫療器材電氣設備 - 醫用電子加速器 - 功能性能特點</t>
  </si>
  <si>
    <t>IEC 61217</t>
  </si>
  <si>
    <t>放射治療設備 - 座標、運動和比例</t>
  </si>
  <si>
    <t>IEC 62274</t>
  </si>
  <si>
    <t>醫療器材電氣設備 - 放射治療記錄和驗證系統的安全性</t>
  </si>
  <si>
    <t>IEC 60825-1</t>
  </si>
  <si>
    <t>雷射產品的安全性 - 第 1 部分：設備分類及要求</t>
  </si>
  <si>
    <t>IEC 60601-2-8</t>
  </si>
  <si>
    <t>IEC 60601-2-54</t>
  </si>
  <si>
    <t>IEC 62083</t>
  </si>
  <si>
    <t>醫療器材電氣設備 - 放射治療計劃系統的安全要求</t>
  </si>
  <si>
    <t>IEC 82304-1</t>
  </si>
  <si>
    <t>健康軟體
第1部分：產品安全一般要求</t>
  </si>
  <si>
    <t>IEC 60601-2-37</t>
  </si>
  <si>
    <t>IEC 61223-3-4</t>
  </si>
  <si>
    <t>IEC 62359</t>
  </si>
  <si>
    <t>超聲波 - 聲場特性 - 與醫療診斷超聲波場相關的熱學和機械指標測定的試驗方法</t>
  </si>
  <si>
    <t>ISO/IEC 15444-1</t>
  </si>
  <si>
    <t>資訊技術 - JPEG 2000影像編碼系統
第1部分：核心編碼系統</t>
  </si>
  <si>
    <t>IEC 60601-2-33</t>
  </si>
  <si>
    <t>IEC 62464-1</t>
  </si>
  <si>
    <t>醫學影像磁振造影設備 - 第 1 部分：基本影像品質參數的測定</t>
  </si>
  <si>
    <t>IEC TS 60601-4-2</t>
  </si>
  <si>
    <t>醫療器材電氣設備 - 第 4-2 部分：指導和解釋 - 電磁抗擾度：醫用電氣設備和醫用電氣系統的性能</t>
  </si>
  <si>
    <t>Z110310 - 傳統放射多功能系統</t>
  </si>
  <si>
    <t>Z110109 - 核磁共振掃描儀器</t>
  </si>
  <si>
    <t>Z110501 - 核磁共振放射(MR)系統</t>
  </si>
  <si>
    <t>是否符合該項要求取決於醫材的詳細情況；請確認申請之醫療器材的塑膠添加劑成份</t>
  </si>
  <si>
    <t>是否符合該項要求取決於醫材的詳細情況；請確認申請之醫療器材使用的塑膠添加劑</t>
  </si>
  <si>
    <t>14.7. 器材的設計和製造方式應便於使用者、患者或其他人安全處置這些器材以及相關廢物。為此，製造商應確定並測試流程和措施，以便器材在使用後可以安全處置。此類流程應在使用說明中描述。</t>
  </si>
  <si>
    <t>15.1. 診斷器材和具有測量功能的器材，其設計和製造應基於適當的科學和技術方法，為預期目的提供足夠的準確度、精密度和穩定性。製造商應註明精度限制。</t>
  </si>
  <si>
    <t>IEC 60601-2-28</t>
  </si>
  <si>
    <t>IEC 60601-2-43</t>
  </si>
  <si>
    <t>醫學影像科的評估和常規檢測 - 第 3-4 部分：驗收測試 - 牙科 X 射線設備的成像性能</t>
  </si>
  <si>
    <t>醫療器材電氣設備 - 第 2-54 部分：放射線照相和射線透視的 X 射線設備</t>
  </si>
  <si>
    <t>醫療器材電氣設備 - 第 2-43 部分：用於介入手術的 X 射線設備基本安全和基本性能的特殊要求</t>
  </si>
  <si>
    <t>醫療器材電氣設備 - 第 2-37 部分：超聲醫療診斷及監測設備基本安全和基本性能的特殊要求</t>
  </si>
  <si>
    <t>醫療器材電氣設備 - 第 2-33 部分：醫療診斷用磁振造影設備基本安全和基本性能的特殊要求</t>
  </si>
  <si>
    <t>醫療器材電氣設備 - 第 2-28 部分：用於醫療診斷的 X 射線管組件基本安全和基本性能的特殊要求</t>
  </si>
  <si>
    <t>醫療器材電氣設備 - 第 2-44 部分：電腦斷層掃描 X 射線設備基本安全和基本性能的特殊要求</t>
  </si>
  <si>
    <t>醫療器材電氣設備 - 第 2-8 部分：X 光治療設備運作電壓範圍為 10 kV 至 1 MV 基本安全和基本性能的特殊要求</t>
  </si>
  <si>
    <t>醫療器材電氣設備 - 第 2-1 部分：1 Mev-50 Mev範圍內電子加速器基本安全和基本性能的特殊要求</t>
  </si>
  <si>
    <t>IEC 60601-2-45</t>
  </si>
  <si>
    <t>醫療器材電氣設備 - 第 2-45 部分：乳房 X 射線攝影設備及立體定位器材基本安全和基本性能的特殊要求</t>
  </si>
  <si>
    <t>IEC 60601-2-63</t>
  </si>
  <si>
    <t>醫療器材電氣設備 - 第 2-63 部分：牙科口腔外 X 射線設備基本安全和基本性能的特殊要求</t>
  </si>
  <si>
    <t>IEC 60601-2-65</t>
  </si>
  <si>
    <t>醫療器材電氣設備 - 第 2-65 部分：牙科口腔內 X 射線設備基本安全和基本性能的特殊要求</t>
  </si>
  <si>
    <t>IEC 62311</t>
  </si>
  <si>
    <t>(b) 旨在發射游離輻射的裝置的設計和製造方式應確保在可能的情況下，考慮到預期用途，可以改變和控制發射的輻射的數量、幾何形狀、品質，如果可能的話，在治療期間進行監測。</t>
  </si>
  <si>
    <t>(c) 如會發射游離輻射的器材預計用於放射醫學診斷，則應採取適當方式設計和製造，實現預期醫療目的的影像和/或輸出質量，同時最大限度地減少患者和使用者的輻射暴露。</t>
  </si>
  <si>
    <t>(d)  如會發射游離輻射的器材預計用於放射醫學診斷，則應採取適當方式設計和製造，確保可靠地監測和控制所輸送的劑量、射束類型、能量、以及在適當情況下的輻射品質。</t>
  </si>
  <si>
    <t>(a) 旨在發射游離輻射的器材，其設計和製造應考慮到第 2013/59/Euratom 號指令的要求，其中規定了防止由於暴露於電離輻射而產生危險的基本安全標準。</t>
  </si>
  <si>
    <t>16.4. 遊離輻射</t>
  </si>
  <si>
    <t>(b) 如果器材用於發射有害或潛在危險的游離和/或非游離輻射時，則應盡可能安裝此類發射的視覺顯示器和/或聲音警報。</t>
  </si>
  <si>
    <t>(a) 如果器材設計用於發射特定醫療目的所需而不可避免地輻射危害，或潛在危害等級的游離和/或非游離輻射，且其益處被認為超過發射固有的風險，則使用者需可以控制發射。此類設備的設計和製造應確保相關可變參數，在可接受的公差範圍內具有再現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</si>
</sst>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7" fillId="0" borderId="0" xfId="0" applyFont="1" applyAlignment="1">
      <alignment horizontal="left" vertical="center" wrapText="1"/>
    </xf>
    <xf numFmtId="0" fontId="4" fillId="0" borderId="1" xfId="0" applyFont="1" applyBorder="1" applyAlignment="1">
      <alignment vertical="center" wrapText="1"/>
    </xf>
    <xf numFmtId="0" fontId="5" fillId="0" borderId="3" xfId="0" applyFont="1" applyBorder="1" applyAlignment="1">
      <alignment horizontal="left" vertical="center" wrapText="1"/>
    </xf>
    <xf numFmtId="0" fontId="5"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2" fillId="2" borderId="2" xfId="0" applyFont="1" applyFill="1" applyBorder="1" applyAlignment="1">
      <alignment horizontal="center" vertical="center"/>
    </xf>
    <xf numFmtId="0" fontId="1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3" borderId="2" xfId="0" applyFont="1" applyFill="1" applyBorder="1" applyAlignment="1">
      <alignment horizontal="center" vertical="center" wrapText="1"/>
    </xf>
    <xf numFmtId="0" fontId="10" fillId="0" borderId="1" xfId="0" applyFont="1" applyBorder="1" applyAlignment="1">
      <alignment horizontal="center" vertical="center"/>
    </xf>
    <xf numFmtId="0" fontId="7" fillId="0" borderId="0" xfId="0" applyFont="1" applyAlignment="1">
      <alignment horizontal="center" vertical="center" wrapText="1"/>
    </xf>
    <xf numFmtId="0" fontId="2" fillId="2" borderId="0" xfId="0" applyFont="1" applyFill="1" applyAlignment="1">
      <alignment horizontal="center" vertical="center" wrapText="1"/>
    </xf>
    <xf numFmtId="0" fontId="7" fillId="4" borderId="2" xfId="0" applyFont="1" applyFill="1" applyBorder="1" applyAlignment="1">
      <alignment vertical="center"/>
    </xf>
    <xf numFmtId="0" fontId="7" fillId="4" borderId="2" xfId="0" applyFont="1" applyFill="1" applyBorder="1" applyAlignment="1">
      <alignment horizontal="center" vertical="center"/>
    </xf>
    <xf numFmtId="0" fontId="7" fillId="4" borderId="2" xfId="0" applyFont="1" applyFill="1" applyBorder="1" applyAlignment="1">
      <alignment vertical="center" wrapText="1"/>
    </xf>
    <xf numFmtId="0" fontId="7" fillId="4" borderId="2" xfId="0" applyFont="1" applyFill="1" applyBorder="1" applyAlignment="1">
      <alignment horizontal="center" vertical="center" wrapText="1"/>
    </xf>
    <xf numFmtId="0" fontId="12" fillId="0" borderId="7" xfId="0" applyFont="1" applyBorder="1" applyAlignment="1">
      <alignment vertical="center" wrapText="1"/>
    </xf>
    <xf numFmtId="0" fontId="12" fillId="0" borderId="6" xfId="0" applyFont="1" applyBorder="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vertical="center"/>
    </xf>
    <xf numFmtId="0" fontId="3" fillId="0" borderId="0" xfId="0" applyFont="1" applyAlignment="1">
      <alignment vertical="center" wrapText="1"/>
    </xf>
    <xf numFmtId="0" fontId="15" fillId="0" borderId="0" xfId="0" applyFont="1" applyAlignment="1">
      <alignment vertical="center"/>
    </xf>
    <xf numFmtId="0" fontId="0" fillId="0" borderId="8" xfId="0" applyBorder="1" applyAlignment="1">
      <alignment vertical="center" wrapText="1"/>
    </xf>
    <xf numFmtId="0" fontId="12" fillId="0" borderId="6" xfId="0"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7" fillId="0" borderId="5" xfId="0" applyFont="1" applyBorder="1" applyAlignment="1">
      <alignment horizontal="left" vertical="center" wrapText="1"/>
    </xf>
    <xf numFmtId="0" fontId="7" fillId="0" borderId="2" xfId="0" applyFont="1" applyBorder="1" applyAlignment="1">
      <alignment horizontal="left" vertical="center"/>
    </xf>
    <xf numFmtId="0" fontId="8" fillId="0" borderId="2" xfId="0" applyFont="1" applyBorder="1" applyAlignment="1">
      <alignment horizontal="left" vertical="center"/>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7" fillId="4" borderId="2" xfId="0" applyFont="1" applyFill="1" applyBorder="1" applyAlignment="1">
      <alignment horizontal="left" vertical="center"/>
    </xf>
    <xf numFmtId="0" fontId="9" fillId="0" borderId="0" xfId="0" applyFont="1" applyAlignment="1">
      <alignment horizontal="left" vertical="center" wrapText="1"/>
    </xf>
    <xf numFmtId="0" fontId="5" fillId="0" borderId="0" xfId="0" applyFont="1" applyAlignment="1">
      <alignment horizontal="left" vertical="center"/>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9" fillId="0" borderId="2" xfId="0" applyFont="1" applyBorder="1" applyAlignment="1">
      <alignment horizontal="left" vertical="center"/>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0" fontId="9" fillId="0" borderId="2" xfId="0" applyFont="1" applyBorder="1" applyAlignment="1">
      <alignment horizontal="left" vertical="center" wrapText="1"/>
    </xf>
    <xf numFmtId="0" fontId="7" fillId="0" borderId="2" xfId="0" applyFont="1" applyFill="1" applyBorder="1" applyAlignment="1">
      <alignment vertical="center" wrapText="1"/>
    </xf>
    <xf numFmtId="0" fontId="7" fillId="0" borderId="2" xfId="0" applyFont="1" applyFill="1" applyBorder="1" applyAlignment="1">
      <alignment horizontal="center" vertical="center"/>
    </xf>
    <xf numFmtId="0" fontId="7" fillId="0" borderId="2" xfId="0" applyFont="1" applyFill="1" applyBorder="1" applyAlignment="1">
      <alignment vertical="center"/>
    </xf>
    <xf numFmtId="0" fontId="0" fillId="0" borderId="0" xfId="0" applyFill="1" applyAlignment="1">
      <alignment vertical="center"/>
    </xf>
    <xf numFmtId="0" fontId="0" fillId="0" borderId="0" xfId="0" applyFill="1" applyAlignment="1">
      <alignment vertical="center" wrapText="1"/>
    </xf>
    <xf numFmtId="0" fontId="7" fillId="0" borderId="0" xfId="0" applyFont="1" applyFill="1" applyAlignment="1">
      <alignment vertical="center"/>
    </xf>
    <xf numFmtId="0" fontId="7" fillId="0" borderId="0" xfId="0" applyFont="1" applyFill="1" applyAlignment="1">
      <alignment horizontal="center" vertical="center"/>
    </xf>
    <xf numFmtId="0" fontId="7"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B16" zoomScale="90" zoomScaleNormal="90" workbookViewId="0">
      <selection activeCell="F35" sqref="F35"/>
    </sheetView>
  </sheetViews>
  <sheetFormatPr baseColWidth="10" defaultRowHeight="16" x14ac:dyDescent="0.2"/>
  <cols>
    <col min="1" max="1" width="41.33203125" style="2" customWidth="1"/>
    <col min="2" max="2" width="44.6640625" style="2" customWidth="1"/>
    <col min="3" max="3" width="42.8320312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4.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51" t="s">
        <v>19</v>
      </c>
      <c r="B1" s="50"/>
    </row>
    <row r="3" spans="1:22" s="3" customFormat="1" ht="48" customHeight="1" x14ac:dyDescent="0.2">
      <c r="A3" s="6" t="s">
        <v>449</v>
      </c>
      <c r="B3" s="6" t="s">
        <v>450</v>
      </c>
      <c r="C3" s="6" t="s">
        <v>451</v>
      </c>
      <c r="D3" s="6" t="s">
        <v>452</v>
      </c>
      <c r="E3" s="6" t="s">
        <v>453</v>
      </c>
      <c r="F3" s="6" t="s">
        <v>454</v>
      </c>
      <c r="G3" s="6" t="s">
        <v>455</v>
      </c>
      <c r="H3" s="6" t="s">
        <v>458</v>
      </c>
      <c r="I3" s="6" t="s">
        <v>457</v>
      </c>
      <c r="J3" s="6" t="s">
        <v>456</v>
      </c>
      <c r="K3" s="6" t="s">
        <v>459</v>
      </c>
      <c r="L3" s="6" t="s">
        <v>460</v>
      </c>
      <c r="M3" s="6" t="s">
        <v>461</v>
      </c>
      <c r="N3" s="6" t="s">
        <v>462</v>
      </c>
      <c r="O3" s="6" t="s">
        <v>463</v>
      </c>
      <c r="P3" s="6" t="s">
        <v>464</v>
      </c>
      <c r="Q3" s="6" t="s">
        <v>465</v>
      </c>
      <c r="R3" s="6" t="s">
        <v>466</v>
      </c>
      <c r="S3" s="7" t="s">
        <v>467</v>
      </c>
      <c r="T3" s="7" t="s">
        <v>468</v>
      </c>
      <c r="U3" s="7" t="s">
        <v>469</v>
      </c>
      <c r="V3" s="7" t="s">
        <v>470</v>
      </c>
    </row>
    <row r="4" spans="1:22" ht="34" x14ac:dyDescent="0.2">
      <c r="A4" s="2" t="s">
        <v>607</v>
      </c>
      <c r="B4" s="2" t="s">
        <v>606</v>
      </c>
      <c r="C4" s="2" t="s">
        <v>608</v>
      </c>
      <c r="D4" s="2" t="s">
        <v>609</v>
      </c>
      <c r="E4" s="2" t="s">
        <v>610</v>
      </c>
      <c r="F4" s="2" t="s">
        <v>611</v>
      </c>
      <c r="G4" s="2" t="s">
        <v>612</v>
      </c>
      <c r="H4" s="2" t="s">
        <v>613</v>
      </c>
      <c r="I4" s="2" t="s">
        <v>614</v>
      </c>
      <c r="J4" s="2" t="s">
        <v>615</v>
      </c>
      <c r="K4" s="2" t="s">
        <v>616</v>
      </c>
      <c r="L4" s="2" t="s">
        <v>617</v>
      </c>
      <c r="M4" s="2" t="s">
        <v>618</v>
      </c>
      <c r="N4" s="2" t="s">
        <v>619</v>
      </c>
      <c r="O4" s="2" t="s">
        <v>620</v>
      </c>
      <c r="P4" s="2" t="s">
        <v>621</v>
      </c>
      <c r="Q4" s="2" t="s">
        <v>622</v>
      </c>
      <c r="R4" s="2" t="s">
        <v>623</v>
      </c>
      <c r="S4" s="2" t="s">
        <v>624</v>
      </c>
      <c r="T4" s="2" t="s">
        <v>625</v>
      </c>
      <c r="U4" s="2" t="s">
        <v>626</v>
      </c>
      <c r="V4" s="2" t="s">
        <v>627</v>
      </c>
    </row>
    <row r="5" spans="1:22" ht="34" x14ac:dyDescent="0.2">
      <c r="A5" s="2" t="s">
        <v>628</v>
      </c>
      <c r="B5" s="2" t="s">
        <v>629</v>
      </c>
      <c r="C5" s="2" t="s">
        <v>630</v>
      </c>
      <c r="D5" s="2" t="s">
        <v>631</v>
      </c>
      <c r="E5" s="2" t="s">
        <v>632</v>
      </c>
      <c r="F5" s="2" t="s">
        <v>633</v>
      </c>
      <c r="G5" s="2" t="s">
        <v>634</v>
      </c>
      <c r="H5" s="2" t="s">
        <v>635</v>
      </c>
      <c r="I5" s="2" t="s">
        <v>636</v>
      </c>
      <c r="J5" s="2" t="s">
        <v>637</v>
      </c>
      <c r="K5" s="2" t="s">
        <v>638</v>
      </c>
      <c r="L5" s="2" t="s">
        <v>639</v>
      </c>
      <c r="M5" s="2" t="s">
        <v>640</v>
      </c>
      <c r="N5" s="2" t="s">
        <v>641</v>
      </c>
      <c r="O5" s="2" t="s">
        <v>642</v>
      </c>
      <c r="P5" s="2" t="s">
        <v>947</v>
      </c>
      <c r="Q5" s="2" t="s">
        <v>643</v>
      </c>
      <c r="R5" s="2" t="s">
        <v>644</v>
      </c>
      <c r="S5" s="2" t="s">
        <v>645</v>
      </c>
      <c r="T5" s="2" t="s">
        <v>646</v>
      </c>
      <c r="U5" s="2" t="s">
        <v>647</v>
      </c>
      <c r="V5" s="2" t="s">
        <v>648</v>
      </c>
    </row>
    <row r="6" spans="1:22" ht="51" x14ac:dyDescent="0.2">
      <c r="A6" s="2" t="s">
        <v>649</v>
      </c>
      <c r="B6" s="2" t="s">
        <v>650</v>
      </c>
      <c r="C6" s="2" t="s">
        <v>651</v>
      </c>
      <c r="D6" s="2" t="s">
        <v>652</v>
      </c>
      <c r="E6" s="2" t="s">
        <v>653</v>
      </c>
      <c r="F6" s="2" t="s">
        <v>654</v>
      </c>
      <c r="G6" s="2" t="s">
        <v>655</v>
      </c>
      <c r="H6" s="2" t="s">
        <v>656</v>
      </c>
      <c r="I6" s="2" t="s">
        <v>657</v>
      </c>
      <c r="J6" s="2" t="s">
        <v>658</v>
      </c>
      <c r="K6" s="2" t="s">
        <v>659</v>
      </c>
      <c r="L6" s="2" t="s">
        <v>944</v>
      </c>
      <c r="M6" s="2" t="s">
        <v>660</v>
      </c>
      <c r="N6" s="2" t="s">
        <v>661</v>
      </c>
      <c r="O6" s="2" t="s">
        <v>662</v>
      </c>
      <c r="Q6" s="2" t="s">
        <v>663</v>
      </c>
      <c r="R6" s="2" t="s">
        <v>664</v>
      </c>
      <c r="S6" s="2" t="s">
        <v>665</v>
      </c>
      <c r="T6" s="2" t="s">
        <v>666</v>
      </c>
      <c r="U6" s="2" t="s">
        <v>667</v>
      </c>
      <c r="V6" s="2" t="s">
        <v>668</v>
      </c>
    </row>
    <row r="7" spans="1:22" ht="34" x14ac:dyDescent="0.2">
      <c r="A7" s="2" t="s">
        <v>669</v>
      </c>
      <c r="B7" s="2" t="s">
        <v>670</v>
      </c>
      <c r="C7" s="2" t="s">
        <v>671</v>
      </c>
      <c r="D7" s="2" t="s">
        <v>672</v>
      </c>
      <c r="E7" s="2" t="s">
        <v>673</v>
      </c>
      <c r="F7" s="2" t="s">
        <v>674</v>
      </c>
      <c r="G7" s="2" t="s">
        <v>939</v>
      </c>
      <c r="H7" s="2" t="s">
        <v>675</v>
      </c>
      <c r="J7" s="2" t="s">
        <v>676</v>
      </c>
      <c r="K7" s="2" t="s">
        <v>677</v>
      </c>
      <c r="M7" s="2" t="s">
        <v>678</v>
      </c>
      <c r="O7" s="2" t="s">
        <v>679</v>
      </c>
      <c r="Q7" s="2" t="s">
        <v>680</v>
      </c>
      <c r="R7" s="2" t="s">
        <v>681</v>
      </c>
      <c r="S7" s="2" t="s">
        <v>682</v>
      </c>
      <c r="U7" s="2" t="s">
        <v>683</v>
      </c>
    </row>
    <row r="8" spans="1:22" ht="51" x14ac:dyDescent="0.2">
      <c r="A8" s="2" t="s">
        <v>684</v>
      </c>
      <c r="B8" s="2" t="s">
        <v>685</v>
      </c>
      <c r="C8" s="2" t="s">
        <v>686</v>
      </c>
      <c r="D8" s="2" t="s">
        <v>687</v>
      </c>
      <c r="E8" s="2" t="s">
        <v>688</v>
      </c>
      <c r="F8" s="2" t="s">
        <v>689</v>
      </c>
      <c r="H8" s="2" t="s">
        <v>690</v>
      </c>
      <c r="J8" s="2" t="s">
        <v>691</v>
      </c>
      <c r="K8" s="2" t="s">
        <v>692</v>
      </c>
      <c r="M8" s="2" t="s">
        <v>693</v>
      </c>
      <c r="O8" s="2" t="s">
        <v>694</v>
      </c>
      <c r="Q8" s="2" t="s">
        <v>948</v>
      </c>
      <c r="R8" s="2" t="s">
        <v>695</v>
      </c>
      <c r="S8" s="2" t="s">
        <v>696</v>
      </c>
      <c r="U8" s="2" t="s">
        <v>697</v>
      </c>
    </row>
    <row r="9" spans="1:22" ht="51" x14ac:dyDescent="0.2">
      <c r="A9" s="2" t="s">
        <v>698</v>
      </c>
      <c r="B9" s="2" t="s">
        <v>699</v>
      </c>
      <c r="C9" s="2" t="s">
        <v>700</v>
      </c>
      <c r="D9" s="2" t="s">
        <v>701</v>
      </c>
      <c r="E9" s="2" t="s">
        <v>937</v>
      </c>
      <c r="F9" s="2" t="s">
        <v>938</v>
      </c>
      <c r="H9" s="2" t="s">
        <v>955</v>
      </c>
      <c r="J9" s="2" t="s">
        <v>702</v>
      </c>
      <c r="K9" s="2" t="s">
        <v>943</v>
      </c>
      <c r="M9" s="2" t="s">
        <v>703</v>
      </c>
      <c r="O9" s="2" t="s">
        <v>704</v>
      </c>
      <c r="R9" s="2" t="s">
        <v>705</v>
      </c>
      <c r="S9" s="2" t="s">
        <v>706</v>
      </c>
      <c r="U9" s="2" t="s">
        <v>707</v>
      </c>
    </row>
    <row r="10" spans="1:22" ht="34" x14ac:dyDescent="0.2">
      <c r="A10" s="2" t="s">
        <v>708</v>
      </c>
      <c r="B10" s="2" t="s">
        <v>709</v>
      </c>
      <c r="C10" s="2" t="s">
        <v>934</v>
      </c>
      <c r="D10" s="2" t="s">
        <v>710</v>
      </c>
      <c r="H10" s="2" t="s">
        <v>711</v>
      </c>
      <c r="J10" s="2" t="s">
        <v>712</v>
      </c>
      <c r="M10" s="2" t="s">
        <v>713</v>
      </c>
      <c r="O10" s="2" t="s">
        <v>714</v>
      </c>
      <c r="R10" s="2" t="s">
        <v>715</v>
      </c>
      <c r="S10" s="2" t="s">
        <v>716</v>
      </c>
      <c r="U10" s="2" t="s">
        <v>717</v>
      </c>
    </row>
    <row r="11" spans="1:22" ht="51" x14ac:dyDescent="0.2">
      <c r="A11" s="2" t="s">
        <v>718</v>
      </c>
      <c r="B11" s="2" t="s">
        <v>933</v>
      </c>
      <c r="C11" s="2" t="s">
        <v>935</v>
      </c>
      <c r="D11" s="2" t="s">
        <v>719</v>
      </c>
      <c r="H11" s="2" t="s">
        <v>940</v>
      </c>
      <c r="J11" s="2" t="s">
        <v>720</v>
      </c>
      <c r="M11" s="2" t="s">
        <v>721</v>
      </c>
      <c r="O11" s="2" t="s">
        <v>946</v>
      </c>
      <c r="R11" s="2" t="s">
        <v>722</v>
      </c>
      <c r="S11" s="2" t="s">
        <v>723</v>
      </c>
      <c r="U11" s="2" t="s">
        <v>724</v>
      </c>
    </row>
    <row r="12" spans="1:22" ht="51" x14ac:dyDescent="0.2">
      <c r="A12" s="2" t="s">
        <v>725</v>
      </c>
      <c r="D12" s="2" t="s">
        <v>936</v>
      </c>
      <c r="J12" s="2" t="s">
        <v>726</v>
      </c>
      <c r="M12" s="2" t="s">
        <v>727</v>
      </c>
      <c r="R12" s="2" t="s">
        <v>728</v>
      </c>
      <c r="S12" s="2" t="s">
        <v>729</v>
      </c>
    </row>
    <row r="13" spans="1:22" ht="34" x14ac:dyDescent="0.2">
      <c r="A13" s="2" t="s">
        <v>730</v>
      </c>
      <c r="J13" s="2" t="s">
        <v>731</v>
      </c>
      <c r="M13" s="2" t="s">
        <v>945</v>
      </c>
      <c r="R13" s="2" t="s">
        <v>732</v>
      </c>
      <c r="S13" s="2" t="s">
        <v>950</v>
      </c>
    </row>
    <row r="14" spans="1:22" ht="51" x14ac:dyDescent="0.2">
      <c r="A14" s="2" t="s">
        <v>733</v>
      </c>
      <c r="J14" s="2" t="s">
        <v>734</v>
      </c>
      <c r="R14" s="2" t="s">
        <v>735</v>
      </c>
      <c r="S14" s="2" t="s">
        <v>951</v>
      </c>
    </row>
    <row r="15" spans="1:22" ht="51" x14ac:dyDescent="0.2">
      <c r="A15" s="2" t="s">
        <v>736</v>
      </c>
      <c r="J15" s="2" t="s">
        <v>737</v>
      </c>
      <c r="R15" s="2" t="s">
        <v>738</v>
      </c>
      <c r="S15" s="2" t="s">
        <v>952</v>
      </c>
    </row>
    <row r="16" spans="1:22" ht="34" x14ac:dyDescent="0.2">
      <c r="A16" s="2" t="s">
        <v>932</v>
      </c>
      <c r="J16" s="2" t="s">
        <v>739</v>
      </c>
      <c r="R16" s="2" t="s">
        <v>949</v>
      </c>
      <c r="S16" s="2" t="s">
        <v>953</v>
      </c>
    </row>
    <row r="17" spans="1:22" ht="17" x14ac:dyDescent="0.2">
      <c r="J17" s="2" t="s">
        <v>740</v>
      </c>
    </row>
    <row r="18" spans="1:22" ht="17" x14ac:dyDescent="0.2">
      <c r="J18" s="2" t="s">
        <v>741</v>
      </c>
    </row>
    <row r="19" spans="1:22" ht="17" x14ac:dyDescent="0.2">
      <c r="J19" s="2" t="s">
        <v>742</v>
      </c>
    </row>
    <row r="20" spans="1:22" ht="17" x14ac:dyDescent="0.2">
      <c r="J20" s="2" t="s">
        <v>743</v>
      </c>
    </row>
    <row r="21" spans="1:22" ht="17" x14ac:dyDescent="0.2">
      <c r="J21" s="2" t="s">
        <v>744</v>
      </c>
    </row>
    <row r="22" spans="1:22" ht="17" x14ac:dyDescent="0.2">
      <c r="J22" s="2" t="s">
        <v>745</v>
      </c>
    </row>
    <row r="23" spans="1:22" ht="17" x14ac:dyDescent="0.2">
      <c r="J23" s="2" t="s">
        <v>746</v>
      </c>
    </row>
    <row r="24" spans="1:22" ht="17" x14ac:dyDescent="0.2">
      <c r="J24" s="2" t="s">
        <v>747</v>
      </c>
    </row>
    <row r="25" spans="1:22" ht="34" x14ac:dyDescent="0.2">
      <c r="J25" s="2" t="s">
        <v>748</v>
      </c>
    </row>
    <row r="26" spans="1:22" ht="17" x14ac:dyDescent="0.2">
      <c r="J26" s="2" t="s">
        <v>749</v>
      </c>
    </row>
    <row r="27" spans="1:22" ht="17" x14ac:dyDescent="0.2">
      <c r="J27" s="2" t="s">
        <v>750</v>
      </c>
    </row>
    <row r="28" spans="1:22" ht="17" x14ac:dyDescent="0.2">
      <c r="J28" s="2" t="s">
        <v>751</v>
      </c>
    </row>
    <row r="29" spans="1:22" ht="17" x14ac:dyDescent="0.2">
      <c r="J29" s="2" t="s">
        <v>752</v>
      </c>
    </row>
    <row r="30" spans="1:22" ht="34" x14ac:dyDescent="0.2">
      <c r="J30" s="2" t="s">
        <v>941</v>
      </c>
    </row>
    <row r="31" spans="1:22" ht="18" thickBot="1" x14ac:dyDescent="0.25">
      <c r="A31" s="52"/>
      <c r="B31" s="52"/>
      <c r="C31" s="52"/>
      <c r="D31" s="52"/>
      <c r="E31" s="52"/>
      <c r="F31" s="52"/>
      <c r="G31" s="52"/>
      <c r="H31" s="52"/>
      <c r="I31" s="52"/>
      <c r="J31" s="52" t="s">
        <v>942</v>
      </c>
      <c r="K31" s="52"/>
      <c r="L31" s="52"/>
      <c r="M31" s="52"/>
      <c r="N31" s="52"/>
      <c r="O31" s="52"/>
      <c r="P31" s="52"/>
      <c r="Q31" s="52"/>
      <c r="R31" s="52"/>
      <c r="S31" s="52"/>
      <c r="T31" s="52"/>
      <c r="U31" s="52"/>
      <c r="V31" s="52"/>
    </row>
    <row r="32" spans="1:22" ht="17" thickTop="1" x14ac:dyDescent="0.2"/>
    <row r="33" spans="1:6" ht="27" x14ac:dyDescent="0.2">
      <c r="A33" s="51" t="s">
        <v>931</v>
      </c>
    </row>
    <row r="35" spans="1:6" ht="34" x14ac:dyDescent="0.2">
      <c r="A35" s="6" t="s">
        <v>449</v>
      </c>
      <c r="B35" s="6" t="s">
        <v>450</v>
      </c>
      <c r="C35" s="6" t="s">
        <v>458</v>
      </c>
      <c r="D35" s="6" t="s">
        <v>461</v>
      </c>
      <c r="E35" s="7" t="s">
        <v>468</v>
      </c>
      <c r="F35" s="7" t="s">
        <v>470</v>
      </c>
    </row>
    <row r="36" spans="1:6" x14ac:dyDescent="0.2">
      <c r="A36" s="46"/>
      <c r="B36" s="46"/>
      <c r="D36" s="46"/>
    </row>
    <row r="37" spans="1:6" ht="34" x14ac:dyDescent="0.2">
      <c r="A37" s="2" t="s">
        <v>607</v>
      </c>
      <c r="B37" s="2" t="s">
        <v>606</v>
      </c>
      <c r="C37" s="2" t="s">
        <v>635</v>
      </c>
      <c r="D37" s="2" t="s">
        <v>721</v>
      </c>
      <c r="E37" s="2" t="s">
        <v>646</v>
      </c>
      <c r="F37" s="2" t="s">
        <v>627</v>
      </c>
    </row>
    <row r="38" spans="1:6" ht="17" x14ac:dyDescent="0.2">
      <c r="A38" s="2" t="s">
        <v>628</v>
      </c>
      <c r="B38" s="2" t="s">
        <v>650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C30" zoomScale="90" zoomScaleNormal="90" workbookViewId="0">
      <selection activeCell="F33" sqref="F3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549</v>
      </c>
      <c r="J3" s="20" t="s">
        <v>539</v>
      </c>
    </row>
    <row r="4" spans="1:10" ht="148" customHeight="1" x14ac:dyDescent="0.2">
      <c r="A4" s="13" t="s">
        <v>27</v>
      </c>
      <c r="B4" s="17" t="s">
        <v>448</v>
      </c>
      <c r="C4" s="13"/>
      <c r="D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27"/>
      <c r="F4" s="35" t="s">
        <v>17</v>
      </c>
      <c r="G4" s="18" t="s">
        <v>471</v>
      </c>
      <c r="I4" s="18" t="s">
        <v>753</v>
      </c>
      <c r="J4" s="35"/>
    </row>
    <row r="5" spans="1:10" ht="93" customHeight="1" x14ac:dyDescent="0.2">
      <c r="A5" s="13" t="s">
        <v>1</v>
      </c>
      <c r="B5" s="17" t="s">
        <v>448</v>
      </c>
      <c r="C5" s="13"/>
      <c r="D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27"/>
      <c r="F5" s="35" t="s">
        <v>18</v>
      </c>
      <c r="G5" s="18" t="s">
        <v>472</v>
      </c>
      <c r="I5" s="18" t="s">
        <v>754</v>
      </c>
      <c r="J5" s="35"/>
    </row>
    <row r="6" spans="1:10" ht="34" x14ac:dyDescent="0.2">
      <c r="A6" s="54" t="s">
        <v>2</v>
      </c>
      <c r="B6" s="62"/>
      <c r="C6" s="62"/>
      <c r="D6" s="55"/>
      <c r="E6" s="27"/>
      <c r="F6" s="35" t="s">
        <v>589</v>
      </c>
      <c r="G6" s="18" t="s">
        <v>590</v>
      </c>
      <c r="I6" s="18" t="s">
        <v>755</v>
      </c>
      <c r="J6" s="35"/>
    </row>
    <row r="7" spans="1:10" ht="34" x14ac:dyDescent="0.2">
      <c r="A7" s="54" t="s">
        <v>28</v>
      </c>
      <c r="B7" s="62"/>
      <c r="C7" s="62"/>
      <c r="D7" s="55"/>
      <c r="E7" s="27"/>
      <c r="F7" s="35" t="s">
        <v>15</v>
      </c>
      <c r="G7" s="18" t="s">
        <v>769</v>
      </c>
      <c r="I7" s="18" t="s">
        <v>756</v>
      </c>
      <c r="J7" s="35"/>
    </row>
    <row r="8" spans="1:10" ht="72" customHeight="1" x14ac:dyDescent="0.2">
      <c r="A8" s="13" t="s">
        <v>29</v>
      </c>
      <c r="B8" s="17" t="s">
        <v>448</v>
      </c>
      <c r="C8" s="13" t="str">
        <f t="shared" ref="C8:C13" si="0">$F$5</f>
        <v>ISO 14971</v>
      </c>
      <c r="D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27"/>
      <c r="F8" s="45" t="s">
        <v>9</v>
      </c>
      <c r="G8" s="44" t="s">
        <v>473</v>
      </c>
      <c r="I8" s="18" t="s">
        <v>757</v>
      </c>
      <c r="J8" s="35"/>
    </row>
    <row r="9" spans="1:10" ht="55" customHeight="1" x14ac:dyDescent="0.2">
      <c r="A9" s="13" t="s">
        <v>30</v>
      </c>
      <c r="B9" s="17" t="s">
        <v>448</v>
      </c>
      <c r="C9" s="13" t="str">
        <f t="shared" si="0"/>
        <v>ISO 14971</v>
      </c>
      <c r="D9" s="13"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27"/>
      <c r="F9" s="35" t="s">
        <v>600</v>
      </c>
      <c r="G9" s="18" t="s">
        <v>601</v>
      </c>
      <c r="I9" s="18" t="s">
        <v>758</v>
      </c>
      <c r="J9" s="35"/>
    </row>
    <row r="10" spans="1:10" ht="57" customHeight="1" x14ac:dyDescent="0.2">
      <c r="A10" s="13" t="s">
        <v>31</v>
      </c>
      <c r="B10" s="17" t="s">
        <v>448</v>
      </c>
      <c r="C10" s="13" t="str">
        <f t="shared" si="0"/>
        <v>ISO 14971</v>
      </c>
      <c r="D10"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27"/>
      <c r="F10" s="35" t="s">
        <v>12</v>
      </c>
      <c r="G10" s="18" t="s">
        <v>475</v>
      </c>
      <c r="I10" s="18" t="s">
        <v>759</v>
      </c>
      <c r="J10" s="35"/>
    </row>
    <row r="11" spans="1:10" ht="59" customHeight="1" x14ac:dyDescent="0.2">
      <c r="A11" s="13" t="s">
        <v>80</v>
      </c>
      <c r="B11" s="17" t="s">
        <v>448</v>
      </c>
      <c r="C11" s="13" t="str">
        <f t="shared" si="0"/>
        <v>ISO 14971</v>
      </c>
      <c r="D11"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27"/>
      <c r="F11" s="35" t="s">
        <v>11</v>
      </c>
      <c r="G11" s="18" t="s">
        <v>474</v>
      </c>
      <c r="I11" s="18" t="s">
        <v>760</v>
      </c>
      <c r="J11" s="35"/>
    </row>
    <row r="12" spans="1:10" ht="73" customHeight="1" x14ac:dyDescent="0.2">
      <c r="A12" s="13" t="s">
        <v>32</v>
      </c>
      <c r="B12" s="17" t="s">
        <v>448</v>
      </c>
      <c r="C12" s="13" t="str">
        <f t="shared" si="0"/>
        <v>ISO 14971</v>
      </c>
      <c r="D12"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27"/>
      <c r="F12" s="35" t="s">
        <v>772</v>
      </c>
      <c r="G12" s="18" t="s">
        <v>773</v>
      </c>
      <c r="I12" s="18" t="s">
        <v>768</v>
      </c>
      <c r="J12" s="35"/>
    </row>
    <row r="13" spans="1:10" ht="52" customHeight="1" x14ac:dyDescent="0.2">
      <c r="A13" s="13" t="s">
        <v>79</v>
      </c>
      <c r="B13" s="17" t="s">
        <v>448</v>
      </c>
      <c r="C13" s="13" t="str">
        <f t="shared" si="0"/>
        <v>ISO 14971</v>
      </c>
      <c r="D13"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27"/>
      <c r="F13" s="35" t="s">
        <v>10</v>
      </c>
      <c r="G13" s="18" t="s">
        <v>476</v>
      </c>
      <c r="I13" s="18" t="s">
        <v>761</v>
      </c>
      <c r="J13" s="35"/>
    </row>
    <row r="14" spans="1:10" ht="64" customHeight="1" x14ac:dyDescent="0.2">
      <c r="A14" s="65" t="s">
        <v>33</v>
      </c>
      <c r="B14" s="65"/>
      <c r="C14" s="65"/>
      <c r="D14" s="65"/>
      <c r="F14" s="35" t="s">
        <v>496</v>
      </c>
      <c r="G14" s="18" t="s">
        <v>497</v>
      </c>
      <c r="I14" s="18" t="s">
        <v>762</v>
      </c>
      <c r="J14" s="35"/>
    </row>
    <row r="15" spans="1:10" ht="50" customHeight="1" x14ac:dyDescent="0.2">
      <c r="A15" s="13" t="s">
        <v>5</v>
      </c>
      <c r="B15" s="17" t="s">
        <v>448</v>
      </c>
      <c r="C15" s="13" t="str">
        <f>$F$5</f>
        <v>ISO 14971</v>
      </c>
      <c r="D1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35" t="s">
        <v>14</v>
      </c>
      <c r="G15" s="18" t="s">
        <v>477</v>
      </c>
      <c r="I15" s="18" t="s">
        <v>763</v>
      </c>
      <c r="J15" s="35"/>
    </row>
    <row r="16" spans="1:10" ht="82" customHeight="1" x14ac:dyDescent="0.2">
      <c r="A16" s="13" t="s">
        <v>34</v>
      </c>
      <c r="B16" s="17" t="s">
        <v>448</v>
      </c>
      <c r="C16" s="13" t="str">
        <f>$F$5</f>
        <v>ISO 14971</v>
      </c>
      <c r="D1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35" t="s">
        <v>593</v>
      </c>
      <c r="G16" s="13" t="s">
        <v>594</v>
      </c>
      <c r="I16" s="18" t="s">
        <v>764</v>
      </c>
      <c r="J16" s="35"/>
    </row>
    <row r="17" spans="1:10" ht="78" customHeight="1" x14ac:dyDescent="0.2">
      <c r="A17" s="13" t="s">
        <v>35</v>
      </c>
      <c r="B17" s="17" t="s">
        <v>448</v>
      </c>
      <c r="C17" s="13" t="str">
        <f>$F$5</f>
        <v>ISO 14971</v>
      </c>
      <c r="D1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35" t="s">
        <v>487</v>
      </c>
      <c r="G17" s="18" t="s">
        <v>524</v>
      </c>
      <c r="I17" s="18" t="s">
        <v>765</v>
      </c>
      <c r="J17" s="35"/>
    </row>
    <row r="18" spans="1:10" ht="85" customHeight="1" x14ac:dyDescent="0.2">
      <c r="A18" s="26" t="s">
        <v>0</v>
      </c>
      <c r="B18" s="17" t="s">
        <v>448</v>
      </c>
      <c r="C18" s="13" t="str">
        <f>$F$5</f>
        <v>ISO 14971</v>
      </c>
      <c r="D1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35" t="s">
        <v>13</v>
      </c>
      <c r="G18" s="18" t="s">
        <v>523</v>
      </c>
      <c r="I18" s="18" t="s">
        <v>766</v>
      </c>
      <c r="J18" s="35"/>
    </row>
    <row r="19" spans="1:10" ht="34" x14ac:dyDescent="0.2">
      <c r="A19" s="63" t="s">
        <v>6</v>
      </c>
      <c r="B19" s="63"/>
      <c r="C19" s="63"/>
      <c r="D19" s="63"/>
      <c r="F19" s="35" t="s">
        <v>502</v>
      </c>
      <c r="G19" s="18" t="s">
        <v>503</v>
      </c>
      <c r="I19" s="18" t="s">
        <v>767</v>
      </c>
      <c r="J19" s="35"/>
    </row>
    <row r="20" spans="1:10" ht="117" customHeight="1" x14ac:dyDescent="0.2">
      <c r="A20" s="13" t="s">
        <v>7</v>
      </c>
      <c r="B20" s="17" t="s">
        <v>448</v>
      </c>
      <c r="C20" s="13" t="str">
        <f>$F$5&amp;CHAR(10)&amp;$F$21</f>
        <v>ISO 14971
ISO 8536-4</v>
      </c>
      <c r="D2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35" t="s">
        <v>770</v>
      </c>
      <c r="G20" s="18" t="s">
        <v>771</v>
      </c>
      <c r="I20" s="21"/>
      <c r="J20" s="38"/>
    </row>
    <row r="21" spans="1:10" ht="84" customHeight="1" x14ac:dyDescent="0.2">
      <c r="A21" s="13" t="s">
        <v>8</v>
      </c>
      <c r="B21" s="17" t="s">
        <v>448</v>
      </c>
      <c r="C21" s="13" t="str">
        <f>$F$5&amp;CHAR(10)&amp;$F$21</f>
        <v>ISO 14971
ISO 8536-4</v>
      </c>
      <c r="D2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35" t="s">
        <v>492</v>
      </c>
      <c r="G21" s="18" t="s">
        <v>493</v>
      </c>
      <c r="I21" s="21"/>
      <c r="J21" s="38"/>
    </row>
    <row r="22" spans="1:10" ht="146" customHeight="1" x14ac:dyDescent="0.2">
      <c r="A22" s="13" t="s">
        <v>36</v>
      </c>
      <c r="B22" s="17" t="s">
        <v>448</v>
      </c>
      <c r="C22" s="13" t="str">
        <f>F5&amp;CHAR(10)&amp;F19&amp;CHAR(10)&amp;F20&amp;CHAR(10)&amp;F21</f>
        <v>ISO 14971
ISO 80369-7
ISO 80369-20
ISO 8536-4</v>
      </c>
      <c r="D2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35" t="s">
        <v>16</v>
      </c>
      <c r="G22" s="18" t="s">
        <v>478</v>
      </c>
      <c r="I22" s="21"/>
      <c r="J22" s="38"/>
    </row>
    <row r="23" spans="1:10" ht="139" customHeight="1" x14ac:dyDescent="0.2">
      <c r="A23" s="13" t="s">
        <v>37</v>
      </c>
      <c r="B23" s="17" t="s">
        <v>448</v>
      </c>
      <c r="C23" s="13" t="str">
        <f>F5&amp;CHAR(10)&amp;F19&amp;CHAR(10)&amp;F20&amp;CHAR(10)&amp;F21</f>
        <v>ISO 14971
ISO 80369-7
ISO 80369-20
ISO 8536-4</v>
      </c>
      <c r="D2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35" t="s">
        <v>488</v>
      </c>
      <c r="G23" s="18" t="s">
        <v>489</v>
      </c>
      <c r="I23" s="21"/>
      <c r="J23" s="38"/>
    </row>
    <row r="24" spans="1:10" ht="102" customHeight="1" x14ac:dyDescent="0.2">
      <c r="A24" s="13" t="s">
        <v>39</v>
      </c>
      <c r="B24" s="17" t="s">
        <v>448</v>
      </c>
      <c r="C24" s="13" t="str">
        <f>$F$5</f>
        <v>ISO 14971</v>
      </c>
      <c r="D2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35" t="s">
        <v>491</v>
      </c>
      <c r="G24" s="18" t="s">
        <v>490</v>
      </c>
      <c r="I24" s="21"/>
      <c r="J24" s="38"/>
    </row>
    <row r="25" spans="1:10" ht="118" customHeight="1" x14ac:dyDescent="0.2">
      <c r="A25" s="13" t="s">
        <v>38</v>
      </c>
      <c r="B25" s="17" t="s">
        <v>506</v>
      </c>
      <c r="C25" s="19" t="str">
        <f>$G$1</f>
        <v>N/A</v>
      </c>
      <c r="D25" s="19" t="str">
        <f>$G$1</f>
        <v>N/A</v>
      </c>
      <c r="F25" s="35" t="s">
        <v>777</v>
      </c>
      <c r="G25" s="13" t="s">
        <v>776</v>
      </c>
      <c r="I25" s="21"/>
      <c r="J25" s="38"/>
    </row>
    <row r="26" spans="1:10" ht="32" customHeight="1" x14ac:dyDescent="0.2">
      <c r="F26" s="35" t="s">
        <v>774</v>
      </c>
      <c r="G26" s="13" t="s">
        <v>775</v>
      </c>
      <c r="I26" s="21"/>
      <c r="J26" s="38"/>
    </row>
    <row r="27" spans="1:10" ht="34" x14ac:dyDescent="0.2">
      <c r="A27" s="33" t="s">
        <v>23</v>
      </c>
      <c r="B27" s="20" t="s">
        <v>3</v>
      </c>
      <c r="C27" s="33" t="s">
        <v>4</v>
      </c>
      <c r="D27" s="33" t="s">
        <v>40</v>
      </c>
      <c r="F27" s="35" t="s">
        <v>504</v>
      </c>
      <c r="G27" s="18" t="s">
        <v>505</v>
      </c>
      <c r="I27" s="21"/>
      <c r="J27" s="38"/>
    </row>
    <row r="28" spans="1:10" ht="34" x14ac:dyDescent="0.2">
      <c r="A28" s="66" t="s">
        <v>42</v>
      </c>
      <c r="B28" s="66"/>
      <c r="C28" s="66"/>
      <c r="D28" s="66"/>
      <c r="F28" s="35" t="s">
        <v>494</v>
      </c>
      <c r="G28" s="13" t="s">
        <v>495</v>
      </c>
    </row>
    <row r="29" spans="1:10" ht="34" x14ac:dyDescent="0.2">
      <c r="A29" s="65" t="s">
        <v>41</v>
      </c>
      <c r="B29" s="65"/>
      <c r="C29" s="65"/>
      <c r="D29" s="65"/>
      <c r="F29" s="35" t="s">
        <v>481</v>
      </c>
      <c r="G29" s="13" t="s">
        <v>482</v>
      </c>
    </row>
    <row r="30" spans="1:10" ht="65" customHeight="1" x14ac:dyDescent="0.2">
      <c r="A30" s="19" t="s">
        <v>61</v>
      </c>
      <c r="B30" s="17" t="s">
        <v>448</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35" t="s">
        <v>593</v>
      </c>
      <c r="G30" s="13" t="s">
        <v>594</v>
      </c>
    </row>
    <row r="31" spans="1:10" ht="117" customHeight="1" x14ac:dyDescent="0.2">
      <c r="A31" s="13" t="s">
        <v>60</v>
      </c>
      <c r="B31" s="17" t="s">
        <v>448</v>
      </c>
      <c r="C31" s="13" t="str">
        <f>_xlfn.TEXTJOIN(CHAR(10),TRUE,$F$6:$F$12)</f>
        <v>ISO 10555-1
ISO 10555-5
ISO 10993-1
ISO 10993-3
ISO 10993-4
ISO 10993-5
ISO 10993-6</v>
      </c>
      <c r="D3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35" t="s">
        <v>479</v>
      </c>
      <c r="G31" s="13" t="s">
        <v>597</v>
      </c>
    </row>
    <row r="32" spans="1:10" ht="110" customHeight="1" x14ac:dyDescent="0.2">
      <c r="A32" s="19" t="s">
        <v>59</v>
      </c>
      <c r="B32" s="17" t="s">
        <v>448</v>
      </c>
      <c r="C32" s="13" t="str">
        <f>_xlfn.TEXTJOIN(CHAR(10),TRUE,$F$6:$F$12)</f>
        <v>ISO 10555-1
ISO 10555-5
ISO 10993-1
ISO 10993-3
ISO 10993-4
ISO 10993-5
ISO 10993-6</v>
      </c>
      <c r="D3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38"/>
      <c r="G32" s="27"/>
    </row>
    <row r="33" spans="1:7" ht="108" customHeight="1" x14ac:dyDescent="0.2">
      <c r="A33" s="19" t="s">
        <v>58</v>
      </c>
      <c r="B33" s="17" t="s">
        <v>448</v>
      </c>
      <c r="C33" s="13" t="str">
        <f>F4&amp;CHAR(10)&amp;_xlfn.TEXTJOIN(CHAR(10),TRUE,$F$13:$F$18)&amp;CHAR(10)&amp;F22</f>
        <v>ISO 13485
ISO 10993-10
ISO 10993-11
ISO 10993-12
ISO 14937
ISO 23908
ISO 7864
ISO 9626</v>
      </c>
      <c r="D3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35" t="s">
        <v>957</v>
      </c>
      <c r="G33" s="18" t="s">
        <v>958</v>
      </c>
    </row>
    <row r="34" spans="1:7" ht="51" x14ac:dyDescent="0.2">
      <c r="A34" s="19" t="s">
        <v>57</v>
      </c>
      <c r="B34" s="17" t="s">
        <v>506</v>
      </c>
      <c r="C34" s="19" t="str">
        <f>$G$1</f>
        <v>N/A</v>
      </c>
      <c r="D34" s="19" t="str">
        <f>$G$1</f>
        <v>N/A</v>
      </c>
      <c r="F34" s="35" t="s">
        <v>959</v>
      </c>
      <c r="G34" s="18" t="s">
        <v>960</v>
      </c>
    </row>
    <row r="35" spans="1:7" ht="73" customHeight="1" x14ac:dyDescent="0.2">
      <c r="A35" s="19" t="s">
        <v>56</v>
      </c>
      <c r="B35" s="17" t="s">
        <v>448</v>
      </c>
      <c r="C35" s="13" t="str">
        <f>_xlfn.TEXTJOIN(CHAR(10),TRUE,$F$13:$F$18)&amp;CHAR(10)&amp;F22</f>
        <v>ISO 10993-10
ISO 10993-11
ISO 10993-12
ISO 14937
ISO 23908
ISO 7864
ISO 9626</v>
      </c>
      <c r="D3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5" s="35" t="s">
        <v>927</v>
      </c>
      <c r="G35" s="18" t="s">
        <v>928</v>
      </c>
    </row>
    <row r="36" spans="1:7" ht="79" customHeight="1" x14ac:dyDescent="0.2">
      <c r="A36" s="19" t="s">
        <v>55</v>
      </c>
      <c r="B36" s="17" t="s">
        <v>448</v>
      </c>
      <c r="C36" s="13" t="str">
        <f>_xlfn.TEXTJOIN(CHAR(10),TRUE,$F$13:$F$18)&amp;CHAR(10)&amp;F22</f>
        <v>ISO 10993-10
ISO 10993-11
ISO 10993-12
ISO 14937
ISO 23908
ISO 7864
ISO 9626</v>
      </c>
      <c r="D3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19" t="s">
        <v>43</v>
      </c>
      <c r="B37" s="17" t="s">
        <v>448</v>
      </c>
      <c r="C37" s="13" t="str">
        <f>F21&amp;CHAR(10)&amp;_xlfn.TEXTJOIN(CHAR(10),TRUE,$F$13:$F$18)&amp;CHAR(10)&amp;F22</f>
        <v>ISO 8536-4
ISO 10993-10
ISO 10993-11
ISO 10993-12
ISO 14937
ISO 23908
ISO 7864
ISO 9626</v>
      </c>
      <c r="D3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38"/>
      <c r="G37" s="27"/>
    </row>
    <row r="38" spans="1:7" ht="138" customHeight="1" x14ac:dyDescent="0.2">
      <c r="A38" s="13" t="s">
        <v>44</v>
      </c>
      <c r="B38" s="17" t="s">
        <v>448</v>
      </c>
      <c r="C38" s="13" t="str">
        <f>F5&amp;CHAR(10)&amp;_xlfn.TEXTJOIN(CHAR(10),TRUE,$F$25:$F$27)</f>
        <v>ISO 14971
IEC 60601-1-6
IEC 62304
IEC 62366-1</v>
      </c>
      <c r="D3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3" t="s">
        <v>550</v>
      </c>
      <c r="B39" s="17" t="s">
        <v>448</v>
      </c>
      <c r="C39" s="13" t="str">
        <f>F4&amp;CHAR(10)&amp;F5</f>
        <v>ISO 13485
ISO 14971</v>
      </c>
      <c r="D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64" t="s">
        <v>45</v>
      </c>
      <c r="B40" s="64"/>
      <c r="C40" s="64"/>
      <c r="D40" s="64"/>
    </row>
    <row r="41" spans="1:7" ht="16" customHeight="1" x14ac:dyDescent="0.2">
      <c r="A41" s="64" t="s">
        <v>46</v>
      </c>
      <c r="B41" s="64"/>
      <c r="C41" s="64"/>
      <c r="D41" s="64"/>
    </row>
    <row r="42" spans="1:7" ht="29" customHeight="1" x14ac:dyDescent="0.2">
      <c r="A42" s="65" t="s">
        <v>47</v>
      </c>
      <c r="B42" s="65"/>
      <c r="C42" s="65"/>
      <c r="D42" s="65"/>
    </row>
    <row r="43" spans="1:7" ht="72" customHeight="1" x14ac:dyDescent="0.2">
      <c r="A43" s="18" t="s">
        <v>48</v>
      </c>
      <c r="B43" s="17" t="s">
        <v>448</v>
      </c>
      <c r="C43" s="13" t="str">
        <f>$F$5&amp;CHAR(10)&amp;_xlfn.TEXTJOIN(CHAR(10),TRUE,$F$13:$F$18)&amp;CHAR(10)&amp;F22</f>
        <v>ISO 14971
ISO 10993-10
ISO 10993-11
ISO 10993-12
ISO 14937
ISO 23908
ISO 7864
ISO 9626</v>
      </c>
      <c r="D4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19" t="s">
        <v>49</v>
      </c>
      <c r="B44" s="17" t="s">
        <v>448</v>
      </c>
      <c r="C44" s="13" t="str">
        <f>$F$5&amp;CHAR(10)&amp;_xlfn.TEXTJOIN(CHAR(10),TRUE,$F$13:$F$18)&amp;CHAR(10)&amp;F22</f>
        <v>ISO 14971
ISO 10993-10
ISO 10993-11
ISO 10993-12
ISO 14937
ISO 23908
ISO 7864
ISO 9626</v>
      </c>
      <c r="D4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18" t="s">
        <v>50</v>
      </c>
      <c r="B45" s="17" t="s">
        <v>448</v>
      </c>
      <c r="C45" s="13" t="str">
        <f>$F$5&amp;CHAR(10)&amp;_xlfn.TEXTJOIN(CHAR(10),TRUE,$F$13:$F$18)&amp;CHAR(10)&amp;F22</f>
        <v>ISO 14971
ISO 10993-10
ISO 10993-11
ISO 10993-12
ISO 14937
ISO 23908
ISO 7864
ISO 9626</v>
      </c>
      <c r="D4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65" t="s">
        <v>51</v>
      </c>
      <c r="B46" s="65"/>
      <c r="C46" s="65"/>
      <c r="D46" s="65"/>
    </row>
    <row r="47" spans="1:7" ht="121" customHeight="1" x14ac:dyDescent="0.2">
      <c r="A47" s="13" t="s">
        <v>179</v>
      </c>
      <c r="B47" s="17" t="s">
        <v>448</v>
      </c>
      <c r="C47" s="13" t="str">
        <f>$F$5&amp;CHAR(10)&amp;$F$28</f>
        <v>ISO 14971
ISO 10993-7</v>
      </c>
      <c r="D4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3" t="s">
        <v>180</v>
      </c>
      <c r="B48" s="17" t="s">
        <v>506</v>
      </c>
      <c r="C48" s="19" t="str">
        <f>$G$1</f>
        <v>N/A</v>
      </c>
      <c r="D48" s="19" t="str">
        <f>$G$1</f>
        <v>N/A</v>
      </c>
    </row>
    <row r="49" spans="1:4" x14ac:dyDescent="0.2">
      <c r="A49" s="66" t="s">
        <v>78</v>
      </c>
      <c r="B49" s="66"/>
      <c r="C49" s="66"/>
      <c r="D49" s="66"/>
    </row>
    <row r="50" spans="1:4" x14ac:dyDescent="0.2">
      <c r="A50" s="65" t="s">
        <v>52</v>
      </c>
      <c r="B50" s="65"/>
      <c r="C50" s="65"/>
      <c r="D50" s="65"/>
    </row>
    <row r="51" spans="1:4" ht="76" customHeight="1" x14ac:dyDescent="0.2">
      <c r="A51" s="19" t="s">
        <v>54</v>
      </c>
      <c r="B51" s="17"/>
      <c r="C51" s="54" t="s">
        <v>605</v>
      </c>
      <c r="D51" s="55"/>
    </row>
    <row r="52" spans="1:4" ht="96" customHeight="1" x14ac:dyDescent="0.2">
      <c r="A52" s="13" t="s">
        <v>53</v>
      </c>
      <c r="B52" s="17"/>
      <c r="C52" s="54" t="s">
        <v>605</v>
      </c>
      <c r="D52" s="55"/>
    </row>
    <row r="53" spans="1:4" ht="74" customHeight="1" x14ac:dyDescent="0.2">
      <c r="A53" s="13" t="s">
        <v>94</v>
      </c>
      <c r="B53" s="17"/>
      <c r="C53" s="54" t="s">
        <v>605</v>
      </c>
      <c r="D53" s="55"/>
    </row>
    <row r="54" spans="1:4" ht="83" customHeight="1" x14ac:dyDescent="0.2">
      <c r="A54" s="19" t="s">
        <v>82</v>
      </c>
      <c r="B54" s="17"/>
      <c r="C54" s="54" t="s">
        <v>605</v>
      </c>
      <c r="D54" s="55"/>
    </row>
    <row r="55" spans="1:4" ht="17" customHeight="1" x14ac:dyDescent="0.2">
      <c r="A55" s="64" t="s">
        <v>62</v>
      </c>
      <c r="B55" s="64"/>
      <c r="C55" s="64"/>
      <c r="D55" s="64"/>
    </row>
    <row r="56" spans="1:4" ht="85" x14ac:dyDescent="0.2">
      <c r="A56" s="13" t="s">
        <v>81</v>
      </c>
      <c r="B56" s="17" t="s">
        <v>506</v>
      </c>
      <c r="C56" s="19" t="str">
        <f>$G$1</f>
        <v>N/A</v>
      </c>
      <c r="D56" s="19" t="str">
        <f>$G$1</f>
        <v>N/A</v>
      </c>
    </row>
    <row r="57" spans="1:4" ht="17" customHeight="1" x14ac:dyDescent="0.2">
      <c r="A57" s="64" t="s">
        <v>63</v>
      </c>
      <c r="B57" s="64"/>
      <c r="C57" s="64"/>
      <c r="D57" s="64"/>
    </row>
    <row r="58" spans="1:4" ht="17" x14ac:dyDescent="0.2">
      <c r="A58" s="13" t="s">
        <v>515</v>
      </c>
      <c r="B58" s="17"/>
      <c r="C58" s="54" t="s">
        <v>605</v>
      </c>
      <c r="D58" s="55"/>
    </row>
    <row r="59" spans="1:4" ht="17" customHeight="1" x14ac:dyDescent="0.2">
      <c r="A59" s="64" t="s">
        <v>64</v>
      </c>
      <c r="B59" s="64"/>
      <c r="C59" s="64"/>
      <c r="D59" s="64"/>
    </row>
    <row r="60" spans="1:4" ht="160" customHeight="1" x14ac:dyDescent="0.2">
      <c r="A60" s="13" t="s">
        <v>510</v>
      </c>
      <c r="B60" s="17" t="s">
        <v>448</v>
      </c>
      <c r="C60" s="13" t="str">
        <f>$F$5&amp;CHAR(10)&amp;$F$28</f>
        <v>ISO 14971
ISO 10993-7</v>
      </c>
      <c r="D60" s="13"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3" t="s">
        <v>507</v>
      </c>
      <c r="B61" s="17" t="s">
        <v>448</v>
      </c>
      <c r="C61" s="13" t="str">
        <f>F5&amp;CHAR(10)&amp;_xlfn.TEXTJOIN(CHAR(10),TRUE,$F$13:$F$18)&amp;CHAR(10)&amp;F22</f>
        <v>ISO 14971
ISO 10993-10
ISO 10993-11
ISO 10993-12
ISO 14937
ISO 23908
ISO 7864
ISO 9626</v>
      </c>
      <c r="D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3" t="s">
        <v>65</v>
      </c>
      <c r="B62" s="17" t="s">
        <v>448</v>
      </c>
      <c r="C62" s="13" t="str">
        <f>F5&amp;CHAR(10)&amp;_xlfn.TEXTJOIN(CHAR(10),TRUE,$F$13:$F$18)&amp;CHAR(10)&amp;F22</f>
        <v>ISO 14971
ISO 10993-10
ISO 10993-11
ISO 10993-12
ISO 14937
ISO 23908
ISO 7864
ISO 9626</v>
      </c>
      <c r="D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66" t="s">
        <v>66</v>
      </c>
      <c r="B63" s="66"/>
      <c r="C63" s="66"/>
      <c r="D63" s="66"/>
    </row>
    <row r="64" spans="1:4" x14ac:dyDescent="0.2">
      <c r="A64" s="63" t="s">
        <v>263</v>
      </c>
      <c r="B64" s="63"/>
      <c r="C64" s="63"/>
      <c r="D64" s="63"/>
    </row>
    <row r="65" spans="1:4" ht="173" customHeight="1" x14ac:dyDescent="0.2">
      <c r="A65" s="19" t="s">
        <v>67</v>
      </c>
      <c r="B65" s="17" t="s">
        <v>448</v>
      </c>
      <c r="C65" s="19" t="str">
        <f>$F$5</f>
        <v>ISO 14971</v>
      </c>
      <c r="D6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19" t="s">
        <v>68</v>
      </c>
      <c r="B66" s="17" t="s">
        <v>448</v>
      </c>
      <c r="C66" s="19" t="str">
        <f>$F$5</f>
        <v>ISO 14971</v>
      </c>
      <c r="D6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19" t="s">
        <v>69</v>
      </c>
      <c r="B67" s="17" t="s">
        <v>448</v>
      </c>
      <c r="C67" s="19" t="str">
        <f>$F$5</f>
        <v>ISO 14971</v>
      </c>
      <c r="D6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19" t="s">
        <v>70</v>
      </c>
      <c r="B68" s="17" t="s">
        <v>448</v>
      </c>
      <c r="C68" s="19" t="str">
        <f>$F$5</f>
        <v>ISO 14971</v>
      </c>
      <c r="D6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3" t="s">
        <v>271</v>
      </c>
      <c r="B69" s="17" t="s">
        <v>448</v>
      </c>
      <c r="C69" s="13" t="str">
        <f>_xlfn.TEXTJOIN(CHAR(10),TRUE,$F$23:$F$24)</f>
        <v>IEC 60601-1
IEC 60601-1-2</v>
      </c>
      <c r="D6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F4&amp;CHAR(10)&amp;F5&amp;CHAR(10)&amp;F25&amp;CHAR(10)&amp;F26</f>
        <v>ISO 13485
ISO 14971
IEC 60601-1-6
IEC 62304</v>
      </c>
      <c r="D71" s="13"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19" t="s">
        <v>73</v>
      </c>
      <c r="B72" s="17" t="s">
        <v>448</v>
      </c>
      <c r="C72" s="13" t="str">
        <f>_xlfn.TEXTJOIN(CHAR(10),TRUE,$F$23:$F$26)</f>
        <v>IEC 60601-1
IEC 60601-1-2
IEC 60601-1-6
IEC 62304</v>
      </c>
      <c r="D72" s="13"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19" t="s">
        <v>74</v>
      </c>
      <c r="B73" s="17" t="s">
        <v>448</v>
      </c>
      <c r="C73" s="13" t="str">
        <f>_xlfn.TEXTJOIN(CHAR(10),TRUE,$F$23:$F$26)</f>
        <v>IEC 60601-1
IEC 60601-1-2
IEC 60601-1-6
IEC 62304</v>
      </c>
      <c r="D7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3" t="s">
        <v>354</v>
      </c>
      <c r="B74" s="17" t="s">
        <v>448</v>
      </c>
      <c r="C74" s="13" t="str">
        <f>F4&amp;CHAR(10)&amp;F5&amp;CHAR(10)&amp;F27</f>
        <v>ISO 13485
ISO 14971
IEC 62366-1</v>
      </c>
      <c r="D74" s="13" t="str">
        <f>I25&amp;CHAR(10)&amp;I27</f>
        <v xml:space="preserve">
</v>
      </c>
    </row>
    <row r="75" spans="1:4" ht="139" customHeight="1" x14ac:dyDescent="0.2">
      <c r="A75" s="19" t="s">
        <v>75</v>
      </c>
      <c r="B75" s="17" t="s">
        <v>448</v>
      </c>
      <c r="C75" s="13" t="str">
        <f>_xlfn.TEXTJOIN(CHAR(10),TRUE,$F$25:$F$27)</f>
        <v xml:space="preserve">
IEC 60601-1-6
IEC 62304
IEC 62366-1</v>
      </c>
      <c r="D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64" t="s">
        <v>77</v>
      </c>
      <c r="B79" s="64"/>
      <c r="C79" s="64"/>
      <c r="D79" s="64"/>
    </row>
    <row r="80" spans="1:4" x14ac:dyDescent="0.2">
      <c r="A80" s="65" t="s">
        <v>514</v>
      </c>
      <c r="B80" s="65"/>
      <c r="C80" s="65"/>
      <c r="D80" s="65"/>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3" t="s">
        <v>84</v>
      </c>
      <c r="B84" s="63"/>
      <c r="C84" s="63"/>
      <c r="D84" s="63"/>
    </row>
    <row r="85" spans="1:4" ht="51" x14ac:dyDescent="0.2">
      <c r="A85" s="13" t="s">
        <v>85</v>
      </c>
      <c r="B85" s="17" t="s">
        <v>506</v>
      </c>
      <c r="C85" s="19" t="str">
        <f t="shared" ref="C85:D88"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64" t="s">
        <v>87</v>
      </c>
      <c r="B89" s="64"/>
      <c r="C89" s="64"/>
      <c r="D89" s="64"/>
    </row>
    <row r="90" spans="1:4" ht="223" customHeight="1" x14ac:dyDescent="0.2">
      <c r="A90" s="13" t="s">
        <v>88</v>
      </c>
      <c r="B90" s="17" t="s">
        <v>448</v>
      </c>
      <c r="C90" s="13" t="str">
        <f>F5&amp;CHAR(10)&amp;_xlfn.TEXTJOIN(CHAR(10),TRUE,$F$17:$F$21)</f>
        <v>ISO 14971
ISO 23908
ISO 7864
ISO 80369-7
ISO 80369-20
ISO 8536-4</v>
      </c>
      <c r="D9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63" t="s">
        <v>89</v>
      </c>
      <c r="B91" s="63"/>
      <c r="C91" s="63"/>
      <c r="D91" s="63"/>
    </row>
    <row r="92" spans="1:4" ht="167" customHeight="1" x14ac:dyDescent="0.2">
      <c r="A92" s="19" t="s">
        <v>91</v>
      </c>
      <c r="B92" s="17" t="s">
        <v>448</v>
      </c>
      <c r="C92" s="13" t="str">
        <f>F5&amp;CHAR(10)&amp;_xlfn.TEXTJOIN(CHAR(10),TRUE,$F$13:$F$18)&amp;CHAR(10)&amp;F22</f>
        <v>ISO 14971
ISO 10993-10
ISO 10993-11
ISO 10993-12
ISO 14937
ISO 23908
ISO 7864
ISO 9626</v>
      </c>
      <c r="D9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3" t="s">
        <v>90</v>
      </c>
      <c r="B93" s="17" t="s">
        <v>448</v>
      </c>
      <c r="C93" s="13" t="str">
        <f>F5&amp;CHAR(10)&amp;F6&amp;CHAR(10)&amp;_xlfn.TEXTJOIN(CHAR(10),TRUE,$F$19:$F$20)</f>
        <v>ISO 14971
ISO 10555-1
ISO 80369-7
ISO 80369-20</v>
      </c>
      <c r="D9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19" t="s">
        <v>96</v>
      </c>
      <c r="B94" s="17" t="s">
        <v>448</v>
      </c>
      <c r="C94" s="19" t="str">
        <f>F5</f>
        <v>ISO 14971</v>
      </c>
      <c r="D9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19" t="s">
        <v>512</v>
      </c>
      <c r="B95" s="17" t="s">
        <v>448</v>
      </c>
      <c r="C95" s="13" t="str">
        <f>F5&amp;CHAR(10)&amp;_xlfn.TEXTJOIN(CHAR(10),TRUE,$F$19:$F$21)</f>
        <v>ISO 14971
ISO 80369-7
ISO 80369-20
ISO 8536-4</v>
      </c>
      <c r="D9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19" t="s">
        <v>98</v>
      </c>
      <c r="B96" s="17" t="s">
        <v>448</v>
      </c>
      <c r="C96" s="13" t="str">
        <f>$F$5&amp;CHAR(10)&amp;$F$6</f>
        <v>ISO 14971
ISO 10555-1</v>
      </c>
      <c r="D9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19" t="s">
        <v>97</v>
      </c>
      <c r="B97" s="17" t="s">
        <v>448</v>
      </c>
      <c r="C97" s="13" t="str">
        <f>$F$5&amp;CHAR(10)&amp;$F$21</f>
        <v>ISO 14971
ISO 8536-4</v>
      </c>
      <c r="D9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19" t="s">
        <v>99</v>
      </c>
      <c r="B98" s="17" t="s">
        <v>448</v>
      </c>
      <c r="C98" s="13" t="str">
        <f>$F$5&amp;CHAR(10)&amp;$F$21</f>
        <v>ISO 14971
ISO 8536-4</v>
      </c>
      <c r="D9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3" t="s">
        <v>100</v>
      </c>
      <c r="B99" s="17" t="s">
        <v>448</v>
      </c>
      <c r="C99" s="13" t="str">
        <f>F4&amp;CHAR(10)&amp;$F$5&amp;CHAR(10)&amp;$F$21</f>
        <v>ISO 13485
ISO 14971
ISO 8536-4</v>
      </c>
      <c r="D9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19" t="s">
        <v>101</v>
      </c>
      <c r="B100" s="17" t="s">
        <v>448</v>
      </c>
      <c r="C100" s="13" t="str">
        <f>$F$4&amp;CHAR(10)&amp;$F$5&amp;CHAR(10)&amp;$F$21</f>
        <v>ISO 13485
ISO 14971
ISO 8536-4</v>
      </c>
      <c r="D10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19" t="s">
        <v>102</v>
      </c>
      <c r="B101" s="17" t="s">
        <v>448</v>
      </c>
      <c r="C101" s="13" t="str">
        <f>$F$5&amp;CHAR(10)&amp;$F$6&amp;CHAR(10)&amp;$F$21</f>
        <v>ISO 14971
ISO 10555-1
ISO 8536-4</v>
      </c>
      <c r="D10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F4&amp;CHAR(10)&amp;$F$5&amp;CHAR(10)&amp;$F$27</f>
        <v>ISO 13485
ISO 14971
IEC 62366-1</v>
      </c>
      <c r="D10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64" t="s">
        <v>104</v>
      </c>
      <c r="B104" s="64"/>
      <c r="C104" s="64"/>
      <c r="D104" s="64"/>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64" t="s">
        <v>107</v>
      </c>
      <c r="B107" s="64"/>
      <c r="C107" s="64"/>
      <c r="D107" s="64"/>
    </row>
    <row r="108" spans="1:4" x14ac:dyDescent="0.2">
      <c r="A108" s="64" t="s">
        <v>108</v>
      </c>
      <c r="B108" s="64"/>
      <c r="C108" s="64"/>
      <c r="D108" s="64"/>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64" t="s">
        <v>111</v>
      </c>
      <c r="B111" s="64"/>
      <c r="C111" s="64"/>
      <c r="D111" s="64"/>
    </row>
    <row r="112" spans="1:4" ht="51" x14ac:dyDescent="0.2">
      <c r="A112" s="13" t="s">
        <v>112</v>
      </c>
      <c r="B112" s="17" t="s">
        <v>506</v>
      </c>
      <c r="C112" s="19" t="str">
        <f t="shared" ref="C112:D114" si="4">$G$1</f>
        <v>N/A</v>
      </c>
      <c r="D112" s="19" t="str">
        <f t="shared" si="4"/>
        <v>N/A</v>
      </c>
    </row>
    <row r="113" spans="1:4" x14ac:dyDescent="0.2">
      <c r="A113" s="19" t="s">
        <v>113</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64" t="s">
        <v>115</v>
      </c>
      <c r="B115" s="64"/>
      <c r="C115" s="64"/>
      <c r="D115" s="64"/>
    </row>
    <row r="116" spans="1:4" ht="34" x14ac:dyDescent="0.2">
      <c r="A116" s="13" t="s">
        <v>116</v>
      </c>
      <c r="B116" s="17" t="s">
        <v>506</v>
      </c>
      <c r="C116" s="19" t="str">
        <f t="shared" ref="C116:D119" si="5">$G$1</f>
        <v>N/A</v>
      </c>
      <c r="D116" s="19" t="str">
        <f t="shared" si="5"/>
        <v>N/A</v>
      </c>
    </row>
    <row r="117" spans="1:4" ht="51" x14ac:dyDescent="0.2">
      <c r="A117" s="13" t="s">
        <v>119</v>
      </c>
      <c r="B117" s="17" t="s">
        <v>506</v>
      </c>
      <c r="C117" s="19" t="str">
        <f t="shared" si="5"/>
        <v>N/A</v>
      </c>
      <c r="D117" s="19" t="str">
        <f t="shared" si="5"/>
        <v>N/A</v>
      </c>
    </row>
    <row r="118" spans="1:4" ht="51" x14ac:dyDescent="0.2">
      <c r="A118" s="13" t="s">
        <v>117</v>
      </c>
      <c r="B118" s="17" t="s">
        <v>506</v>
      </c>
      <c r="C118" s="19" t="str">
        <f t="shared" si="5"/>
        <v>N/A</v>
      </c>
      <c r="D118" s="19" t="str">
        <f t="shared" si="5"/>
        <v>N/A</v>
      </c>
    </row>
    <row r="119" spans="1:4" ht="51" x14ac:dyDescent="0.2">
      <c r="A119" s="13" t="s">
        <v>118</v>
      </c>
      <c r="B119" s="17" t="s">
        <v>506</v>
      </c>
      <c r="C119" s="19" t="str">
        <f t="shared" si="5"/>
        <v>N/A</v>
      </c>
      <c r="D119" s="19" t="str">
        <f t="shared" si="5"/>
        <v>N/A</v>
      </c>
    </row>
    <row r="120" spans="1:4" x14ac:dyDescent="0.2">
      <c r="A120" s="59" t="s">
        <v>120</v>
      </c>
      <c r="B120" s="60"/>
      <c r="C120" s="60"/>
      <c r="D120" s="61"/>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9" t="s">
        <v>123</v>
      </c>
      <c r="B125" s="60"/>
      <c r="C125" s="60"/>
      <c r="D125" s="61"/>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6" t="s">
        <v>136</v>
      </c>
      <c r="B138" s="57"/>
      <c r="C138" s="57"/>
      <c r="D138" s="58"/>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6" t="s">
        <v>137</v>
      </c>
      <c r="B143" s="57"/>
      <c r="C143" s="57"/>
      <c r="D143" s="58"/>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9" t="s">
        <v>142</v>
      </c>
      <c r="B148" s="60"/>
      <c r="C148" s="60"/>
      <c r="D148" s="61"/>
    </row>
    <row r="149" spans="1:4" ht="130" customHeight="1" x14ac:dyDescent="0.2">
      <c r="A149" s="19" t="s">
        <v>143</v>
      </c>
      <c r="B149" s="17" t="s">
        <v>448</v>
      </c>
      <c r="C149" s="13" t="str">
        <f>$F$5&amp;CHAR(10)&amp;$F$21</f>
        <v>ISO 14971
ISO 8536-4</v>
      </c>
      <c r="D14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3" t="s">
        <v>144</v>
      </c>
      <c r="B150" s="17" t="s">
        <v>448</v>
      </c>
      <c r="C150" s="13" t="str">
        <f>$F$5&amp;CHAR(10)&amp;$F$21</f>
        <v>ISO 14971
ISO 8536-4</v>
      </c>
      <c r="D1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3" t="s">
        <v>145</v>
      </c>
      <c r="B151" s="17" t="s">
        <v>506</v>
      </c>
      <c r="C151" s="19" t="str">
        <f>$G$1</f>
        <v>N/A</v>
      </c>
      <c r="D151" s="19" t="str">
        <f>$G$1</f>
        <v>N/A</v>
      </c>
    </row>
    <row r="152" spans="1:4" ht="221" x14ac:dyDescent="0.2">
      <c r="A152" s="13" t="s">
        <v>146</v>
      </c>
      <c r="B152" s="17" t="s">
        <v>448</v>
      </c>
      <c r="C152" s="13" t="str">
        <f>$F$5&amp;CHAR(10)&amp;_xlfn.TEXTJOIN(CHAR(10),TRUE,$F$19:$F$21)</f>
        <v>ISO 14971
ISO 80369-7
ISO 80369-20
ISO 8536-4</v>
      </c>
      <c r="D1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3" t="s">
        <v>290</v>
      </c>
      <c r="B153" s="17" t="s">
        <v>448</v>
      </c>
      <c r="C153" s="13" t="str">
        <f>$F$5&amp;CHAR(10)&amp;$F$27</f>
        <v>ISO 14971
IEC 62366-1</v>
      </c>
      <c r="D15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3" t="s">
        <v>291</v>
      </c>
      <c r="B154" s="17" t="s">
        <v>448</v>
      </c>
      <c r="C154" s="13" t="str">
        <f>$F$5&amp;CHAR(10)&amp;$F$27</f>
        <v>ISO 14971
IEC 62366-1</v>
      </c>
      <c r="D15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3" t="s">
        <v>147</v>
      </c>
      <c r="B155" s="17" t="s">
        <v>448</v>
      </c>
      <c r="C155" s="13" t="str">
        <f>$F$5&amp;CHAR(10)&amp;$F$21</f>
        <v>ISO 14971
ISO 8536-4</v>
      </c>
      <c r="D15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59" t="s">
        <v>148</v>
      </c>
      <c r="B156" s="60"/>
      <c r="C156" s="60"/>
      <c r="D156" s="61"/>
    </row>
    <row r="157" spans="1:4" ht="120" customHeight="1" x14ac:dyDescent="0.2">
      <c r="A157" s="19" t="s">
        <v>149</v>
      </c>
      <c r="B157" s="17" t="s">
        <v>448</v>
      </c>
      <c r="C157" s="13" t="str">
        <f>$F$13&amp;CHAR(10)&amp;$F$14&amp;CHAR(10)&amp;$F$17&amp;CHAR(10)&amp;$F$18&amp;CHAR(10)&amp;$F$22</f>
        <v>ISO 10993-10
ISO 10993-11
ISO 23908
ISO 7864
ISO 9626</v>
      </c>
      <c r="D157"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3" t="s">
        <v>150</v>
      </c>
      <c r="B158" s="17" t="s">
        <v>448</v>
      </c>
      <c r="C158" s="13" t="str">
        <f>$F$5&amp;CHAR(10)</f>
        <v xml:space="preserve">ISO 14971
</v>
      </c>
      <c r="D158"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3" t="s">
        <v>151</v>
      </c>
      <c r="B159" s="17" t="s">
        <v>448</v>
      </c>
      <c r="C159" s="13" t="str">
        <f>$F$21&amp;CHAR(10)&amp;$F$27</f>
        <v>ISO 8536-4
IEC 62366-1</v>
      </c>
      <c r="D15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$F$21&amp;CHAR(10)&amp;$F$27</f>
        <v>ISO 8536-4
IEC 62366-1</v>
      </c>
      <c r="D17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3" t="s">
        <v>165</v>
      </c>
      <c r="B175" s="17" t="s">
        <v>448</v>
      </c>
      <c r="C175" s="13" t="str">
        <f>$F$27</f>
        <v>IEC 62366-1</v>
      </c>
      <c r="D1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19" t="s">
        <v>166</v>
      </c>
      <c r="B176" s="17" t="s">
        <v>448</v>
      </c>
      <c r="C176" s="13" t="str">
        <f>$F$27</f>
        <v>IEC 62366-1</v>
      </c>
      <c r="D17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3" t="s">
        <v>167</v>
      </c>
      <c r="B177" s="17" t="s">
        <v>506</v>
      </c>
      <c r="C177" s="19" t="str">
        <f t="shared" ref="C177:D179" si="11">$G$1</f>
        <v>N/A</v>
      </c>
      <c r="D177" s="19" t="str">
        <f t="shared" si="11"/>
        <v>N/A</v>
      </c>
    </row>
    <row r="178" spans="1:4" ht="51" x14ac:dyDescent="0.2">
      <c r="A178" s="13" t="s">
        <v>168</v>
      </c>
      <c r="B178" s="17" t="s">
        <v>506</v>
      </c>
      <c r="C178" s="19" t="str">
        <f t="shared" si="11"/>
        <v>N/A</v>
      </c>
      <c r="D178" s="19" t="str">
        <f t="shared" si="11"/>
        <v>N/A</v>
      </c>
    </row>
    <row r="179" spans="1:4" ht="120" customHeight="1" x14ac:dyDescent="0.2">
      <c r="A179" s="13" t="s">
        <v>178</v>
      </c>
      <c r="B179" s="17" t="s">
        <v>506</v>
      </c>
      <c r="C179" s="19" t="str">
        <f t="shared" si="11"/>
        <v>N/A</v>
      </c>
      <c r="D179" s="19" t="str">
        <f t="shared" si="11"/>
        <v>N/A</v>
      </c>
    </row>
    <row r="180" spans="1:4" ht="85" customHeight="1" x14ac:dyDescent="0.2">
      <c r="A180" s="13" t="s">
        <v>169</v>
      </c>
      <c r="B180" s="17" t="s">
        <v>448</v>
      </c>
      <c r="C180" s="13" t="str">
        <f>$F$5&amp;CHAR(10)&amp;$F$27</f>
        <v>ISO 14971
IEC 62366-1</v>
      </c>
      <c r="D18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3" t="s">
        <v>170</v>
      </c>
      <c r="B181" s="17" t="s">
        <v>448</v>
      </c>
      <c r="C181" s="13" t="str">
        <f>$F$27</f>
        <v>IEC 62366-1</v>
      </c>
      <c r="D18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$F$27</f>
        <v>IEC 62366-1</v>
      </c>
      <c r="D18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19" t="s">
        <v>173</v>
      </c>
      <c r="B185" s="17" t="s">
        <v>448</v>
      </c>
      <c r="C185" s="13" t="str">
        <f>$F$27</f>
        <v>IEC 62366-1</v>
      </c>
      <c r="D18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19" t="s">
        <v>175</v>
      </c>
      <c r="B186" s="17" t="s">
        <v>448</v>
      </c>
      <c r="C186" s="13" t="str">
        <f>$F$27</f>
        <v>IEC 62366-1</v>
      </c>
      <c r="D18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19" t="s">
        <v>176</v>
      </c>
      <c r="B187" s="17" t="s">
        <v>448</v>
      </c>
      <c r="C187" s="13" t="str">
        <f>$F$27</f>
        <v>IEC 62366-1</v>
      </c>
      <c r="D18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56" t="s">
        <v>177</v>
      </c>
      <c r="B188" s="57"/>
      <c r="C188" s="57"/>
      <c r="D188" s="58"/>
    </row>
    <row r="189" spans="1:4" ht="106" customHeight="1" x14ac:dyDescent="0.2">
      <c r="A189" s="19" t="s">
        <v>405</v>
      </c>
      <c r="B189" s="17" t="s">
        <v>448</v>
      </c>
      <c r="C189" s="13" t="str">
        <f>$F$27</f>
        <v>IEC 62366-1</v>
      </c>
      <c r="D18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19" t="s">
        <v>406</v>
      </c>
      <c r="B190" s="17" t="s">
        <v>448</v>
      </c>
      <c r="C190" s="13" t="str">
        <f>$F$27</f>
        <v>IEC 62366-1</v>
      </c>
      <c r="D19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2">$F$27</f>
        <v>IEC 62366-1</v>
      </c>
      <c r="D192" s="13"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19" t="s">
        <v>185</v>
      </c>
      <c r="B193" s="17" t="s">
        <v>448</v>
      </c>
      <c r="C193" s="13" t="str">
        <f t="shared" si="12"/>
        <v>IEC 62366-1</v>
      </c>
      <c r="D19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19" t="s">
        <v>186</v>
      </c>
      <c r="B194" s="17" t="s">
        <v>448</v>
      </c>
      <c r="C194" s="13" t="str">
        <f t="shared" si="12"/>
        <v>IEC 62366-1</v>
      </c>
      <c r="D19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19" t="s">
        <v>227</v>
      </c>
      <c r="B195" s="17" t="s">
        <v>448</v>
      </c>
      <c r="C195" s="13" t="str">
        <f t="shared" si="12"/>
        <v>IEC 62366-1</v>
      </c>
      <c r="D195"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19" t="s">
        <v>187</v>
      </c>
      <c r="B196" s="17" t="s">
        <v>448</v>
      </c>
      <c r="C196" s="13" t="str">
        <f t="shared" si="12"/>
        <v>IEC 62366-1</v>
      </c>
      <c r="D196"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19" t="s">
        <v>355</v>
      </c>
      <c r="B197" s="17" t="s">
        <v>448</v>
      </c>
      <c r="C197" s="13" t="str">
        <f t="shared" si="12"/>
        <v>IEC 62366-1</v>
      </c>
      <c r="D197"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19" t="s">
        <v>189</v>
      </c>
      <c r="B198" s="17" t="s">
        <v>448</v>
      </c>
      <c r="C198" s="13" t="str">
        <f>_xlfn.TEXTJOIN(CHAR(10),TRUE,$F$25:$F$27)</f>
        <v xml:space="preserve">
IEC 60601-1-6
IEC 62304
IEC 62366-1</v>
      </c>
      <c r="D198"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3" t="s">
        <v>190</v>
      </c>
      <c r="B199" s="17" t="s">
        <v>448</v>
      </c>
      <c r="C199" s="13" t="str">
        <f>$F$27</f>
        <v>IEC 62366-1</v>
      </c>
      <c r="D199"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19" t="s">
        <v>191</v>
      </c>
      <c r="B200" s="17" t="s">
        <v>448</v>
      </c>
      <c r="C200" s="13" t="str">
        <f>_xlfn.TEXTJOIN(CHAR(10),TRUE,$F$25:$F$27)</f>
        <v xml:space="preserve">
IEC 60601-1-6
IEC 62304
IEC 62366-1</v>
      </c>
      <c r="D200"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19" t="s">
        <v>216</v>
      </c>
      <c r="B201" s="17" t="s">
        <v>448</v>
      </c>
      <c r="C201" s="13" t="str">
        <f>_xlfn.TEXTJOIN(CHAR(10),TRUE,$F$25:$F$27)</f>
        <v xml:space="preserve">
IEC 60601-1-6
IEC 62304
IEC 62366-1</v>
      </c>
      <c r="D201"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19" t="s">
        <v>217</v>
      </c>
      <c r="B202" s="17" t="s">
        <v>448</v>
      </c>
      <c r="C202" s="13" t="str">
        <f>$F$21&amp;CHAR(10)&amp;$F$27</f>
        <v>ISO 8536-4
IEC 62366-1</v>
      </c>
      <c r="D202"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3" t="s">
        <v>226</v>
      </c>
      <c r="B203" s="17" t="s">
        <v>448</v>
      </c>
      <c r="C203" s="13" t="str">
        <f>$F$27</f>
        <v>IEC 62366-1</v>
      </c>
      <c r="D20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3" t="s">
        <v>218</v>
      </c>
      <c r="B204" s="17" t="s">
        <v>448</v>
      </c>
      <c r="C204" s="13" t="str">
        <f>$F$21&amp;CHAR(10)&amp;$F$27</f>
        <v>ISO 8536-4
IEC 62366-1</v>
      </c>
      <c r="D20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71" customHeight="1" x14ac:dyDescent="0.2">
      <c r="A208" s="19" t="s">
        <v>222</v>
      </c>
      <c r="B208" s="17" t="s">
        <v>448</v>
      </c>
      <c r="C208" s="13" t="str">
        <f>_xlfn.TEXTJOIN(CHAR(10),TRUE,$F$25:$F$27)</f>
        <v xml:space="preserve">
IEC 60601-1-6
IEC 62304
IEC 62366-1</v>
      </c>
      <c r="D208" s="13"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19" t="s">
        <v>223</v>
      </c>
      <c r="B209" s="17" t="s">
        <v>448</v>
      </c>
      <c r="C209" s="13" t="str">
        <f>_xlfn.TEXTJOIN(CHAR(10),TRUE,$F$25:$F$27)</f>
        <v xml:space="preserve">
IEC 60601-1-6
IEC 62304
IEC 62366-1</v>
      </c>
      <c r="D209"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19" t="s">
        <v>224</v>
      </c>
      <c r="B210" s="17" t="s">
        <v>448</v>
      </c>
      <c r="C210" s="13" t="str">
        <f>_xlfn.TEXTJOIN(CHAR(10),TRUE,$F$23:$F$27)</f>
        <v>IEC 60601-1
IEC 60601-1-2
IEC 60601-1-6
IEC 62304
IEC 62366-1</v>
      </c>
      <c r="D210"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19" t="s">
        <v>225</v>
      </c>
      <c r="B211" s="17" t="s">
        <v>448</v>
      </c>
      <c r="C211" s="13" t="str">
        <f>_xlfn.TEXTJOIN(CHAR(10),TRUE,$F$25:$F$27)</f>
        <v xml:space="preserve">
IEC 60601-1-6
IEC 62304
IEC 62366-1</v>
      </c>
      <c r="D211"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19" t="s">
        <v>320</v>
      </c>
      <c r="B212" s="17" t="s">
        <v>448</v>
      </c>
      <c r="C212" s="13" t="str">
        <f>_xlfn.TEXTJOIN(CHAR(10),TRUE,$F$25:$F$27)</f>
        <v xml:space="preserve">
IEC 60601-1-6
IEC 62304
IEC 62366-1</v>
      </c>
      <c r="D212"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19" t="s">
        <v>321</v>
      </c>
      <c r="B213" s="17" t="s">
        <v>448</v>
      </c>
      <c r="C213" s="13" t="str">
        <f>$F$27</f>
        <v>IEC 62366-1</v>
      </c>
      <c r="D213"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19" t="s">
        <v>322</v>
      </c>
      <c r="B214" s="17" t="s">
        <v>448</v>
      </c>
      <c r="C214" s="13" t="str">
        <f>$F$27</f>
        <v>IEC 62366-1</v>
      </c>
      <c r="D214"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19" t="s">
        <v>319</v>
      </c>
      <c r="B215" s="17" t="s">
        <v>448</v>
      </c>
      <c r="C215" s="13" t="str">
        <f>$F$27</f>
        <v>IEC 62366-1</v>
      </c>
      <c r="D215"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19" t="s">
        <v>323</v>
      </c>
      <c r="B216" s="17" t="s">
        <v>448</v>
      </c>
      <c r="C216" s="13" t="str">
        <f>$F$27</f>
        <v>IEC 62366-1</v>
      </c>
      <c r="D216"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19" t="s">
        <v>241</v>
      </c>
      <c r="B217" s="17" t="s">
        <v>448</v>
      </c>
      <c r="C217" s="13" t="str">
        <f>_xlfn.TEXTJOIN(CHAR(10),TRUE,$F$25:$F$27)</f>
        <v xml:space="preserve">
IEC 60601-1-6
IEC 62304
IEC 62366-1</v>
      </c>
      <c r="D217"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 t="shared" ref="C220:C229" si="15">$F$27</f>
        <v>IEC 62366-1</v>
      </c>
      <c r="D220" s="13"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19" t="s">
        <v>231</v>
      </c>
      <c r="B221" s="17" t="s">
        <v>448</v>
      </c>
      <c r="C221" s="13" t="str">
        <f t="shared" si="15"/>
        <v>IEC 62366-1</v>
      </c>
      <c r="D221"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19" t="s">
        <v>232</v>
      </c>
      <c r="B222" s="17" t="s">
        <v>448</v>
      </c>
      <c r="C222" s="13" t="str">
        <f t="shared" si="15"/>
        <v>IEC 62366-1</v>
      </c>
      <c r="D222"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19" t="s">
        <v>233</v>
      </c>
      <c r="B223" s="17" t="s">
        <v>448</v>
      </c>
      <c r="C223" s="13" t="str">
        <f t="shared" si="15"/>
        <v>IEC 62366-1</v>
      </c>
      <c r="D223"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19" t="s">
        <v>234</v>
      </c>
      <c r="B224" s="17" t="s">
        <v>448</v>
      </c>
      <c r="C224" s="13" t="str">
        <f t="shared" si="15"/>
        <v>IEC 62366-1</v>
      </c>
      <c r="D224"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19" t="s">
        <v>235</v>
      </c>
      <c r="B225" s="17" t="s">
        <v>448</v>
      </c>
      <c r="C225" s="13" t="str">
        <f t="shared" si="15"/>
        <v>IEC 62366-1</v>
      </c>
      <c r="D225"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19" t="s">
        <v>236</v>
      </c>
      <c r="B226" s="17" t="s">
        <v>448</v>
      </c>
      <c r="C226" s="13" t="str">
        <f t="shared" si="15"/>
        <v>IEC 62366-1</v>
      </c>
      <c r="D226"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19" t="s">
        <v>237</v>
      </c>
      <c r="B227" s="17" t="s">
        <v>448</v>
      </c>
      <c r="C227" s="13" t="str">
        <f t="shared" si="15"/>
        <v>IEC 62366-1</v>
      </c>
      <c r="D227"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3" t="s">
        <v>238</v>
      </c>
      <c r="B228" s="17" t="s">
        <v>448</v>
      </c>
      <c r="C228" s="13" t="str">
        <f t="shared" si="15"/>
        <v>IEC 62366-1</v>
      </c>
      <c r="D228"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19" t="s">
        <v>239</v>
      </c>
      <c r="B229" s="17" t="s">
        <v>448</v>
      </c>
      <c r="C229" s="13" t="str">
        <f t="shared" si="15"/>
        <v>IEC 62366-1</v>
      </c>
      <c r="D229"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56" t="s">
        <v>240</v>
      </c>
      <c r="B230" s="57"/>
      <c r="C230" s="57"/>
      <c r="D230" s="58"/>
    </row>
    <row r="231" spans="1:4" ht="115" customHeight="1" x14ac:dyDescent="0.2">
      <c r="A231" s="13" t="s">
        <v>408</v>
      </c>
      <c r="B231" s="17" t="s">
        <v>448</v>
      </c>
      <c r="C231" s="13" t="str">
        <f>$F$27</f>
        <v>IEC 62366-1</v>
      </c>
      <c r="D23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3" t="s">
        <v>409</v>
      </c>
      <c r="B232" s="17" t="s">
        <v>448</v>
      </c>
      <c r="C232" s="13" t="str">
        <f>$F$27</f>
        <v>IEC 62366-1</v>
      </c>
      <c r="D23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3" t="s">
        <v>410</v>
      </c>
      <c r="B233" s="17" t="s">
        <v>448</v>
      </c>
      <c r="C233" s="13" t="str">
        <f>$F$27</f>
        <v>IEC 62366-1</v>
      </c>
      <c r="D23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3" t="s">
        <v>411</v>
      </c>
      <c r="B234" s="17" t="s">
        <v>448</v>
      </c>
      <c r="C234" s="13" t="str">
        <f>$F$27</f>
        <v>IEC 62366-1</v>
      </c>
      <c r="D23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19" t="s">
        <v>243</v>
      </c>
      <c r="B235" s="17" t="s">
        <v>448</v>
      </c>
      <c r="C235" s="13" t="str">
        <f>_xlfn.TEXTJOIN(CHAR(10),TRUE,$F$25:$F$27)</f>
        <v xml:space="preserve">
IEC 60601-1-6
IEC 62304
IEC 62366-1</v>
      </c>
      <c r="D235" s="13"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19" t="s">
        <v>242</v>
      </c>
      <c r="B236" s="17" t="s">
        <v>448</v>
      </c>
      <c r="C236" s="13" t="str">
        <f>$F$27</f>
        <v>IEC 62366-1</v>
      </c>
      <c r="D236"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3" t="s">
        <v>433</v>
      </c>
      <c r="B237" s="17" t="s">
        <v>448</v>
      </c>
      <c r="C237" s="13" t="str">
        <f>$F$21&amp;CHAR(10)&amp;$F$27</f>
        <v>ISO 8536-4
IEC 62366-1</v>
      </c>
      <c r="D237"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IEC 60601-1-6
IEC 62304
IEC 62366-1</v>
      </c>
      <c r="D2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56" t="s">
        <v>245</v>
      </c>
      <c r="B240" s="57"/>
      <c r="C240" s="57"/>
      <c r="D240" s="58"/>
    </row>
    <row r="241" spans="1:4" ht="221" x14ac:dyDescent="0.2">
      <c r="A241" s="13" t="s">
        <v>412</v>
      </c>
      <c r="B241" s="17" t="s">
        <v>448</v>
      </c>
      <c r="C241" s="13" t="str">
        <f>$F$21&amp;CHAR(10)&amp;$F$27</f>
        <v>ISO 8536-4
IEC 62366-1</v>
      </c>
      <c r="D24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3" t="s">
        <v>413</v>
      </c>
      <c r="B242" s="17" t="s">
        <v>448</v>
      </c>
      <c r="C242" s="13" t="str">
        <f>$F$21&amp;CHAR(10)&amp;$F$27</f>
        <v>ISO 8536-4
IEC 62366-1</v>
      </c>
      <c r="D24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56" t="s">
        <v>246</v>
      </c>
      <c r="B243" s="57"/>
      <c r="C243" s="57"/>
      <c r="D243" s="58"/>
    </row>
    <row r="244" spans="1:4" ht="111" customHeight="1" x14ac:dyDescent="0.2">
      <c r="A244" s="13" t="s">
        <v>414</v>
      </c>
      <c r="B244" s="17" t="s">
        <v>448</v>
      </c>
      <c r="C244" s="13" t="str">
        <f>$F$27&amp;CHAR(10)&amp;$F$28</f>
        <v>IEC 62366-1
ISO 10993-7</v>
      </c>
      <c r="D24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3" t="s">
        <v>415</v>
      </c>
      <c r="B245" s="17" t="s">
        <v>448</v>
      </c>
      <c r="C245" s="13" t="str">
        <f>$F$27&amp;CHAR(10)&amp;$F$28</f>
        <v>IEC 62366-1
ISO 10993-7</v>
      </c>
      <c r="D24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54" t="s">
        <v>247</v>
      </c>
      <c r="B246" s="62"/>
      <c r="C246" s="62"/>
      <c r="D246" s="55"/>
    </row>
    <row r="247" spans="1:4" ht="78" customHeight="1" x14ac:dyDescent="0.2">
      <c r="A247" s="19" t="s">
        <v>416</v>
      </c>
      <c r="B247" s="17" t="s">
        <v>448</v>
      </c>
      <c r="C247" s="13" t="str">
        <f>$F$27</f>
        <v>IEC 62366-1</v>
      </c>
      <c r="D24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3" t="s">
        <v>417</v>
      </c>
      <c r="B248" s="17" t="s">
        <v>448</v>
      </c>
      <c r="C248" s="13" t="str">
        <f>$F$27&amp;CHAR(10)&amp;$F$28</f>
        <v>IEC 62366-1
ISO 10993-7</v>
      </c>
      <c r="D24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3" t="s">
        <v>418</v>
      </c>
      <c r="B249" s="17" t="s">
        <v>448</v>
      </c>
      <c r="C249" s="13" t="str">
        <f>$F$27&amp;CHAR(10)&amp;$F$28</f>
        <v>IEC 62366-1
ISO 10993-7</v>
      </c>
      <c r="D24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3" t="s">
        <v>419</v>
      </c>
      <c r="B250" s="17" t="s">
        <v>448</v>
      </c>
      <c r="C250" s="13" t="str">
        <f>$F$6&amp;CHAR(10)&amp;$F$27</f>
        <v>ISO 10555-1
IEC 62366-1</v>
      </c>
      <c r="D2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19" t="s">
        <v>420</v>
      </c>
      <c r="B251" s="17" t="s">
        <v>448</v>
      </c>
      <c r="C251" s="13" t="str">
        <f>$F$6&amp;CHAR(10)&amp;$F$27</f>
        <v>ISO 10555-1
IEC 62366-1</v>
      </c>
      <c r="D25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3" t="s">
        <v>421</v>
      </c>
      <c r="B252" s="17" t="s">
        <v>448</v>
      </c>
      <c r="C252" s="13" t="str">
        <f>$F$5&amp;CHAR(10)&amp;$F$28</f>
        <v>ISO 14971
ISO 10993-7</v>
      </c>
      <c r="D2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3" t="s">
        <v>248</v>
      </c>
      <c r="B253" s="17" t="s">
        <v>448</v>
      </c>
      <c r="C253" s="13" t="str">
        <f>$F$6&amp;CHAR(10)&amp;$F$27</f>
        <v>ISO 10555-1
IEC 62366-1</v>
      </c>
      <c r="D25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19" t="s">
        <v>249</v>
      </c>
      <c r="B254" s="17" t="s">
        <v>506</v>
      </c>
      <c r="C254" s="19" t="str">
        <f>$G$1</f>
        <v>N/A</v>
      </c>
      <c r="D254" s="19" t="str">
        <f>$G$1</f>
        <v>N/A</v>
      </c>
    </row>
    <row r="255" spans="1:4" x14ac:dyDescent="0.2">
      <c r="A255" s="56" t="s">
        <v>250</v>
      </c>
      <c r="B255" s="57"/>
      <c r="C255" s="57"/>
      <c r="D255" s="58"/>
    </row>
    <row r="256" spans="1:4" ht="132" customHeight="1" x14ac:dyDescent="0.2">
      <c r="A256" s="19" t="s">
        <v>422</v>
      </c>
      <c r="B256" s="17" t="s">
        <v>448</v>
      </c>
      <c r="C256" s="13" t="str">
        <f>$F$27</f>
        <v>IEC 62366-1</v>
      </c>
      <c r="D25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19" t="s">
        <v>423</v>
      </c>
      <c r="B257" s="17" t="s">
        <v>448</v>
      </c>
      <c r="C257" s="13" t="str">
        <f>$F$27</f>
        <v>IEC 62366-1</v>
      </c>
      <c r="D25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19" t="s">
        <v>251</v>
      </c>
      <c r="B258" s="17" t="s">
        <v>506</v>
      </c>
      <c r="C258" s="19" t="str">
        <f t="shared" ref="C258:D260" si="18">$G$1</f>
        <v>N/A</v>
      </c>
      <c r="D258" s="19" t="str">
        <f t="shared" si="18"/>
        <v>N/A</v>
      </c>
    </row>
    <row r="259" spans="1:4" x14ac:dyDescent="0.2">
      <c r="A259" s="19" t="s">
        <v>252</v>
      </c>
      <c r="B259" s="17" t="s">
        <v>506</v>
      </c>
      <c r="C259" s="19" t="str">
        <f t="shared" si="18"/>
        <v>N/A</v>
      </c>
      <c r="D259" s="19" t="str">
        <f t="shared" si="18"/>
        <v>N/A</v>
      </c>
    </row>
    <row r="260" spans="1:4" x14ac:dyDescent="0.2">
      <c r="A260" s="19" t="s">
        <v>253</v>
      </c>
      <c r="B260" s="17" t="s">
        <v>506</v>
      </c>
      <c r="C260" s="19" t="str">
        <f t="shared" si="18"/>
        <v>N/A</v>
      </c>
      <c r="D260" s="19" t="str">
        <f t="shared" si="18"/>
        <v>N/A</v>
      </c>
    </row>
    <row r="261" spans="1:4" ht="106" customHeight="1" x14ac:dyDescent="0.2">
      <c r="A261" s="19" t="s">
        <v>254</v>
      </c>
      <c r="B261" s="17" t="s">
        <v>448</v>
      </c>
      <c r="C261" s="13" t="str">
        <f>$F$27</f>
        <v>IEC 62366-1</v>
      </c>
      <c r="D2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19" t="s">
        <v>255</v>
      </c>
      <c r="B262" s="17" t="s">
        <v>448</v>
      </c>
      <c r="C262" s="13" t="str">
        <f>$F$27</f>
        <v>IEC 62366-1</v>
      </c>
      <c r="D2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19" t="s">
        <v>256</v>
      </c>
      <c r="B263" s="17" t="s">
        <v>506</v>
      </c>
      <c r="C263" s="19" t="str">
        <f>$G$1</f>
        <v>N/A</v>
      </c>
      <c r="D263" s="19" t="str">
        <f>$G$1</f>
        <v>N/A</v>
      </c>
    </row>
    <row r="264" spans="1:4" ht="154" customHeight="1" x14ac:dyDescent="0.2">
      <c r="A264" s="13" t="s">
        <v>257</v>
      </c>
      <c r="B264" s="17" t="s">
        <v>448</v>
      </c>
      <c r="C264" s="13" t="str">
        <f>$F$27</f>
        <v>IEC 62366-1</v>
      </c>
      <c r="D26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A248" zoomScale="80" zoomScaleNormal="80" workbookViewId="0">
      <selection activeCell="A253" sqref="A25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7"/>
      <c r="F4" s="35" t="s">
        <v>17</v>
      </c>
      <c r="G4" s="18" t="s">
        <v>471</v>
      </c>
      <c r="I4" s="18" t="s">
        <v>194</v>
      </c>
      <c r="J4" s="35" t="s">
        <v>540</v>
      </c>
    </row>
    <row r="5" spans="1:10" ht="93" customHeight="1" x14ac:dyDescent="0.2">
      <c r="A5" s="13" t="s">
        <v>1</v>
      </c>
      <c r="B5" s="17" t="s">
        <v>448</v>
      </c>
      <c r="C5" s="13" t="str">
        <f>$F$5</f>
        <v>ISO 14971</v>
      </c>
      <c r="D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7"/>
      <c r="F5" s="35" t="s">
        <v>18</v>
      </c>
      <c r="G5" s="18" t="s">
        <v>472</v>
      </c>
      <c r="I5" s="18" t="s">
        <v>192</v>
      </c>
      <c r="J5" s="35" t="s">
        <v>540</v>
      </c>
    </row>
    <row r="6" spans="1:10" ht="34" x14ac:dyDescent="0.2">
      <c r="A6" s="54" t="s">
        <v>2</v>
      </c>
      <c r="B6" s="62"/>
      <c r="C6" s="62"/>
      <c r="D6" s="55"/>
      <c r="E6" s="27"/>
      <c r="F6" s="35" t="s">
        <v>9</v>
      </c>
      <c r="G6" s="18" t="s">
        <v>473</v>
      </c>
      <c r="I6" s="18" t="s">
        <v>193</v>
      </c>
      <c r="J6" s="35" t="s">
        <v>541</v>
      </c>
    </row>
    <row r="7" spans="1:10" ht="34" x14ac:dyDescent="0.2">
      <c r="A7" s="54" t="s">
        <v>28</v>
      </c>
      <c r="B7" s="62"/>
      <c r="C7" s="62"/>
      <c r="D7" s="55"/>
      <c r="E7" s="27"/>
      <c r="F7" s="35" t="s">
        <v>12</v>
      </c>
      <c r="G7" s="18" t="s">
        <v>475</v>
      </c>
      <c r="I7" s="18" t="s">
        <v>195</v>
      </c>
      <c r="J7" s="35" t="s">
        <v>542</v>
      </c>
    </row>
    <row r="8" spans="1:10" ht="72" customHeight="1" x14ac:dyDescent="0.2">
      <c r="A8" s="13" t="s">
        <v>29</v>
      </c>
      <c r="B8" s="17" t="s">
        <v>448</v>
      </c>
      <c r="C8" s="13" t="str">
        <f t="shared" ref="C8:C13" si="0">$F$5</f>
        <v>ISO 14971</v>
      </c>
      <c r="D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7"/>
      <c r="F8" s="35" t="s">
        <v>11</v>
      </c>
      <c r="G8" s="18" t="s">
        <v>474</v>
      </c>
      <c r="I8" s="18" t="s">
        <v>196</v>
      </c>
      <c r="J8" s="35" t="s">
        <v>540</v>
      </c>
    </row>
    <row r="9" spans="1:10" ht="55" customHeight="1" x14ac:dyDescent="0.2">
      <c r="A9" s="13" t="s">
        <v>30</v>
      </c>
      <c r="B9" s="17" t="s">
        <v>448</v>
      </c>
      <c r="C9" s="13" t="str">
        <f t="shared" si="0"/>
        <v>ISO 14971</v>
      </c>
      <c r="D9" s="13"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7"/>
      <c r="F9" s="35" t="s">
        <v>10</v>
      </c>
      <c r="G9" s="18" t="s">
        <v>476</v>
      </c>
      <c r="I9" s="18" t="s">
        <v>197</v>
      </c>
      <c r="J9" s="36" t="s">
        <v>480</v>
      </c>
    </row>
    <row r="10" spans="1:10" ht="57" customHeight="1" x14ac:dyDescent="0.2">
      <c r="A10" s="13" t="s">
        <v>31</v>
      </c>
      <c r="B10" s="17" t="s">
        <v>448</v>
      </c>
      <c r="C10" s="13" t="str">
        <f t="shared" si="0"/>
        <v>ISO 14971</v>
      </c>
      <c r="D10"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7"/>
      <c r="F10" s="35" t="s">
        <v>496</v>
      </c>
      <c r="G10" s="18" t="s">
        <v>497</v>
      </c>
      <c r="I10" s="18" t="s">
        <v>198</v>
      </c>
      <c r="J10" s="35" t="s">
        <v>540</v>
      </c>
    </row>
    <row r="11" spans="1:10" ht="59" customHeight="1" x14ac:dyDescent="0.2">
      <c r="A11" s="13" t="s">
        <v>80</v>
      </c>
      <c r="B11" s="17" t="s">
        <v>448</v>
      </c>
      <c r="C11" s="13" t="str">
        <f t="shared" si="0"/>
        <v>ISO 14971</v>
      </c>
      <c r="D11"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7"/>
      <c r="F11" s="35" t="s">
        <v>14</v>
      </c>
      <c r="G11" s="18" t="s">
        <v>477</v>
      </c>
      <c r="I11" s="18" t="s">
        <v>199</v>
      </c>
      <c r="J11" s="35" t="s">
        <v>540</v>
      </c>
    </row>
    <row r="12" spans="1:10" ht="73" customHeight="1" x14ac:dyDescent="0.2">
      <c r="A12" s="13" t="s">
        <v>32</v>
      </c>
      <c r="B12" s="17" t="s">
        <v>448</v>
      </c>
      <c r="C12" s="13" t="str">
        <f t="shared" si="0"/>
        <v>ISO 14971</v>
      </c>
      <c r="D12"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7"/>
      <c r="F12" s="35" t="s">
        <v>498</v>
      </c>
      <c r="G12" s="18" t="s">
        <v>499</v>
      </c>
      <c r="I12" s="18" t="s">
        <v>200</v>
      </c>
      <c r="J12" s="35" t="s">
        <v>540</v>
      </c>
    </row>
    <row r="13" spans="1:10" ht="52" customHeight="1" x14ac:dyDescent="0.2">
      <c r="A13" s="13" t="s">
        <v>79</v>
      </c>
      <c r="B13" s="17" t="s">
        <v>448</v>
      </c>
      <c r="C13" s="13" t="str">
        <f t="shared" si="0"/>
        <v>ISO 14971</v>
      </c>
      <c r="D13"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7"/>
      <c r="F13" s="35" t="s">
        <v>15</v>
      </c>
      <c r="G13" s="18" t="s">
        <v>522</v>
      </c>
      <c r="I13" s="18" t="s">
        <v>201</v>
      </c>
      <c r="J13" s="35" t="s">
        <v>540</v>
      </c>
    </row>
    <row r="14" spans="1:10" ht="64" customHeight="1" x14ac:dyDescent="0.2">
      <c r="A14" s="65" t="s">
        <v>33</v>
      </c>
      <c r="B14" s="65"/>
      <c r="C14" s="65"/>
      <c r="D14" s="65"/>
      <c r="F14" s="35" t="s">
        <v>13</v>
      </c>
      <c r="G14" s="18" t="s">
        <v>523</v>
      </c>
      <c r="I14" s="18" t="s">
        <v>202</v>
      </c>
      <c r="J14" s="35" t="s">
        <v>548</v>
      </c>
    </row>
    <row r="15" spans="1:10" ht="50" customHeight="1" x14ac:dyDescent="0.2">
      <c r="A15" s="13" t="s">
        <v>5</v>
      </c>
      <c r="B15" s="17" t="s">
        <v>448</v>
      </c>
      <c r="C15" s="13" t="str">
        <f>$F$5</f>
        <v>ISO 14971</v>
      </c>
      <c r="D1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5" t="s">
        <v>16</v>
      </c>
      <c r="G15" s="18" t="s">
        <v>478</v>
      </c>
      <c r="I15" s="18" t="s">
        <v>203</v>
      </c>
      <c r="J15" s="36" t="s">
        <v>480</v>
      </c>
    </row>
    <row r="16" spans="1:10" ht="82" customHeight="1" x14ac:dyDescent="0.2">
      <c r="A16" s="13" t="s">
        <v>34</v>
      </c>
      <c r="B16" s="17" t="s">
        <v>448</v>
      </c>
      <c r="C16" s="13" t="str">
        <f>$F$5</f>
        <v>ISO 14971</v>
      </c>
      <c r="D1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487</v>
      </c>
      <c r="G16" s="18" t="s">
        <v>524</v>
      </c>
      <c r="I16" s="18" t="s">
        <v>204</v>
      </c>
      <c r="J16" s="36" t="s">
        <v>480</v>
      </c>
    </row>
    <row r="17" spans="1:10" ht="78" customHeight="1" x14ac:dyDescent="0.2">
      <c r="A17" s="13" t="s">
        <v>35</v>
      </c>
      <c r="B17" s="17" t="s">
        <v>448</v>
      </c>
      <c r="C17" s="13" t="str">
        <f>$F$5</f>
        <v>ISO 14971</v>
      </c>
      <c r="D1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485</v>
      </c>
      <c r="G17" s="18" t="s">
        <v>486</v>
      </c>
      <c r="I17" s="18" t="s">
        <v>205</v>
      </c>
      <c r="J17" s="35" t="s">
        <v>541</v>
      </c>
    </row>
    <row r="18" spans="1:10" ht="85" customHeight="1" x14ac:dyDescent="0.2">
      <c r="A18" s="26" t="s">
        <v>0</v>
      </c>
      <c r="B18" s="17" t="s">
        <v>448</v>
      </c>
      <c r="C18" s="13" t="str">
        <f>$F$5</f>
        <v>ISO 14971</v>
      </c>
      <c r="D1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502</v>
      </c>
      <c r="G18" s="18" t="s">
        <v>503</v>
      </c>
      <c r="I18" s="18" t="s">
        <v>206</v>
      </c>
      <c r="J18" s="36" t="s">
        <v>480</v>
      </c>
    </row>
    <row r="19" spans="1:10" ht="34" x14ac:dyDescent="0.2">
      <c r="A19" s="63" t="s">
        <v>6</v>
      </c>
      <c r="B19" s="63"/>
      <c r="C19" s="63"/>
      <c r="D19" s="63"/>
      <c r="F19" s="35" t="s">
        <v>488</v>
      </c>
      <c r="G19" s="18" t="s">
        <v>906</v>
      </c>
      <c r="I19" s="18" t="s">
        <v>207</v>
      </c>
      <c r="J19" s="35" t="s">
        <v>540</v>
      </c>
    </row>
    <row r="20" spans="1:10" ht="117" customHeight="1" x14ac:dyDescent="0.2">
      <c r="A20" s="13" t="s">
        <v>7</v>
      </c>
      <c r="B20" s="17" t="s">
        <v>448</v>
      </c>
      <c r="C20" s="13" t="str">
        <f>$F$5&amp;CHAR(10)&amp;$F$21</f>
        <v>ISO 14971
IEC 62366-1</v>
      </c>
      <c r="D2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491</v>
      </c>
      <c r="G20" s="18" t="s">
        <v>905</v>
      </c>
      <c r="I20" s="18" t="s">
        <v>208</v>
      </c>
      <c r="J20" s="36" t="s">
        <v>480</v>
      </c>
    </row>
    <row r="21" spans="1:10" ht="84" customHeight="1" x14ac:dyDescent="0.2">
      <c r="A21" s="13" t="s">
        <v>8</v>
      </c>
      <c r="B21" s="17" t="s">
        <v>448</v>
      </c>
      <c r="C21" s="13" t="str">
        <f>$F$5&amp;CHAR(10)&amp;$F$21</f>
        <v>ISO 14971
IEC 62366-1</v>
      </c>
      <c r="D2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504</v>
      </c>
      <c r="G21" s="18" t="s">
        <v>505</v>
      </c>
      <c r="I21" s="18" t="s">
        <v>209</v>
      </c>
      <c r="J21" s="36" t="s">
        <v>480</v>
      </c>
    </row>
    <row r="22" spans="1:10" ht="146" customHeight="1" x14ac:dyDescent="0.2">
      <c r="A22" s="13" t="s">
        <v>36</v>
      </c>
      <c r="B22" s="17" t="s">
        <v>448</v>
      </c>
      <c r="C22" s="13" t="str">
        <f>$F$5&amp;CHAR(10)&amp;_xlfn.TEXTJOIN(CHAR(10),TRUE,$F$13:$F$22)</f>
        <v>ISO 14971
ISO 10555-5
ISO 7864
ISO 9626
ISO 23908
ISO 80369-1
ISO 80369-7
IEC 60601-1
IEC 60601-1-2
IEC 62366-1
ISO 8536-4</v>
      </c>
      <c r="D2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492</v>
      </c>
      <c r="G22" s="18" t="s">
        <v>493</v>
      </c>
      <c r="I22" s="18" t="s">
        <v>210</v>
      </c>
      <c r="J22" s="36" t="s">
        <v>480</v>
      </c>
    </row>
    <row r="23" spans="1:10" ht="145" customHeight="1" x14ac:dyDescent="0.2">
      <c r="A23" s="13" t="s">
        <v>37</v>
      </c>
      <c r="B23" s="17" t="s">
        <v>448</v>
      </c>
      <c r="C23" s="13" t="str">
        <f>$F$4&amp;CHAR(10)&amp;$F$5&amp;CHAR(10)&amp;_xlfn.TEXTJOIN(CHAR(10),TRUE,$F$13:$F$20)&amp;CHAR(10)&amp;$F$22&amp;CHAR(10)&amp;_xlfn.TEXTJOIN(CHAR(10),TRUE,$F$25:$F$28)</f>
        <v>ISO 13485
ISO 14971
ISO 10555-5
ISO 7864
ISO 9626
ISO 23908
ISO 80369-1
ISO 80369-7
IEC 60601-1
IEC 60601-1-2
ISO 8536-4
ISO 11607-1
ISO 11607-2
ISO 20417
IEC 63000</v>
      </c>
      <c r="D2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494</v>
      </c>
      <c r="G23" s="18" t="s">
        <v>495</v>
      </c>
      <c r="I23" s="18" t="s">
        <v>211</v>
      </c>
      <c r="J23" s="36" t="s">
        <v>480</v>
      </c>
    </row>
    <row r="24" spans="1:10" ht="102" customHeight="1" x14ac:dyDescent="0.2">
      <c r="A24" s="13" t="s">
        <v>39</v>
      </c>
      <c r="B24" s="17" t="s">
        <v>448</v>
      </c>
      <c r="C24" s="13" t="str">
        <f>$F$5</f>
        <v>ISO 14971</v>
      </c>
      <c r="D2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5" t="s">
        <v>481</v>
      </c>
      <c r="G24" s="18" t="s">
        <v>482</v>
      </c>
      <c r="I24" s="18" t="s">
        <v>212</v>
      </c>
      <c r="J24" s="36" t="s">
        <v>480</v>
      </c>
    </row>
    <row r="25" spans="1:10" ht="73" customHeight="1" x14ac:dyDescent="0.2">
      <c r="A25" s="13" t="s">
        <v>38</v>
      </c>
      <c r="B25" s="17"/>
      <c r="C25" s="54" t="s">
        <v>605</v>
      </c>
      <c r="D25" s="55"/>
      <c r="F25" s="35" t="s">
        <v>483</v>
      </c>
      <c r="G25" s="18" t="s">
        <v>484</v>
      </c>
      <c r="I25" s="18" t="s">
        <v>213</v>
      </c>
      <c r="J25" s="35" t="s">
        <v>540</v>
      </c>
    </row>
    <row r="26" spans="1:10" ht="32" customHeight="1" x14ac:dyDescent="0.2">
      <c r="F26" s="35" t="s">
        <v>500</v>
      </c>
      <c r="G26" s="18" t="s">
        <v>501</v>
      </c>
      <c r="I26" s="18" t="s">
        <v>214</v>
      </c>
      <c r="J26" s="35" t="s">
        <v>540</v>
      </c>
    </row>
    <row r="27" spans="1:10" ht="34" x14ac:dyDescent="0.2">
      <c r="A27" s="33" t="s">
        <v>23</v>
      </c>
      <c r="B27" s="20" t="s">
        <v>3</v>
      </c>
      <c r="C27" s="33" t="s">
        <v>4</v>
      </c>
      <c r="D27" s="33" t="s">
        <v>26</v>
      </c>
      <c r="F27" s="35" t="s">
        <v>479</v>
      </c>
      <c r="G27" s="18" t="s">
        <v>597</v>
      </c>
      <c r="I27" s="18" t="s">
        <v>215</v>
      </c>
      <c r="J27" s="35" t="s">
        <v>542</v>
      </c>
    </row>
    <row r="28" spans="1:10" ht="17" x14ac:dyDescent="0.2">
      <c r="A28" s="66" t="s">
        <v>42</v>
      </c>
      <c r="B28" s="66"/>
      <c r="C28" s="66"/>
      <c r="D28" s="66"/>
      <c r="F28" s="35" t="s">
        <v>508</v>
      </c>
      <c r="G28" s="18" t="s">
        <v>509</v>
      </c>
    </row>
    <row r="29" spans="1:10" ht="16" customHeight="1" x14ac:dyDescent="0.2">
      <c r="A29" s="65" t="s">
        <v>41</v>
      </c>
      <c r="B29" s="65"/>
      <c r="C29" s="65"/>
      <c r="D29" s="65"/>
      <c r="G29" s="27"/>
    </row>
    <row r="30" spans="1:10" ht="65" customHeight="1" x14ac:dyDescent="0.2">
      <c r="A30" s="19" t="s">
        <v>61</v>
      </c>
      <c r="B30" s="17" t="s">
        <v>448</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27"/>
    </row>
    <row r="31" spans="1:10" ht="117" customHeight="1" x14ac:dyDescent="0.2">
      <c r="A31" s="13" t="s">
        <v>60</v>
      </c>
      <c r="B31" s="17" t="s">
        <v>448</v>
      </c>
      <c r="C31" s="13" t="str">
        <f>_xlfn.TEXTJOIN(CHAR(10),TRUE,$F$6:$F$12)</f>
        <v>ISO 10993-1
ISO 10993-4
ISO 10993-5
ISO 10993-10
ISO 10993-11
ISO 10993-12
ISO 10993-23</v>
      </c>
      <c r="D3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38"/>
      <c r="G31" s="21"/>
    </row>
    <row r="32" spans="1:10" ht="110" customHeight="1" x14ac:dyDescent="0.2">
      <c r="A32" s="19" t="s">
        <v>59</v>
      </c>
      <c r="B32" s="17" t="s">
        <v>448</v>
      </c>
      <c r="C32" s="13" t="str">
        <f>_xlfn.TEXTJOIN(CHAR(10),TRUE,$F$6:$F$12)</f>
        <v>ISO 10993-1
ISO 10993-4
ISO 10993-5
ISO 10993-10
ISO 10993-11
ISO 10993-12
ISO 10993-23</v>
      </c>
      <c r="D3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19" t="s">
        <v>58</v>
      </c>
      <c r="B33" s="17" t="s">
        <v>448</v>
      </c>
      <c r="C33" s="13" t="str">
        <f>$F$4&amp;CHAR(10)&amp;_xlfn.TEXTJOIN(CHAR(10),TRUE,$F$13:$F$18)&amp;CHAR(10)&amp;F22</f>
        <v>ISO 13485
ISO 10555-5
ISO 7864
ISO 9626
ISO 23908
ISO 80369-1
ISO 80369-7
ISO 8536-4</v>
      </c>
      <c r="D3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_xlfn.TEXTJOIN(CHAR(10),TRUE,$F$13:$F$18)&amp;CHAR(10)&amp;F22</f>
        <v>ISO 10555-5
ISO 7864
ISO 9626
ISO 23908
ISO 80369-1
ISO 80369-7
ISO 8536-4</v>
      </c>
      <c r="D3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19" t="s">
        <v>55</v>
      </c>
      <c r="B36" s="17" t="s">
        <v>448</v>
      </c>
      <c r="C36" s="13" t="str">
        <f>_xlfn.TEXTJOIN(CHAR(10),TRUE,$F$13:$F$18)&amp;CHAR(10)&amp;F22</f>
        <v>ISO 10555-5
ISO 7864
ISO 9626
ISO 23908
ISO 80369-1
ISO 80369-7
ISO 8536-4</v>
      </c>
      <c r="D3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49" customHeight="1" x14ac:dyDescent="0.2">
      <c r="A37" s="19" t="s">
        <v>43</v>
      </c>
      <c r="B37" s="17"/>
      <c r="C37" s="54" t="s">
        <v>605</v>
      </c>
      <c r="D37" s="55"/>
      <c r="F37" s="38"/>
      <c r="G37" s="27"/>
    </row>
    <row r="38" spans="1:7" ht="138" customHeight="1" x14ac:dyDescent="0.2">
      <c r="A38" s="13" t="s">
        <v>44</v>
      </c>
      <c r="B38" s="17" t="s">
        <v>448</v>
      </c>
      <c r="C38" s="13" t="str">
        <f>_xlfn.TEXTJOIN(CHAR(10),TRUE,$F$5:$F$12)</f>
        <v>ISO 14971
ISO 10993-1
ISO 10993-4
ISO 10993-5
ISO 10993-10
ISO 10993-11
ISO 10993-12
ISO 10993-23</v>
      </c>
      <c r="D3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3" t="s">
        <v>550</v>
      </c>
      <c r="B39" s="17" t="s">
        <v>448</v>
      </c>
      <c r="C39" s="13" t="str">
        <f>F4&amp;CHAR(10)&amp;F5</f>
        <v>ISO 13485
ISO 14971</v>
      </c>
      <c r="D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64" t="s">
        <v>45</v>
      </c>
      <c r="B40" s="64"/>
      <c r="C40" s="64"/>
      <c r="D40" s="64"/>
    </row>
    <row r="41" spans="1:7" ht="16" customHeight="1" x14ac:dyDescent="0.2">
      <c r="A41" s="64" t="s">
        <v>46</v>
      </c>
      <c r="B41" s="64"/>
      <c r="C41" s="64"/>
      <c r="D41" s="64"/>
    </row>
    <row r="42" spans="1:7" ht="29" customHeight="1" x14ac:dyDescent="0.2">
      <c r="A42" s="65" t="s">
        <v>47</v>
      </c>
      <c r="B42" s="65"/>
      <c r="C42" s="65"/>
      <c r="D42" s="65"/>
    </row>
    <row r="43" spans="1:7" ht="72" customHeight="1" x14ac:dyDescent="0.2">
      <c r="A43" s="18" t="s">
        <v>48</v>
      </c>
      <c r="B43" s="17" t="s">
        <v>448</v>
      </c>
      <c r="C43" s="13" t="str">
        <f>$F$5&amp;CHAR(10)&amp;_xlfn.TEXTJOIN(CHAR(10),TRUE,$F$13:$F$18)&amp;CHAR(10)&amp;F22</f>
        <v>ISO 14971
ISO 10555-5
ISO 7864
ISO 9626
ISO 23908
ISO 80369-1
ISO 80369-7
ISO 8536-4</v>
      </c>
      <c r="D4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19" t="s">
        <v>49</v>
      </c>
      <c r="B44" s="17" t="s">
        <v>448</v>
      </c>
      <c r="C44" s="13" t="str">
        <f>$F$5&amp;CHAR(10)&amp;_xlfn.TEXTJOIN(CHAR(10),TRUE,$F$13:$F$18)&amp;CHAR(10)&amp;F22</f>
        <v>ISO 14971
ISO 10555-5
ISO 7864
ISO 9626
ISO 23908
ISO 80369-1
ISO 80369-7
ISO 8536-4</v>
      </c>
      <c r="D4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18" t="s">
        <v>50</v>
      </c>
      <c r="B45" s="17" t="s">
        <v>448</v>
      </c>
      <c r="C45" s="13" t="str">
        <f>$F$5&amp;CHAR(10)&amp;_xlfn.TEXTJOIN(CHAR(10),TRUE,$F$13:$F$18)&amp;CHAR(10)&amp;F22</f>
        <v>ISO 14971
ISO 10555-5
ISO 7864
ISO 9626
ISO 23908
ISO 80369-1
ISO 80369-7
ISO 8536-4</v>
      </c>
      <c r="D4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65" t="s">
        <v>51</v>
      </c>
      <c r="B46" s="65"/>
      <c r="C46" s="65"/>
      <c r="D46" s="65"/>
    </row>
    <row r="47" spans="1:7" ht="34" x14ac:dyDescent="0.2">
      <c r="A47" s="13" t="s">
        <v>179</v>
      </c>
      <c r="B47" s="17" t="s">
        <v>506</v>
      </c>
      <c r="C47" s="19" t="str">
        <f>$G$1</f>
        <v>N/A</v>
      </c>
      <c r="D47" s="19" t="str">
        <f>$G$1</f>
        <v>N/A</v>
      </c>
    </row>
    <row r="48" spans="1:7" ht="51" x14ac:dyDescent="0.2">
      <c r="A48" s="13" t="s">
        <v>180</v>
      </c>
      <c r="B48" s="17" t="s">
        <v>506</v>
      </c>
      <c r="C48" s="19" t="str">
        <f>$G$1</f>
        <v>N/A</v>
      </c>
      <c r="D48" s="19" t="str">
        <f>$G$1</f>
        <v>N/A</v>
      </c>
    </row>
    <row r="49" spans="1:4" x14ac:dyDescent="0.2">
      <c r="A49" s="66" t="s">
        <v>78</v>
      </c>
      <c r="B49" s="66"/>
      <c r="C49" s="66"/>
      <c r="D49" s="66"/>
    </row>
    <row r="50" spans="1:4" x14ac:dyDescent="0.2">
      <c r="A50" s="65" t="s">
        <v>52</v>
      </c>
      <c r="B50" s="65"/>
      <c r="C50" s="65"/>
      <c r="D50" s="65"/>
    </row>
    <row r="51" spans="1:4" ht="76" customHeight="1" x14ac:dyDescent="0.2">
      <c r="A51" s="19" t="s">
        <v>54</v>
      </c>
      <c r="B51" s="17" t="s">
        <v>506</v>
      </c>
      <c r="C51" s="19" t="str">
        <f t="shared" ref="C51:D54" si="2">$G$1</f>
        <v>N/A</v>
      </c>
      <c r="D51" s="19" t="str">
        <f t="shared" si="2"/>
        <v>N/A</v>
      </c>
    </row>
    <row r="52" spans="1:4" ht="96" customHeight="1" x14ac:dyDescent="0.2">
      <c r="A52" s="13" t="s">
        <v>53</v>
      </c>
      <c r="B52" s="17" t="s">
        <v>506</v>
      </c>
      <c r="C52" s="19" t="str">
        <f t="shared" si="2"/>
        <v>N/A</v>
      </c>
      <c r="D52" s="19" t="str">
        <f t="shared" si="2"/>
        <v>N/A</v>
      </c>
    </row>
    <row r="53" spans="1:4" ht="74" customHeight="1" x14ac:dyDescent="0.2">
      <c r="A53" s="13" t="s">
        <v>94</v>
      </c>
      <c r="B53" s="17" t="s">
        <v>506</v>
      </c>
      <c r="C53" s="19" t="str">
        <f t="shared" si="2"/>
        <v>N/A</v>
      </c>
      <c r="D53" s="19" t="str">
        <f t="shared" si="2"/>
        <v>N/A</v>
      </c>
    </row>
    <row r="54" spans="1:4" ht="83" customHeight="1" x14ac:dyDescent="0.2">
      <c r="A54" s="19" t="s">
        <v>82</v>
      </c>
      <c r="B54" s="17" t="s">
        <v>506</v>
      </c>
      <c r="C54" s="19" t="str">
        <f t="shared" si="2"/>
        <v>N/A</v>
      </c>
      <c r="D54" s="19" t="str">
        <f t="shared" si="2"/>
        <v>N/A</v>
      </c>
    </row>
    <row r="55" spans="1:4" ht="17" customHeight="1" x14ac:dyDescent="0.2">
      <c r="A55" s="64" t="s">
        <v>62</v>
      </c>
      <c r="B55" s="64"/>
      <c r="C55" s="64"/>
      <c r="D55" s="64"/>
    </row>
    <row r="56" spans="1:4" ht="85" x14ac:dyDescent="0.2">
      <c r="A56" s="13" t="s">
        <v>81</v>
      </c>
      <c r="B56" s="17" t="s">
        <v>506</v>
      </c>
      <c r="C56" s="19" t="str">
        <f>$G$1</f>
        <v>N/A</v>
      </c>
      <c r="D56" s="19" t="str">
        <f>$G$1</f>
        <v>N/A</v>
      </c>
    </row>
    <row r="57" spans="1:4" ht="17" customHeight="1" x14ac:dyDescent="0.2">
      <c r="A57" s="64" t="s">
        <v>63</v>
      </c>
      <c r="B57" s="64"/>
      <c r="C57" s="64"/>
      <c r="D57" s="64"/>
    </row>
    <row r="58" spans="1:4" ht="17" customHeight="1" x14ac:dyDescent="0.2">
      <c r="A58" s="13" t="s">
        <v>515</v>
      </c>
      <c r="B58" s="17" t="s">
        <v>506</v>
      </c>
      <c r="C58" s="19" t="str">
        <f>$G$1</f>
        <v>N/A</v>
      </c>
      <c r="D58" s="19" t="str">
        <f>$G$1</f>
        <v>N/A</v>
      </c>
    </row>
    <row r="59" spans="1:4" ht="17" customHeight="1" x14ac:dyDescent="0.2">
      <c r="A59" s="64" t="s">
        <v>64</v>
      </c>
      <c r="B59" s="64"/>
      <c r="C59" s="64"/>
      <c r="D59" s="64"/>
    </row>
    <row r="60" spans="1:4" ht="100" customHeight="1" x14ac:dyDescent="0.2">
      <c r="A60" s="13" t="s">
        <v>510</v>
      </c>
      <c r="B60" s="17" t="s">
        <v>448</v>
      </c>
      <c r="C60" s="13" t="str">
        <f>$F$5&amp;CHAR(10)&amp;$F$27</f>
        <v>ISO 14971
ISO 20417</v>
      </c>
      <c r="D60" s="13"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3" t="s">
        <v>507</v>
      </c>
      <c r="B61" s="17" t="s">
        <v>448</v>
      </c>
      <c r="C61" s="13" t="str">
        <f>$F$4&amp;CHAR(10)&amp;$F$5&amp;CHAR(10)&amp;_xlfn.TEXTJOIN(CHAR(10),TRUE,$F$13:$F$18)&amp;CHAR(10)&amp;$F$22</f>
        <v>ISO 13485
ISO 14971
ISO 10555-5
ISO 7864
ISO 9626
ISO 23908
ISO 80369-1
ISO 80369-7
ISO 8536-4</v>
      </c>
      <c r="D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55" customHeight="1" x14ac:dyDescent="0.2">
      <c r="A62" s="13" t="s">
        <v>65</v>
      </c>
      <c r="B62" s="17" t="s">
        <v>506</v>
      </c>
      <c r="C62" s="19" t="str">
        <f>$G$1</f>
        <v>N/A</v>
      </c>
      <c r="D62" s="19" t="str">
        <f>$G$1</f>
        <v>N/A</v>
      </c>
    </row>
    <row r="63" spans="1:4" ht="17" customHeight="1" x14ac:dyDescent="0.2">
      <c r="A63" s="66" t="s">
        <v>66</v>
      </c>
      <c r="B63" s="66"/>
      <c r="C63" s="66"/>
      <c r="D63" s="66"/>
    </row>
    <row r="64" spans="1:4" x14ac:dyDescent="0.2">
      <c r="A64" s="63" t="s">
        <v>263</v>
      </c>
      <c r="B64" s="63"/>
      <c r="C64" s="63"/>
      <c r="D64" s="63"/>
    </row>
    <row r="65" spans="1:4" ht="88" customHeight="1" x14ac:dyDescent="0.2">
      <c r="A65" s="19" t="s">
        <v>67</v>
      </c>
      <c r="B65" s="17" t="s">
        <v>448</v>
      </c>
      <c r="C65" s="13" t="str">
        <f>$F$5</f>
        <v>ISO 14971</v>
      </c>
      <c r="D6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19" t="s">
        <v>68</v>
      </c>
      <c r="B66" s="17" t="s">
        <v>448</v>
      </c>
      <c r="C66" s="13" t="str">
        <f>$F$5&amp;CHAR(10)&amp;$F$21</f>
        <v>ISO 14971
IEC 62366-1</v>
      </c>
      <c r="D6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19" t="s">
        <v>69</v>
      </c>
      <c r="B67" s="17" t="s">
        <v>448</v>
      </c>
      <c r="C67" s="13" t="str">
        <f>_xlfn.TEXTJOIN(CHAR(10),TRUE,$F$6:$F$12)</f>
        <v>ISO 10993-1
ISO 10993-4
ISO 10993-5
ISO 10993-10
ISO 10993-11
ISO 10993-12
ISO 10993-23</v>
      </c>
      <c r="D6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41" customHeight="1" x14ac:dyDescent="0.2">
      <c r="A68" s="19" t="s">
        <v>70</v>
      </c>
      <c r="B68" s="17" t="s">
        <v>448</v>
      </c>
      <c r="C68" s="13" t="str">
        <f>_xlfn.TEXTJOIN(CHAR(10),TRUE,$F$6:$F$12)</f>
        <v>ISO 10993-1
ISO 10993-4
ISO 10993-5
ISO 10993-10
ISO 10993-11
ISO 10993-12
ISO 10993-23</v>
      </c>
      <c r="D6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3" t="s">
        <v>271</v>
      </c>
      <c r="B69" s="17" t="s">
        <v>448</v>
      </c>
      <c r="C69" s="13" t="str">
        <f>_xlfn.TEXTJOIN(CHAR(10),TRUE,$F$23:$F$24)</f>
        <v>ISO 10993-7
ISO 11135</v>
      </c>
      <c r="D6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3" t="s">
        <v>71</v>
      </c>
      <c r="B70" s="17" t="s">
        <v>506</v>
      </c>
      <c r="C70" s="19" t="str">
        <f>$G$1</f>
        <v>N/A</v>
      </c>
      <c r="D70" s="19" t="str">
        <f>$G$1</f>
        <v>N/A</v>
      </c>
    </row>
    <row r="71" spans="1:4" ht="116" customHeight="1" x14ac:dyDescent="0.2">
      <c r="A71" s="13" t="s">
        <v>72</v>
      </c>
      <c r="B71" s="17" t="s">
        <v>448</v>
      </c>
      <c r="C71" s="13" t="str">
        <f>$F$4&amp;CHAR(10)&amp;$F$5&amp;CHAR(10)&amp;_xlfn.TEXTJOIN(CHAR(10),TRUE,$F$23:$F$27)</f>
        <v>ISO 13485
ISO 14971
ISO 10993-7
ISO 11135
ISO 11607-1
ISO 11607-2
ISO 20417</v>
      </c>
      <c r="D71" s="13"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11" customHeight="1" x14ac:dyDescent="0.2">
      <c r="A72" s="19" t="s">
        <v>73</v>
      </c>
      <c r="B72" s="17" t="s">
        <v>448</v>
      </c>
      <c r="C72" s="13" t="str">
        <f>$F$4&amp;CHAR(10)&amp;$F$5&amp;CHAR(10)&amp;_xlfn.TEXTJOIN(CHAR(10),TRUE,$F$23:$F$27)</f>
        <v>ISO 13485
ISO 14971
ISO 10993-7
ISO 11135
ISO 11607-1
ISO 11607-2
ISO 20417</v>
      </c>
      <c r="D72" s="13"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106" customHeight="1" x14ac:dyDescent="0.2">
      <c r="A73" s="19" t="s">
        <v>74</v>
      </c>
      <c r="B73" s="17" t="s">
        <v>448</v>
      </c>
      <c r="C73" s="13" t="str">
        <f>$F$4&amp;CHAR(10)&amp;$F$5&amp;CHAR(10)&amp;_xlfn.TEXTJOIN(CHAR(10),TRUE,$F$23:$F$26)</f>
        <v>ISO 13485
ISO 14971
ISO 10993-7
ISO 11135
ISO 11607-1
ISO 11607-2</v>
      </c>
      <c r="D7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3" t="s">
        <v>354</v>
      </c>
      <c r="B74" s="17" t="s">
        <v>448</v>
      </c>
      <c r="C74" s="13" t="str">
        <f>F4&amp;CHAR(10)&amp;F5&amp;CHAR(10)&amp;F27</f>
        <v>ISO 13485
ISO 14971
ISO 20417</v>
      </c>
      <c r="D74" s="13" t="str">
        <f>I25&amp;CHAR(10)&amp;I27</f>
        <v>A010506 - 眼內抽吸插管針
A010602 - 牙科沖洗針</v>
      </c>
    </row>
    <row r="75" spans="1:4" ht="139" customHeight="1" x14ac:dyDescent="0.2">
      <c r="A75" s="19" t="s">
        <v>75</v>
      </c>
      <c r="B75" s="17" t="s">
        <v>448</v>
      </c>
      <c r="C75" s="13" t="str">
        <f>_xlfn.TEXTJOIN(CHAR(10),TRUE,$F$25:$F$27)</f>
        <v>ISO 11607-1
ISO 11607-2
ISO 20417</v>
      </c>
      <c r="D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64" t="s">
        <v>77</v>
      </c>
      <c r="B79" s="64"/>
      <c r="C79" s="64"/>
      <c r="D79" s="64"/>
    </row>
    <row r="80" spans="1:4" x14ac:dyDescent="0.2">
      <c r="A80" s="65" t="s">
        <v>514</v>
      </c>
      <c r="B80" s="65"/>
      <c r="C80" s="65"/>
      <c r="D80" s="65"/>
    </row>
    <row r="81" spans="1:4" x14ac:dyDescent="0.2">
      <c r="A81" s="19" t="s">
        <v>93</v>
      </c>
      <c r="B81" s="17" t="s">
        <v>506</v>
      </c>
      <c r="C81" s="19" t="str">
        <f t="shared" ref="C81:D83" si="3">$G$1</f>
        <v>N/A</v>
      </c>
      <c r="D81" s="19" t="str">
        <f t="shared" si="3"/>
        <v>N/A</v>
      </c>
    </row>
    <row r="82" spans="1:4" ht="51" x14ac:dyDescent="0.2">
      <c r="A82" s="13" t="s">
        <v>83</v>
      </c>
      <c r="B82" s="17" t="s">
        <v>506</v>
      </c>
      <c r="C82" s="19" t="str">
        <f t="shared" si="3"/>
        <v>N/A</v>
      </c>
      <c r="D82" s="19" t="str">
        <f t="shared" si="3"/>
        <v>N/A</v>
      </c>
    </row>
    <row r="83" spans="1:4" ht="17" x14ac:dyDescent="0.2">
      <c r="A83" s="13" t="s">
        <v>183</v>
      </c>
      <c r="B83" s="17" t="s">
        <v>506</v>
      </c>
      <c r="C83" s="19" t="str">
        <f t="shared" si="3"/>
        <v>N/A</v>
      </c>
      <c r="D83" s="19" t="str">
        <f t="shared" si="3"/>
        <v>N/A</v>
      </c>
    </row>
    <row r="84" spans="1:4" x14ac:dyDescent="0.2">
      <c r="A84" s="63" t="s">
        <v>84</v>
      </c>
      <c r="B84" s="63"/>
      <c r="C84" s="63"/>
      <c r="D84" s="63"/>
    </row>
    <row r="85" spans="1:4" ht="51" x14ac:dyDescent="0.2">
      <c r="A85" s="13" t="s">
        <v>85</v>
      </c>
      <c r="B85" s="17" t="s">
        <v>506</v>
      </c>
      <c r="C85" s="19" t="str">
        <f t="shared" ref="C85:D88" si="4">$G$1</f>
        <v>N/A</v>
      </c>
      <c r="D85" s="19" t="str">
        <f t="shared" si="4"/>
        <v>N/A</v>
      </c>
    </row>
    <row r="86" spans="1:4" ht="68" x14ac:dyDescent="0.2">
      <c r="A86" s="13" t="s">
        <v>92</v>
      </c>
      <c r="B86" s="17" t="s">
        <v>506</v>
      </c>
      <c r="C86" s="19" t="str">
        <f t="shared" si="4"/>
        <v>N/A</v>
      </c>
      <c r="D86" s="19" t="str">
        <f t="shared" si="4"/>
        <v>N/A</v>
      </c>
    </row>
    <row r="87" spans="1:4" x14ac:dyDescent="0.2">
      <c r="A87" s="19" t="s">
        <v>86</v>
      </c>
      <c r="B87" s="17" t="s">
        <v>506</v>
      </c>
      <c r="C87" s="19" t="str">
        <f t="shared" si="4"/>
        <v>N/A</v>
      </c>
      <c r="D87" s="19" t="str">
        <f t="shared" si="4"/>
        <v>N/A</v>
      </c>
    </row>
    <row r="88" spans="1:4" ht="68" x14ac:dyDescent="0.2">
      <c r="A88" s="13" t="s">
        <v>513</v>
      </c>
      <c r="B88" s="17" t="s">
        <v>506</v>
      </c>
      <c r="C88" s="19" t="str">
        <f t="shared" si="4"/>
        <v>N/A</v>
      </c>
      <c r="D88" s="19" t="str">
        <f t="shared" si="4"/>
        <v>N/A</v>
      </c>
    </row>
    <row r="89" spans="1:4" x14ac:dyDescent="0.2">
      <c r="A89" s="64" t="s">
        <v>87</v>
      </c>
      <c r="B89" s="64"/>
      <c r="C89" s="64"/>
      <c r="D89" s="64"/>
    </row>
    <row r="90" spans="1:4" ht="87" customHeight="1" x14ac:dyDescent="0.2">
      <c r="A90" s="13" t="s">
        <v>88</v>
      </c>
      <c r="B90" s="17"/>
      <c r="C90" s="54" t="s">
        <v>605</v>
      </c>
      <c r="D90" s="55"/>
    </row>
    <row r="91" spans="1:4" x14ac:dyDescent="0.2">
      <c r="A91" s="63" t="s">
        <v>89</v>
      </c>
      <c r="B91" s="63"/>
      <c r="C91" s="63"/>
      <c r="D91" s="63"/>
    </row>
    <row r="92" spans="1:4" ht="167" customHeight="1" x14ac:dyDescent="0.2">
      <c r="A92" s="19" t="s">
        <v>91</v>
      </c>
      <c r="B92" s="17" t="s">
        <v>448</v>
      </c>
      <c r="C92" s="13" t="str">
        <f>F5&amp;CHAR(10)&amp;_xlfn.TEXTJOIN(CHAR(10),TRUE,$F$13:$F$22)</f>
        <v>ISO 14971
ISO 10555-5
ISO 7864
ISO 9626
ISO 23908
ISO 80369-1
ISO 80369-7
IEC 60601-1
IEC 60601-1-2
IEC 62366-1
ISO 8536-4</v>
      </c>
      <c r="D9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3" t="s">
        <v>90</v>
      </c>
      <c r="B93" s="17" t="s">
        <v>448</v>
      </c>
      <c r="C93" s="13" t="str">
        <f>F5&amp;CHAR(10)&amp;_xlfn.TEXTJOIN(CHAR(10),TRUE,$F$19:$F$20)</f>
        <v>ISO 14971
IEC 60601-1
IEC 60601-1-2</v>
      </c>
      <c r="D9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19" t="s">
        <v>96</v>
      </c>
      <c r="B94" s="17" t="s">
        <v>448</v>
      </c>
      <c r="C94" s="13" t="str">
        <f>_xlfn.TEXTJOIN(CHAR(10),TRUE,$F$5:$F$6)</f>
        <v>ISO 14971
ISO 10993-1</v>
      </c>
      <c r="D9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19" t="s">
        <v>512</v>
      </c>
      <c r="B95" s="17" t="s">
        <v>448</v>
      </c>
      <c r="C95" s="13" t="str">
        <f>F5&amp;CHAR(10)&amp;_xlfn.TEXTJOIN(CHAR(10),TRUE,$F$19:$F$20)</f>
        <v>ISO 14971
IEC 60601-1
IEC 60601-1-2</v>
      </c>
      <c r="D9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19" t="s">
        <v>98</v>
      </c>
      <c r="B96" s="17" t="s">
        <v>448</v>
      </c>
      <c r="C96" s="13" t="str">
        <f>$F$5&amp;CHAR(10)&amp;$F$6</f>
        <v>ISO 14971
ISO 10993-1</v>
      </c>
      <c r="D9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19" t="s">
        <v>97</v>
      </c>
      <c r="B97" s="17" t="s">
        <v>448</v>
      </c>
      <c r="C97" s="13" t="str">
        <f>$F$5&amp;CHAR(10)&amp;$F$19&amp;CHAR(10)&amp;$F$21</f>
        <v>ISO 14971
IEC 60601-1
IEC 62366-1</v>
      </c>
      <c r="D9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19" t="s">
        <v>99</v>
      </c>
      <c r="B98" s="17" t="s">
        <v>448</v>
      </c>
      <c r="C98" s="13" t="str">
        <f>$F$5&amp;CHAR(10)&amp;$F$21</f>
        <v>ISO 14971
IEC 62366-1</v>
      </c>
      <c r="D9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3" t="s">
        <v>100</v>
      </c>
      <c r="B99" s="17" t="s">
        <v>448</v>
      </c>
      <c r="C99" s="13" t="str">
        <f>F4&amp;CHAR(10)&amp;$F$5&amp;CHAR(10)&amp;$F$19</f>
        <v>ISO 13485
ISO 14971
IEC 60601-1</v>
      </c>
      <c r="D9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19" t="s">
        <v>101</v>
      </c>
      <c r="B100" s="17" t="s">
        <v>448</v>
      </c>
      <c r="C100" s="13" t="str">
        <f>$F$4&amp;CHAR(10)&amp;$F$5&amp;CHAR(10)&amp;$F$21</f>
        <v>ISO 13485
ISO 14971
IEC 62366-1</v>
      </c>
      <c r="D10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28"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1091</v>
      </c>
      <c r="B103" s="17" t="s">
        <v>448</v>
      </c>
      <c r="C103" s="13" t="str">
        <f>F4&amp;CHAR(10)&amp;$F$5&amp;CHAR(10)&amp;$F$27</f>
        <v>ISO 13485
ISO 14971
ISO 20417</v>
      </c>
      <c r="D10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64" t="s">
        <v>104</v>
      </c>
      <c r="B104" s="64"/>
      <c r="C104" s="64"/>
      <c r="D104" s="64"/>
    </row>
    <row r="105" spans="1:4" ht="113" customHeight="1" x14ac:dyDescent="0.2">
      <c r="A105" s="13" t="s">
        <v>1092</v>
      </c>
      <c r="B105" s="17" t="s">
        <v>448</v>
      </c>
      <c r="C105" s="13" t="str">
        <f>$F$4&amp;CHAR(10)&amp;_xlfn.TEXTJOIN(CHAR(10),TRUE,$F$13:$F$18)</f>
        <v>ISO 13485
ISO 10555-5
ISO 7864
ISO 9626
ISO 23908
ISO 80369-1
ISO 80369-7</v>
      </c>
      <c r="D105" s="13" t="str">
        <f>$I$4&amp;CHAR(10)&amp;$I$6&amp;CHAR(10)&amp;$I$7&amp;CHAR(10)&amp;$I$9&amp;CHAR(10)&amp;$I$11&amp;CHAR(10)&amp;$I$12&amp;CHAR(10)&amp;_xlfn.TEXTJOIN(CHAR(10),TRUE,$I$14:$I$18)&amp;CHAR(10)&amp;_xlfn.TEXTJOIN(CHAR(10),TRUE,$I$20:$I$22)</f>
        <v>A010101 - 皮下注射針
A010103 - 植入式系統針頭和套件（端口）
A010104 - 用於小瓶收集的針頭
A010106 - 用於重建填充的針頭和套件
A010202 - 骨髓活檢針和套件
A010203 - 皮膚切片針和套件
A010205 - 內視鏡切片針和套件（非胃腸道設備）
A010206 - 腦部活檢針和套件
A010207 - 肺活檢針和套件
A010301 - 脊髓和硬膜外麻醉針和套件
A010302 - 神經叢阻斷針和套件
A010501 - 眼前房針
A010502 - 洗眼針
A010503 - 球週針</v>
      </c>
    </row>
    <row r="106" spans="1:4" ht="89" customHeight="1" x14ac:dyDescent="0.2">
      <c r="A106" s="19" t="s">
        <v>106</v>
      </c>
      <c r="B106" s="17" t="s">
        <v>448</v>
      </c>
      <c r="C106" s="13" t="str">
        <f>$F$5&amp;CHAR(10)&amp;$F$27</f>
        <v>ISO 14971
ISO 20417</v>
      </c>
      <c r="D106" s="13" t="str">
        <f>$I$4&amp;CHAR(10)&amp;$I$6&amp;CHAR(10)&amp;$I$7&amp;CHAR(10)&amp;$I$9&amp;CHAR(10)&amp;$I$11&amp;CHAR(10)&amp;$I$12&amp;CHAR(10)&amp;_xlfn.TEXTJOIN(CHAR(10),TRUE,$I$14:$I$18)&amp;CHAR(10)&amp;_xlfn.TEXTJOIN(CHAR(10),TRUE,$I$20:$I$22)</f>
        <v>A010101 - 皮下注射針
A010103 - 植入式系統針頭和套件（端口）
A010104 - 用於小瓶收集的針頭
A010106 - 用於重建填充的針頭和套件
A010202 - 骨髓活檢針和套件
A010203 - 皮膚切片針和套件
A010205 - 內視鏡切片針和套件（非胃腸道設備）
A010206 - 腦部活檢針和套件
A010207 - 肺活檢針和套件
A010301 - 脊髓和硬膜外麻醉針和套件
A010302 - 神經叢阻斷針和套件
A010501 - 眼前房針
A010502 - 洗眼針
A010503 - 球週針</v>
      </c>
    </row>
    <row r="107" spans="1:4" x14ac:dyDescent="0.2">
      <c r="A107" s="64" t="s">
        <v>107</v>
      </c>
      <c r="B107" s="64"/>
      <c r="C107" s="64"/>
      <c r="D107" s="64"/>
    </row>
    <row r="108" spans="1:4" x14ac:dyDescent="0.2">
      <c r="A108" s="64" t="s">
        <v>108</v>
      </c>
      <c r="B108" s="64"/>
      <c r="C108" s="64"/>
      <c r="D108" s="64"/>
    </row>
    <row r="109" spans="1:4" ht="90" customHeight="1" x14ac:dyDescent="0.2">
      <c r="A109" s="13" t="s">
        <v>109</v>
      </c>
      <c r="B109" s="17" t="s">
        <v>448</v>
      </c>
      <c r="C109" s="13" t="str">
        <f>$F$4&amp;CHAR(10)&amp;$F$5&amp;CHAR(10)&amp;$F$19&amp;CHAR(10)&amp;$F$20&amp;CHAR(10)&amp;$F$28</f>
        <v>ISO 13485
ISO 14971
IEC 60601-1
IEC 60601-1-2
IEC 63000</v>
      </c>
      <c r="D10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0" spans="1:4" ht="87" customHeight="1" x14ac:dyDescent="0.2">
      <c r="A110" s="13" t="s">
        <v>110</v>
      </c>
      <c r="B110" s="17" t="s">
        <v>448</v>
      </c>
      <c r="C110" s="13" t="str">
        <f>$F$5&amp;CHAR(10)&amp;$F$19&amp;CHAR(10)&amp;$F$20&amp;CHAR(10)&amp;$F$28</f>
        <v>ISO 14971
IEC 60601-1
IEC 60601-1-2
IEC 63000</v>
      </c>
      <c r="D11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1" spans="1:4" x14ac:dyDescent="0.2">
      <c r="A111" s="64" t="s">
        <v>111</v>
      </c>
      <c r="B111" s="64"/>
      <c r="C111" s="64"/>
      <c r="D111" s="64"/>
    </row>
    <row r="112" spans="1:4" ht="105" customHeight="1" x14ac:dyDescent="0.2">
      <c r="A112" s="13" t="s">
        <v>1117</v>
      </c>
      <c r="B112" s="17" t="s">
        <v>448</v>
      </c>
      <c r="C112" s="13" t="str">
        <f>$F$5&amp;CHAR(10)&amp;$F$19&amp;CHAR(10)&amp;$F$20&amp;CHAR(10)&amp;$F$28</f>
        <v>ISO 14971
IEC 60601-1
IEC 60601-1-2
IEC 63000</v>
      </c>
      <c r="D11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3" spans="1:9" s="89" customFormat="1" ht="17" x14ac:dyDescent="0.2">
      <c r="A113" s="84" t="s">
        <v>1116</v>
      </c>
      <c r="B113" s="85" t="s">
        <v>506</v>
      </c>
      <c r="C113" s="86" t="str">
        <f t="shared" ref="C112:D114" si="5">$G$1</f>
        <v>N/A</v>
      </c>
      <c r="D113" s="86" t="str">
        <f t="shared" si="5"/>
        <v>N/A</v>
      </c>
      <c r="F113" s="90"/>
      <c r="I113" s="91"/>
    </row>
    <row r="114" spans="1:9" ht="111" customHeight="1" x14ac:dyDescent="0.2">
      <c r="A114" s="13" t="s">
        <v>114</v>
      </c>
      <c r="B114" s="17" t="s">
        <v>448</v>
      </c>
      <c r="C114" s="13" t="str">
        <f>$F$4&amp;CHAR(10)&amp;$F$5&amp;CHAR(10)&amp;$F$19&amp;CHAR(10)&amp;$F$20&amp;CHAR(10)&amp;$F$28</f>
        <v>ISO 13485
ISO 14971
IEC 60601-1
IEC 60601-1-2
IEC 63000</v>
      </c>
      <c r="D11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5" spans="1:9" x14ac:dyDescent="0.2">
      <c r="A115" s="64" t="s">
        <v>1115</v>
      </c>
      <c r="B115" s="64"/>
      <c r="C115" s="64"/>
      <c r="D115" s="64"/>
    </row>
    <row r="116" spans="1:9" ht="34" x14ac:dyDescent="0.2">
      <c r="A116" s="13" t="s">
        <v>1114</v>
      </c>
      <c r="B116" s="17" t="s">
        <v>506</v>
      </c>
      <c r="C116" s="19" t="str">
        <f t="shared" ref="C116:D119" si="6">$G$1</f>
        <v>N/A</v>
      </c>
      <c r="D116" s="19" t="str">
        <f t="shared" si="6"/>
        <v>N/A</v>
      </c>
    </row>
    <row r="117" spans="1:9" ht="51" x14ac:dyDescent="0.2">
      <c r="A117" s="13" t="s">
        <v>1111</v>
      </c>
      <c r="B117" s="17" t="s">
        <v>506</v>
      </c>
      <c r="C117" s="19" t="str">
        <f t="shared" si="6"/>
        <v>N/A</v>
      </c>
      <c r="D117" s="19" t="str">
        <f t="shared" si="6"/>
        <v>N/A</v>
      </c>
    </row>
    <row r="118" spans="1:9" ht="51" x14ac:dyDescent="0.2">
      <c r="A118" s="13" t="s">
        <v>1112</v>
      </c>
      <c r="B118" s="17" t="s">
        <v>506</v>
      </c>
      <c r="C118" s="19" t="str">
        <f t="shared" si="6"/>
        <v>N/A</v>
      </c>
      <c r="D118" s="19" t="str">
        <f t="shared" si="6"/>
        <v>N/A</v>
      </c>
    </row>
    <row r="119" spans="1:9" ht="51" x14ac:dyDescent="0.2">
      <c r="A119" s="13" t="s">
        <v>1113</v>
      </c>
      <c r="B119" s="17" t="s">
        <v>506</v>
      </c>
      <c r="C119" s="19" t="str">
        <f t="shared" si="6"/>
        <v>N/A</v>
      </c>
      <c r="D119" s="19" t="str">
        <f t="shared" si="6"/>
        <v>N/A</v>
      </c>
    </row>
    <row r="120" spans="1:9" x14ac:dyDescent="0.2">
      <c r="A120" s="59" t="s">
        <v>120</v>
      </c>
      <c r="B120" s="60"/>
      <c r="C120" s="60"/>
      <c r="D120" s="61"/>
    </row>
    <row r="121" spans="1:9" ht="51" x14ac:dyDescent="0.2">
      <c r="A121" s="13" t="s">
        <v>258</v>
      </c>
      <c r="B121" s="17" t="s">
        <v>506</v>
      </c>
      <c r="C121" s="19" t="str">
        <f t="shared" ref="C121:D124" si="7">$G$1</f>
        <v>N/A</v>
      </c>
      <c r="D121" s="19" t="str">
        <f t="shared" si="7"/>
        <v>N/A</v>
      </c>
    </row>
    <row r="122" spans="1:9" ht="51" x14ac:dyDescent="0.2">
      <c r="A122" s="13" t="s">
        <v>121</v>
      </c>
      <c r="B122" s="17" t="s">
        <v>506</v>
      </c>
      <c r="C122" s="19" t="str">
        <f t="shared" si="7"/>
        <v>N/A</v>
      </c>
      <c r="D122" s="19" t="str">
        <f t="shared" si="7"/>
        <v>N/A</v>
      </c>
    </row>
    <row r="123" spans="1:9" ht="51" x14ac:dyDescent="0.2">
      <c r="A123" s="13" t="s">
        <v>259</v>
      </c>
      <c r="B123" s="17" t="s">
        <v>506</v>
      </c>
      <c r="C123" s="19" t="str">
        <f t="shared" si="7"/>
        <v>N/A</v>
      </c>
      <c r="D123" s="19" t="str">
        <f t="shared" si="7"/>
        <v>N/A</v>
      </c>
    </row>
    <row r="124" spans="1:9" ht="17" x14ac:dyDescent="0.2">
      <c r="A124" s="13" t="s">
        <v>122</v>
      </c>
      <c r="B124" s="17" t="s">
        <v>506</v>
      </c>
      <c r="C124" s="19" t="str">
        <f t="shared" si="7"/>
        <v>N/A</v>
      </c>
      <c r="D124" s="19" t="str">
        <f t="shared" si="7"/>
        <v>N/A</v>
      </c>
    </row>
    <row r="125" spans="1:9" x14ac:dyDescent="0.2">
      <c r="A125" s="59" t="s">
        <v>123</v>
      </c>
      <c r="B125" s="60"/>
      <c r="C125" s="60"/>
      <c r="D125" s="61"/>
    </row>
    <row r="126" spans="1:9" x14ac:dyDescent="0.2">
      <c r="A126" s="19" t="s">
        <v>124</v>
      </c>
      <c r="B126" s="17" t="s">
        <v>506</v>
      </c>
      <c r="C126" s="19" t="str">
        <f t="shared" ref="C126:D133" si="8">$G$1</f>
        <v>N/A</v>
      </c>
      <c r="D126" s="19" t="str">
        <f t="shared" si="8"/>
        <v>N/A</v>
      </c>
    </row>
    <row r="127" spans="1:9" ht="51" x14ac:dyDescent="0.2">
      <c r="A127" s="13" t="s">
        <v>125</v>
      </c>
      <c r="B127" s="17" t="s">
        <v>506</v>
      </c>
      <c r="C127" s="19" t="str">
        <f t="shared" si="8"/>
        <v>N/A</v>
      </c>
      <c r="D127" s="19" t="str">
        <f t="shared" si="8"/>
        <v>N/A</v>
      </c>
    </row>
    <row r="128" spans="1:9" x14ac:dyDescent="0.2">
      <c r="A128" s="19" t="s">
        <v>126</v>
      </c>
      <c r="B128" s="17" t="s">
        <v>506</v>
      </c>
      <c r="C128" s="19" t="str">
        <f t="shared" si="8"/>
        <v>N/A</v>
      </c>
      <c r="D128" s="19" t="str">
        <f t="shared" si="8"/>
        <v>N/A</v>
      </c>
    </row>
    <row r="129" spans="1:4" ht="51" x14ac:dyDescent="0.2">
      <c r="A129" s="13" t="s">
        <v>127</v>
      </c>
      <c r="B129" s="17" t="s">
        <v>506</v>
      </c>
      <c r="C129" s="19" t="str">
        <f t="shared" si="8"/>
        <v>N/A</v>
      </c>
      <c r="D129" s="19" t="str">
        <f t="shared" si="8"/>
        <v>N/A</v>
      </c>
    </row>
    <row r="130" spans="1:4" ht="17" x14ac:dyDescent="0.2">
      <c r="A130" s="13" t="s">
        <v>128</v>
      </c>
      <c r="B130" s="17" t="s">
        <v>506</v>
      </c>
      <c r="C130" s="19" t="str">
        <f t="shared" si="8"/>
        <v>N/A</v>
      </c>
      <c r="D130" s="19" t="str">
        <f t="shared" si="8"/>
        <v>N/A</v>
      </c>
    </row>
    <row r="131" spans="1:4" x14ac:dyDescent="0.2">
      <c r="A131" s="19" t="s">
        <v>129</v>
      </c>
      <c r="B131" s="17" t="s">
        <v>506</v>
      </c>
      <c r="C131" s="19" t="str">
        <f t="shared" si="8"/>
        <v>N/A</v>
      </c>
      <c r="D131" s="19" t="str">
        <f t="shared" si="8"/>
        <v>N/A</v>
      </c>
    </row>
    <row r="132" spans="1:4" ht="51" x14ac:dyDescent="0.2">
      <c r="A132" s="13" t="s">
        <v>130</v>
      </c>
      <c r="B132" s="17" t="s">
        <v>506</v>
      </c>
      <c r="C132" s="19" t="str">
        <f t="shared" si="8"/>
        <v>N/A</v>
      </c>
      <c r="D132" s="19" t="str">
        <f t="shared" si="8"/>
        <v>N/A</v>
      </c>
    </row>
    <row r="133" spans="1:4" x14ac:dyDescent="0.2">
      <c r="A133" s="19" t="s">
        <v>131</v>
      </c>
      <c r="B133" s="17" t="s">
        <v>506</v>
      </c>
      <c r="C133" s="19" t="str">
        <f t="shared" si="8"/>
        <v>N/A</v>
      </c>
      <c r="D133" s="19" t="str">
        <f t="shared" si="8"/>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6" t="s">
        <v>136</v>
      </c>
      <c r="B138" s="57"/>
      <c r="C138" s="57"/>
      <c r="D138" s="58"/>
    </row>
    <row r="139" spans="1:4" x14ac:dyDescent="0.2">
      <c r="A139" s="19" t="s">
        <v>401</v>
      </c>
      <c r="B139" s="17" t="s">
        <v>506</v>
      </c>
      <c r="C139" s="19" t="str">
        <f t="shared" ref="C139:D142" si="9">$G$1</f>
        <v>N/A</v>
      </c>
      <c r="D139" s="19" t="str">
        <f t="shared" si="9"/>
        <v>N/A</v>
      </c>
    </row>
    <row r="140" spans="1:4" x14ac:dyDescent="0.2">
      <c r="A140" s="19" t="s">
        <v>402</v>
      </c>
      <c r="B140" s="17" t="s">
        <v>506</v>
      </c>
      <c r="C140" s="19" t="str">
        <f t="shared" si="9"/>
        <v>N/A</v>
      </c>
      <c r="D140" s="19" t="str">
        <f t="shared" si="9"/>
        <v>N/A</v>
      </c>
    </row>
    <row r="141" spans="1:4" x14ac:dyDescent="0.2">
      <c r="A141" s="19" t="s">
        <v>403</v>
      </c>
      <c r="B141" s="17" t="s">
        <v>506</v>
      </c>
      <c r="C141" s="19" t="str">
        <f t="shared" si="9"/>
        <v>N/A</v>
      </c>
      <c r="D141" s="19" t="str">
        <f t="shared" si="9"/>
        <v>N/A</v>
      </c>
    </row>
    <row r="142" spans="1:4" x14ac:dyDescent="0.2">
      <c r="A142" s="19" t="s">
        <v>404</v>
      </c>
      <c r="B142" s="17" t="s">
        <v>506</v>
      </c>
      <c r="C142" s="19" t="str">
        <f t="shared" si="9"/>
        <v>N/A</v>
      </c>
      <c r="D142" s="19" t="str">
        <f t="shared" si="9"/>
        <v>N/A</v>
      </c>
    </row>
    <row r="143" spans="1:4" x14ac:dyDescent="0.2">
      <c r="A143" s="56" t="s">
        <v>137</v>
      </c>
      <c r="B143" s="57"/>
      <c r="C143" s="57"/>
      <c r="D143" s="58"/>
    </row>
    <row r="144" spans="1:4" x14ac:dyDescent="0.2">
      <c r="A144" s="19" t="s">
        <v>138</v>
      </c>
      <c r="B144" s="17" t="s">
        <v>506</v>
      </c>
      <c r="C144" s="19" t="str">
        <f t="shared" ref="C144:D147" si="10">$G$1</f>
        <v>N/A</v>
      </c>
      <c r="D144" s="19" t="str">
        <f t="shared" si="10"/>
        <v>N/A</v>
      </c>
    </row>
    <row r="145" spans="1:4" x14ac:dyDescent="0.2">
      <c r="A145" s="19" t="s">
        <v>139</v>
      </c>
      <c r="B145" s="17" t="s">
        <v>506</v>
      </c>
      <c r="C145" s="19" t="str">
        <f t="shared" si="10"/>
        <v>N/A</v>
      </c>
      <c r="D145" s="19" t="str">
        <f t="shared" si="10"/>
        <v>N/A</v>
      </c>
    </row>
    <row r="146" spans="1:4" ht="17" x14ac:dyDescent="0.2">
      <c r="A146" s="13" t="s">
        <v>140</v>
      </c>
      <c r="B146" s="17" t="s">
        <v>506</v>
      </c>
      <c r="C146" s="19" t="str">
        <f t="shared" si="10"/>
        <v>N/A</v>
      </c>
      <c r="D146" s="19" t="str">
        <f t="shared" si="10"/>
        <v>N/A</v>
      </c>
    </row>
    <row r="147" spans="1:4" ht="51" x14ac:dyDescent="0.2">
      <c r="A147" s="13" t="s">
        <v>141</v>
      </c>
      <c r="B147" s="17" t="s">
        <v>506</v>
      </c>
      <c r="C147" s="19" t="str">
        <f t="shared" si="10"/>
        <v>N/A</v>
      </c>
      <c r="D147" s="19" t="str">
        <f t="shared" si="10"/>
        <v>N/A</v>
      </c>
    </row>
    <row r="148" spans="1:4" x14ac:dyDescent="0.2">
      <c r="A148" s="59" t="s">
        <v>142</v>
      </c>
      <c r="B148" s="60"/>
      <c r="C148" s="60"/>
      <c r="D148" s="61"/>
    </row>
    <row r="149" spans="1:4" ht="130" customHeight="1" x14ac:dyDescent="0.2">
      <c r="A149" s="19" t="s">
        <v>143</v>
      </c>
      <c r="B149" s="17" t="s">
        <v>448</v>
      </c>
      <c r="C149" s="13" t="str">
        <f>$F$4&amp;CHAR(10)&amp;$F$5&amp;CHAR(10)&amp;$F$21</f>
        <v>ISO 13485
ISO 14971
IEC 62366-1</v>
      </c>
      <c r="D14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51" x14ac:dyDescent="0.2">
      <c r="A150" s="13" t="s">
        <v>144</v>
      </c>
      <c r="B150" s="17"/>
      <c r="C150" s="54" t="s">
        <v>605</v>
      </c>
      <c r="D150" s="55"/>
    </row>
    <row r="151" spans="1:4" ht="51" x14ac:dyDescent="0.2">
      <c r="A151" s="13" t="s">
        <v>145</v>
      </c>
      <c r="B151" s="17"/>
      <c r="C151" s="54" t="s">
        <v>605</v>
      </c>
      <c r="D151" s="55"/>
    </row>
    <row r="152" spans="1:4" ht="221" x14ac:dyDescent="0.2">
      <c r="A152" s="13" t="s">
        <v>146</v>
      </c>
      <c r="B152" s="17" t="s">
        <v>448</v>
      </c>
      <c r="C152" s="13" t="str">
        <f>$F$5&amp;CHAR(10)&amp;_xlfn.TEXTJOIN(CHAR(10),TRUE,$F$19:$F$21)</f>
        <v>ISO 14971
IEC 60601-1
IEC 60601-1-2
IEC 62366-1</v>
      </c>
      <c r="D1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188" customHeight="1" x14ac:dyDescent="0.2">
      <c r="A153" s="13" t="s">
        <v>290</v>
      </c>
      <c r="B153" s="17" t="s">
        <v>448</v>
      </c>
      <c r="C153" s="13" t="str">
        <f>$F$5&amp;CHAR(10)&amp;$F$27</f>
        <v>ISO 14971
ISO 20417</v>
      </c>
      <c r="D15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01" customHeight="1" x14ac:dyDescent="0.2">
      <c r="A154" s="13" t="s">
        <v>291</v>
      </c>
      <c r="B154" s="17"/>
      <c r="C154" s="54" t="s">
        <v>605</v>
      </c>
      <c r="D154" s="55"/>
    </row>
    <row r="155" spans="1:4" ht="181" customHeight="1" x14ac:dyDescent="0.2">
      <c r="A155" s="13" t="s">
        <v>147</v>
      </c>
      <c r="B155" s="17" t="s">
        <v>448</v>
      </c>
      <c r="C155" s="13" t="str">
        <f>$F$5&amp;CHAR(10)&amp;$F$19&amp;CHAR(10)&amp;$F$20</f>
        <v>ISO 14971
IEC 60601-1
IEC 60601-1-2</v>
      </c>
      <c r="D15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59" t="s">
        <v>148</v>
      </c>
      <c r="B156" s="60"/>
      <c r="C156" s="60"/>
      <c r="D156" s="61"/>
    </row>
    <row r="157" spans="1:4" ht="120" customHeight="1" x14ac:dyDescent="0.2">
      <c r="A157" s="19" t="s">
        <v>149</v>
      </c>
      <c r="B157" s="17" t="s">
        <v>448</v>
      </c>
      <c r="C157" s="13" t="str">
        <f>$F$13&amp;CHAR(10)&amp;$F$14&amp;CHAR(10)&amp;$F$17&amp;CHAR(10)&amp;$F$18&amp;CHAR(10)&amp;$F$22</f>
        <v>ISO 10555-5
ISO 7864
ISO 80369-1
ISO 80369-7
ISO 8536-4</v>
      </c>
      <c r="D157"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3" t="s">
        <v>150</v>
      </c>
      <c r="B158" s="17" t="s">
        <v>448</v>
      </c>
      <c r="C158" s="13" t="str">
        <f>$F$5&amp;CHAR(10)</f>
        <v xml:space="preserve">ISO 14971
</v>
      </c>
      <c r="D158"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3" t="s">
        <v>151</v>
      </c>
      <c r="B159" s="17" t="s">
        <v>448</v>
      </c>
      <c r="C159" s="13" t="str">
        <f>$F$21&amp;CHAR(10)&amp;$F$27</f>
        <v>IEC 62366-1
ISO 20417</v>
      </c>
      <c r="D15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1">$G$1</f>
        <v>N/A</v>
      </c>
      <c r="D163" s="19" t="str">
        <f t="shared" si="11"/>
        <v>N/A</v>
      </c>
    </row>
    <row r="164" spans="1:4" x14ac:dyDescent="0.2">
      <c r="A164" s="19" t="s">
        <v>156</v>
      </c>
      <c r="B164" s="17" t="s">
        <v>506</v>
      </c>
      <c r="C164" s="19" t="str">
        <f t="shared" si="11"/>
        <v>N/A</v>
      </c>
      <c r="D164" s="19" t="str">
        <f t="shared" si="11"/>
        <v>N/A</v>
      </c>
    </row>
    <row r="165" spans="1:4" x14ac:dyDescent="0.2">
      <c r="A165" s="19" t="s">
        <v>157</v>
      </c>
      <c r="B165" s="17" t="s">
        <v>506</v>
      </c>
      <c r="C165" s="19" t="str">
        <f t="shared" si="11"/>
        <v>N/A</v>
      </c>
      <c r="D165" s="19" t="str">
        <f t="shared" si="11"/>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$F$21&amp;CHAR(10)&amp;$F$27</f>
        <v>IEC 62366-1
ISO 20417</v>
      </c>
      <c r="D17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3" t="s">
        <v>165</v>
      </c>
      <c r="B175" s="17" t="s">
        <v>448</v>
      </c>
      <c r="C175" s="13" t="str">
        <f>$F$27</f>
        <v>ISO 20417</v>
      </c>
      <c r="D1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19" t="s">
        <v>166</v>
      </c>
      <c r="B176" s="17" t="s">
        <v>448</v>
      </c>
      <c r="C176" s="13" t="str">
        <f>$F$27</f>
        <v>ISO 20417</v>
      </c>
      <c r="D17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112" customHeight="1" x14ac:dyDescent="0.2">
      <c r="A177" s="13" t="s">
        <v>167</v>
      </c>
      <c r="B177" s="17" t="s">
        <v>448</v>
      </c>
      <c r="C177" s="13" t="str">
        <f>$F$27</f>
        <v>ISO 20417</v>
      </c>
      <c r="D17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8" spans="1:4" ht="51" x14ac:dyDescent="0.2">
      <c r="A178" s="13" t="s">
        <v>168</v>
      </c>
      <c r="B178" s="17"/>
      <c r="C178" s="54" t="s">
        <v>605</v>
      </c>
      <c r="D178" s="55"/>
    </row>
    <row r="179" spans="1:4" ht="34" x14ac:dyDescent="0.2">
      <c r="A179" s="13" t="s">
        <v>178</v>
      </c>
      <c r="B179" s="17"/>
      <c r="C179" s="54" t="s">
        <v>605</v>
      </c>
      <c r="D179" s="55"/>
    </row>
    <row r="180" spans="1:4" ht="85" customHeight="1" x14ac:dyDescent="0.2">
      <c r="A180" s="13" t="s">
        <v>169</v>
      </c>
      <c r="B180" s="17" t="s">
        <v>448</v>
      </c>
      <c r="C180" s="13" t="str">
        <f>$F$5&amp;CHAR(10)&amp;$F$27</f>
        <v>ISO 14971
ISO 20417</v>
      </c>
      <c r="D18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3" t="s">
        <v>170</v>
      </c>
      <c r="B181" s="17" t="s">
        <v>448</v>
      </c>
      <c r="C181" s="13" t="str">
        <f>$F$27</f>
        <v>ISO 20417</v>
      </c>
      <c r="D18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$F$27</f>
        <v>ISO 20417</v>
      </c>
      <c r="D18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19" t="s">
        <v>173</v>
      </c>
      <c r="B185" s="17" t="s">
        <v>448</v>
      </c>
      <c r="C185" s="13" t="str">
        <f>$F$27</f>
        <v>ISO 20417</v>
      </c>
      <c r="D18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19" t="s">
        <v>175</v>
      </c>
      <c r="B186" s="17" t="s">
        <v>448</v>
      </c>
      <c r="C186" s="13" t="str">
        <f>$F$27</f>
        <v>ISO 20417</v>
      </c>
      <c r="D18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19" t="s">
        <v>176</v>
      </c>
      <c r="B187" s="17" t="s">
        <v>448</v>
      </c>
      <c r="C187" s="13" t="str">
        <f>$F$27</f>
        <v>ISO 20417</v>
      </c>
      <c r="D18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6" t="s">
        <v>177</v>
      </c>
      <c r="B188" s="57"/>
      <c r="C188" s="57"/>
      <c r="D188" s="58"/>
    </row>
    <row r="189" spans="1:4" x14ac:dyDescent="0.2">
      <c r="A189" s="19" t="s">
        <v>405</v>
      </c>
      <c r="B189" s="17"/>
      <c r="C189" s="54" t="s">
        <v>605</v>
      </c>
      <c r="D189" s="55"/>
    </row>
    <row r="190" spans="1:4" ht="43" customHeight="1" x14ac:dyDescent="0.2">
      <c r="A190" s="19" t="s">
        <v>406</v>
      </c>
      <c r="B190" s="17"/>
      <c r="C190" s="54" t="s">
        <v>605</v>
      </c>
      <c r="D190" s="55"/>
    </row>
    <row r="191" spans="1:4" x14ac:dyDescent="0.2">
      <c r="A191" s="19" t="s">
        <v>407</v>
      </c>
      <c r="B191" s="17"/>
      <c r="C191" s="54" t="s">
        <v>605</v>
      </c>
      <c r="D191" s="55"/>
    </row>
    <row r="192" spans="1:4" ht="50" customHeight="1" x14ac:dyDescent="0.2">
      <c r="A192" s="19" t="s">
        <v>184</v>
      </c>
      <c r="B192" s="17" t="s">
        <v>448</v>
      </c>
      <c r="C192" s="13" t="str">
        <f t="shared" ref="C192:C197" si="12">$F$27</f>
        <v>ISO 20417</v>
      </c>
      <c r="D192" s="13" t="str">
        <f t="shared" ref="D192:D204"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19" t="s">
        <v>185</v>
      </c>
      <c r="B193" s="17" t="s">
        <v>448</v>
      </c>
      <c r="C193" s="13" t="str">
        <f t="shared" si="12"/>
        <v>ISO 20417</v>
      </c>
      <c r="D193"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19" t="s">
        <v>186</v>
      </c>
      <c r="B194" s="17" t="s">
        <v>448</v>
      </c>
      <c r="C194" s="13" t="str">
        <f t="shared" si="12"/>
        <v>ISO 20417</v>
      </c>
      <c r="D194"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19" t="s">
        <v>227</v>
      </c>
      <c r="B195" s="17" t="s">
        <v>448</v>
      </c>
      <c r="C195" s="13" t="str">
        <f t="shared" si="12"/>
        <v>ISO 20417</v>
      </c>
      <c r="D195"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19" t="s">
        <v>187</v>
      </c>
      <c r="B196" s="17" t="s">
        <v>448</v>
      </c>
      <c r="C196" s="13" t="str">
        <f t="shared" si="12"/>
        <v>ISO 20417</v>
      </c>
      <c r="D196"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19" t="s">
        <v>355</v>
      </c>
      <c r="B197" s="17" t="s">
        <v>448</v>
      </c>
      <c r="C197" s="13" t="str">
        <f t="shared" si="12"/>
        <v>ISO 20417</v>
      </c>
      <c r="D197"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19" t="s">
        <v>189</v>
      </c>
      <c r="B198" s="17" t="s">
        <v>448</v>
      </c>
      <c r="C198" s="13" t="str">
        <f>_xlfn.TEXTJOIN(CHAR(10),TRUE,$F$23:$F$27)</f>
        <v>ISO 10993-7
ISO 11135
ISO 11607-1
ISO 11607-2
ISO 20417</v>
      </c>
      <c r="D198"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3" t="s">
        <v>190</v>
      </c>
      <c r="B199" s="17" t="s">
        <v>448</v>
      </c>
      <c r="C199" s="13" t="str">
        <f>$F$27</f>
        <v>ISO 20417</v>
      </c>
      <c r="D199"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19" t="s">
        <v>191</v>
      </c>
      <c r="B200" s="17" t="s">
        <v>448</v>
      </c>
      <c r="C200" s="13" t="str">
        <f>_xlfn.TEXTJOIN(CHAR(10),TRUE,$F$25:$F$27)</f>
        <v>ISO 11607-1
ISO 11607-2
ISO 20417</v>
      </c>
      <c r="D200"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19" t="s">
        <v>216</v>
      </c>
      <c r="B201" s="17" t="s">
        <v>448</v>
      </c>
      <c r="C201" s="13" t="str">
        <f>_xlfn.TEXTJOIN(CHAR(10),TRUE,$F$25:$F$27)</f>
        <v>ISO 11607-1
ISO 11607-2
ISO 20417</v>
      </c>
      <c r="D201"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19" t="s">
        <v>217</v>
      </c>
      <c r="B202" s="17" t="s">
        <v>448</v>
      </c>
      <c r="C202" s="13" t="str">
        <f>$F$27</f>
        <v>ISO 20417</v>
      </c>
      <c r="D202"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3" t="s">
        <v>226</v>
      </c>
      <c r="B203" s="17" t="s">
        <v>448</v>
      </c>
      <c r="C203" s="13" t="str">
        <f>$F$27</f>
        <v>ISO 20417</v>
      </c>
      <c r="D203"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3" t="s">
        <v>218</v>
      </c>
      <c r="B204" s="17" t="s">
        <v>448</v>
      </c>
      <c r="C204" s="13" t="str">
        <f>$F$21&amp;CHAR(10)&amp;$F$27</f>
        <v>IEC 62366-1
ISO 20417</v>
      </c>
      <c r="D204"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71" customHeight="1" x14ac:dyDescent="0.2">
      <c r="A208" s="19" t="s">
        <v>222</v>
      </c>
      <c r="B208" s="17" t="s">
        <v>448</v>
      </c>
      <c r="C208" s="13" t="str">
        <f>_xlfn.TEXTJOIN(CHAR(10),TRUE,$F$25:$F$27)</f>
        <v>ISO 11607-1
ISO 11607-2
ISO 20417</v>
      </c>
      <c r="D208" s="13" t="str">
        <f t="shared" ref="D208:D217" si="14">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19" t="s">
        <v>223</v>
      </c>
      <c r="B209" s="17" t="s">
        <v>448</v>
      </c>
      <c r="C209" s="13" t="str">
        <f>_xlfn.TEXTJOIN(CHAR(10),TRUE,$F$25:$F$27)</f>
        <v>ISO 11607-1
ISO 11607-2
ISO 20417</v>
      </c>
      <c r="D209"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19" t="s">
        <v>224</v>
      </c>
      <c r="B210" s="17" t="s">
        <v>448</v>
      </c>
      <c r="C210" s="13" t="str">
        <f>_xlfn.TEXTJOIN(CHAR(10),TRUE,$F$23:$F$27)</f>
        <v>ISO 10993-7
ISO 11135
ISO 11607-1
ISO 11607-2
ISO 20417</v>
      </c>
      <c r="D210"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19" t="s">
        <v>225</v>
      </c>
      <c r="B211" s="17" t="s">
        <v>448</v>
      </c>
      <c r="C211" s="13" t="str">
        <f>_xlfn.TEXTJOIN(CHAR(10),TRUE,$F$25:$F$27)</f>
        <v>ISO 11607-1
ISO 11607-2
ISO 20417</v>
      </c>
      <c r="D211"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19" t="s">
        <v>320</v>
      </c>
      <c r="B212" s="17" t="s">
        <v>448</v>
      </c>
      <c r="C212" s="13" t="str">
        <f>_xlfn.TEXTJOIN(CHAR(10),TRUE,$F$25:$F$27)</f>
        <v>ISO 11607-1
ISO 11607-2
ISO 20417</v>
      </c>
      <c r="D212"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19" t="s">
        <v>321</v>
      </c>
      <c r="B213" s="17" t="s">
        <v>448</v>
      </c>
      <c r="C213" s="13" t="str">
        <f>$F$27</f>
        <v>ISO 20417</v>
      </c>
      <c r="D213"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67" customHeight="1" x14ac:dyDescent="0.2">
      <c r="A214" s="19" t="s">
        <v>322</v>
      </c>
      <c r="B214" s="17" t="s">
        <v>448</v>
      </c>
      <c r="C214" s="13" t="str">
        <f>$F$27</f>
        <v>ISO 20417</v>
      </c>
      <c r="D214"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19" t="s">
        <v>319</v>
      </c>
      <c r="B215" s="17" t="s">
        <v>448</v>
      </c>
      <c r="C215" s="13" t="str">
        <f>$F$27</f>
        <v>ISO 20417</v>
      </c>
      <c r="D215"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19" t="s">
        <v>323</v>
      </c>
      <c r="B216" s="17" t="s">
        <v>448</v>
      </c>
      <c r="C216" s="13" t="str">
        <f>$F$27</f>
        <v>ISO 20417</v>
      </c>
      <c r="D216"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19" t="s">
        <v>241</v>
      </c>
      <c r="B217" s="17" t="s">
        <v>448</v>
      </c>
      <c r="C217" s="13" t="str">
        <f>_xlfn.TEXTJOIN(CHAR(10),TRUE,$F$25:$F$27)</f>
        <v>ISO 11607-1
ISO 11607-2
ISO 20417</v>
      </c>
      <c r="D217" s="13"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 t="shared" ref="C220:C229" si="15">$F$27</f>
        <v>ISO 20417</v>
      </c>
      <c r="D220" s="13" t="str">
        <f t="shared" ref="D220:D229"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19" t="s">
        <v>231</v>
      </c>
      <c r="B221" s="17" t="s">
        <v>448</v>
      </c>
      <c r="C221" s="13" t="str">
        <f t="shared" si="15"/>
        <v>ISO 20417</v>
      </c>
      <c r="D221"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19" t="s">
        <v>232</v>
      </c>
      <c r="B222" s="17" t="s">
        <v>448</v>
      </c>
      <c r="C222" s="13" t="str">
        <f t="shared" si="15"/>
        <v>ISO 20417</v>
      </c>
      <c r="D222"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19" t="s">
        <v>233</v>
      </c>
      <c r="B223" s="17" t="s">
        <v>448</v>
      </c>
      <c r="C223" s="13" t="str">
        <f t="shared" si="15"/>
        <v>ISO 20417</v>
      </c>
      <c r="D223"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19" t="s">
        <v>234</v>
      </c>
      <c r="B224" s="17" t="s">
        <v>448</v>
      </c>
      <c r="C224" s="13" t="str">
        <f t="shared" si="15"/>
        <v>ISO 20417</v>
      </c>
      <c r="D224"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134" customHeight="1" x14ac:dyDescent="0.2">
      <c r="A225" s="19" t="s">
        <v>235</v>
      </c>
      <c r="B225" s="17" t="s">
        <v>448</v>
      </c>
      <c r="C225" s="13" t="str">
        <f t="shared" si="15"/>
        <v>ISO 20417</v>
      </c>
      <c r="D22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26" spans="1:4" ht="69" customHeight="1" x14ac:dyDescent="0.2">
      <c r="A226" s="19" t="s">
        <v>236</v>
      </c>
      <c r="B226" s="17" t="s">
        <v>448</v>
      </c>
      <c r="C226" s="13" t="str">
        <f>$F$5&amp;CHAR(10)&amp;$F$27</f>
        <v>ISO 14971
ISO 20417</v>
      </c>
      <c r="D226"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19" t="s">
        <v>237</v>
      </c>
      <c r="B227" s="17" t="s">
        <v>448</v>
      </c>
      <c r="C227" s="13" t="str">
        <f t="shared" si="15"/>
        <v>ISO 20417</v>
      </c>
      <c r="D227"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3" t="s">
        <v>238</v>
      </c>
      <c r="B228" s="17" t="s">
        <v>448</v>
      </c>
      <c r="C228" s="13" t="str">
        <f t="shared" si="15"/>
        <v>ISO 20417</v>
      </c>
      <c r="D228"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19" t="s">
        <v>239</v>
      </c>
      <c r="B229" s="17" t="s">
        <v>448</v>
      </c>
      <c r="C229" s="13" t="str">
        <f t="shared" si="15"/>
        <v>ISO 20417</v>
      </c>
      <c r="D229"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6" t="s">
        <v>240</v>
      </c>
      <c r="B230" s="57"/>
      <c r="C230" s="57"/>
      <c r="D230" s="58"/>
    </row>
    <row r="231" spans="1:4" ht="115" customHeight="1" x14ac:dyDescent="0.2">
      <c r="A231" s="13" t="s">
        <v>408</v>
      </c>
      <c r="B231" s="17" t="s">
        <v>448</v>
      </c>
      <c r="C231" s="13" t="str">
        <f>$F$27</f>
        <v>ISO 20417</v>
      </c>
      <c r="D23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3" t="s">
        <v>409</v>
      </c>
      <c r="B232" s="17" t="s">
        <v>448</v>
      </c>
      <c r="C232" s="13" t="str">
        <f>$F$27</f>
        <v>ISO 20417</v>
      </c>
      <c r="D23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3" t="s">
        <v>410</v>
      </c>
      <c r="B233" s="17" t="s">
        <v>448</v>
      </c>
      <c r="C233" s="13" t="str">
        <f>$F$27</f>
        <v>ISO 20417</v>
      </c>
      <c r="D23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3" t="s">
        <v>411</v>
      </c>
      <c r="B234" s="17" t="s">
        <v>448</v>
      </c>
      <c r="C234" s="13" t="str">
        <f>$F$5&amp;CHAR(10)&amp;$F$27</f>
        <v>ISO 14971
ISO 20417</v>
      </c>
      <c r="D23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21" customHeight="1" x14ac:dyDescent="0.2">
      <c r="A235" s="19" t="s">
        <v>243</v>
      </c>
      <c r="B235" s="17" t="s">
        <v>448</v>
      </c>
      <c r="C235" s="13" t="str">
        <f>_xlfn.TEXTJOIN(CHAR(10),TRUE,$F$25:$F$27)</f>
        <v>ISO 11607-1
ISO 11607-2
ISO 20417</v>
      </c>
      <c r="D235" s="13" t="str">
        <f t="shared" ref="D235:D237" si="17">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30" customHeight="1" x14ac:dyDescent="0.2">
      <c r="A236" s="19" t="s">
        <v>242</v>
      </c>
      <c r="B236" s="17" t="s">
        <v>448</v>
      </c>
      <c r="C236" s="13" t="str">
        <f>$F$27</f>
        <v>ISO 20417</v>
      </c>
      <c r="D236" s="13"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3" t="s">
        <v>433</v>
      </c>
      <c r="B237" s="17" t="s">
        <v>448</v>
      </c>
      <c r="C237" s="13" t="str">
        <f>$F$5&amp;CHAR(10)&amp;$F$27</f>
        <v>ISO 14971
ISO 20417</v>
      </c>
      <c r="D237" s="13"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ISO 11607-1
ISO 11607-2
ISO 20417</v>
      </c>
      <c r="D2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6" t="s">
        <v>245</v>
      </c>
      <c r="B240" s="57"/>
      <c r="C240" s="57"/>
      <c r="D240" s="58"/>
    </row>
    <row r="241" spans="1:9" ht="160" customHeight="1" x14ac:dyDescent="0.2">
      <c r="A241" s="13" t="s">
        <v>412</v>
      </c>
      <c r="B241" s="17" t="s">
        <v>448</v>
      </c>
      <c r="C241" s="13" t="str">
        <f>$F$21&amp;CHAR(10)&amp;$F$27</f>
        <v>IEC 62366-1
ISO 20417</v>
      </c>
      <c r="D24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9" ht="167" customHeight="1" x14ac:dyDescent="0.2">
      <c r="A242" s="13" t="s">
        <v>413</v>
      </c>
      <c r="B242" s="17" t="s">
        <v>448</v>
      </c>
      <c r="C242" s="13" t="str">
        <f>$F$21&amp;CHAR(10)&amp;$F$27</f>
        <v>IEC 62366-1
ISO 20417</v>
      </c>
      <c r="D24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9" x14ac:dyDescent="0.2">
      <c r="A243" s="56" t="s">
        <v>246</v>
      </c>
      <c r="B243" s="57"/>
      <c r="C243" s="57"/>
      <c r="D243" s="58"/>
    </row>
    <row r="244" spans="1:9" s="89" customFormat="1" ht="111" customHeight="1" x14ac:dyDescent="0.2">
      <c r="A244" s="84" t="s">
        <v>414</v>
      </c>
      <c r="B244" s="85" t="s">
        <v>448</v>
      </c>
      <c r="C244" s="84" t="str">
        <f>$F$19&amp;CHAR(10)&amp;$F$20&amp;CHAR(10)&amp;$F$27&amp;CHAR(10)&amp;$F$28</f>
        <v>IEC 60601-1
IEC 60601-1-2
ISO 20417
IEC 63000</v>
      </c>
      <c r="D244" s="84"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c r="F244" s="90"/>
      <c r="I244" s="91"/>
    </row>
    <row r="245" spans="1:9" s="89" customFormat="1" ht="100" customHeight="1" x14ac:dyDescent="0.2">
      <c r="A245" s="84" t="s">
        <v>415</v>
      </c>
      <c r="B245" s="85" t="s">
        <v>448</v>
      </c>
      <c r="C245" s="84" t="str">
        <f>$F$19&amp;CHAR(10)&amp;$F$20&amp;CHAR(10)&amp;$F$27&amp;CHAR(10)&amp;$F$28</f>
        <v>IEC 60601-1
IEC 60601-1-2
ISO 20417
IEC 63000</v>
      </c>
      <c r="D245" s="84"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c r="F245" s="90"/>
      <c r="I245" s="91"/>
    </row>
    <row r="246" spans="1:9" ht="46" customHeight="1" x14ac:dyDescent="0.2">
      <c r="A246" s="54" t="s">
        <v>247</v>
      </c>
      <c r="B246" s="62"/>
      <c r="C246" s="62"/>
      <c r="D246" s="55"/>
    </row>
    <row r="247" spans="1:9" ht="78" customHeight="1" x14ac:dyDescent="0.2">
      <c r="A247" s="19" t="s">
        <v>416</v>
      </c>
      <c r="B247" s="17" t="s">
        <v>448</v>
      </c>
      <c r="C247" s="13" t="str">
        <f>$F$5&amp;CHAR(10)&amp;$F$27</f>
        <v>ISO 14971
ISO 20417</v>
      </c>
      <c r="D24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9" ht="92" customHeight="1" x14ac:dyDescent="0.2">
      <c r="A248" s="13" t="s">
        <v>417</v>
      </c>
      <c r="B248" s="17" t="s">
        <v>448</v>
      </c>
      <c r="C248" s="13" t="str">
        <f>$F$5&amp;CHAR(10)&amp;$F$27&amp;CHAR(10)&amp;$F$28</f>
        <v>ISO 14971
ISO 20417
IEC 63000</v>
      </c>
      <c r="D24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9" ht="121" customHeight="1" x14ac:dyDescent="0.2">
      <c r="A249" s="13" t="s">
        <v>418</v>
      </c>
      <c r="B249" s="17" t="s">
        <v>448</v>
      </c>
      <c r="C249" s="13" t="str">
        <f>$F$5&amp;CHAR(10)&amp;$F$27&amp;CHAR(10)&amp;$F$28</f>
        <v>ISO 14971
ISO 20417
IEC 63000</v>
      </c>
      <c r="D24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9" ht="83" customHeight="1" x14ac:dyDescent="0.2">
      <c r="A250" s="13" t="s">
        <v>419</v>
      </c>
      <c r="B250" s="17" t="s">
        <v>448</v>
      </c>
      <c r="C250" s="13" t="str">
        <f>$F$5&amp;CHAR(10)&amp;$F$6&amp;CHAR(10)&amp;$F$27</f>
        <v>ISO 14971
ISO 10993-1
ISO 20417</v>
      </c>
      <c r="D25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9" ht="102" customHeight="1" x14ac:dyDescent="0.2">
      <c r="A251" s="19" t="s">
        <v>420</v>
      </c>
      <c r="B251" s="17" t="s">
        <v>448</v>
      </c>
      <c r="C251" s="13" t="str">
        <f>$F$5&amp;CHAR(10)&amp;$F$6&amp;CHAR(10)&amp;$F$27</f>
        <v>ISO 14971
ISO 10993-1
ISO 20417</v>
      </c>
      <c r="D25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9" ht="34" x14ac:dyDescent="0.2">
      <c r="A252" s="13" t="s">
        <v>421</v>
      </c>
      <c r="B252" s="17" t="s">
        <v>506</v>
      </c>
      <c r="C252" s="19" t="str">
        <f>$G$1</f>
        <v>N/A</v>
      </c>
      <c r="D252" s="19" t="str">
        <f>$G$1</f>
        <v>N/A</v>
      </c>
    </row>
    <row r="253" spans="1:9" ht="168" customHeight="1" x14ac:dyDescent="0.2">
      <c r="A253" s="13" t="s">
        <v>248</v>
      </c>
      <c r="B253" s="17" t="s">
        <v>448</v>
      </c>
      <c r="C253" s="13" t="str">
        <f>$F$5&amp;CHAR(10)&amp;$F$6&amp;CHAR(10)&amp;$F$27</f>
        <v>ISO 14971
ISO 10993-1
ISO 20417</v>
      </c>
      <c r="D25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9" x14ac:dyDescent="0.2">
      <c r="A254" s="19" t="s">
        <v>249</v>
      </c>
      <c r="B254" s="17" t="s">
        <v>506</v>
      </c>
      <c r="C254" s="19" t="str">
        <f>$G$1</f>
        <v>N/A</v>
      </c>
      <c r="D254" s="19" t="str">
        <f>$G$1</f>
        <v>N/A</v>
      </c>
    </row>
    <row r="255" spans="1:9" x14ac:dyDescent="0.2">
      <c r="A255" s="56" t="s">
        <v>250</v>
      </c>
      <c r="B255" s="57"/>
      <c r="C255" s="57"/>
      <c r="D255" s="58"/>
    </row>
    <row r="256" spans="1:9" ht="132" customHeight="1" x14ac:dyDescent="0.2">
      <c r="A256" s="19" t="s">
        <v>422</v>
      </c>
      <c r="B256" s="17" t="s">
        <v>448</v>
      </c>
      <c r="C256" s="13" t="str">
        <f>$F$5&amp;CHAR(10)&amp;$F$27</f>
        <v>ISO 14971
ISO 20417</v>
      </c>
      <c r="D25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19" t="s">
        <v>423</v>
      </c>
      <c r="B257" s="17" t="s">
        <v>448</v>
      </c>
      <c r="C257" s="13" t="str">
        <f>$F$5&amp;CHAR(10)&amp;$F$27</f>
        <v>ISO 14971
ISO 20417</v>
      </c>
      <c r="D25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19" t="s">
        <v>251</v>
      </c>
      <c r="B258" s="17" t="s">
        <v>506</v>
      </c>
      <c r="C258" s="19" t="str">
        <f t="shared" ref="C258:D260" si="18">$G$1</f>
        <v>N/A</v>
      </c>
      <c r="D258" s="19" t="str">
        <f t="shared" si="18"/>
        <v>N/A</v>
      </c>
    </row>
    <row r="259" spans="1:4" x14ac:dyDescent="0.2">
      <c r="A259" s="19" t="s">
        <v>252</v>
      </c>
      <c r="B259" s="17" t="s">
        <v>506</v>
      </c>
      <c r="C259" s="19" t="str">
        <f t="shared" si="18"/>
        <v>N/A</v>
      </c>
      <c r="D259" s="19" t="str">
        <f t="shared" si="18"/>
        <v>N/A</v>
      </c>
    </row>
    <row r="260" spans="1:4" x14ac:dyDescent="0.2">
      <c r="A260" s="19" t="s">
        <v>253</v>
      </c>
      <c r="B260" s="17" t="s">
        <v>506</v>
      </c>
      <c r="C260" s="19" t="str">
        <f t="shared" si="18"/>
        <v>N/A</v>
      </c>
      <c r="D260" s="19" t="str">
        <f t="shared" si="18"/>
        <v>N/A</v>
      </c>
    </row>
    <row r="261" spans="1:4" ht="106" customHeight="1" x14ac:dyDescent="0.2">
      <c r="A261" s="19" t="s">
        <v>254</v>
      </c>
      <c r="B261" s="17" t="s">
        <v>448</v>
      </c>
      <c r="C261" s="13" t="str">
        <f>$F$27</f>
        <v>ISO 20417</v>
      </c>
      <c r="D2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19" t="s">
        <v>255</v>
      </c>
      <c r="B262" s="17" t="s">
        <v>448</v>
      </c>
      <c r="C262" s="13" t="str">
        <f>$F$5&amp;CHAR(10)&amp;$F$27</f>
        <v>ISO 14971
ISO 20417</v>
      </c>
      <c r="D2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19" t="s">
        <v>256</v>
      </c>
      <c r="B263" s="17" t="s">
        <v>506</v>
      </c>
      <c r="C263" s="19" t="str">
        <f>$G$1</f>
        <v>N/A</v>
      </c>
      <c r="D263" s="19" t="str">
        <f>$G$1</f>
        <v>N/A</v>
      </c>
    </row>
    <row r="264" spans="1:4" ht="34" x14ac:dyDescent="0.2">
      <c r="A264" s="13" t="s">
        <v>257</v>
      </c>
      <c r="B264" s="17"/>
      <c r="C264" s="54" t="s">
        <v>605</v>
      </c>
      <c r="D264" s="55"/>
    </row>
  </sheetData>
  <mergeCells count="68">
    <mergeCell ref="C264:D264"/>
    <mergeCell ref="A50:D50"/>
    <mergeCell ref="A55:D55"/>
    <mergeCell ref="A57:D57"/>
    <mergeCell ref="A59:D59"/>
    <mergeCell ref="A111:D111"/>
    <mergeCell ref="C102:D102"/>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C37:D37"/>
    <mergeCell ref="C90:D90"/>
    <mergeCell ref="C101:D101"/>
    <mergeCell ref="A6:D6"/>
    <mergeCell ref="A7:D7"/>
    <mergeCell ref="A14:D14"/>
    <mergeCell ref="A19:D19"/>
    <mergeCell ref="A28:D28"/>
    <mergeCell ref="C25:D25"/>
    <mergeCell ref="A107:D107"/>
    <mergeCell ref="A108:D108"/>
    <mergeCell ref="A135:D135"/>
    <mergeCell ref="A115:D115"/>
    <mergeCell ref="A120:D120"/>
    <mergeCell ref="A125:D125"/>
    <mergeCell ref="A76:D76"/>
    <mergeCell ref="A79:D79"/>
    <mergeCell ref="A80:D80"/>
    <mergeCell ref="A84:D84"/>
    <mergeCell ref="A89:D89"/>
    <mergeCell ref="A255:D255"/>
    <mergeCell ref="A188:D188"/>
    <mergeCell ref="A230:D230"/>
    <mergeCell ref="A207:D207"/>
    <mergeCell ref="A219:D219"/>
    <mergeCell ref="A218:D218"/>
    <mergeCell ref="A240:D240"/>
    <mergeCell ref="A243:D243"/>
    <mergeCell ref="A246:D246"/>
    <mergeCell ref="C191:D191"/>
    <mergeCell ref="C189:D189"/>
    <mergeCell ref="C190:D190"/>
    <mergeCell ref="A206:D206"/>
    <mergeCell ref="A171:D171"/>
    <mergeCell ref="A172:D172"/>
    <mergeCell ref="A173:D173"/>
    <mergeCell ref="A182:D182"/>
    <mergeCell ref="A183:D183"/>
    <mergeCell ref="C178:D178"/>
    <mergeCell ref="C179:D179"/>
    <mergeCell ref="C150:D150"/>
    <mergeCell ref="C154:D154"/>
    <mergeCell ref="A162:D162"/>
    <mergeCell ref="A160:D160"/>
    <mergeCell ref="A148:D148"/>
    <mergeCell ref="A156:D156"/>
    <mergeCell ref="A143:D143"/>
    <mergeCell ref="C151:D151"/>
  </mergeCells>
  <dataValidations count="1">
    <dataValidation type="list" allowBlank="1" showInputMessage="1" showErrorMessage="1" sqref="B4:B5 B8:B13 B15:B18 B189:B205 B43:B45 B60:B62 B149:B155 B56 B58 B51:B54 B65:B75 B77:B78 B81:B83 B85:B88 B30:B39 B116:B119 B90 B47:B48 B105:B106 B109:B110 B121:B124 B126:B133 B136:B137 B139:B142 B144:B147 B92:B103 B157:B159 B163:B165 B161 B167:B168 B256:B264 B184:B187 B208:B217 B112:B114 B220:B229 B231:B239 B241:B242 B244:B245 B20:B25 B247:B254 B174:B181"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52" zoomScale="80" zoomScaleNormal="80" workbookViewId="0">
      <selection activeCell="A264" sqref="A264"/>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6" customWidth="1"/>
    <col min="7" max="7" width="52.33203125" style="26" customWidth="1"/>
    <col min="8" max="8" width="6.33203125" style="26" customWidth="1"/>
    <col min="9" max="9" width="32.5" style="27" customWidth="1"/>
    <col min="10" max="10" width="19.1640625" style="26" customWidth="1"/>
    <col min="11" max="16384" width="10.83203125" style="26"/>
  </cols>
  <sheetData>
    <row r="1" spans="1:10" ht="17" x14ac:dyDescent="0.2">
      <c r="A1" s="31" t="s">
        <v>24</v>
      </c>
      <c r="F1" s="31" t="s">
        <v>20</v>
      </c>
      <c r="G1" s="26" t="s">
        <v>480</v>
      </c>
      <c r="I1" s="32" t="s">
        <v>956</v>
      </c>
    </row>
    <row r="2" spans="1:10" x14ac:dyDescent="0.2">
      <c r="A2" s="26"/>
    </row>
    <row r="3" spans="1:10" ht="34" x14ac:dyDescent="0.2">
      <c r="A3" s="33" t="s">
        <v>22</v>
      </c>
      <c r="B3" s="20" t="s">
        <v>3</v>
      </c>
      <c r="C3" s="33" t="s">
        <v>4</v>
      </c>
      <c r="D3" s="33" t="s">
        <v>40</v>
      </c>
      <c r="E3" s="5"/>
      <c r="F3" s="34" t="s">
        <v>20</v>
      </c>
      <c r="G3" s="34" t="s">
        <v>21</v>
      </c>
      <c r="I3" s="20" t="s">
        <v>954</v>
      </c>
      <c r="J3" s="20" t="s">
        <v>539</v>
      </c>
    </row>
    <row r="4" spans="1:10" ht="148" customHeight="1" x14ac:dyDescent="0.2">
      <c r="A4" s="13" t="s">
        <v>27</v>
      </c>
      <c r="B4" s="17" t="s">
        <v>448</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27"/>
      <c r="F4" s="35" t="s">
        <v>17</v>
      </c>
      <c r="G4" s="13" t="s">
        <v>471</v>
      </c>
      <c r="I4" s="13" t="s">
        <v>519</v>
      </c>
      <c r="J4" s="35" t="s">
        <v>543</v>
      </c>
    </row>
    <row r="5" spans="1:10" ht="93" customHeight="1" x14ac:dyDescent="0.2">
      <c r="A5" s="13" t="s">
        <v>1</v>
      </c>
      <c r="B5" s="17" t="s">
        <v>448</v>
      </c>
      <c r="C5" s="13" t="str">
        <f>$F$5</f>
        <v>ISO 14971</v>
      </c>
      <c r="D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27"/>
      <c r="F5" s="35" t="s">
        <v>18</v>
      </c>
      <c r="G5" s="13" t="s">
        <v>472</v>
      </c>
      <c r="I5" s="13" t="s">
        <v>530</v>
      </c>
      <c r="J5" s="35" t="s">
        <v>544</v>
      </c>
    </row>
    <row r="6" spans="1:10" ht="34" x14ac:dyDescent="0.2">
      <c r="A6" s="54" t="s">
        <v>2</v>
      </c>
      <c r="B6" s="62"/>
      <c r="C6" s="62"/>
      <c r="D6" s="55"/>
      <c r="E6" s="27"/>
      <c r="F6" s="35" t="s">
        <v>9</v>
      </c>
      <c r="G6" s="13" t="s">
        <v>473</v>
      </c>
      <c r="I6" s="13" t="s">
        <v>520</v>
      </c>
      <c r="J6" s="35" t="s">
        <v>545</v>
      </c>
    </row>
    <row r="7" spans="1:10" ht="51" x14ac:dyDescent="0.2">
      <c r="A7" s="54" t="s">
        <v>28</v>
      </c>
      <c r="B7" s="62"/>
      <c r="C7" s="62"/>
      <c r="D7" s="55"/>
      <c r="E7" s="27"/>
      <c r="F7" s="35" t="s">
        <v>12</v>
      </c>
      <c r="G7" s="13" t="s">
        <v>475</v>
      </c>
      <c r="I7" s="13" t="s">
        <v>525</v>
      </c>
      <c r="J7" s="36" t="s">
        <v>480</v>
      </c>
    </row>
    <row r="8" spans="1:10" ht="72" customHeight="1" x14ac:dyDescent="0.2">
      <c r="A8" s="13" t="s">
        <v>29</v>
      </c>
      <c r="B8" s="17" t="s">
        <v>448</v>
      </c>
      <c r="C8" s="13" t="str">
        <f t="shared" ref="C8:C13" si="0">$F$5</f>
        <v>ISO 14971</v>
      </c>
      <c r="D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27"/>
      <c r="F8" s="35" t="s">
        <v>11</v>
      </c>
      <c r="G8" s="13" t="s">
        <v>474</v>
      </c>
      <c r="I8" s="13" t="s">
        <v>526</v>
      </c>
      <c r="J8" s="35" t="s">
        <v>545</v>
      </c>
    </row>
    <row r="9" spans="1:10" ht="55" customHeight="1" x14ac:dyDescent="0.2">
      <c r="A9" s="13" t="s">
        <v>30</v>
      </c>
      <c r="B9" s="17" t="s">
        <v>448</v>
      </c>
      <c r="C9" s="13" t="str">
        <f t="shared" si="0"/>
        <v>ISO 14971</v>
      </c>
      <c r="D9" s="13"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27"/>
      <c r="F9" s="35" t="s">
        <v>10</v>
      </c>
      <c r="G9" s="13" t="s">
        <v>476</v>
      </c>
      <c r="I9" s="13" t="s">
        <v>527</v>
      </c>
      <c r="J9" s="35" t="s">
        <v>546</v>
      </c>
    </row>
    <row r="10" spans="1:10" ht="57" customHeight="1" x14ac:dyDescent="0.2">
      <c r="A10" s="13" t="s">
        <v>31</v>
      </c>
      <c r="B10" s="17" t="s">
        <v>448</v>
      </c>
      <c r="C10" s="13" t="str">
        <f t="shared" si="0"/>
        <v>ISO 14971</v>
      </c>
      <c r="D10"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27"/>
      <c r="F10" s="35" t="s">
        <v>496</v>
      </c>
      <c r="G10" s="13" t="s">
        <v>497</v>
      </c>
      <c r="I10" s="13" t="s">
        <v>528</v>
      </c>
      <c r="J10" s="35" t="s">
        <v>544</v>
      </c>
    </row>
    <row r="11" spans="1:10" ht="59" customHeight="1" x14ac:dyDescent="0.2">
      <c r="A11" s="13" t="s">
        <v>80</v>
      </c>
      <c r="B11" s="17" t="s">
        <v>448</v>
      </c>
      <c r="C11" s="13" t="str">
        <f t="shared" si="0"/>
        <v>ISO 14971</v>
      </c>
      <c r="D11"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27"/>
      <c r="F11" s="35" t="s">
        <v>498</v>
      </c>
      <c r="G11" s="13" t="s">
        <v>499</v>
      </c>
      <c r="I11" s="13" t="s">
        <v>529</v>
      </c>
      <c r="J11" s="35" t="s">
        <v>545</v>
      </c>
    </row>
    <row r="12" spans="1:10" ht="73" customHeight="1" x14ac:dyDescent="0.2">
      <c r="A12" s="13" t="s">
        <v>32</v>
      </c>
      <c r="B12" s="17" t="s">
        <v>448</v>
      </c>
      <c r="C12" s="13" t="str">
        <f t="shared" si="0"/>
        <v>ISO 14971</v>
      </c>
      <c r="D12"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27"/>
      <c r="F12" s="35" t="s">
        <v>487</v>
      </c>
      <c r="G12" s="13" t="s">
        <v>524</v>
      </c>
      <c r="I12" s="13" t="s">
        <v>531</v>
      </c>
      <c r="J12" s="36" t="s">
        <v>480</v>
      </c>
    </row>
    <row r="13" spans="1:10" ht="52" customHeight="1" x14ac:dyDescent="0.2">
      <c r="A13" s="13" t="s">
        <v>79</v>
      </c>
      <c r="B13" s="17" t="s">
        <v>448</v>
      </c>
      <c r="C13" s="13" t="str">
        <f t="shared" si="0"/>
        <v>ISO 14971</v>
      </c>
      <c r="D13"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27"/>
      <c r="F13" s="35" t="s">
        <v>13</v>
      </c>
      <c r="G13" s="13" t="s">
        <v>523</v>
      </c>
      <c r="I13" s="13" t="s">
        <v>532</v>
      </c>
      <c r="J13" s="35" t="s">
        <v>543</v>
      </c>
    </row>
    <row r="14" spans="1:10" ht="64" customHeight="1" x14ac:dyDescent="0.2">
      <c r="A14" s="65" t="s">
        <v>33</v>
      </c>
      <c r="B14" s="65"/>
      <c r="C14" s="65"/>
      <c r="D14" s="65"/>
      <c r="F14" s="35" t="s">
        <v>517</v>
      </c>
      <c r="G14" s="13" t="s">
        <v>521</v>
      </c>
      <c r="I14" s="13" t="s">
        <v>533</v>
      </c>
      <c r="J14" s="35" t="s">
        <v>547</v>
      </c>
    </row>
    <row r="15" spans="1:10" ht="66" customHeight="1" x14ac:dyDescent="0.2">
      <c r="A15" s="13" t="s">
        <v>5</v>
      </c>
      <c r="B15" s="17" t="s">
        <v>448</v>
      </c>
      <c r="C15" s="13" t="str">
        <f>$F$5</f>
        <v>ISO 14971</v>
      </c>
      <c r="D1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5" t="s">
        <v>518</v>
      </c>
      <c r="G15" s="13" t="s">
        <v>537</v>
      </c>
    </row>
    <row r="16" spans="1:10" ht="82" customHeight="1" x14ac:dyDescent="0.2">
      <c r="A16" s="13" t="s">
        <v>604</v>
      </c>
      <c r="B16" s="17" t="s">
        <v>448</v>
      </c>
      <c r="C16" s="13" t="str">
        <f>$F$5</f>
        <v>ISO 14971</v>
      </c>
      <c r="D16" s="14"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536</v>
      </c>
      <c r="G16" s="13" t="s">
        <v>538</v>
      </c>
    </row>
    <row r="17" spans="1:10" ht="78" customHeight="1" x14ac:dyDescent="0.2">
      <c r="A17" s="13" t="s">
        <v>35</v>
      </c>
      <c r="B17" s="17" t="s">
        <v>448</v>
      </c>
      <c r="C17" s="13" t="str">
        <f>$F$5</f>
        <v>ISO 14971</v>
      </c>
      <c r="D1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502</v>
      </c>
      <c r="G17" s="13" t="s">
        <v>503</v>
      </c>
    </row>
    <row r="18" spans="1:10" ht="118" customHeight="1" x14ac:dyDescent="0.2">
      <c r="A18" s="26" t="s">
        <v>0</v>
      </c>
      <c r="B18" s="17" t="s">
        <v>448</v>
      </c>
      <c r="C18" s="13" t="str">
        <f>$F$5</f>
        <v>ISO 14971</v>
      </c>
      <c r="D1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5" t="s">
        <v>534</v>
      </c>
      <c r="G18" s="13" t="s">
        <v>535</v>
      </c>
    </row>
    <row r="19" spans="1:10" ht="17" x14ac:dyDescent="0.2">
      <c r="A19" s="63" t="s">
        <v>6</v>
      </c>
      <c r="B19" s="63"/>
      <c r="C19" s="63"/>
      <c r="D19" s="63"/>
      <c r="F19" s="35" t="s">
        <v>16</v>
      </c>
      <c r="G19" s="13" t="s">
        <v>478</v>
      </c>
    </row>
    <row r="20" spans="1:10" ht="91" customHeight="1" x14ac:dyDescent="0.2">
      <c r="A20" s="13" t="s">
        <v>7</v>
      </c>
      <c r="B20" s="17" t="s">
        <v>448</v>
      </c>
      <c r="C20" s="13" t="str">
        <f>$F$5&amp;CHAR(10)&amp;$F$20</f>
        <v>ISO 14971
IEC 62366-1</v>
      </c>
      <c r="D2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504</v>
      </c>
      <c r="G20" s="13" t="s">
        <v>505</v>
      </c>
    </row>
    <row r="21" spans="1:10" ht="84" customHeight="1" x14ac:dyDescent="0.2">
      <c r="A21" s="13" t="s">
        <v>8</v>
      </c>
      <c r="B21" s="17" t="s">
        <v>448</v>
      </c>
      <c r="C21" s="13" t="str">
        <f>$F$5&amp;CHAR(10)&amp;$F$20</f>
        <v>ISO 14971
IEC 62366-1</v>
      </c>
      <c r="D2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5" t="s">
        <v>494</v>
      </c>
      <c r="G21" s="13" t="s">
        <v>495</v>
      </c>
      <c r="J21" s="27"/>
    </row>
    <row r="22" spans="1:10" ht="88" customHeight="1" x14ac:dyDescent="0.2">
      <c r="A22" s="13" t="s">
        <v>36</v>
      </c>
      <c r="B22" s="17" t="s">
        <v>448</v>
      </c>
      <c r="C22" s="13" t="str">
        <f>$F$5&amp;CHAR(10)&amp;_xlfn.TEXTJOIN(CHAR(10),TRUE,$F$12:$F$20)</f>
        <v>ISO 14971
ISO 23908
ISO 7864
ISO 7886-1
ISO 7886-2
ISO 7886-4
ISO 80369-7
ISO 8537
ISO 9626
IEC 62366-1</v>
      </c>
      <c r="D2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481</v>
      </c>
      <c r="G22" s="13" t="s">
        <v>482</v>
      </c>
    </row>
    <row r="23" spans="1:10" ht="95" customHeight="1" x14ac:dyDescent="0.2">
      <c r="A23" s="13" t="s">
        <v>37</v>
      </c>
      <c r="B23" s="17" t="s">
        <v>448</v>
      </c>
      <c r="C23" s="13" t="str">
        <f>$F$4&amp;CHAR(10)&amp;$F$5&amp;CHAR(10)&amp;_xlfn.TEXTJOIN(CHAR(10),TRUE,$F$12:$F$19)&amp;CHAR(10)&amp;_xlfn.TEXTJOIN(CHAR(10),TRUE,$F$23:$F$25)</f>
        <v>ISO 13485
ISO 14971
ISO 23908
ISO 7864
ISO 7886-1
ISO 7886-2
ISO 7886-4
ISO 80369-7
ISO 8537
ISO 9626
ISO 11607-1
ISO 11607-2
ISO 20417</v>
      </c>
      <c r="D2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483</v>
      </c>
      <c r="G23" s="13" t="s">
        <v>484</v>
      </c>
    </row>
    <row r="24" spans="1:10" ht="91" customHeight="1" x14ac:dyDescent="0.2">
      <c r="A24" s="13" t="s">
        <v>39</v>
      </c>
      <c r="B24" s="17" t="s">
        <v>448</v>
      </c>
      <c r="C24" s="13" t="str">
        <f>$F$5</f>
        <v>ISO 14971</v>
      </c>
      <c r="D2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500</v>
      </c>
      <c r="G24" s="13" t="s">
        <v>501</v>
      </c>
    </row>
    <row r="25" spans="1:10" ht="78" customHeight="1" x14ac:dyDescent="0.2">
      <c r="A25" s="13" t="s">
        <v>38</v>
      </c>
      <c r="B25" s="17"/>
      <c r="C25" s="54" t="s">
        <v>605</v>
      </c>
      <c r="D25" s="55"/>
      <c r="F25" s="35" t="s">
        <v>479</v>
      </c>
      <c r="G25" s="18" t="s">
        <v>597</v>
      </c>
    </row>
    <row r="26" spans="1:10" ht="32" customHeight="1" x14ac:dyDescent="0.2">
      <c r="F26" s="25"/>
      <c r="G26" s="27"/>
    </row>
    <row r="27" spans="1:10" ht="34" x14ac:dyDescent="0.2">
      <c r="A27" s="33" t="s">
        <v>23</v>
      </c>
      <c r="B27" s="20" t="s">
        <v>3</v>
      </c>
      <c r="C27" s="33" t="s">
        <v>4</v>
      </c>
      <c r="D27" s="33" t="s">
        <v>26</v>
      </c>
      <c r="F27" s="25"/>
    </row>
    <row r="28" spans="1:10" x14ac:dyDescent="0.2">
      <c r="A28" s="66" t="s">
        <v>42</v>
      </c>
      <c r="B28" s="66"/>
      <c r="C28" s="66"/>
      <c r="D28" s="66"/>
    </row>
    <row r="29" spans="1:10" ht="16" customHeight="1" x14ac:dyDescent="0.2">
      <c r="A29" s="65" t="s">
        <v>41</v>
      </c>
      <c r="B29" s="65"/>
      <c r="C29" s="65"/>
      <c r="D29" s="65"/>
      <c r="G29" s="27"/>
    </row>
    <row r="30" spans="1:10" ht="172" customHeight="1" x14ac:dyDescent="0.2">
      <c r="A30" s="19" t="s">
        <v>61</v>
      </c>
      <c r="B30" s="17" t="s">
        <v>448</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27"/>
    </row>
    <row r="31" spans="1:10" ht="116" customHeight="1" x14ac:dyDescent="0.2">
      <c r="A31" s="13" t="s">
        <v>60</v>
      </c>
      <c r="B31" s="17" t="s">
        <v>448</v>
      </c>
      <c r="C31" s="13" t="str">
        <f>_xlfn.TEXTJOIN(CHAR(10),TRUE,$F$6:$F$11)</f>
        <v>ISO 10993-1
ISO 10993-4
ISO 10993-5
ISO 10993-10
ISO 10993-11
ISO 10993-23</v>
      </c>
      <c r="D3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19" t="s">
        <v>59</v>
      </c>
      <c r="B32" s="17" t="s">
        <v>506</v>
      </c>
      <c r="C32" s="19" t="str">
        <f>$G$1</f>
        <v>N/A</v>
      </c>
      <c r="D32" s="19" t="str">
        <f>$G$1</f>
        <v>N/A</v>
      </c>
      <c r="F32" s="27"/>
      <c r="G32" s="27"/>
    </row>
    <row r="33" spans="1:7" ht="82" customHeight="1" x14ac:dyDescent="0.2">
      <c r="A33" s="19" t="s">
        <v>58</v>
      </c>
      <c r="B33" s="17" t="s">
        <v>448</v>
      </c>
      <c r="C33" s="13" t="str">
        <f>$F$4&amp;CHAR(10)&amp;_xlfn.TEXTJOIN(CHAR(10),TRUE,$F$12:$F$19)</f>
        <v>ISO 13485
ISO 23908
ISO 7864
ISO 7886-1
ISO 7886-2
ISO 7886-4
ISO 80369-7
ISO 8537
ISO 9626</v>
      </c>
      <c r="D3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27"/>
      <c r="G33" s="27"/>
    </row>
    <row r="34" spans="1:7" x14ac:dyDescent="0.2">
      <c r="A34" s="19" t="s">
        <v>57</v>
      </c>
      <c r="B34" s="17" t="s">
        <v>506</v>
      </c>
      <c r="C34" s="19" t="str">
        <f>$G$1</f>
        <v>N/A</v>
      </c>
      <c r="D34" s="19" t="str">
        <f>$G$1</f>
        <v>N/A</v>
      </c>
    </row>
    <row r="35" spans="1:7" ht="76" customHeight="1" x14ac:dyDescent="0.2">
      <c r="A35" s="19" t="s">
        <v>56</v>
      </c>
      <c r="B35" s="17" t="s">
        <v>448</v>
      </c>
      <c r="C35" s="13" t="str">
        <f>_xlfn.TEXTJOIN(CHAR(10),TRUE,$F$12:$F$19)</f>
        <v>ISO 23908
ISO 7864
ISO 7886-1
ISO 7886-2
ISO 7886-4
ISO 80369-7
ISO 8537
ISO 9626</v>
      </c>
      <c r="D3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19" t="s">
        <v>55</v>
      </c>
      <c r="B36" s="17" t="s">
        <v>448</v>
      </c>
      <c r="C36" s="13" t="str">
        <f>_xlfn.TEXTJOIN(CHAR(10),TRUE,$F$12:$F$19)</f>
        <v>ISO 23908
ISO 7864
ISO 7886-1
ISO 7886-2
ISO 7886-4
ISO 80369-7
ISO 8537
ISO 9626</v>
      </c>
      <c r="D3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63" customHeight="1" x14ac:dyDescent="0.2">
      <c r="A37" s="19" t="s">
        <v>43</v>
      </c>
      <c r="B37" s="17"/>
      <c r="C37" s="54" t="s">
        <v>605</v>
      </c>
      <c r="D37" s="55"/>
      <c r="G37" s="27"/>
    </row>
    <row r="38" spans="1:7" ht="138" customHeight="1" x14ac:dyDescent="0.2">
      <c r="A38" s="13" t="s">
        <v>44</v>
      </c>
      <c r="B38" s="17" t="s">
        <v>448</v>
      </c>
      <c r="C38" s="13" t="str">
        <f>_xlfn.TEXTJOIN(CHAR(10),TRUE,$F$5:$F$11)</f>
        <v>ISO 14971
ISO 10993-1
ISO 10993-4
ISO 10993-5
ISO 10993-10
ISO 10993-11
ISO 10993-23</v>
      </c>
      <c r="D3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27"/>
      <c r="G38" s="27"/>
    </row>
    <row r="39" spans="1:7" ht="133" customHeight="1" x14ac:dyDescent="0.2">
      <c r="A39" s="13" t="s">
        <v>550</v>
      </c>
      <c r="B39" s="17" t="s">
        <v>448</v>
      </c>
      <c r="C39" s="13" t="str">
        <f>F4&amp;CHAR(10)&amp;F5</f>
        <v>ISO 13485
ISO 14971</v>
      </c>
      <c r="D3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27"/>
      <c r="G39" s="27"/>
    </row>
    <row r="40" spans="1:7" ht="16" customHeight="1" x14ac:dyDescent="0.2">
      <c r="A40" s="64" t="s">
        <v>45</v>
      </c>
      <c r="B40" s="64"/>
      <c r="C40" s="64"/>
      <c r="D40" s="64"/>
      <c r="F40" s="27"/>
      <c r="G40" s="27"/>
    </row>
    <row r="41" spans="1:7" ht="16" customHeight="1" x14ac:dyDescent="0.2">
      <c r="A41" s="64" t="s">
        <v>46</v>
      </c>
      <c r="B41" s="64"/>
      <c r="C41" s="64"/>
      <c r="D41" s="64"/>
      <c r="G41" s="27"/>
    </row>
    <row r="42" spans="1:7" ht="29" customHeight="1" x14ac:dyDescent="0.2">
      <c r="A42" s="65" t="s">
        <v>47</v>
      </c>
      <c r="B42" s="65"/>
      <c r="C42" s="65"/>
      <c r="D42" s="65"/>
      <c r="F42" s="27"/>
      <c r="G42" s="27"/>
    </row>
    <row r="43" spans="1:7" ht="169" customHeight="1" x14ac:dyDescent="0.2">
      <c r="A43" s="18" t="s">
        <v>48</v>
      </c>
      <c r="B43" s="17" t="s">
        <v>448</v>
      </c>
      <c r="C43" s="13" t="str">
        <f>$F$5&amp;CHAR(10)&amp;_xlfn.TEXTJOIN(CHAR(10),TRUE,$F$12:$F$19)</f>
        <v>ISO 14971
ISO 23908
ISO 7864
ISO 7886-1
ISO 7886-2
ISO 7886-4
ISO 80369-7
ISO 8537
ISO 9626</v>
      </c>
      <c r="D43"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27"/>
      <c r="G43" s="27"/>
    </row>
    <row r="44" spans="1:7" ht="117" customHeight="1" x14ac:dyDescent="0.2">
      <c r="A44" s="19" t="s">
        <v>49</v>
      </c>
      <c r="B44" s="17" t="s">
        <v>448</v>
      </c>
      <c r="C44" s="13" t="str">
        <f>$F$5&amp;CHAR(10)&amp;_xlfn.TEXTJOIN(CHAR(10),TRUE,$F$12:$F$19)</f>
        <v>ISO 14971
ISO 23908
ISO 7864
ISO 7886-1
ISO 7886-2
ISO 7886-4
ISO 80369-7
ISO 8537
ISO 9626</v>
      </c>
      <c r="D44"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18" t="s">
        <v>50</v>
      </c>
      <c r="B45" s="17" t="s">
        <v>448</v>
      </c>
      <c r="C45" s="13" t="str">
        <f>$F$5&amp;CHAR(10)&amp;_xlfn.TEXTJOIN(CHAR(10),TRUE,$F$12:$F$19)</f>
        <v>ISO 14971
ISO 23908
ISO 7864
ISO 7886-1
ISO 7886-2
ISO 7886-4
ISO 80369-7
ISO 8537
ISO 9626</v>
      </c>
      <c r="D4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65" t="s">
        <v>51</v>
      </c>
      <c r="B46" s="65"/>
      <c r="C46" s="65"/>
      <c r="D46" s="65"/>
    </row>
    <row r="47" spans="1:7" ht="34" x14ac:dyDescent="0.2">
      <c r="A47" s="13" t="s">
        <v>179</v>
      </c>
      <c r="B47" s="17"/>
      <c r="C47" s="54" t="s">
        <v>1090</v>
      </c>
      <c r="D47" s="55"/>
    </row>
    <row r="48" spans="1:7" ht="51" customHeight="1" x14ac:dyDescent="0.2">
      <c r="A48" s="13" t="s">
        <v>180</v>
      </c>
      <c r="B48" s="17"/>
      <c r="C48" s="54" t="s">
        <v>1090</v>
      </c>
      <c r="D48" s="55"/>
    </row>
    <row r="49" spans="1:4" x14ac:dyDescent="0.2">
      <c r="A49" s="66" t="s">
        <v>78</v>
      </c>
      <c r="B49" s="66"/>
      <c r="C49" s="66"/>
      <c r="D49" s="66"/>
    </row>
    <row r="50" spans="1:4" x14ac:dyDescent="0.2">
      <c r="A50" s="65" t="s">
        <v>52</v>
      </c>
      <c r="B50" s="65"/>
      <c r="C50" s="65"/>
      <c r="D50" s="65"/>
    </row>
    <row r="51" spans="1:4" ht="76" customHeight="1" x14ac:dyDescent="0.2">
      <c r="A51" s="19" t="s">
        <v>54</v>
      </c>
      <c r="B51" s="17"/>
      <c r="C51" s="54" t="s">
        <v>1090</v>
      </c>
      <c r="D51" s="55"/>
    </row>
    <row r="52" spans="1:4" ht="96" customHeight="1" x14ac:dyDescent="0.2">
      <c r="A52" s="13" t="s">
        <v>53</v>
      </c>
      <c r="B52" s="17"/>
      <c r="C52" s="54" t="s">
        <v>1090</v>
      </c>
      <c r="D52" s="55"/>
    </row>
    <row r="53" spans="1:4" ht="74" customHeight="1" x14ac:dyDescent="0.2">
      <c r="A53" s="13" t="s">
        <v>94</v>
      </c>
      <c r="B53" s="17"/>
      <c r="C53" s="54" t="s">
        <v>1090</v>
      </c>
      <c r="D53" s="55"/>
    </row>
    <row r="54" spans="1:4" ht="83" customHeight="1" x14ac:dyDescent="0.2">
      <c r="A54" s="19" t="s">
        <v>82</v>
      </c>
      <c r="B54" s="17"/>
      <c r="C54" s="54" t="s">
        <v>1090</v>
      </c>
      <c r="D54" s="55"/>
    </row>
    <row r="55" spans="1:4" ht="17" customHeight="1" x14ac:dyDescent="0.2">
      <c r="A55" s="64" t="s">
        <v>62</v>
      </c>
      <c r="B55" s="64"/>
      <c r="C55" s="64"/>
      <c r="D55" s="64"/>
    </row>
    <row r="56" spans="1:4" ht="85" x14ac:dyDescent="0.2">
      <c r="A56" s="13" t="s">
        <v>81</v>
      </c>
      <c r="B56" s="17"/>
      <c r="C56" s="54" t="s">
        <v>1090</v>
      </c>
      <c r="D56" s="55"/>
    </row>
    <row r="57" spans="1:4" ht="17" customHeight="1" x14ac:dyDescent="0.2">
      <c r="A57" s="64" t="s">
        <v>63</v>
      </c>
      <c r="B57" s="64"/>
      <c r="C57" s="64"/>
      <c r="D57" s="64"/>
    </row>
    <row r="58" spans="1:4" ht="17" customHeight="1" x14ac:dyDescent="0.2">
      <c r="A58" s="13" t="s">
        <v>515</v>
      </c>
      <c r="B58" s="17"/>
      <c r="C58" s="54" t="s">
        <v>1090</v>
      </c>
      <c r="D58" s="55"/>
    </row>
    <row r="59" spans="1:4" ht="17" customHeight="1" x14ac:dyDescent="0.2">
      <c r="A59" s="64" t="s">
        <v>64</v>
      </c>
      <c r="B59" s="64"/>
      <c r="C59" s="64"/>
      <c r="D59" s="64"/>
    </row>
    <row r="60" spans="1:4" ht="160" customHeight="1" x14ac:dyDescent="0.2">
      <c r="A60" s="13" t="s">
        <v>510</v>
      </c>
      <c r="B60" s="17" t="s">
        <v>448</v>
      </c>
      <c r="C60" s="13" t="str">
        <f>$F$5&amp;CHAR(10)&amp;$F$25</f>
        <v>ISO 14971
ISO 20417</v>
      </c>
      <c r="D60"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38" customHeight="1" x14ac:dyDescent="0.2">
      <c r="A61" s="13" t="s">
        <v>507</v>
      </c>
      <c r="B61" s="17" t="s">
        <v>448</v>
      </c>
      <c r="C61" s="13" t="str">
        <f>$F$4&amp;CHAR(10)&amp;$F$5&amp;CHAR(10)&amp;_xlfn.TEXTJOIN(CHAR(10),TRUE,$F$12:$F$19)</f>
        <v>ISO 13485
ISO 14971
ISO 23908
ISO 7864
ISO 7886-1
ISO 7886-2
ISO 7886-4
ISO 80369-7
ISO 8537
ISO 9626</v>
      </c>
      <c r="D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3" t="s">
        <v>65</v>
      </c>
      <c r="B62" s="17" t="s">
        <v>448</v>
      </c>
      <c r="C62" s="13" t="str">
        <f>_xlfn.TEXTJOIN(CHAR(10),TRUE,$F$4:$F$6)</f>
        <v>ISO 13485
ISO 14971
ISO 10993-1</v>
      </c>
      <c r="D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6" t="s">
        <v>66</v>
      </c>
      <c r="B63" s="66"/>
      <c r="C63" s="66"/>
      <c r="D63" s="66"/>
    </row>
    <row r="64" spans="1:4" x14ac:dyDescent="0.2">
      <c r="A64" s="63" t="s">
        <v>263</v>
      </c>
      <c r="B64" s="63"/>
      <c r="C64" s="63"/>
      <c r="D64" s="63"/>
    </row>
    <row r="65" spans="1:4" ht="129" customHeight="1" x14ac:dyDescent="0.2">
      <c r="A65" s="19" t="s">
        <v>67</v>
      </c>
      <c r="B65" s="17" t="s">
        <v>448</v>
      </c>
      <c r="C65" s="13" t="str">
        <f>$F$5</f>
        <v>ISO 14971</v>
      </c>
      <c r="D6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19" t="s">
        <v>68</v>
      </c>
      <c r="B66" s="17" t="s">
        <v>448</v>
      </c>
      <c r="C66" s="13" t="str">
        <f>$F$5&amp;CHAR(10)&amp;$F$20</f>
        <v>ISO 14971
IEC 62366-1</v>
      </c>
      <c r="D6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19" t="s">
        <v>69</v>
      </c>
      <c r="B67" s="17" t="s">
        <v>448</v>
      </c>
      <c r="C67" s="13" t="str">
        <f>_xlfn.TEXTJOIN(CHAR(10),TRUE,$F$6:$F$11)</f>
        <v>ISO 10993-1
ISO 10993-4
ISO 10993-5
ISO 10993-10
ISO 10993-11
ISO 10993-23</v>
      </c>
      <c r="D6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19" t="s">
        <v>70</v>
      </c>
      <c r="B68" s="17" t="s">
        <v>448</v>
      </c>
      <c r="C68" s="13" t="str">
        <f>_xlfn.TEXTJOIN(CHAR(10),TRUE,$F$6:$F$11)</f>
        <v>ISO 10993-1
ISO 10993-4
ISO 10993-5
ISO 10993-10
ISO 10993-11
ISO 10993-23</v>
      </c>
      <c r="D6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3" t="s">
        <v>271</v>
      </c>
      <c r="B69" s="17" t="s">
        <v>448</v>
      </c>
      <c r="C69" s="13" t="str">
        <f>_xlfn.TEXTJOIN(CHAR(10),TRUE,$F$21:$F$22)</f>
        <v>ISO 10993-7
ISO 11135</v>
      </c>
      <c r="D6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3" t="s">
        <v>71</v>
      </c>
      <c r="B70" s="17"/>
      <c r="C70" s="54" t="s">
        <v>605</v>
      </c>
      <c r="D70" s="55"/>
    </row>
    <row r="71" spans="1:4" ht="141" customHeight="1" x14ac:dyDescent="0.2">
      <c r="A71" s="13" t="s">
        <v>72</v>
      </c>
      <c r="B71" s="17" t="s">
        <v>448</v>
      </c>
      <c r="C71" s="13" t="str">
        <f>$F$4&amp;CHAR(10)&amp;$F$5&amp;CHAR(10)&amp;_xlfn.TEXTJOIN(CHAR(10),TRUE,$F$21:$F$25)</f>
        <v>ISO 13485
ISO 14971
ISO 10993-7
ISO 11135
ISO 11607-1
ISO 11607-2
ISO 20417</v>
      </c>
      <c r="D7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19" t="s">
        <v>73</v>
      </c>
      <c r="B72" s="17" t="s">
        <v>448</v>
      </c>
      <c r="C72" s="13" t="str">
        <f>$F$4&amp;CHAR(10)&amp;$F$5&amp;CHAR(10)&amp;_xlfn.TEXTJOIN(CHAR(10),TRUE,$F$21:$F$25)</f>
        <v>ISO 13485
ISO 14971
ISO 10993-7
ISO 11135
ISO 11607-1
ISO 11607-2
ISO 20417</v>
      </c>
      <c r="D72" s="13"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19" t="s">
        <v>74</v>
      </c>
      <c r="B73" s="17" t="s">
        <v>448</v>
      </c>
      <c r="C73" s="13" t="str">
        <f>$F$4&amp;CHAR(10)&amp;$F$5&amp;CHAR(10)&amp;_xlfn.TEXTJOIN(CHAR(10),TRUE,$F$21:$F$24)</f>
        <v>ISO 13485
ISO 14971
ISO 10993-7
ISO 11135
ISO 11607-1
ISO 11607-2</v>
      </c>
      <c r="D7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3" t="s">
        <v>354</v>
      </c>
      <c r="B74" s="17" t="s">
        <v>448</v>
      </c>
      <c r="C74" s="13" t="str">
        <f>F4&amp;CHAR(10)&amp;F5&amp;CHAR(10)&amp;F25</f>
        <v>ISO 13485
ISO 14971
ISO 20417</v>
      </c>
      <c r="D74" s="13"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19" t="s">
        <v>75</v>
      </c>
      <c r="B75" s="17" t="s">
        <v>448</v>
      </c>
      <c r="C75" s="13" t="str">
        <f>_xlfn.TEXTJOIN(CHAR(10),TRUE,$F$23:$F$25)</f>
        <v>ISO 11607-1
ISO 11607-2
ISO 20417</v>
      </c>
      <c r="D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67" t="s">
        <v>76</v>
      </c>
      <c r="B76" s="67"/>
      <c r="C76" s="67"/>
      <c r="D76" s="67"/>
    </row>
    <row r="77" spans="1:4" ht="114" customHeight="1" x14ac:dyDescent="0.2">
      <c r="A77" s="42" t="s">
        <v>181</v>
      </c>
      <c r="B77" s="41" t="s">
        <v>448</v>
      </c>
      <c r="C77" s="42" t="str">
        <f>_xlfn.TEXTJOIN(CHAR(10),TRUE,$F$5:$F$11)</f>
        <v>ISO 14971
ISO 10993-1
ISO 10993-4
ISO 10993-5
ISO 10993-10
ISO 10993-11
ISO 10993-23</v>
      </c>
      <c r="D77" s="40" t="str">
        <f>$I$9</f>
        <v>A020107 - 預填充式注射筒</v>
      </c>
    </row>
    <row r="78" spans="1:4" ht="119" x14ac:dyDescent="0.2">
      <c r="A78" s="42" t="s">
        <v>182</v>
      </c>
      <c r="B78" s="41" t="s">
        <v>448</v>
      </c>
      <c r="C78" s="42" t="str">
        <f>_xlfn.TEXTJOIN(CHAR(10),TRUE,$F$5:$F$11)</f>
        <v>ISO 14971
ISO 10993-1
ISO 10993-4
ISO 10993-5
ISO 10993-10
ISO 10993-11
ISO 10993-23</v>
      </c>
      <c r="D78" s="40" t="str">
        <f>$I$9</f>
        <v>A020107 - 預填充式注射筒</v>
      </c>
    </row>
    <row r="79" spans="1:4" ht="16" customHeight="1" x14ac:dyDescent="0.2">
      <c r="A79" s="64" t="s">
        <v>77</v>
      </c>
      <c r="B79" s="64"/>
      <c r="C79" s="64"/>
      <c r="D79" s="64"/>
    </row>
    <row r="80" spans="1:4" x14ac:dyDescent="0.2">
      <c r="A80" s="65" t="s">
        <v>514</v>
      </c>
      <c r="B80" s="65"/>
      <c r="C80" s="65"/>
      <c r="D80" s="65"/>
    </row>
    <row r="81" spans="1:4" x14ac:dyDescent="0.2">
      <c r="A81" s="19" t="s">
        <v>93</v>
      </c>
      <c r="B81" s="17"/>
      <c r="C81" s="54" t="s">
        <v>605</v>
      </c>
      <c r="D81" s="55"/>
    </row>
    <row r="82" spans="1:4" ht="95" customHeight="1" x14ac:dyDescent="0.2">
      <c r="A82" s="13" t="s">
        <v>83</v>
      </c>
      <c r="B82" s="17"/>
      <c r="C82" s="54" t="s">
        <v>605</v>
      </c>
      <c r="D82" s="55"/>
    </row>
    <row r="83" spans="1:4" ht="17" x14ac:dyDescent="0.2">
      <c r="A83" s="13" t="s">
        <v>183</v>
      </c>
      <c r="B83" s="17"/>
      <c r="C83" s="54" t="s">
        <v>605</v>
      </c>
      <c r="D83" s="55"/>
    </row>
    <row r="84" spans="1:4" x14ac:dyDescent="0.2">
      <c r="A84" s="63" t="s">
        <v>84</v>
      </c>
      <c r="B84" s="63"/>
      <c r="C84" s="63"/>
      <c r="D84" s="63"/>
    </row>
    <row r="85" spans="1:4" ht="51" x14ac:dyDescent="0.2">
      <c r="A85" s="13" t="s">
        <v>85</v>
      </c>
      <c r="B85" s="17"/>
      <c r="C85" s="54" t="s">
        <v>605</v>
      </c>
      <c r="D85" s="55"/>
    </row>
    <row r="86" spans="1:4" ht="68" x14ac:dyDescent="0.2">
      <c r="A86" s="13" t="s">
        <v>92</v>
      </c>
      <c r="B86" s="17"/>
      <c r="C86" s="54" t="s">
        <v>605</v>
      </c>
      <c r="D86" s="55"/>
    </row>
    <row r="87" spans="1:4" x14ac:dyDescent="0.2">
      <c r="A87" s="19" t="s">
        <v>86</v>
      </c>
      <c r="B87" s="17"/>
      <c r="C87" s="54" t="s">
        <v>605</v>
      </c>
      <c r="D87" s="55"/>
    </row>
    <row r="88" spans="1:4" ht="68" x14ac:dyDescent="0.2">
      <c r="A88" s="13" t="s">
        <v>513</v>
      </c>
      <c r="B88" s="17"/>
      <c r="C88" s="54" t="s">
        <v>605</v>
      </c>
      <c r="D88" s="55"/>
    </row>
    <row r="89" spans="1:4" x14ac:dyDescent="0.2">
      <c r="A89" s="64" t="s">
        <v>87</v>
      </c>
      <c r="B89" s="64"/>
      <c r="C89" s="64"/>
      <c r="D89" s="64"/>
    </row>
    <row r="90" spans="1:4" ht="81" customHeight="1" x14ac:dyDescent="0.2">
      <c r="A90" s="13" t="s">
        <v>88</v>
      </c>
      <c r="B90" s="17" t="s">
        <v>506</v>
      </c>
      <c r="C90" s="19" t="str">
        <f t="shared" ref="C90:D90" si="2">$G$1</f>
        <v>N/A</v>
      </c>
      <c r="D90" s="19" t="str">
        <f t="shared" si="2"/>
        <v>N/A</v>
      </c>
    </row>
    <row r="91" spans="1:4" x14ac:dyDescent="0.2">
      <c r="A91" s="63" t="s">
        <v>89</v>
      </c>
      <c r="B91" s="63"/>
      <c r="C91" s="63"/>
      <c r="D91" s="63"/>
    </row>
    <row r="92" spans="1:4" ht="167" customHeight="1" x14ac:dyDescent="0.2">
      <c r="A92" s="19" t="s">
        <v>91</v>
      </c>
      <c r="B92" s="17" t="s">
        <v>448</v>
      </c>
      <c r="C92" s="13" t="str">
        <f>$F$5&amp;CHAR(10)&amp;_xlfn.TEXTJOIN(CHAR(10),TRUE,$F$12:$F$20)</f>
        <v>ISO 14971
ISO 23908
ISO 7864
ISO 7886-1
ISO 7886-2
ISO 7886-4
ISO 80369-7
ISO 8537
ISO 9626
IEC 62366-1</v>
      </c>
      <c r="D9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3" t="s">
        <v>90</v>
      </c>
      <c r="B93" s="17" t="s">
        <v>448</v>
      </c>
      <c r="C93" s="13" t="str">
        <f>$F$5</f>
        <v>ISO 14971</v>
      </c>
      <c r="D9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19" t="s">
        <v>96</v>
      </c>
      <c r="B94" s="17" t="s">
        <v>448</v>
      </c>
      <c r="C94" s="13" t="str">
        <f>_xlfn.TEXTJOIN(CHAR(10),TRUE,$F$5:$F$6)</f>
        <v>ISO 14971
ISO 10993-1</v>
      </c>
      <c r="D9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19" t="s">
        <v>512</v>
      </c>
      <c r="B95" s="17" t="s">
        <v>506</v>
      </c>
      <c r="C95" s="19" t="str">
        <f t="shared" ref="C95:D95" si="3">$G$1</f>
        <v>N/A</v>
      </c>
      <c r="D95" s="19" t="str">
        <f t="shared" si="3"/>
        <v>N/A</v>
      </c>
    </row>
    <row r="96" spans="1:4" ht="116" customHeight="1" x14ac:dyDescent="0.2">
      <c r="A96" s="19" t="s">
        <v>98</v>
      </c>
      <c r="B96" s="17" t="s">
        <v>448</v>
      </c>
      <c r="C96" s="13" t="str">
        <f>$F$5&amp;CHAR(10)&amp;$F$6</f>
        <v>ISO 14971
ISO 10993-1</v>
      </c>
      <c r="D9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19" t="s">
        <v>97</v>
      </c>
      <c r="B97" s="17" t="s">
        <v>448</v>
      </c>
      <c r="C97" s="13" t="str">
        <f>$F$5&amp;CHAR(10)&amp;$F$20</f>
        <v>ISO 14971
IEC 62366-1</v>
      </c>
      <c r="D9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19" t="s">
        <v>99</v>
      </c>
      <c r="B98" s="17" t="s">
        <v>448</v>
      </c>
      <c r="C98" s="13" t="str">
        <f>$F$5&amp;CHAR(10)&amp;$F$20</f>
        <v>ISO 14971
IEC 62366-1</v>
      </c>
      <c r="D98"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3" t="s">
        <v>100</v>
      </c>
      <c r="B99" s="17" t="s">
        <v>448</v>
      </c>
      <c r="C99" s="13" t="str">
        <f>$F$4&amp;CHAR(10)&amp;$F$5</f>
        <v>ISO 13485
ISO 14971</v>
      </c>
      <c r="D9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19" t="s">
        <v>101</v>
      </c>
      <c r="B100" s="17" t="s">
        <v>448</v>
      </c>
      <c r="C100" s="13" t="str">
        <f>$F$4&amp;CHAR(10)&amp;$F$5&amp;CHAR(10)&amp;$F$20</f>
        <v>ISO 13485
ISO 14971
IEC 62366-1</v>
      </c>
      <c r="D10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19" t="s">
        <v>102</v>
      </c>
      <c r="B101" s="17" t="s">
        <v>448</v>
      </c>
      <c r="C101" s="13" t="str">
        <f>$F$5&amp;CHAR(10)&amp;$F$6&amp;CHAR(10)&amp;$F$20</f>
        <v>ISO 14971
ISO 10993-1
IEC 62366-1</v>
      </c>
      <c r="D10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19" t="s">
        <v>103</v>
      </c>
      <c r="B102" s="17"/>
      <c r="C102" s="54" t="s">
        <v>605</v>
      </c>
      <c r="D102" s="55"/>
    </row>
    <row r="103" spans="1:4" ht="148" customHeight="1" x14ac:dyDescent="0.2">
      <c r="A103" s="13" t="s">
        <v>1091</v>
      </c>
      <c r="B103" s="17" t="s">
        <v>448</v>
      </c>
      <c r="C103" s="13" t="str">
        <f>F4&amp;CHAR(10)&amp;$F$5&amp;CHAR(10)&amp;$F$25</f>
        <v>ISO 13485
ISO 14971
ISO 20417</v>
      </c>
      <c r="D10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64" t="s">
        <v>104</v>
      </c>
      <c r="B104" s="64"/>
      <c r="C104" s="64"/>
      <c r="D104" s="64"/>
    </row>
    <row r="105" spans="1:4" ht="51" x14ac:dyDescent="0.2">
      <c r="A105" s="13" t="s">
        <v>1092</v>
      </c>
      <c r="B105" s="17"/>
      <c r="C105" s="54" t="s">
        <v>605</v>
      </c>
      <c r="D105" s="55"/>
    </row>
    <row r="106" spans="1:4" x14ac:dyDescent="0.2">
      <c r="A106" s="19" t="s">
        <v>106</v>
      </c>
      <c r="B106" s="17"/>
      <c r="C106" s="54" t="s">
        <v>605</v>
      </c>
      <c r="D106" s="55"/>
    </row>
    <row r="107" spans="1:4" x14ac:dyDescent="0.2">
      <c r="A107" s="64" t="s">
        <v>107</v>
      </c>
      <c r="B107" s="64"/>
      <c r="C107" s="64"/>
      <c r="D107" s="64"/>
    </row>
    <row r="108" spans="1:4" x14ac:dyDescent="0.2">
      <c r="A108" s="64" t="s">
        <v>108</v>
      </c>
      <c r="B108" s="64"/>
      <c r="C108" s="64"/>
      <c r="D108" s="64"/>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64" t="s">
        <v>111</v>
      </c>
      <c r="B111" s="64"/>
      <c r="C111" s="64"/>
      <c r="D111" s="64"/>
    </row>
    <row r="112" spans="1:4" ht="68" x14ac:dyDescent="0.2">
      <c r="A112" s="13" t="s">
        <v>1117</v>
      </c>
      <c r="B112" s="17" t="s">
        <v>506</v>
      </c>
      <c r="C112" s="19" t="str">
        <f t="shared" ref="C112:D114" si="4">$G$1</f>
        <v>N/A</v>
      </c>
      <c r="D112" s="19" t="str">
        <f t="shared" si="4"/>
        <v>N/A</v>
      </c>
    </row>
    <row r="113" spans="1:4" ht="17" x14ac:dyDescent="0.2">
      <c r="A113" s="84" t="s">
        <v>1116</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64" t="s">
        <v>1115</v>
      </c>
      <c r="B115" s="64"/>
      <c r="C115" s="64"/>
      <c r="D115" s="64"/>
    </row>
    <row r="116" spans="1:4" ht="34" x14ac:dyDescent="0.2">
      <c r="A116" s="13" t="s">
        <v>1114</v>
      </c>
      <c r="B116" s="17" t="s">
        <v>506</v>
      </c>
      <c r="C116" s="19" t="str">
        <f t="shared" ref="C116:D119" si="5">$G$1</f>
        <v>N/A</v>
      </c>
      <c r="D116" s="19" t="str">
        <f t="shared" si="5"/>
        <v>N/A</v>
      </c>
    </row>
    <row r="117" spans="1:4" ht="51" x14ac:dyDescent="0.2">
      <c r="A117" s="13" t="s">
        <v>1111</v>
      </c>
      <c r="B117" s="17" t="s">
        <v>506</v>
      </c>
      <c r="C117" s="19" t="str">
        <f t="shared" si="5"/>
        <v>N/A</v>
      </c>
      <c r="D117" s="19" t="str">
        <f t="shared" si="5"/>
        <v>N/A</v>
      </c>
    </row>
    <row r="118" spans="1:4" ht="51" x14ac:dyDescent="0.2">
      <c r="A118" s="13" t="s">
        <v>1112</v>
      </c>
      <c r="B118" s="17" t="s">
        <v>506</v>
      </c>
      <c r="C118" s="19" t="str">
        <f t="shared" si="5"/>
        <v>N/A</v>
      </c>
      <c r="D118" s="19" t="str">
        <f t="shared" si="5"/>
        <v>N/A</v>
      </c>
    </row>
    <row r="119" spans="1:4" ht="51" x14ac:dyDescent="0.2">
      <c r="A119" s="13" t="s">
        <v>1113</v>
      </c>
      <c r="B119" s="17" t="s">
        <v>506</v>
      </c>
      <c r="C119" s="19" t="str">
        <f t="shared" si="5"/>
        <v>N/A</v>
      </c>
      <c r="D119" s="19" t="str">
        <f t="shared" si="5"/>
        <v>N/A</v>
      </c>
    </row>
    <row r="120" spans="1:4" x14ac:dyDescent="0.2">
      <c r="A120" s="59" t="s">
        <v>120</v>
      </c>
      <c r="B120" s="60"/>
      <c r="C120" s="60"/>
      <c r="D120" s="61"/>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9" t="s">
        <v>123</v>
      </c>
      <c r="B125" s="60"/>
      <c r="C125" s="60"/>
      <c r="D125" s="61"/>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6" t="s">
        <v>136</v>
      </c>
      <c r="B138" s="57"/>
      <c r="C138" s="57"/>
      <c r="D138" s="58"/>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6" t="s">
        <v>137</v>
      </c>
      <c r="B143" s="57"/>
      <c r="C143" s="57"/>
      <c r="D143" s="58"/>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9" t="s">
        <v>142</v>
      </c>
      <c r="B148" s="60"/>
      <c r="C148" s="60"/>
      <c r="D148" s="61"/>
    </row>
    <row r="149" spans="1:4" ht="130" customHeight="1" x14ac:dyDescent="0.2">
      <c r="A149" s="19" t="s">
        <v>143</v>
      </c>
      <c r="B149" s="17" t="s">
        <v>448</v>
      </c>
      <c r="C149" s="13" t="str">
        <f>$F$4&amp;CHAR(10)&amp;$F$5&amp;CHAR(10)&amp;$F$20</f>
        <v>ISO 13485
ISO 14971
IEC 62366-1</v>
      </c>
      <c r="D14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3" t="s">
        <v>144</v>
      </c>
      <c r="B150" s="17" t="s">
        <v>448</v>
      </c>
      <c r="C150" s="13" t="str">
        <f>$F$4&amp;CHAR(10)&amp;$F$5&amp;CHAR(10)&amp;$F$20</f>
        <v>ISO 13485
ISO 14971
IEC 62366-1</v>
      </c>
      <c r="D15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3" t="s">
        <v>145</v>
      </c>
      <c r="B151" s="17" t="s">
        <v>506</v>
      </c>
      <c r="C151" s="19" t="str">
        <f>$G$1</f>
        <v>N/A</v>
      </c>
      <c r="D151" s="19" t="str">
        <f>$G$1</f>
        <v>N/A</v>
      </c>
    </row>
    <row r="152" spans="1:4" ht="34" x14ac:dyDescent="0.2">
      <c r="A152" s="13" t="s">
        <v>146</v>
      </c>
      <c r="B152" s="17" t="s">
        <v>506</v>
      </c>
      <c r="C152" s="19" t="str">
        <f>$G$1</f>
        <v>N/A</v>
      </c>
      <c r="D152" s="19" t="str">
        <f>$G$1</f>
        <v>N/A</v>
      </c>
    </row>
    <row r="153" spans="1:4" ht="79" customHeight="1" x14ac:dyDescent="0.2">
      <c r="A153" s="13" t="s">
        <v>290</v>
      </c>
      <c r="B153" s="17" t="s">
        <v>448</v>
      </c>
      <c r="C153" s="13" t="str">
        <f>$F$5&amp;CHAR(10)&amp;$F$25</f>
        <v>ISO 14971
ISO 20417</v>
      </c>
      <c r="D1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3" t="s">
        <v>291</v>
      </c>
      <c r="B154" s="17"/>
      <c r="C154" s="54" t="s">
        <v>605</v>
      </c>
      <c r="D154" s="55"/>
    </row>
    <row r="155" spans="1:4" ht="113" customHeight="1" x14ac:dyDescent="0.2">
      <c r="A155" s="13" t="s">
        <v>147</v>
      </c>
      <c r="B155" s="17" t="s">
        <v>448</v>
      </c>
      <c r="C155" s="13" t="str">
        <f>$F$5</f>
        <v>ISO 14971</v>
      </c>
      <c r="D15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59" t="s">
        <v>148</v>
      </c>
      <c r="B156" s="60"/>
      <c r="C156" s="60"/>
      <c r="D156" s="61"/>
    </row>
    <row r="157" spans="1:4" ht="120" customHeight="1" x14ac:dyDescent="0.2">
      <c r="A157" s="19" t="s">
        <v>149</v>
      </c>
      <c r="B157" s="17" t="s">
        <v>448</v>
      </c>
      <c r="C157" s="13" t="str">
        <f>_xlfn.TEXTJOIN(CHAR(10),TRUE,$F$12:$F$16)&amp;CHAR(10)&amp;$F$18</f>
        <v>ISO 23908
ISO 7864
ISO 7886-1
ISO 7886-2
ISO 7886-4
ISO 8537</v>
      </c>
      <c r="D15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3" t="s">
        <v>150</v>
      </c>
      <c r="B158" s="17" t="s">
        <v>448</v>
      </c>
      <c r="C158" s="13" t="str">
        <f>$F$5&amp;CHAR(10)&amp;$F$25</f>
        <v>ISO 14971
ISO 20417</v>
      </c>
      <c r="D15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3" t="s">
        <v>151</v>
      </c>
      <c r="B159" s="17" t="s">
        <v>448</v>
      </c>
      <c r="C159" s="13" t="str">
        <f>$F$20&amp;CHAR(10)&amp;$F$25</f>
        <v>IEC 62366-1
ISO 20417</v>
      </c>
      <c r="D15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$F$20&amp;CHAR(10)&amp;$F$25</f>
        <v>IEC 62366-1
ISO 20417</v>
      </c>
      <c r="D17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3" t="s">
        <v>165</v>
      </c>
      <c r="B175" s="17" t="s">
        <v>448</v>
      </c>
      <c r="C175" s="13" t="str">
        <f>$F$25</f>
        <v>ISO 20417</v>
      </c>
      <c r="D1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19" t="s">
        <v>166</v>
      </c>
      <c r="B176" s="17" t="s">
        <v>448</v>
      </c>
      <c r="C176" s="13" t="str">
        <f>$F$25</f>
        <v>ISO 20417</v>
      </c>
      <c r="D17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3" t="s">
        <v>167</v>
      </c>
      <c r="B177" s="17"/>
      <c r="C177" s="54" t="s">
        <v>605</v>
      </c>
      <c r="D177" s="55"/>
    </row>
    <row r="178" spans="1:4" ht="82" customHeight="1" x14ac:dyDescent="0.2">
      <c r="A178" s="13" t="s">
        <v>168</v>
      </c>
      <c r="B178" s="17"/>
      <c r="C178" s="54" t="s">
        <v>605</v>
      </c>
      <c r="D178" s="55"/>
    </row>
    <row r="179" spans="1:4" ht="120" customHeight="1" x14ac:dyDescent="0.2">
      <c r="A179" s="13" t="s">
        <v>178</v>
      </c>
      <c r="B179" s="17"/>
      <c r="C179" s="54" t="s">
        <v>605</v>
      </c>
      <c r="D179" s="55"/>
    </row>
    <row r="180" spans="1:4" ht="85" customHeight="1" x14ac:dyDescent="0.2">
      <c r="A180" s="13" t="s">
        <v>169</v>
      </c>
      <c r="B180" s="17" t="s">
        <v>448</v>
      </c>
      <c r="C180" s="13" t="str">
        <f>$F$5&amp;CHAR(10)&amp;$F$25</f>
        <v>ISO 14971
ISO 20417</v>
      </c>
      <c r="D18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3" t="s">
        <v>170</v>
      </c>
      <c r="B181" s="17" t="s">
        <v>448</v>
      </c>
      <c r="C181" s="13" t="str">
        <f>$F$25</f>
        <v>ISO 20417</v>
      </c>
      <c r="D18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$F$25</f>
        <v>ISO 20417</v>
      </c>
      <c r="D18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19" t="s">
        <v>173</v>
      </c>
      <c r="B185" s="17" t="s">
        <v>448</v>
      </c>
      <c r="C185" s="13" t="str">
        <f>$F$25</f>
        <v>ISO 20417</v>
      </c>
      <c r="D18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19" t="s">
        <v>175</v>
      </c>
      <c r="B186" s="17" t="s">
        <v>448</v>
      </c>
      <c r="C186" s="13" t="str">
        <f>$F$25</f>
        <v>ISO 20417</v>
      </c>
      <c r="D18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19" t="s">
        <v>176</v>
      </c>
      <c r="B187" s="17" t="s">
        <v>448</v>
      </c>
      <c r="C187" s="13" t="str">
        <f>$F$25</f>
        <v>ISO 20417</v>
      </c>
      <c r="D18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6" t="s">
        <v>177</v>
      </c>
      <c r="B188" s="57"/>
      <c r="C188" s="57"/>
      <c r="D188" s="58"/>
    </row>
    <row r="189" spans="1:4" ht="106" customHeight="1" x14ac:dyDescent="0.2">
      <c r="A189" s="19" t="s">
        <v>405</v>
      </c>
      <c r="B189" s="17" t="s">
        <v>448</v>
      </c>
      <c r="C189" s="13" t="str">
        <f>$F$25</f>
        <v>ISO 20417</v>
      </c>
      <c r="D18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19" t="s">
        <v>406</v>
      </c>
      <c r="B190" s="17" t="s">
        <v>448</v>
      </c>
      <c r="C190" s="13" t="str">
        <f>$F$25</f>
        <v>ISO 20417</v>
      </c>
      <c r="D19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1">$F$25</f>
        <v>ISO 20417</v>
      </c>
      <c r="D192" s="13"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19" t="s">
        <v>185</v>
      </c>
      <c r="B193" s="17" t="s">
        <v>448</v>
      </c>
      <c r="C193" s="13" t="str">
        <f t="shared" si="11"/>
        <v>ISO 20417</v>
      </c>
      <c r="D19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19" t="s">
        <v>186</v>
      </c>
      <c r="B194" s="17" t="s">
        <v>448</v>
      </c>
      <c r="C194" s="13" t="str">
        <f t="shared" si="11"/>
        <v>ISO 20417</v>
      </c>
      <c r="D19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19" t="s">
        <v>227</v>
      </c>
      <c r="B195" s="17" t="s">
        <v>448</v>
      </c>
      <c r="C195" s="13" t="str">
        <f t="shared" si="11"/>
        <v>ISO 20417</v>
      </c>
      <c r="D195"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19" t="s">
        <v>187</v>
      </c>
      <c r="B196" s="17" t="s">
        <v>448</v>
      </c>
      <c r="C196" s="13" t="str">
        <f t="shared" si="11"/>
        <v>ISO 20417</v>
      </c>
      <c r="D196"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19" t="s">
        <v>355</v>
      </c>
      <c r="B197" s="17" t="s">
        <v>448</v>
      </c>
      <c r="C197" s="13" t="str">
        <f t="shared" si="11"/>
        <v>ISO 20417</v>
      </c>
      <c r="D197"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19" t="s">
        <v>189</v>
      </c>
      <c r="B198" s="17" t="s">
        <v>448</v>
      </c>
      <c r="C198" s="13" t="str">
        <f>_xlfn.TEXTJOIN(CHAR(10),TRUE,$F$21:$F$25)</f>
        <v>ISO 10993-7
ISO 11135
ISO 11607-1
ISO 11607-2
ISO 20417</v>
      </c>
      <c r="D198"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196" customHeight="1" x14ac:dyDescent="0.2">
      <c r="A199" s="13" t="s">
        <v>190</v>
      </c>
      <c r="B199" s="17" t="s">
        <v>448</v>
      </c>
      <c r="C199" s="13" t="str">
        <f>$F$25</f>
        <v>ISO 20417</v>
      </c>
      <c r="D199"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91" customHeight="1" x14ac:dyDescent="0.2">
      <c r="A200" s="19" t="s">
        <v>191</v>
      </c>
      <c r="B200" s="17" t="s">
        <v>448</v>
      </c>
      <c r="C200" s="13" t="str">
        <f>_xlfn.TEXTJOIN(CHAR(10),TRUE,$F$23:$F$25)</f>
        <v>ISO 11607-1
ISO 11607-2
ISO 20417</v>
      </c>
      <c r="D200" s="13" t="str">
        <f>_xlfn.TEXTJOIN(CHAR(10),TRUE,$I$5:$I$6)&amp;CHAR(10)&amp;$I$8&amp;CHAR(10)&amp;$I$11</f>
        <v>A020102 - 單次輸液和灌洗注射筒
A020104 - 單次注射器專用注射筒
A020106 - 單次胰島素注射筒
A020109 - 單次結核菌素注射筒</v>
      </c>
    </row>
    <row r="201" spans="1:4" ht="66" customHeight="1" x14ac:dyDescent="0.2">
      <c r="A201" s="19" t="s">
        <v>216</v>
      </c>
      <c r="B201" s="17" t="s">
        <v>448</v>
      </c>
      <c r="C201" s="13" t="str">
        <f>_xlfn.TEXTJOIN(CHAR(10),TRUE,$F$23:$F$25)</f>
        <v>ISO 11607-1
ISO 11607-2
ISO 20417</v>
      </c>
      <c r="D201" s="13" t="str">
        <f>_xlfn.TEXTJOIN(CHAR(10),TRUE,$I$12:$I$13)</f>
        <v>A020201 - 可重複使用的輸液注射筒
A020202 - 可重複使用的灌洗注射筒</v>
      </c>
    </row>
    <row r="202" spans="1:4" ht="75" customHeight="1" x14ac:dyDescent="0.2">
      <c r="A202" s="19" t="s">
        <v>217</v>
      </c>
      <c r="B202" s="17" t="s">
        <v>448</v>
      </c>
      <c r="C202" s="13" t="str">
        <f>$F$25</f>
        <v>ISO 20417</v>
      </c>
      <c r="D202"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3" t="s">
        <v>226</v>
      </c>
      <c r="B203" s="17" t="s">
        <v>448</v>
      </c>
      <c r="C203" s="13" t="str">
        <f>$F$25</f>
        <v>ISO 20417</v>
      </c>
      <c r="D20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3" t="s">
        <v>218</v>
      </c>
      <c r="B204" s="17" t="s">
        <v>448</v>
      </c>
      <c r="C204" s="13" t="str">
        <f>$F$20&amp;CHAR(10)&amp;$F$25</f>
        <v>IEC 62366-1
ISO 20417</v>
      </c>
      <c r="D20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156" customHeight="1" x14ac:dyDescent="0.2">
      <c r="A208" s="19" t="s">
        <v>222</v>
      </c>
      <c r="B208" s="17" t="s">
        <v>448</v>
      </c>
      <c r="C208" s="13" t="str">
        <f>_xlfn.TEXTJOIN(CHAR(10),TRUE,$F$23:$F$25)</f>
        <v>ISO 11607-1
ISO 11607-2
ISO 20417</v>
      </c>
      <c r="D208"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09" spans="1:4" ht="86" customHeight="1" x14ac:dyDescent="0.2">
      <c r="A209" s="19" t="s">
        <v>223</v>
      </c>
      <c r="B209" s="17" t="s">
        <v>448</v>
      </c>
      <c r="C209" s="13" t="str">
        <f>_xlfn.TEXTJOIN(CHAR(10),TRUE,$F$23:$F$25)</f>
        <v>ISO 11607-1
ISO 11607-2
ISO 20417</v>
      </c>
      <c r="D209"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0" spans="1:4" ht="78" customHeight="1" x14ac:dyDescent="0.2">
      <c r="A210" s="19" t="s">
        <v>224</v>
      </c>
      <c r="B210" s="17" t="s">
        <v>448</v>
      </c>
      <c r="C210" s="13" t="str">
        <f>_xlfn.TEXTJOIN(CHAR(10),TRUE,$F$21:$F$25)</f>
        <v>ISO 10993-7
ISO 11135
ISO 11607-1
ISO 11607-2
ISO 20417</v>
      </c>
      <c r="D210"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1" spans="1:4" ht="62" customHeight="1" x14ac:dyDescent="0.2">
      <c r="A211" s="19" t="s">
        <v>225</v>
      </c>
      <c r="B211" s="17" t="s">
        <v>448</v>
      </c>
      <c r="C211" s="13" t="str">
        <f>$F$25</f>
        <v>ISO 20417</v>
      </c>
      <c r="D211"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2" spans="1:4" ht="78" customHeight="1" x14ac:dyDescent="0.2">
      <c r="A212" s="19" t="s">
        <v>320</v>
      </c>
      <c r="B212" s="17" t="s">
        <v>448</v>
      </c>
      <c r="C212" s="13" t="str">
        <f>$F$25</f>
        <v>ISO 20417</v>
      </c>
      <c r="D212"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3" spans="1:4" ht="82" customHeight="1" x14ac:dyDescent="0.2">
      <c r="A213" s="19" t="s">
        <v>321</v>
      </c>
      <c r="B213" s="17" t="s">
        <v>448</v>
      </c>
      <c r="C213" s="13" t="str">
        <f>$F$25</f>
        <v>ISO 20417</v>
      </c>
      <c r="D213"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4" spans="1:4" ht="97" customHeight="1" x14ac:dyDescent="0.2">
      <c r="A214" s="19" t="s">
        <v>322</v>
      </c>
      <c r="B214" s="17" t="s">
        <v>448</v>
      </c>
      <c r="C214" s="13" t="str">
        <f>$F$25</f>
        <v>ISO 20417</v>
      </c>
      <c r="D214"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5" spans="1:4" ht="104" customHeight="1" x14ac:dyDescent="0.2">
      <c r="A215" s="19" t="s">
        <v>319</v>
      </c>
      <c r="B215" s="17" t="s">
        <v>448</v>
      </c>
      <c r="C215" s="13" t="str">
        <f>$F$25</f>
        <v>ISO 20417</v>
      </c>
      <c r="D215"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6" spans="1:4" ht="120" customHeight="1" x14ac:dyDescent="0.2">
      <c r="A216" s="19" t="s">
        <v>323</v>
      </c>
      <c r="B216" s="17" t="s">
        <v>448</v>
      </c>
      <c r="C216" s="13" t="str">
        <f>$F$25</f>
        <v>ISO 20417</v>
      </c>
      <c r="D216"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7" spans="1:4" ht="105" customHeight="1" x14ac:dyDescent="0.2">
      <c r="A217" s="19" t="s">
        <v>241</v>
      </c>
      <c r="B217" s="17" t="s">
        <v>448</v>
      </c>
      <c r="C217" s="13" t="str">
        <f>_xlfn.TEXTJOIN(CHAR(10),TRUE,$F$23:$F$25)</f>
        <v>ISO 11607-1
ISO 11607-2
ISO 20417</v>
      </c>
      <c r="D217"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 t="shared" ref="C220:C229" si="13">$F$25</f>
        <v>ISO 20417</v>
      </c>
      <c r="D220" s="13" t="str">
        <f t="shared" ref="D220:D229" si="14">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19" t="s">
        <v>231</v>
      </c>
      <c r="B221" s="17" t="s">
        <v>448</v>
      </c>
      <c r="C221" s="13" t="str">
        <f t="shared" si="13"/>
        <v>ISO 20417</v>
      </c>
      <c r="D221"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19" t="s">
        <v>232</v>
      </c>
      <c r="B222" s="17" t="s">
        <v>448</v>
      </c>
      <c r="C222" s="13" t="str">
        <f t="shared" si="13"/>
        <v>ISO 20417</v>
      </c>
      <c r="D222"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19" t="s">
        <v>233</v>
      </c>
      <c r="B223" s="17" t="s">
        <v>448</v>
      </c>
      <c r="C223" s="13" t="str">
        <f t="shared" si="13"/>
        <v>ISO 20417</v>
      </c>
      <c r="D223"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19" t="s">
        <v>234</v>
      </c>
      <c r="B224" s="17" t="s">
        <v>448</v>
      </c>
      <c r="C224" s="13" t="str">
        <f t="shared" si="13"/>
        <v>ISO 20417</v>
      </c>
      <c r="D224"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19" t="s">
        <v>235</v>
      </c>
      <c r="B225" s="17" t="s">
        <v>448</v>
      </c>
      <c r="C225" s="13" t="str">
        <f t="shared" si="13"/>
        <v>ISO 20417</v>
      </c>
      <c r="D225"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19" t="s">
        <v>236</v>
      </c>
      <c r="B226" s="17" t="s">
        <v>448</v>
      </c>
      <c r="C226" s="13" t="str">
        <f>$F$5&amp;CHAR(10)&amp;$F$25</f>
        <v>ISO 14971
ISO 20417</v>
      </c>
      <c r="D226"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19" t="s">
        <v>237</v>
      </c>
      <c r="B227" s="17" t="s">
        <v>448</v>
      </c>
      <c r="C227" s="13" t="str">
        <f t="shared" si="13"/>
        <v>ISO 20417</v>
      </c>
      <c r="D227"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3" t="s">
        <v>238</v>
      </c>
      <c r="B228" s="17" t="s">
        <v>448</v>
      </c>
      <c r="C228" s="13" t="str">
        <f t="shared" si="13"/>
        <v>ISO 20417</v>
      </c>
      <c r="D228"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97" customHeight="1" x14ac:dyDescent="0.2">
      <c r="A229" s="19" t="s">
        <v>239</v>
      </c>
      <c r="B229" s="17" t="s">
        <v>448</v>
      </c>
      <c r="C229" s="13" t="str">
        <f t="shared" si="13"/>
        <v>ISO 20417</v>
      </c>
      <c r="D229" s="13" t="str">
        <f t="shared" si="14"/>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6" t="s">
        <v>240</v>
      </c>
      <c r="B230" s="57"/>
      <c r="C230" s="57"/>
      <c r="D230" s="58"/>
    </row>
    <row r="231" spans="1:4" ht="17" x14ac:dyDescent="0.2">
      <c r="A231" s="13" t="s">
        <v>408</v>
      </c>
      <c r="B231" s="17" t="s">
        <v>506</v>
      </c>
      <c r="C231" s="19" t="str">
        <f t="shared" ref="C231:D234" si="15">$G$1</f>
        <v>N/A</v>
      </c>
      <c r="D231" s="19" t="str">
        <f t="shared" si="15"/>
        <v>N/A</v>
      </c>
    </row>
    <row r="232" spans="1:4" ht="17" x14ac:dyDescent="0.2">
      <c r="A232" s="13" t="s">
        <v>409</v>
      </c>
      <c r="B232" s="17" t="s">
        <v>506</v>
      </c>
      <c r="C232" s="19" t="str">
        <f t="shared" si="15"/>
        <v>N/A</v>
      </c>
      <c r="D232" s="19" t="str">
        <f t="shared" si="15"/>
        <v>N/A</v>
      </c>
    </row>
    <row r="233" spans="1:4" ht="17" x14ac:dyDescent="0.2">
      <c r="A233" s="13" t="s">
        <v>410</v>
      </c>
      <c r="B233" s="17" t="s">
        <v>506</v>
      </c>
      <c r="C233" s="19" t="str">
        <f t="shared" si="15"/>
        <v>N/A</v>
      </c>
      <c r="D233" s="19" t="str">
        <f t="shared" si="15"/>
        <v>N/A</v>
      </c>
    </row>
    <row r="234" spans="1:4" ht="17" x14ac:dyDescent="0.2">
      <c r="A234" s="13" t="s">
        <v>411</v>
      </c>
      <c r="B234" s="17" t="s">
        <v>506</v>
      </c>
      <c r="C234" s="19" t="str">
        <f t="shared" si="15"/>
        <v>N/A</v>
      </c>
      <c r="D234" s="19" t="str">
        <f t="shared" si="15"/>
        <v>N/A</v>
      </c>
    </row>
    <row r="235" spans="1:4" ht="133" customHeight="1" x14ac:dyDescent="0.2">
      <c r="A235" s="19" t="s">
        <v>243</v>
      </c>
      <c r="B235" s="17" t="s">
        <v>448</v>
      </c>
      <c r="C235" s="13" t="str">
        <f>_xlfn.TEXTJOIN(CHAR(10),TRUE,$F$23:$F$25)</f>
        <v>ISO 11607-1
ISO 11607-2
ISO 20417</v>
      </c>
      <c r="D235"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36" spans="1:4" ht="115" customHeight="1" x14ac:dyDescent="0.2">
      <c r="A236" s="19" t="s">
        <v>242</v>
      </c>
      <c r="B236" s="17" t="s">
        <v>448</v>
      </c>
      <c r="C236" s="13" t="str">
        <f>$F$25</f>
        <v>ISO 20417</v>
      </c>
      <c r="D236" s="13" t="str">
        <f>$I$4&amp;CHAR(10)&amp;$I$7&amp;CHAR(10)&amp;$I$10&amp;CHAR(10)&amp;_xlfn.TEXTJOIN(CHAR(10),TRUE,$I$12:$I$14)</f>
        <v>A020101 - 阻力減退注射筒
A020105 - 血液氣體分析、帶針頭的注射筒和套件
A020108 - 腸道灌食注射筒
A020201 - 可重複使用的輸液注射筒
A020202 - 可重複使用的灌洗注射筒
A020203 - 卡式瓶注射筒</v>
      </c>
    </row>
    <row r="237" spans="1:4" ht="130" customHeight="1" x14ac:dyDescent="0.2">
      <c r="A237" s="13" t="s">
        <v>433</v>
      </c>
      <c r="B237" s="17" t="s">
        <v>448</v>
      </c>
      <c r="C237" s="13" t="str">
        <f>$F$5&amp;CHAR(10)&amp;$F$25</f>
        <v>ISO 14971
ISO 20417</v>
      </c>
      <c r="D237" s="13" t="str">
        <f>$I$4&amp;CHAR(10)&amp;$I$7&amp;CHAR(10)&amp;$I$10&amp;CHAR(10)&amp;_xlfn.TEXTJOIN(CHAR(10),TRUE,$I$12:$I$14)</f>
        <v>A020101 - 阻力減退注射筒
A020105 - 血液氣體分析、帶針頭的注射筒和套件
A020108 - 腸道灌食注射筒
A020201 - 可重複使用的輸液注射筒
A020202 - 可重複使用的灌洗注射筒
A020203 - 卡式瓶注射筒</v>
      </c>
    </row>
    <row r="238" spans="1:4" ht="73" customHeight="1" x14ac:dyDescent="0.2">
      <c r="A238" s="19" t="s">
        <v>244</v>
      </c>
      <c r="B238" s="17" t="s">
        <v>506</v>
      </c>
      <c r="C238" s="19" t="str">
        <f>$G$1</f>
        <v>N/A</v>
      </c>
      <c r="D238" s="19" t="str">
        <f>$G$1</f>
        <v>N/A</v>
      </c>
    </row>
    <row r="239" spans="1:4" ht="92" customHeight="1" x14ac:dyDescent="0.2">
      <c r="A239" s="13" t="s">
        <v>516</v>
      </c>
      <c r="B239" s="17" t="s">
        <v>448</v>
      </c>
      <c r="C239" s="13" t="str">
        <f>$F$5&amp;CHAR(10)&amp;_xlfn.TEXTJOIN(CHAR(10),TRUE,$F$23:$F$25)</f>
        <v>ISO 14971
ISO 11607-1
ISO 11607-2
ISO 20417</v>
      </c>
      <c r="D239" s="13" t="str">
        <f>$I$5&amp;CHAR(10)&amp;$I$6&amp;CHAR(10)&amp;$I$8&amp;CHAR(10)&amp;$I$11</f>
        <v>A020102 - 單次輸液和灌洗注射筒
A020104 - 單次注射器專用注射筒
A020106 - 單次胰島素注射筒
A020109 - 單次結核菌素注射筒</v>
      </c>
    </row>
    <row r="240" spans="1:4" ht="17" customHeight="1" x14ac:dyDescent="0.2">
      <c r="A240" s="56" t="s">
        <v>245</v>
      </c>
      <c r="B240" s="57"/>
      <c r="C240" s="57"/>
      <c r="D240" s="58"/>
    </row>
    <row r="241" spans="1:4" ht="134" customHeight="1" x14ac:dyDescent="0.2">
      <c r="A241" s="13" t="s">
        <v>412</v>
      </c>
      <c r="B241" s="17" t="s">
        <v>448</v>
      </c>
      <c r="C241" s="13" t="str">
        <f>$F$20&amp;CHAR(10)&amp;$F$25</f>
        <v>IEC 62366-1
ISO 20417</v>
      </c>
      <c r="D241" s="13" t="str">
        <f t="shared" ref="D241:D242"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3" t="s">
        <v>413</v>
      </c>
      <c r="B242" s="17" t="s">
        <v>448</v>
      </c>
      <c r="C242" s="13" t="str">
        <f>$F$20&amp;CHAR(10)&amp;$F$25</f>
        <v>IEC 62366-1
ISO 20417</v>
      </c>
      <c r="D242"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56" t="s">
        <v>246</v>
      </c>
      <c r="B243" s="57"/>
      <c r="C243" s="57"/>
      <c r="D243" s="58"/>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2"/>
      <c r="C246" s="62"/>
      <c r="D246" s="55"/>
    </row>
    <row r="247" spans="1:4" ht="162" customHeight="1" x14ac:dyDescent="0.2">
      <c r="A247" s="19" t="s">
        <v>416</v>
      </c>
      <c r="B247" s="17" t="s">
        <v>448</v>
      </c>
      <c r="C247" s="13" t="str">
        <f>$F$5&amp;CHAR(10)&amp;$F$25</f>
        <v>ISO 14971
ISO 20417</v>
      </c>
      <c r="D24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3" t="s">
        <v>417</v>
      </c>
      <c r="B248" s="17" t="s">
        <v>448</v>
      </c>
      <c r="C248" s="13" t="str">
        <f>$F$5&amp;CHAR(10)&amp;$F$25</f>
        <v>ISO 14971
ISO 20417</v>
      </c>
      <c r="D24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3" t="s">
        <v>418</v>
      </c>
      <c r="B249" s="17" t="s">
        <v>448</v>
      </c>
      <c r="C249" s="13" t="str">
        <f>$F$5&amp;CHAR(10)&amp;$F$25</f>
        <v>ISO 14971
ISO 20417</v>
      </c>
      <c r="D249" s="13" t="str">
        <f>$I$4&amp;CHAR(10)&amp;$I$7&amp;CHAR(10)&amp;$I$9&amp;CHAR(10)&amp;$I$10&amp;CHAR(10)&amp;I14</f>
        <v>A020101 - 阻力減退注射筒
A020105 - 血液氣體分析、帶針頭的注射筒和套件
A020107 - 預填充式注射筒
A020108 - 腸道灌食注射筒
A020203 - 卡式瓶注射筒</v>
      </c>
    </row>
    <row r="250" spans="1:4" ht="68" customHeight="1" x14ac:dyDescent="0.2">
      <c r="A250" s="13" t="s">
        <v>419</v>
      </c>
      <c r="B250" s="17" t="s">
        <v>448</v>
      </c>
      <c r="C250" s="13" t="str">
        <f>$F$5&amp;CHAR(10)&amp;$F$6&amp;CHAR(10)&amp;$F$25</f>
        <v>ISO 14971
ISO 10993-1
ISO 20417</v>
      </c>
      <c r="D250" s="13" t="str">
        <f>$I$9</f>
        <v>A020107 - 預填充式注射筒</v>
      </c>
    </row>
    <row r="251" spans="1:4" ht="58" customHeight="1" x14ac:dyDescent="0.2">
      <c r="A251" s="19" t="s">
        <v>420</v>
      </c>
      <c r="B251" s="17" t="s">
        <v>448</v>
      </c>
      <c r="C251" s="13" t="str">
        <f>$F$5&amp;CHAR(10)&amp;$F$6&amp;CHAR(10)&amp;$F$25</f>
        <v>ISO 14971
ISO 10993-1
ISO 20417</v>
      </c>
      <c r="D251" s="13" t="str">
        <f>$I$9</f>
        <v>A020107 - 預填充式注射筒</v>
      </c>
    </row>
    <row r="252" spans="1:4" ht="34" x14ac:dyDescent="0.2">
      <c r="A252" s="13" t="s">
        <v>421</v>
      </c>
      <c r="B252" s="53"/>
      <c r="C252" s="70" t="s">
        <v>1090</v>
      </c>
      <c r="D252" s="71"/>
    </row>
    <row r="253" spans="1:4" ht="133" customHeight="1" x14ac:dyDescent="0.2">
      <c r="A253" s="13" t="s">
        <v>248</v>
      </c>
      <c r="B253" s="17" t="s">
        <v>448</v>
      </c>
      <c r="C253" s="13" t="str">
        <f>$F$5&amp;CHAR(10)&amp;$F$6&amp;CHAR(10)&amp;$F$25</f>
        <v>ISO 14971
ISO 10993-1
ISO 20417</v>
      </c>
      <c r="D2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19" t="s">
        <v>249</v>
      </c>
      <c r="B254" s="17" t="s">
        <v>506</v>
      </c>
      <c r="C254" s="19" t="str">
        <f>$G$1</f>
        <v>N/A</v>
      </c>
      <c r="D254" s="19" t="str">
        <f>$G$1</f>
        <v>N/A</v>
      </c>
    </row>
    <row r="255" spans="1:4" x14ac:dyDescent="0.2">
      <c r="A255" s="56" t="s">
        <v>250</v>
      </c>
      <c r="B255" s="57"/>
      <c r="C255" s="57"/>
      <c r="D255" s="58"/>
    </row>
    <row r="256" spans="1:4" ht="132" customHeight="1" x14ac:dyDescent="0.2">
      <c r="A256" s="19" t="s">
        <v>422</v>
      </c>
      <c r="B256" s="17" t="s">
        <v>448</v>
      </c>
      <c r="C256" s="13" t="str">
        <f>$F$5&amp;CHAR(10)&amp;$F$25</f>
        <v>ISO 14971
ISO 20417</v>
      </c>
      <c r="D25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19" t="s">
        <v>423</v>
      </c>
      <c r="B257" s="17" t="s">
        <v>448</v>
      </c>
      <c r="C257" s="13" t="str">
        <f>$F$5&amp;CHAR(10)&amp;$F$25</f>
        <v>ISO 14971
ISO 20417</v>
      </c>
      <c r="D257"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19" t="s">
        <v>251</v>
      </c>
      <c r="B258" s="17" t="s">
        <v>506</v>
      </c>
      <c r="C258" s="19" t="str">
        <f t="shared" ref="C258:D260" si="17">$G$1</f>
        <v>N/A</v>
      </c>
      <c r="D258" s="19" t="str">
        <f t="shared" si="17"/>
        <v>N/A</v>
      </c>
    </row>
    <row r="259" spans="1:4" x14ac:dyDescent="0.2">
      <c r="A259" s="19" t="s">
        <v>252</v>
      </c>
      <c r="B259" s="17" t="s">
        <v>506</v>
      </c>
      <c r="C259" s="19" t="str">
        <f t="shared" si="17"/>
        <v>N/A</v>
      </c>
      <c r="D259" s="19" t="str">
        <f t="shared" si="17"/>
        <v>N/A</v>
      </c>
    </row>
    <row r="260" spans="1:4" x14ac:dyDescent="0.2">
      <c r="A260" s="19" t="s">
        <v>253</v>
      </c>
      <c r="B260" s="17" t="s">
        <v>506</v>
      </c>
      <c r="C260" s="19" t="str">
        <f t="shared" si="17"/>
        <v>N/A</v>
      </c>
      <c r="D260" s="19" t="str">
        <f t="shared" si="17"/>
        <v>N/A</v>
      </c>
    </row>
    <row r="261" spans="1:4" ht="106" customHeight="1" x14ac:dyDescent="0.2">
      <c r="A261" s="19" t="s">
        <v>254</v>
      </c>
      <c r="B261" s="17" t="s">
        <v>448</v>
      </c>
      <c r="C261" s="13" t="str">
        <f>$F$25</f>
        <v>ISO 20417</v>
      </c>
      <c r="D2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19" t="s">
        <v>255</v>
      </c>
      <c r="B262" s="17" t="s">
        <v>448</v>
      </c>
      <c r="C262" s="13" t="str">
        <f>$F$5&amp;CHAR(10)&amp;$F$25</f>
        <v>ISO 14971
ISO 20417</v>
      </c>
      <c r="D2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19" t="s">
        <v>256</v>
      </c>
      <c r="B263" s="17" t="s">
        <v>506</v>
      </c>
      <c r="C263" s="19" t="str">
        <f>$G$1</f>
        <v>N/A</v>
      </c>
      <c r="D263" s="19" t="str">
        <f>$G$1</f>
        <v>N/A</v>
      </c>
    </row>
    <row r="264" spans="1:4" ht="85" customHeight="1" x14ac:dyDescent="0.2">
      <c r="A264" s="13" t="s">
        <v>257</v>
      </c>
      <c r="B264" s="17" t="s">
        <v>506</v>
      </c>
      <c r="C264" s="19" t="str">
        <f>$G$1</f>
        <v>N/A</v>
      </c>
      <c r="D264" s="19" t="str">
        <f>$G$1</f>
        <v>N/A</v>
      </c>
    </row>
  </sheetData>
  <mergeCells count="80">
    <mergeCell ref="C178:D178"/>
    <mergeCell ref="C179:D179"/>
    <mergeCell ref="C177:D177"/>
    <mergeCell ref="C81:D81"/>
    <mergeCell ref="C82:D82"/>
    <mergeCell ref="C83:D83"/>
    <mergeCell ref="C85:D85"/>
    <mergeCell ref="C86:D86"/>
    <mergeCell ref="C87:D87"/>
    <mergeCell ref="C88:D88"/>
    <mergeCell ref="A120:D120"/>
    <mergeCell ref="A104:D104"/>
    <mergeCell ref="A107:D107"/>
    <mergeCell ref="A108:D108"/>
    <mergeCell ref="A111:D111"/>
    <mergeCell ref="A166:D166"/>
    <mergeCell ref="C37:D37"/>
    <mergeCell ref="A76:D76"/>
    <mergeCell ref="A40:D40"/>
    <mergeCell ref="A41:D41"/>
    <mergeCell ref="A42:D42"/>
    <mergeCell ref="A46:D46"/>
    <mergeCell ref="A49:D49"/>
    <mergeCell ref="A50:D50"/>
    <mergeCell ref="C70:D70"/>
    <mergeCell ref="C56:D56"/>
    <mergeCell ref="C48:D48"/>
    <mergeCell ref="C47:D47"/>
    <mergeCell ref="C51:D51"/>
    <mergeCell ref="C52:D52"/>
    <mergeCell ref="C53:D53"/>
    <mergeCell ref="C58:D58"/>
    <mergeCell ref="A29:D29"/>
    <mergeCell ref="A6:D6"/>
    <mergeCell ref="A7:D7"/>
    <mergeCell ref="A14:D14"/>
    <mergeCell ref="A19:D19"/>
    <mergeCell ref="A28:D28"/>
    <mergeCell ref="C25:D25"/>
    <mergeCell ref="C154:D154"/>
    <mergeCell ref="C54:D54"/>
    <mergeCell ref="A80:D80"/>
    <mergeCell ref="A84:D84"/>
    <mergeCell ref="A89:D89"/>
    <mergeCell ref="A91:D91"/>
    <mergeCell ref="A79:D79"/>
    <mergeCell ref="A55:D55"/>
    <mergeCell ref="A57:D57"/>
    <mergeCell ref="A59:D59"/>
    <mergeCell ref="A63:D63"/>
    <mergeCell ref="A64:D64"/>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C105:D105"/>
    <mergeCell ref="C106:D106"/>
    <mergeCell ref="C102:D102"/>
    <mergeCell ref="A173:D173"/>
    <mergeCell ref="A134:D134"/>
    <mergeCell ref="A135:D135"/>
    <mergeCell ref="A162:D162"/>
    <mergeCell ref="A115:D115"/>
    <mergeCell ref="A171:D171"/>
    <mergeCell ref="A172:D172"/>
    <mergeCell ref="A125:D125"/>
    <mergeCell ref="A138:D138"/>
    <mergeCell ref="A143:D143"/>
    <mergeCell ref="A148:D148"/>
    <mergeCell ref="A156:D156"/>
    <mergeCell ref="A160:D160"/>
  </mergeCells>
  <dataValidations count="1">
    <dataValidation type="list" allowBlank="1" showInputMessage="1" showErrorMessage="1" sqref="B4:B5 B8:B13 B15:B18 B92:B103 B85:B88 B244:B245 B58 B231:B239 B65:B75 B51:B54 B60:B62 B43:B45 B30:B39 B256:B264 B174:B181 B77:B78 B116:B119 B90 B47:B48 B109:B110 B112:B114 B121:B124 B126:B133 B136:B137 B139:B142 B144:B147 B105:B106 B157:B159 B163:B165 B161 B167:B168 B56 B184:B187 B208:B217 B189:B205 B220:B229 B149:B155 B241:B242 B81:B83 B20:B25 B247:B251 B253:B25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48" zoomScale="80" zoomScaleNormal="80" workbookViewId="0">
      <selection activeCell="C261" sqref="C261"/>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_xlfn.TEXTJOIN(CHAR(10),TRUE,$F$4:$F$16)</f>
        <v>ISO 13485
ISO 14971
ISO 10993-1
ISO 1135-4
ISO 1135-5
ISO 11737-1
ISO/TS 23128:2019
ISO 3826-1
ISO 3826-3
ISO 6710
ISO 80369-7
ISO 8536-4
IEC 62366-1</v>
      </c>
      <c r="D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27"/>
      <c r="F4" s="35" t="s">
        <v>17</v>
      </c>
      <c r="G4" s="18" t="s">
        <v>471</v>
      </c>
      <c r="I4" s="18" t="s">
        <v>551</v>
      </c>
      <c r="J4" s="43" t="s">
        <v>480</v>
      </c>
    </row>
    <row r="5" spans="1:10" ht="93" customHeight="1" x14ac:dyDescent="0.2">
      <c r="A5" s="13" t="s">
        <v>1</v>
      </c>
      <c r="B5" s="17" t="s">
        <v>448</v>
      </c>
      <c r="C5" s="13" t="str">
        <f>$F$5</f>
        <v>ISO 14971</v>
      </c>
      <c r="D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27"/>
      <c r="F5" s="35" t="s">
        <v>18</v>
      </c>
      <c r="G5" s="18" t="s">
        <v>472</v>
      </c>
      <c r="I5" s="18" t="s">
        <v>556</v>
      </c>
      <c r="J5" s="35" t="s">
        <v>552</v>
      </c>
    </row>
    <row r="6" spans="1:10" ht="49" customHeight="1" x14ac:dyDescent="0.2">
      <c r="A6" s="54" t="s">
        <v>2</v>
      </c>
      <c r="B6" s="62"/>
      <c r="C6" s="62"/>
      <c r="D6" s="55"/>
      <c r="E6" s="27"/>
      <c r="F6" s="45" t="s">
        <v>9</v>
      </c>
      <c r="G6" s="44" t="s">
        <v>473</v>
      </c>
      <c r="I6" s="18" t="s">
        <v>557</v>
      </c>
      <c r="J6" s="35" t="s">
        <v>553</v>
      </c>
    </row>
    <row r="7" spans="1:10" ht="34" x14ac:dyDescent="0.2">
      <c r="A7" s="54" t="s">
        <v>28</v>
      </c>
      <c r="B7" s="62"/>
      <c r="C7" s="62"/>
      <c r="D7" s="55"/>
      <c r="E7" s="27"/>
      <c r="F7" s="35" t="s">
        <v>564</v>
      </c>
      <c r="G7" s="18" t="s">
        <v>565</v>
      </c>
      <c r="I7" s="18" t="s">
        <v>558</v>
      </c>
      <c r="J7" s="35" t="s">
        <v>554</v>
      </c>
    </row>
    <row r="8" spans="1:10" ht="72" customHeight="1" x14ac:dyDescent="0.2">
      <c r="A8" s="13" t="s">
        <v>29</v>
      </c>
      <c r="B8" s="17" t="s">
        <v>448</v>
      </c>
      <c r="C8" s="13" t="str">
        <f t="shared" ref="C8:C13" si="0">$F$5</f>
        <v>ISO 14971</v>
      </c>
      <c r="D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27"/>
      <c r="F8" s="35" t="s">
        <v>571</v>
      </c>
      <c r="G8" s="18" t="s">
        <v>572</v>
      </c>
      <c r="I8" s="18" t="s">
        <v>559</v>
      </c>
      <c r="J8" s="35" t="s">
        <v>553</v>
      </c>
    </row>
    <row r="9" spans="1:10" ht="55" customHeight="1" x14ac:dyDescent="0.2">
      <c r="A9" s="13" t="s">
        <v>30</v>
      </c>
      <c r="B9" s="17" t="s">
        <v>448</v>
      </c>
      <c r="C9" s="13" t="str">
        <f t="shared" si="0"/>
        <v>ISO 14971</v>
      </c>
      <c r="D9" s="13"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27"/>
      <c r="F9" s="35" t="s">
        <v>566</v>
      </c>
      <c r="G9" s="18" t="s">
        <v>831</v>
      </c>
      <c r="I9" s="18" t="s">
        <v>560</v>
      </c>
      <c r="J9" s="43" t="s">
        <v>480</v>
      </c>
    </row>
    <row r="10" spans="1:10" ht="57" customHeight="1" x14ac:dyDescent="0.2">
      <c r="A10" s="13" t="s">
        <v>31</v>
      </c>
      <c r="B10" s="17" t="s">
        <v>448</v>
      </c>
      <c r="C10" s="13" t="str">
        <f t="shared" si="0"/>
        <v>ISO 14971</v>
      </c>
      <c r="D10"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27"/>
      <c r="F10" s="35" t="s">
        <v>567</v>
      </c>
      <c r="G10" s="18" t="s">
        <v>568</v>
      </c>
      <c r="I10" s="18" t="s">
        <v>561</v>
      </c>
      <c r="J10" s="43" t="s">
        <v>480</v>
      </c>
    </row>
    <row r="11" spans="1:10" ht="59" customHeight="1" x14ac:dyDescent="0.2">
      <c r="A11" s="13" t="s">
        <v>80</v>
      </c>
      <c r="B11" s="17" t="s">
        <v>448</v>
      </c>
      <c r="C11" s="13" t="str">
        <f t="shared" si="0"/>
        <v>ISO 14971</v>
      </c>
      <c r="D11"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27"/>
      <c r="F11" s="35" t="s">
        <v>569</v>
      </c>
      <c r="G11" s="18" t="s">
        <v>570</v>
      </c>
      <c r="I11" s="18" t="s">
        <v>562</v>
      </c>
      <c r="J11" s="43" t="s">
        <v>480</v>
      </c>
    </row>
    <row r="12" spans="1:10" ht="73" customHeight="1" x14ac:dyDescent="0.2">
      <c r="A12" s="13" t="s">
        <v>32</v>
      </c>
      <c r="B12" s="17" t="s">
        <v>448</v>
      </c>
      <c r="C12" s="13" t="str">
        <f t="shared" si="0"/>
        <v>ISO 14971</v>
      </c>
      <c r="D12"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27"/>
      <c r="F12" s="35" t="s">
        <v>574</v>
      </c>
      <c r="G12" s="18" t="s">
        <v>576</v>
      </c>
      <c r="I12" s="18" t="s">
        <v>563</v>
      </c>
      <c r="J12" s="35" t="s">
        <v>555</v>
      </c>
    </row>
    <row r="13" spans="1:10" ht="52" customHeight="1" x14ac:dyDescent="0.2">
      <c r="A13" s="13" t="s">
        <v>79</v>
      </c>
      <c r="B13" s="17" t="s">
        <v>448</v>
      </c>
      <c r="C13" s="13" t="str">
        <f t="shared" si="0"/>
        <v>ISO 14971</v>
      </c>
      <c r="D13"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27"/>
      <c r="F13" s="35" t="s">
        <v>577</v>
      </c>
      <c r="G13" s="18" t="s">
        <v>578</v>
      </c>
      <c r="I13" s="21"/>
      <c r="J13" s="38"/>
    </row>
    <row r="14" spans="1:10" ht="64" customHeight="1" x14ac:dyDescent="0.2">
      <c r="A14" s="65" t="s">
        <v>33</v>
      </c>
      <c r="B14" s="65"/>
      <c r="C14" s="65"/>
      <c r="D14" s="65"/>
      <c r="F14" s="35" t="s">
        <v>502</v>
      </c>
      <c r="G14" s="13" t="s">
        <v>503</v>
      </c>
      <c r="I14" s="21"/>
      <c r="J14" s="38"/>
    </row>
    <row r="15" spans="1:10" ht="50" customHeight="1" x14ac:dyDescent="0.2">
      <c r="A15" s="13" t="s">
        <v>5</v>
      </c>
      <c r="B15" s="17" t="s">
        <v>448</v>
      </c>
      <c r="C15" s="13" t="str">
        <f>$F$5</f>
        <v>ISO 14971</v>
      </c>
      <c r="D1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35" t="s">
        <v>492</v>
      </c>
      <c r="G15" s="18" t="s">
        <v>493</v>
      </c>
      <c r="I15" s="21"/>
      <c r="J15" s="38"/>
    </row>
    <row r="16" spans="1:10" ht="82" customHeight="1" x14ac:dyDescent="0.2">
      <c r="A16" s="13" t="s">
        <v>34</v>
      </c>
      <c r="B16" s="17" t="s">
        <v>448</v>
      </c>
      <c r="C16" s="13" t="str">
        <f>$F$5</f>
        <v>ISO 14971</v>
      </c>
      <c r="D1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35" t="s">
        <v>504</v>
      </c>
      <c r="G16" s="18" t="s">
        <v>505</v>
      </c>
      <c r="I16" s="21"/>
      <c r="J16" s="38"/>
    </row>
    <row r="17" spans="1:10" ht="78" customHeight="1" x14ac:dyDescent="0.2">
      <c r="A17" s="13" t="s">
        <v>35</v>
      </c>
      <c r="B17" s="17" t="s">
        <v>448</v>
      </c>
      <c r="C17" s="13" t="str">
        <f>$F$5</f>
        <v>ISO 14971</v>
      </c>
      <c r="D1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35" t="s">
        <v>494</v>
      </c>
      <c r="G17" s="18" t="s">
        <v>495</v>
      </c>
      <c r="I17" s="38"/>
      <c r="J17" s="21"/>
    </row>
    <row r="18" spans="1:10" ht="85" customHeight="1" x14ac:dyDescent="0.2">
      <c r="A18" s="26" t="s">
        <v>0</v>
      </c>
      <c r="B18" s="17" t="s">
        <v>448</v>
      </c>
      <c r="C18" s="13" t="str">
        <f>$F$5</f>
        <v>ISO 14971</v>
      </c>
      <c r="D1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35" t="s">
        <v>481</v>
      </c>
      <c r="G18" s="18" t="s">
        <v>482</v>
      </c>
      <c r="I18" s="21"/>
      <c r="J18" s="38"/>
    </row>
    <row r="19" spans="1:10" ht="34" x14ac:dyDescent="0.2">
      <c r="A19" s="63" t="s">
        <v>6</v>
      </c>
      <c r="B19" s="63"/>
      <c r="C19" s="63"/>
      <c r="D19" s="63"/>
      <c r="F19" s="35" t="s">
        <v>483</v>
      </c>
      <c r="G19" s="13" t="s">
        <v>484</v>
      </c>
      <c r="I19" s="21"/>
      <c r="J19" s="38"/>
    </row>
    <row r="20" spans="1:10" ht="117" customHeight="1" x14ac:dyDescent="0.2">
      <c r="A20" s="13" t="s">
        <v>7</v>
      </c>
      <c r="B20" s="17" t="s">
        <v>448</v>
      </c>
      <c r="C20" s="13" t="str">
        <f>$F$5&amp;CHAR(10)&amp;$F$16</f>
        <v>ISO 14971
IEC 62366-1</v>
      </c>
      <c r="D2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35" t="s">
        <v>500</v>
      </c>
      <c r="G20" s="13" t="s">
        <v>501</v>
      </c>
      <c r="I20" s="21"/>
      <c r="J20" s="38"/>
    </row>
    <row r="21" spans="1:10" ht="84" customHeight="1" x14ac:dyDescent="0.2">
      <c r="A21" s="13" t="s">
        <v>8</v>
      </c>
      <c r="B21" s="17" t="s">
        <v>448</v>
      </c>
      <c r="C21" s="13" t="str">
        <f>$F$5&amp;CHAR(10)&amp;$F$16</f>
        <v>ISO 14971
IEC 62366-1</v>
      </c>
      <c r="D2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35" t="s">
        <v>573</v>
      </c>
      <c r="G21" s="18" t="s">
        <v>575</v>
      </c>
      <c r="I21" s="21"/>
      <c r="J21" s="38"/>
    </row>
    <row r="22" spans="1:10" ht="146" customHeight="1" x14ac:dyDescent="0.2">
      <c r="A22" s="13" t="s">
        <v>36</v>
      </c>
      <c r="B22" s="17" t="s">
        <v>448</v>
      </c>
      <c r="C22" s="13" t="str">
        <f>$F$5&amp;CHAR(10)&amp;$F$7&amp;CHAR(10)&amp;$F$8&amp;CHAR(10)&amp;_xlfn.TEXTJOIN(CHAR(10),TRUE,$F$10:$F$16)</f>
        <v>ISO 14971
ISO 1135-4
ISO 1135-5
ISO/TS 23128:2019
ISO 3826-1
ISO 3826-3
ISO 6710
ISO 80369-7
ISO 8536-4
IEC 62366-1</v>
      </c>
      <c r="D2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35" t="s">
        <v>479</v>
      </c>
      <c r="G22" s="18" t="s">
        <v>597</v>
      </c>
      <c r="I22" s="21"/>
      <c r="J22" s="38"/>
    </row>
    <row r="23" spans="1:10" ht="145" customHeight="1" x14ac:dyDescent="0.2">
      <c r="A23" s="13" t="s">
        <v>37</v>
      </c>
      <c r="B23" s="17" t="s">
        <v>448</v>
      </c>
      <c r="C23" s="13" t="str">
        <f>$F$4&amp;CHAR(10)&amp;$F$5&amp;CHAR(10)&amp;$F$7&amp;CHAR(10)&amp;$F$8&amp;CHAR(10)&amp;_xlfn.TEXTJOIN(CHAR(10),TRUE,$F$10:$F$15)&amp;CHAR(10)&amp;_xlfn.TEXTJOIN(CHAR(10),TRUE,$F$19:$F$22)</f>
        <v>ISO 13485
ISO 14971
ISO 1135-4
ISO 1135-5
ISO/TS 23128:2019
ISO 3826-1
ISO 3826-3
ISO 6710
ISO 80369-7
ISO 8536-4
ISO 11607-1
ISO 11607-2
ISO 3826-2
ISO 20417</v>
      </c>
      <c r="D2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38"/>
      <c r="G23" s="21"/>
      <c r="I23" s="21"/>
      <c r="J23" s="38"/>
    </row>
    <row r="24" spans="1:10" ht="102" customHeight="1" x14ac:dyDescent="0.2">
      <c r="A24" s="13" t="s">
        <v>39</v>
      </c>
      <c r="B24" s="17" t="s">
        <v>448</v>
      </c>
      <c r="C24" s="13" t="str">
        <f>$F$5</f>
        <v>ISO 14971</v>
      </c>
      <c r="D2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38"/>
      <c r="G24" s="21"/>
      <c r="I24" s="21"/>
      <c r="J24" s="38"/>
    </row>
    <row r="25" spans="1:10" ht="118" customHeight="1" x14ac:dyDescent="0.2">
      <c r="A25" s="13" t="s">
        <v>38</v>
      </c>
      <c r="B25" s="17" t="s">
        <v>448</v>
      </c>
      <c r="C25" s="13" t="str">
        <f>$F$5</f>
        <v>ISO 14971</v>
      </c>
      <c r="D2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5" s="38"/>
      <c r="G25" s="21"/>
      <c r="I25" s="21"/>
      <c r="J25" s="38"/>
    </row>
    <row r="26" spans="1:10" ht="32" customHeight="1" x14ac:dyDescent="0.2">
      <c r="F26" s="38"/>
      <c r="G26" s="21"/>
      <c r="I26" s="21"/>
      <c r="J26" s="38"/>
    </row>
    <row r="27" spans="1:10" ht="34" x14ac:dyDescent="0.2">
      <c r="A27" s="33" t="s">
        <v>23</v>
      </c>
      <c r="B27" s="20" t="s">
        <v>3</v>
      </c>
      <c r="C27" s="33" t="s">
        <v>4</v>
      </c>
      <c r="D27" s="33" t="s">
        <v>26</v>
      </c>
      <c r="F27" s="38"/>
      <c r="G27" s="21"/>
      <c r="I27" s="21"/>
      <c r="J27" s="38"/>
    </row>
    <row r="28" spans="1:10" x14ac:dyDescent="0.2">
      <c r="A28" s="66" t="s">
        <v>42</v>
      </c>
      <c r="B28" s="66"/>
      <c r="C28" s="66"/>
      <c r="D28" s="66"/>
      <c r="F28" s="38"/>
      <c r="G28" s="21"/>
    </row>
    <row r="29" spans="1:10" ht="16" customHeight="1" x14ac:dyDescent="0.2">
      <c r="A29" s="65" t="s">
        <v>41</v>
      </c>
      <c r="B29" s="65"/>
      <c r="C29" s="65"/>
      <c r="D29" s="65"/>
      <c r="G29" s="27"/>
    </row>
    <row r="30" spans="1:10" ht="131" customHeight="1" x14ac:dyDescent="0.2">
      <c r="A30" s="19" t="s">
        <v>61</v>
      </c>
      <c r="B30" s="17" t="s">
        <v>448</v>
      </c>
      <c r="C30" s="13" t="str">
        <f>_xlfn.TEXTJOIN(CHAR(10),TRUE,$F$5:$F$8)&amp;CHAR(10)&amp;_xlfn.TEXTJOIN(CHAR(10),TRUE,$F$10:$F$15)</f>
        <v>ISO 14971
ISO 10993-1
ISO 1135-4
ISO 1135-5
ISO/TS 23128:2019
ISO 3826-1
ISO 3826-3
ISO 6710
ISO 80369-7
ISO 8536-4</v>
      </c>
      <c r="D3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27"/>
    </row>
    <row r="31" spans="1:10" ht="132" customHeight="1" x14ac:dyDescent="0.2">
      <c r="A31" s="13" t="s">
        <v>60</v>
      </c>
      <c r="B31" s="17" t="s">
        <v>448</v>
      </c>
      <c r="C31" s="13" t="str">
        <f>$F$6</f>
        <v>ISO 10993-1</v>
      </c>
      <c r="D3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19" t="s">
        <v>59</v>
      </c>
      <c r="B32" s="17" t="s">
        <v>506</v>
      </c>
      <c r="C32" s="19" t="str">
        <f>$G$1</f>
        <v>N/A</v>
      </c>
      <c r="D32" s="19" t="str">
        <f>$G$1</f>
        <v>N/A</v>
      </c>
    </row>
    <row r="33" spans="1:7" ht="123" customHeight="1" x14ac:dyDescent="0.2">
      <c r="A33" s="19" t="s">
        <v>58</v>
      </c>
      <c r="B33" s="17" t="s">
        <v>448</v>
      </c>
      <c r="C33" s="13" t="str">
        <f>$F$4&amp;CHAR(10)&amp;_xlfn.TEXTJOIN(CHAR(10),TRUE,$F$7:$F$8)&amp;CHAR(10)&amp;_xlfn.TEXTJOIN(CHAR(10),TRUE,$F$10:$F$15)</f>
        <v>ISO 13485
ISO 1135-4
ISO 1135-5
ISO/TS 23128:2019
ISO 3826-1
ISO 3826-3
ISO 6710
ISO 80369-7
ISO 8536-4</v>
      </c>
      <c r="D3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_xlfn.TEXTJOIN(CHAR(10),TRUE,$F$7:$F$15)</f>
        <v>ISO 1135-4
ISO 1135-5
ISO 11737-1
ISO/TS 23128:2019
ISO 3826-1
ISO 3826-3
ISO 6710
ISO 80369-7
ISO 8536-4</v>
      </c>
      <c r="D3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19" t="s">
        <v>55</v>
      </c>
      <c r="B36" s="17" t="s">
        <v>448</v>
      </c>
      <c r="C36" s="13" t="str">
        <f>_xlfn.TEXTJOIN(CHAR(10),TRUE,$F$7:$F$15)</f>
        <v>ISO 1135-4
ISO 1135-5
ISO 11737-1
ISO/TS 23128:2019
ISO 3826-1
ISO 3826-3
ISO 6710
ISO 80369-7
ISO 8536-4</v>
      </c>
      <c r="D3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75" customHeight="1" x14ac:dyDescent="0.2">
      <c r="A37" s="19" t="s">
        <v>43</v>
      </c>
      <c r="B37" s="17"/>
      <c r="C37" s="54" t="s">
        <v>605</v>
      </c>
      <c r="D37" s="55"/>
      <c r="F37" s="38"/>
      <c r="G37" s="27"/>
    </row>
    <row r="38" spans="1:7" ht="138" customHeight="1" x14ac:dyDescent="0.2">
      <c r="A38" s="13" t="s">
        <v>44</v>
      </c>
      <c r="B38" s="17" t="s">
        <v>448</v>
      </c>
      <c r="C38" s="13" t="str">
        <f>F5&amp;CHAR(10)&amp;$F$6</f>
        <v>ISO 14971
ISO 10993-1</v>
      </c>
      <c r="D3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3" t="s">
        <v>550</v>
      </c>
      <c r="B39" s="17" t="s">
        <v>448</v>
      </c>
      <c r="C39" s="13" t="str">
        <f>F4&amp;CHAR(10)&amp;F5</f>
        <v>ISO 13485
ISO 14971</v>
      </c>
      <c r="D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64" t="s">
        <v>45</v>
      </c>
      <c r="B40" s="64"/>
      <c r="C40" s="64"/>
      <c r="D40" s="64"/>
    </row>
    <row r="41" spans="1:7" ht="16" customHeight="1" x14ac:dyDescent="0.2">
      <c r="A41" s="64" t="s">
        <v>46</v>
      </c>
      <c r="B41" s="64"/>
      <c r="C41" s="64"/>
      <c r="D41" s="64"/>
    </row>
    <row r="42" spans="1:7" ht="29" customHeight="1" x14ac:dyDescent="0.2">
      <c r="A42" s="65" t="s">
        <v>47</v>
      </c>
      <c r="B42" s="65"/>
      <c r="C42" s="65"/>
      <c r="D42" s="65"/>
    </row>
    <row r="43" spans="1:7" ht="115" customHeight="1" x14ac:dyDescent="0.2">
      <c r="A43" s="18" t="s">
        <v>48</v>
      </c>
      <c r="B43" s="17" t="s">
        <v>448</v>
      </c>
      <c r="C43" s="13" t="str">
        <f>$F$5&amp;CHAR(10)&amp;_xlfn.TEXTJOIN(CHAR(10),TRUE,$F$7:$F$15)</f>
        <v>ISO 14971
ISO 1135-4
ISO 1135-5
ISO 11737-1
ISO/TS 23128:2019
ISO 3826-1
ISO 3826-3
ISO 6710
ISO 80369-7
ISO 8536-4</v>
      </c>
      <c r="D4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109" customHeight="1" x14ac:dyDescent="0.2">
      <c r="A44" s="19" t="s">
        <v>49</v>
      </c>
      <c r="B44" s="17" t="s">
        <v>448</v>
      </c>
      <c r="C44" s="13" t="str">
        <f>$F$5&amp;CHAR(10)&amp;_xlfn.TEXTJOIN(CHAR(10),TRUE,$F$7:$F$15)</f>
        <v>ISO 14971
ISO 1135-4
ISO 1135-5
ISO 11737-1
ISO/TS 23128:2019
ISO 3826-1
ISO 3826-3
ISO 6710
ISO 80369-7
ISO 8536-4</v>
      </c>
      <c r="D4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18" t="s">
        <v>50</v>
      </c>
      <c r="B45" s="17" t="s">
        <v>448</v>
      </c>
      <c r="C45" s="13" t="str">
        <f>$F$5&amp;CHAR(10)&amp;_xlfn.TEXTJOIN(CHAR(10),TRUE,$F$7:$F$15)</f>
        <v>ISO 14971
ISO 1135-4
ISO 1135-5
ISO 11737-1
ISO/TS 23128:2019
ISO 3826-1
ISO 3826-3
ISO 6710
ISO 80369-7
ISO 8536-4</v>
      </c>
      <c r="D4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65" t="s">
        <v>51</v>
      </c>
      <c r="B46" s="65"/>
      <c r="C46" s="65"/>
      <c r="D46" s="65"/>
    </row>
    <row r="47" spans="1:7" ht="34" customHeight="1" x14ac:dyDescent="0.2">
      <c r="A47" s="13" t="s">
        <v>179</v>
      </c>
      <c r="B47" s="17"/>
      <c r="C47" s="54" t="s">
        <v>1090</v>
      </c>
      <c r="D47" s="55"/>
    </row>
    <row r="48" spans="1:7" ht="51" customHeight="1" x14ac:dyDescent="0.2">
      <c r="A48" s="13" t="s">
        <v>180</v>
      </c>
      <c r="B48" s="17"/>
      <c r="C48" s="54" t="s">
        <v>1090</v>
      </c>
      <c r="D48" s="55"/>
    </row>
    <row r="49" spans="1:4" x14ac:dyDescent="0.2">
      <c r="A49" s="66" t="s">
        <v>78</v>
      </c>
      <c r="B49" s="66"/>
      <c r="C49" s="66"/>
      <c r="D49" s="66"/>
    </row>
    <row r="50" spans="1:4" x14ac:dyDescent="0.2">
      <c r="A50" s="65" t="s">
        <v>52</v>
      </c>
      <c r="B50" s="65"/>
      <c r="C50" s="65"/>
      <c r="D50" s="65"/>
    </row>
    <row r="51" spans="1:4" ht="76" customHeight="1" x14ac:dyDescent="0.2">
      <c r="A51" s="19" t="s">
        <v>54</v>
      </c>
      <c r="B51" s="17"/>
      <c r="C51" s="54" t="s">
        <v>1090</v>
      </c>
      <c r="D51" s="55"/>
    </row>
    <row r="52" spans="1:4" ht="96" customHeight="1" x14ac:dyDescent="0.2">
      <c r="A52" s="13" t="s">
        <v>53</v>
      </c>
      <c r="B52" s="17"/>
      <c r="C52" s="54" t="s">
        <v>1090</v>
      </c>
      <c r="D52" s="55"/>
    </row>
    <row r="53" spans="1:4" ht="74" customHeight="1" x14ac:dyDescent="0.2">
      <c r="A53" s="13" t="s">
        <v>94</v>
      </c>
      <c r="B53" s="17"/>
      <c r="C53" s="54" t="s">
        <v>1090</v>
      </c>
      <c r="D53" s="55"/>
    </row>
    <row r="54" spans="1:4" ht="83" customHeight="1" x14ac:dyDescent="0.2">
      <c r="A54" s="19" t="s">
        <v>82</v>
      </c>
      <c r="B54" s="17"/>
      <c r="C54" s="54" t="s">
        <v>1090</v>
      </c>
      <c r="D54" s="55"/>
    </row>
    <row r="55" spans="1:4" ht="17" customHeight="1" x14ac:dyDescent="0.2">
      <c r="A55" s="64" t="s">
        <v>62</v>
      </c>
      <c r="B55" s="64"/>
      <c r="C55" s="64"/>
      <c r="D55" s="64"/>
    </row>
    <row r="56" spans="1:4" ht="85" x14ac:dyDescent="0.2">
      <c r="A56" s="13" t="s">
        <v>81</v>
      </c>
      <c r="B56" s="17"/>
      <c r="C56" s="54" t="s">
        <v>1090</v>
      </c>
      <c r="D56" s="55"/>
    </row>
    <row r="57" spans="1:4" ht="17" customHeight="1" x14ac:dyDescent="0.2">
      <c r="A57" s="64" t="s">
        <v>63</v>
      </c>
      <c r="B57" s="64"/>
      <c r="C57" s="64"/>
      <c r="D57" s="64"/>
    </row>
    <row r="58" spans="1:4" ht="17" customHeight="1" x14ac:dyDescent="0.2">
      <c r="A58" s="13" t="s">
        <v>515</v>
      </c>
      <c r="B58" s="17"/>
      <c r="C58" s="54" t="s">
        <v>1090</v>
      </c>
      <c r="D58" s="55"/>
    </row>
    <row r="59" spans="1:4" ht="17" customHeight="1" x14ac:dyDescent="0.2">
      <c r="A59" s="64" t="s">
        <v>64</v>
      </c>
      <c r="B59" s="64"/>
      <c r="C59" s="64"/>
      <c r="D59" s="64"/>
    </row>
    <row r="60" spans="1:4" ht="97" customHeight="1" x14ac:dyDescent="0.2">
      <c r="A60" s="13" t="s">
        <v>510</v>
      </c>
      <c r="B60" s="17" t="s">
        <v>448</v>
      </c>
      <c r="C60" s="13" t="str">
        <f>$F$5&amp;CHAR(10)&amp;$F$22</f>
        <v>ISO 14971
ISO 20417</v>
      </c>
      <c r="D6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6" customHeight="1" x14ac:dyDescent="0.2">
      <c r="A61" s="13" t="s">
        <v>507</v>
      </c>
      <c r="B61" s="17" t="s">
        <v>448</v>
      </c>
      <c r="C61" s="13" t="str">
        <f>$F$4&amp;CHAR(10)&amp;$F$5&amp;CHAR(10)&amp;_xlfn.TEXTJOIN(CHAR(10),TRUE,$F$7:$F$8)&amp;CHAR(10)&amp;_xlfn.TEXTJOIN(CHAR(10),TRUE,$F$10:$F$15)</f>
        <v>ISO 13485
ISO 14971
ISO 1135-4
ISO 1135-5
ISO/TS 23128:2019
ISO 3826-1
ISO 3826-3
ISO 6710
ISO 80369-7
ISO 8536-4</v>
      </c>
      <c r="D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10" customHeight="1" x14ac:dyDescent="0.2">
      <c r="A62" s="13" t="s">
        <v>65</v>
      </c>
      <c r="B62" s="17" t="s">
        <v>448</v>
      </c>
      <c r="C62" s="13" t="str">
        <f>_xlfn.TEXTJOIN(CHAR(10),TRUE,$F$4:$F$6)</f>
        <v>ISO 13485
ISO 14971
ISO 10993-1</v>
      </c>
      <c r="D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3" spans="1:4" ht="17" customHeight="1" x14ac:dyDescent="0.2">
      <c r="A63" s="66" t="s">
        <v>66</v>
      </c>
      <c r="B63" s="66"/>
      <c r="C63" s="66"/>
      <c r="D63" s="66"/>
    </row>
    <row r="64" spans="1:4" x14ac:dyDescent="0.2">
      <c r="A64" s="63" t="s">
        <v>263</v>
      </c>
      <c r="B64" s="63"/>
      <c r="C64" s="63"/>
      <c r="D64" s="63"/>
    </row>
    <row r="65" spans="1:4" ht="104" customHeight="1" x14ac:dyDescent="0.2">
      <c r="A65" s="19" t="s">
        <v>67</v>
      </c>
      <c r="B65" s="17" t="s">
        <v>448</v>
      </c>
      <c r="C65" s="13" t="str">
        <f>$F$5</f>
        <v>ISO 14971</v>
      </c>
      <c r="D6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19" t="s">
        <v>68</v>
      </c>
      <c r="B66" s="17" t="s">
        <v>448</v>
      </c>
      <c r="C66" s="13" t="str">
        <f>$F$5&amp;CHAR(10)&amp;$F$16</f>
        <v>ISO 14971
IEC 62366-1</v>
      </c>
      <c r="D6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19" t="s">
        <v>69</v>
      </c>
      <c r="B67" s="17" t="s">
        <v>448</v>
      </c>
      <c r="C67" s="13" t="str">
        <f>$F$6&amp;CHAR(10)&amp;$F$9</f>
        <v>ISO 10993-1
ISO 11737-1</v>
      </c>
      <c r="D6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19" t="s">
        <v>70</v>
      </c>
      <c r="B68" s="17" t="s">
        <v>448</v>
      </c>
      <c r="C68" s="13" t="str">
        <f>$F$6&amp;CHAR(10)&amp;$F$9</f>
        <v>ISO 10993-1
ISO 11737-1</v>
      </c>
      <c r="D6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3" t="s">
        <v>271</v>
      </c>
      <c r="B69" s="17" t="s">
        <v>448</v>
      </c>
      <c r="C69" s="13" t="str">
        <f>$F$17&amp;CHAR(10)&amp;$F$18</f>
        <v>ISO 10993-7
ISO 11135</v>
      </c>
      <c r="D6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3" t="s">
        <v>71</v>
      </c>
      <c r="B70" s="17" t="s">
        <v>506</v>
      </c>
      <c r="C70" s="19" t="str">
        <f>$G$1</f>
        <v>N/A</v>
      </c>
      <c r="D70" s="19" t="str">
        <f>$G$1</f>
        <v>N/A</v>
      </c>
    </row>
    <row r="71" spans="1:4" ht="135" customHeight="1" x14ac:dyDescent="0.2">
      <c r="A71" s="13" t="s">
        <v>72</v>
      </c>
      <c r="B71" s="17" t="s">
        <v>448</v>
      </c>
      <c r="C71" s="13" t="str">
        <f>$F$4&amp;CHAR(10)&amp;$F$5&amp;CHAR(10)&amp;_xlfn.TEXTJOIN(CHAR(10),TRUE,$F$17:$F$22)</f>
        <v>ISO 13485
ISO 14971
ISO 10993-7
ISO 11135
ISO 11607-1
ISO 11607-2
ISO 3826-2
ISO 20417</v>
      </c>
      <c r="D71" s="13"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19" t="s">
        <v>73</v>
      </c>
      <c r="B72" s="17" t="s">
        <v>448</v>
      </c>
      <c r="C72" s="13" t="str">
        <f>$F$4&amp;CHAR(10)&amp;$F$5&amp;CHAR(10)&amp;_xlfn.TEXTJOIN(CHAR(10),TRUE,$F$17:$F$22)</f>
        <v>ISO 13485
ISO 14971
ISO 10993-7
ISO 11135
ISO 11607-1
ISO 11607-2
ISO 3826-2
ISO 20417</v>
      </c>
      <c r="D72" s="13"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19" t="s">
        <v>74</v>
      </c>
      <c r="B73" s="17" t="s">
        <v>448</v>
      </c>
      <c r="C73" s="13" t="str">
        <f>$F$4&amp;CHAR(10)&amp;$F$5&amp;CHAR(10)&amp;_xlfn.TEXTJOIN(CHAR(10),TRUE,$F$17:$F$20)</f>
        <v>ISO 13485
ISO 14971
ISO 10993-7
ISO 11135
ISO 11607-1
ISO 11607-2</v>
      </c>
      <c r="D7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3" t="s">
        <v>354</v>
      </c>
      <c r="B74" s="17"/>
      <c r="C74" s="54" t="s">
        <v>605</v>
      </c>
      <c r="D74" s="55"/>
    </row>
    <row r="75" spans="1:4" ht="139" customHeight="1" x14ac:dyDescent="0.2">
      <c r="A75" s="19" t="s">
        <v>75</v>
      </c>
      <c r="B75" s="17" t="s">
        <v>448</v>
      </c>
      <c r="C75" s="13" t="str">
        <f>_xlfn.TEXTJOIN(CHAR(10),TRUE,$F$19:$F$22)</f>
        <v>ISO 11607-1
ISO 11607-2
ISO 3826-2
ISO 20417</v>
      </c>
      <c r="D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63" t="s">
        <v>76</v>
      </c>
      <c r="B76" s="63"/>
      <c r="C76" s="63"/>
      <c r="D76" s="63"/>
    </row>
    <row r="77" spans="1:4" ht="153" x14ac:dyDescent="0.2">
      <c r="A77" s="13" t="s">
        <v>181</v>
      </c>
      <c r="B77" s="17" t="s">
        <v>448</v>
      </c>
      <c r="C77" s="13" t="str">
        <f>$F$6</f>
        <v>ISO 10993-1</v>
      </c>
      <c r="D7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3" t="s">
        <v>182</v>
      </c>
      <c r="B78" s="17" t="s">
        <v>448</v>
      </c>
      <c r="C78" s="13" t="str">
        <f>$F$6</f>
        <v>ISO 10993-1</v>
      </c>
      <c r="D7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64" t="s">
        <v>77</v>
      </c>
      <c r="B79" s="64"/>
      <c r="C79" s="64"/>
      <c r="D79" s="64"/>
    </row>
    <row r="80" spans="1:4" x14ac:dyDescent="0.2">
      <c r="A80" s="65" t="s">
        <v>514</v>
      </c>
      <c r="B80" s="65"/>
      <c r="C80" s="65"/>
      <c r="D80" s="65"/>
    </row>
    <row r="81" spans="1:4" x14ac:dyDescent="0.2">
      <c r="A81" s="19" t="s">
        <v>93</v>
      </c>
      <c r="B81" s="17"/>
      <c r="C81" s="54" t="s">
        <v>605</v>
      </c>
      <c r="D81" s="55"/>
    </row>
    <row r="82" spans="1:4" ht="51" x14ac:dyDescent="0.2">
      <c r="A82" s="13" t="s">
        <v>83</v>
      </c>
      <c r="B82" s="17"/>
      <c r="C82" s="54" t="s">
        <v>605</v>
      </c>
      <c r="D82" s="55"/>
    </row>
    <row r="83" spans="1:4" ht="17" x14ac:dyDescent="0.2">
      <c r="A83" s="13" t="s">
        <v>183</v>
      </c>
      <c r="B83" s="17"/>
      <c r="C83" s="54" t="s">
        <v>605</v>
      </c>
      <c r="D83" s="55"/>
    </row>
    <row r="84" spans="1:4" x14ac:dyDescent="0.2">
      <c r="A84" s="63" t="s">
        <v>84</v>
      </c>
      <c r="B84" s="63"/>
      <c r="C84" s="63"/>
      <c r="D84" s="63"/>
    </row>
    <row r="85" spans="1:4" ht="51" x14ac:dyDescent="0.2">
      <c r="A85" s="13" t="s">
        <v>85</v>
      </c>
      <c r="B85" s="17"/>
      <c r="C85" s="54" t="s">
        <v>605</v>
      </c>
      <c r="D85" s="55"/>
    </row>
    <row r="86" spans="1:4" ht="68" x14ac:dyDescent="0.2">
      <c r="A86" s="13" t="s">
        <v>92</v>
      </c>
      <c r="B86" s="17"/>
      <c r="C86" s="54" t="s">
        <v>605</v>
      </c>
      <c r="D86" s="55"/>
    </row>
    <row r="87" spans="1:4" x14ac:dyDescent="0.2">
      <c r="A87" s="19" t="s">
        <v>86</v>
      </c>
      <c r="B87" s="17"/>
      <c r="C87" s="54" t="s">
        <v>605</v>
      </c>
      <c r="D87" s="55"/>
    </row>
    <row r="88" spans="1:4" ht="68" x14ac:dyDescent="0.2">
      <c r="A88" s="13" t="s">
        <v>513</v>
      </c>
      <c r="B88" s="17"/>
      <c r="C88" s="54" t="s">
        <v>605</v>
      </c>
      <c r="D88" s="55"/>
    </row>
    <row r="89" spans="1:4" x14ac:dyDescent="0.2">
      <c r="A89" s="64" t="s">
        <v>87</v>
      </c>
      <c r="B89" s="64"/>
      <c r="C89" s="64"/>
      <c r="D89" s="64"/>
    </row>
    <row r="90" spans="1:4" ht="112" customHeight="1" x14ac:dyDescent="0.2">
      <c r="A90" s="13" t="s">
        <v>88</v>
      </c>
      <c r="B90" s="17" t="s">
        <v>506</v>
      </c>
      <c r="C90" s="19" t="str">
        <f t="shared" ref="C90:D90" si="2">$G$1</f>
        <v>N/A</v>
      </c>
      <c r="D90" s="19" t="str">
        <f t="shared" si="2"/>
        <v>N/A</v>
      </c>
    </row>
    <row r="91" spans="1:4" x14ac:dyDescent="0.2">
      <c r="A91" s="63" t="s">
        <v>89</v>
      </c>
      <c r="B91" s="63"/>
      <c r="C91" s="63"/>
      <c r="D91" s="63"/>
    </row>
    <row r="92" spans="1:4" ht="167" customHeight="1" x14ac:dyDescent="0.2">
      <c r="A92" s="19" t="s">
        <v>91</v>
      </c>
      <c r="B92" s="17" t="s">
        <v>448</v>
      </c>
      <c r="C92" s="13" t="str">
        <f>$F$5&amp;CHAR(10)&amp;_xlfn.TEXTJOIN(CHAR(10),TRUE,$F$7:$F$16)</f>
        <v>ISO 14971
ISO 1135-4
ISO 1135-5
ISO 11737-1
ISO/TS 23128:2019
ISO 3826-1
ISO 3826-3
ISO 6710
ISO 80369-7
ISO 8536-4
IEC 62366-1</v>
      </c>
      <c r="D9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3" t="s">
        <v>90</v>
      </c>
      <c r="B93" s="17" t="s">
        <v>448</v>
      </c>
      <c r="C93" s="13" t="str">
        <f>$F$5</f>
        <v>ISO 14971</v>
      </c>
      <c r="D9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19" t="s">
        <v>96</v>
      </c>
      <c r="B94" s="17" t="s">
        <v>448</v>
      </c>
      <c r="C94" s="13" t="str">
        <f>_xlfn.TEXTJOIN(CHAR(10),TRUE,$F$5:$F$6)</f>
        <v>ISO 14971
ISO 10993-1</v>
      </c>
      <c r="D9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19" t="s">
        <v>512</v>
      </c>
      <c r="B95" s="17" t="s">
        <v>506</v>
      </c>
      <c r="C95" s="19" t="str">
        <f t="shared" ref="C95:D97" si="3">$G$1</f>
        <v>N/A</v>
      </c>
      <c r="D95" s="19" t="str">
        <f t="shared" si="3"/>
        <v>N/A</v>
      </c>
    </row>
    <row r="96" spans="1:4" ht="116" customHeight="1" x14ac:dyDescent="0.2">
      <c r="A96" s="19" t="s">
        <v>98</v>
      </c>
      <c r="B96" s="17" t="s">
        <v>448</v>
      </c>
      <c r="C96" s="13" t="str">
        <f>$F$5&amp;CHAR(10)&amp;$F$6</f>
        <v>ISO 14971
ISO 10993-1</v>
      </c>
      <c r="D9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43" customHeight="1" x14ac:dyDescent="0.2">
      <c r="A97" s="19" t="s">
        <v>97</v>
      </c>
      <c r="B97" s="17" t="s">
        <v>506</v>
      </c>
      <c r="C97" s="19" t="str">
        <f t="shared" si="3"/>
        <v>N/A</v>
      </c>
      <c r="D97" s="19" t="str">
        <f t="shared" si="3"/>
        <v>N/A</v>
      </c>
    </row>
    <row r="98" spans="1:4" ht="68" customHeight="1" x14ac:dyDescent="0.2">
      <c r="A98" s="19" t="s">
        <v>99</v>
      </c>
      <c r="B98" s="17" t="s">
        <v>448</v>
      </c>
      <c r="C98" s="13" t="str">
        <f>$F$5&amp;CHAR(10)&amp;$F$16</f>
        <v>ISO 14971
IEC 62366-1</v>
      </c>
      <c r="D9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3" t="s">
        <v>100</v>
      </c>
      <c r="B99" s="17" t="s">
        <v>448</v>
      </c>
      <c r="C99" s="13" t="str">
        <f>$F$4&amp;CHAR(10)&amp;$F$5</f>
        <v>ISO 13485
ISO 14971</v>
      </c>
      <c r="D9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19" t="s">
        <v>101</v>
      </c>
      <c r="B100" s="17" t="s">
        <v>448</v>
      </c>
      <c r="C100" s="13" t="str">
        <f>$F$4&amp;CHAR(10)&amp;$F$5&amp;CHAR(10)&amp;$F$16</f>
        <v>ISO 13485
ISO 14971
IEC 62366-1</v>
      </c>
      <c r="D10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51"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1091</v>
      </c>
      <c r="B103" s="17" t="s">
        <v>448</v>
      </c>
      <c r="C103" s="13" t="str">
        <f>F4&amp;CHAR(10)&amp;$F$5&amp;CHAR(10)&amp;$F$22</f>
        <v>ISO 13485
ISO 14971
ISO 20417</v>
      </c>
      <c r="D10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64" t="s">
        <v>104</v>
      </c>
      <c r="B104" s="64"/>
      <c r="C104" s="64"/>
      <c r="D104" s="64"/>
    </row>
    <row r="105" spans="1:4" ht="51" x14ac:dyDescent="0.2">
      <c r="A105" s="13" t="s">
        <v>1092</v>
      </c>
      <c r="B105" s="17"/>
      <c r="C105" s="54" t="s">
        <v>605</v>
      </c>
      <c r="D105" s="55"/>
    </row>
    <row r="106" spans="1:4" x14ac:dyDescent="0.2">
      <c r="A106" s="19" t="s">
        <v>106</v>
      </c>
      <c r="B106" s="17"/>
      <c r="C106" s="54" t="s">
        <v>605</v>
      </c>
      <c r="D106" s="55"/>
    </row>
    <row r="107" spans="1:4" x14ac:dyDescent="0.2">
      <c r="A107" s="64" t="s">
        <v>107</v>
      </c>
      <c r="B107" s="64"/>
      <c r="C107" s="64"/>
      <c r="D107" s="64"/>
    </row>
    <row r="108" spans="1:4" x14ac:dyDescent="0.2">
      <c r="A108" s="64" t="s">
        <v>108</v>
      </c>
      <c r="B108" s="64"/>
      <c r="C108" s="64"/>
      <c r="D108" s="64"/>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64" t="s">
        <v>111</v>
      </c>
      <c r="B111" s="64"/>
      <c r="C111" s="64"/>
      <c r="D111" s="64"/>
    </row>
    <row r="112" spans="1:4" ht="68" x14ac:dyDescent="0.2">
      <c r="A112" s="13" t="s">
        <v>1117</v>
      </c>
      <c r="B112" s="17" t="s">
        <v>506</v>
      </c>
      <c r="C112" s="19" t="str">
        <f t="shared" ref="C112:D114" si="4">$G$1</f>
        <v>N/A</v>
      </c>
      <c r="D112" s="19" t="str">
        <f t="shared" si="4"/>
        <v>N/A</v>
      </c>
    </row>
    <row r="113" spans="1:4" ht="17" x14ac:dyDescent="0.2">
      <c r="A113" s="84" t="s">
        <v>1116</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64" t="s">
        <v>1115</v>
      </c>
      <c r="B115" s="64"/>
      <c r="C115" s="64"/>
      <c r="D115" s="64"/>
    </row>
    <row r="116" spans="1:4" ht="34" x14ac:dyDescent="0.2">
      <c r="A116" s="13" t="s">
        <v>1114</v>
      </c>
      <c r="B116" s="17" t="s">
        <v>506</v>
      </c>
      <c r="C116" s="19" t="str">
        <f t="shared" ref="C116:D119" si="5">$G$1</f>
        <v>N/A</v>
      </c>
      <c r="D116" s="19" t="str">
        <f t="shared" si="5"/>
        <v>N/A</v>
      </c>
    </row>
    <row r="117" spans="1:4" ht="51" x14ac:dyDescent="0.2">
      <c r="A117" s="13" t="s">
        <v>1111</v>
      </c>
      <c r="B117" s="17" t="s">
        <v>506</v>
      </c>
      <c r="C117" s="19" t="str">
        <f t="shared" si="5"/>
        <v>N/A</v>
      </c>
      <c r="D117" s="19" t="str">
        <f t="shared" si="5"/>
        <v>N/A</v>
      </c>
    </row>
    <row r="118" spans="1:4" ht="51" x14ac:dyDescent="0.2">
      <c r="A118" s="13" t="s">
        <v>1112</v>
      </c>
      <c r="B118" s="17" t="s">
        <v>506</v>
      </c>
      <c r="C118" s="19" t="str">
        <f t="shared" si="5"/>
        <v>N/A</v>
      </c>
      <c r="D118" s="19" t="str">
        <f t="shared" si="5"/>
        <v>N/A</v>
      </c>
    </row>
    <row r="119" spans="1:4" ht="51" x14ac:dyDescent="0.2">
      <c r="A119" s="13" t="s">
        <v>1113</v>
      </c>
      <c r="B119" s="17" t="s">
        <v>506</v>
      </c>
      <c r="C119" s="19" t="str">
        <f t="shared" si="5"/>
        <v>N/A</v>
      </c>
      <c r="D119" s="19" t="str">
        <f t="shared" si="5"/>
        <v>N/A</v>
      </c>
    </row>
    <row r="120" spans="1:4" x14ac:dyDescent="0.2">
      <c r="A120" s="59" t="s">
        <v>120</v>
      </c>
      <c r="B120" s="60"/>
      <c r="C120" s="60"/>
      <c r="D120" s="61"/>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9" t="s">
        <v>123</v>
      </c>
      <c r="B125" s="60"/>
      <c r="C125" s="60"/>
      <c r="D125" s="61"/>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6" t="s">
        <v>136</v>
      </c>
      <c r="B138" s="57"/>
      <c r="C138" s="57"/>
      <c r="D138" s="58"/>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6" t="s">
        <v>137</v>
      </c>
      <c r="B143" s="57"/>
      <c r="C143" s="57"/>
      <c r="D143" s="58"/>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9" t="s">
        <v>142</v>
      </c>
      <c r="B148" s="60"/>
      <c r="C148" s="60"/>
      <c r="D148" s="61"/>
    </row>
    <row r="149" spans="1:4" ht="130" customHeight="1" x14ac:dyDescent="0.2">
      <c r="A149" s="19" t="s">
        <v>143</v>
      </c>
      <c r="B149" s="17" t="s">
        <v>448</v>
      </c>
      <c r="C149" s="13" t="str">
        <f>$F$4&amp;CHAR(10)&amp;$F$5&amp;CHAR(10)&amp;$F$16</f>
        <v>ISO 13485
ISO 14971
IEC 62366-1</v>
      </c>
      <c r="D14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75" customHeight="1" x14ac:dyDescent="0.2">
      <c r="A150" s="13" t="s">
        <v>144</v>
      </c>
      <c r="B150" s="17"/>
      <c r="C150" s="54" t="s">
        <v>605</v>
      </c>
      <c r="D150" s="55"/>
    </row>
    <row r="151" spans="1:4" ht="51" x14ac:dyDescent="0.2">
      <c r="A151" s="13" t="s">
        <v>145</v>
      </c>
      <c r="B151" s="17" t="s">
        <v>506</v>
      </c>
      <c r="C151" s="19" t="str">
        <f t="shared" ref="C151:D154" si="10">$G$1</f>
        <v>N/A</v>
      </c>
      <c r="D151" s="19" t="str">
        <f t="shared" si="10"/>
        <v>N/A</v>
      </c>
    </row>
    <row r="152" spans="1:4" ht="34" x14ac:dyDescent="0.2">
      <c r="A152" s="13" t="s">
        <v>146</v>
      </c>
      <c r="B152" s="17" t="s">
        <v>506</v>
      </c>
      <c r="C152" s="19" t="str">
        <f t="shared" si="10"/>
        <v>N/A</v>
      </c>
      <c r="D152" s="19" t="str">
        <f t="shared" si="10"/>
        <v>N/A</v>
      </c>
    </row>
    <row r="153" spans="1:4" ht="65" customHeight="1" x14ac:dyDescent="0.2">
      <c r="A153" s="13" t="s">
        <v>290</v>
      </c>
      <c r="B153" s="17" t="s">
        <v>506</v>
      </c>
      <c r="C153" s="19" t="str">
        <f t="shared" si="10"/>
        <v>N/A</v>
      </c>
      <c r="D153" s="19" t="str">
        <f t="shared" si="10"/>
        <v>N/A</v>
      </c>
    </row>
    <row r="154" spans="1:4" ht="76" customHeight="1" x14ac:dyDescent="0.2">
      <c r="A154" s="13" t="s">
        <v>291</v>
      </c>
      <c r="B154" s="17" t="s">
        <v>506</v>
      </c>
      <c r="C154" s="19" t="str">
        <f t="shared" si="10"/>
        <v>N/A</v>
      </c>
      <c r="D154" s="19" t="str">
        <f t="shared" si="10"/>
        <v>N/A</v>
      </c>
    </row>
    <row r="155" spans="1:4" ht="108" customHeight="1" x14ac:dyDescent="0.2">
      <c r="A155" s="13" t="s">
        <v>147</v>
      </c>
      <c r="B155" s="17" t="s">
        <v>448</v>
      </c>
      <c r="C155" s="13" t="str">
        <f>$F$5</f>
        <v>ISO 14971</v>
      </c>
      <c r="D15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59" t="s">
        <v>148</v>
      </c>
      <c r="B156" s="60"/>
      <c r="C156" s="60"/>
      <c r="D156" s="61"/>
    </row>
    <row r="157" spans="1:4" ht="120" customHeight="1" x14ac:dyDescent="0.2">
      <c r="A157" s="19" t="s">
        <v>149</v>
      </c>
      <c r="B157" s="17" t="s">
        <v>448</v>
      </c>
      <c r="C157" s="13" t="str">
        <f>$F$5&amp;CHAR(10)&amp;$F$7&amp;CHAR(10)&amp;$F$8&amp;CHAR(10)&amp;_xlfn.TEXTJOIN(CHAR(10),TRUE,$F$10:$F$15)</f>
        <v>ISO 14971
ISO 1135-4
ISO 1135-5
ISO/TS 23128:2019
ISO 3826-1
ISO 3826-3
ISO 6710
ISO 80369-7
ISO 8536-4</v>
      </c>
      <c r="D1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3" t="s">
        <v>150</v>
      </c>
      <c r="B158" s="17" t="s">
        <v>448</v>
      </c>
      <c r="C158" s="13" t="str">
        <f>$F$5&amp;CHAR(10)&amp;F21&amp;CHAR(10)&amp;F22</f>
        <v>ISO 14971
ISO 3826-2
ISO 20417</v>
      </c>
      <c r="D15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3" t="s">
        <v>151</v>
      </c>
      <c r="B159" s="17" t="s">
        <v>448</v>
      </c>
      <c r="C159" s="13" t="str">
        <f>$F$16&amp;CHAR(10)&amp;$F$21&amp;CHAR(10)&amp;$F$22</f>
        <v>IEC 62366-1
ISO 3826-2
ISO 20417</v>
      </c>
      <c r="D15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1">$G$1</f>
        <v>N/A</v>
      </c>
      <c r="D163" s="19" t="str">
        <f t="shared" si="11"/>
        <v>N/A</v>
      </c>
    </row>
    <row r="164" spans="1:4" x14ac:dyDescent="0.2">
      <c r="A164" s="19" t="s">
        <v>156</v>
      </c>
      <c r="B164" s="17" t="s">
        <v>506</v>
      </c>
      <c r="C164" s="19" t="str">
        <f t="shared" si="11"/>
        <v>N/A</v>
      </c>
      <c r="D164" s="19" t="str">
        <f t="shared" si="11"/>
        <v>N/A</v>
      </c>
    </row>
    <row r="165" spans="1:4" x14ac:dyDescent="0.2">
      <c r="A165" s="19" t="s">
        <v>157</v>
      </c>
      <c r="B165" s="17" t="s">
        <v>506</v>
      </c>
      <c r="C165" s="19" t="str">
        <f t="shared" si="11"/>
        <v>N/A</v>
      </c>
      <c r="D165" s="19" t="str">
        <f t="shared" si="11"/>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$F$16&amp;CHAR(10)&amp;$F$21&amp;CHAR(10)&amp;$F$22</f>
        <v>IEC 62366-1
ISO 3826-2
ISO 20417</v>
      </c>
      <c r="D17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3" t="s">
        <v>165</v>
      </c>
      <c r="B175" s="17" t="s">
        <v>448</v>
      </c>
      <c r="C175" s="13" t="str">
        <f>$F$22</f>
        <v>ISO 20417</v>
      </c>
      <c r="D1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19" t="s">
        <v>166</v>
      </c>
      <c r="B176" s="17" t="s">
        <v>448</v>
      </c>
      <c r="C176" s="13" t="str">
        <f>$F$22</f>
        <v>ISO 20417</v>
      </c>
      <c r="D17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3" t="s">
        <v>167</v>
      </c>
      <c r="B177" s="17"/>
      <c r="C177" s="54" t="s">
        <v>605</v>
      </c>
      <c r="D177" s="55"/>
    </row>
    <row r="178" spans="1:4" ht="51" x14ac:dyDescent="0.2">
      <c r="A178" s="13" t="s">
        <v>168</v>
      </c>
      <c r="B178" s="17"/>
      <c r="C178" s="54" t="s">
        <v>605</v>
      </c>
      <c r="D178" s="55"/>
    </row>
    <row r="179" spans="1:4" ht="74" customHeight="1" x14ac:dyDescent="0.2">
      <c r="A179" s="13" t="s">
        <v>178</v>
      </c>
      <c r="B179" s="17"/>
      <c r="C179" s="54" t="s">
        <v>605</v>
      </c>
      <c r="D179" s="55"/>
    </row>
    <row r="180" spans="1:4" ht="85" customHeight="1" x14ac:dyDescent="0.2">
      <c r="A180" s="13" t="s">
        <v>169</v>
      </c>
      <c r="B180" s="17" t="s">
        <v>448</v>
      </c>
      <c r="C180" s="13" t="str">
        <f>$F$5&amp;CHAR(10)&amp;$F$22</f>
        <v>ISO 14971
ISO 20417</v>
      </c>
      <c r="D18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3" t="s">
        <v>170</v>
      </c>
      <c r="B181" s="17" t="s">
        <v>448</v>
      </c>
      <c r="C181" s="13" t="str">
        <f>$F$21&amp;CHAR(10)&amp;$F$22</f>
        <v>ISO 3826-2
ISO 20417</v>
      </c>
      <c r="D18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$F$22</f>
        <v>ISO 20417</v>
      </c>
      <c r="D18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19" t="s">
        <v>173</v>
      </c>
      <c r="B185" s="17" t="s">
        <v>448</v>
      </c>
      <c r="C185" s="13" t="str">
        <f>$F$22</f>
        <v>ISO 20417</v>
      </c>
      <c r="D18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19" t="s">
        <v>175</v>
      </c>
      <c r="B186" s="17" t="s">
        <v>448</v>
      </c>
      <c r="C186" s="13" t="str">
        <f>$F$22</f>
        <v>ISO 20417</v>
      </c>
      <c r="D18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19" t="s">
        <v>176</v>
      </c>
      <c r="B187" s="17" t="s">
        <v>448</v>
      </c>
      <c r="C187" s="13" t="str">
        <f>$F$22</f>
        <v>ISO 20417</v>
      </c>
      <c r="D18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56" t="s">
        <v>177</v>
      </c>
      <c r="B188" s="57"/>
      <c r="C188" s="57"/>
      <c r="D188" s="58"/>
    </row>
    <row r="189" spans="1:4" ht="106" customHeight="1" x14ac:dyDescent="0.2">
      <c r="A189" s="19" t="s">
        <v>405</v>
      </c>
      <c r="B189" s="17" t="s">
        <v>448</v>
      </c>
      <c r="C189" s="13" t="str">
        <f>$F$22</f>
        <v>ISO 20417</v>
      </c>
      <c r="D18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19" t="s">
        <v>406</v>
      </c>
      <c r="B190" s="17" t="s">
        <v>448</v>
      </c>
      <c r="C190" s="13" t="str">
        <f>$F$22</f>
        <v>ISO 20417</v>
      </c>
      <c r="D19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2">$F$22</f>
        <v>ISO 20417</v>
      </c>
      <c r="D192" s="13" t="str">
        <f t="shared" ref="D192:D204" si="13">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19" t="s">
        <v>185</v>
      </c>
      <c r="B193" s="17" t="s">
        <v>448</v>
      </c>
      <c r="C193" s="13" t="str">
        <f t="shared" si="12"/>
        <v>ISO 20417</v>
      </c>
      <c r="D193"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19" t="s">
        <v>186</v>
      </c>
      <c r="B194" s="17" t="s">
        <v>448</v>
      </c>
      <c r="C194" s="13" t="str">
        <f t="shared" si="12"/>
        <v>ISO 20417</v>
      </c>
      <c r="D194"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19" t="s">
        <v>227</v>
      </c>
      <c r="B195" s="17" t="s">
        <v>448</v>
      </c>
      <c r="C195" s="13" t="str">
        <f t="shared" si="12"/>
        <v>ISO 20417</v>
      </c>
      <c r="D195"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19" t="s">
        <v>187</v>
      </c>
      <c r="B196" s="17" t="s">
        <v>448</v>
      </c>
      <c r="C196" s="13" t="str">
        <f t="shared" si="12"/>
        <v>ISO 20417</v>
      </c>
      <c r="D196"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19" t="s">
        <v>355</v>
      </c>
      <c r="B197" s="17" t="s">
        <v>448</v>
      </c>
      <c r="C197" s="13" t="str">
        <f t="shared" si="12"/>
        <v>ISO 20417</v>
      </c>
      <c r="D197"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19" t="s">
        <v>189</v>
      </c>
      <c r="B198" s="17" t="s">
        <v>448</v>
      </c>
      <c r="C198" s="13" t="str">
        <f>_xlfn.TEXTJOIN(CHAR(10),TRUE,$F$17:$F$22)</f>
        <v>ISO 10993-7
ISO 11135
ISO 11607-1
ISO 11607-2
ISO 3826-2
ISO 20417</v>
      </c>
      <c r="D198"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3" t="s">
        <v>190</v>
      </c>
      <c r="B199" s="17" t="s">
        <v>448</v>
      </c>
      <c r="C199" s="13" t="str">
        <f>$F$22</f>
        <v>ISO 20417</v>
      </c>
      <c r="D199"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19" t="s">
        <v>191</v>
      </c>
      <c r="B200" s="17" t="s">
        <v>448</v>
      </c>
      <c r="C200" s="13" t="str">
        <f>_xlfn.TEXTJOIN(CHAR(10),TRUE,$F$19:$F$22)</f>
        <v>ISO 11607-1
ISO 11607-2
ISO 3826-2
ISO 20417</v>
      </c>
      <c r="D200"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f>
        <v>ISO 20417</v>
      </c>
      <c r="D202"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3" t="s">
        <v>226</v>
      </c>
      <c r="B203" s="17" t="s">
        <v>448</v>
      </c>
      <c r="C203" s="13" t="str">
        <f>$F$22</f>
        <v>ISO 20417</v>
      </c>
      <c r="D203"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3" t="s">
        <v>218</v>
      </c>
      <c r="B204" s="17" t="s">
        <v>448</v>
      </c>
      <c r="C204" s="13" t="str">
        <f>$F$16&amp;CHAR(10)&amp;$F$22</f>
        <v>IEC 62366-1
ISO 20417</v>
      </c>
      <c r="D204" s="13"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71" customHeight="1" x14ac:dyDescent="0.2">
      <c r="A208" s="19" t="s">
        <v>222</v>
      </c>
      <c r="B208" s="17" t="s">
        <v>448</v>
      </c>
      <c r="C208" s="13" t="str">
        <f>$F$19&amp;CHAR(10)&amp;$F$20&amp;CHAR(10)&amp;$F$22</f>
        <v>ISO 11607-1
ISO 11607-2
ISO 20417</v>
      </c>
      <c r="D208" s="13" t="str">
        <f t="shared" ref="D208:D217" si="14">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19" t="s">
        <v>223</v>
      </c>
      <c r="B209" s="17" t="s">
        <v>448</v>
      </c>
      <c r="C209" s="13" t="str">
        <f>$F$19&amp;CHAR(10)&amp;$F$20&amp;CHAR(10)&amp;$F$22</f>
        <v>ISO 11607-1
ISO 11607-2
ISO 20417</v>
      </c>
      <c r="D209"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19" t="s">
        <v>224</v>
      </c>
      <c r="B210" s="17" t="s">
        <v>448</v>
      </c>
      <c r="C210" s="13" t="str">
        <f>_xlfn.TEXTJOIN(CHAR(10),TRUE,$F$17:$F$22)</f>
        <v>ISO 10993-7
ISO 11135
ISO 11607-1
ISO 11607-2
ISO 3826-2
ISO 20417</v>
      </c>
      <c r="D210"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19" t="s">
        <v>225</v>
      </c>
      <c r="B211" s="17" t="s">
        <v>448</v>
      </c>
      <c r="C211" s="13" t="str">
        <f>$F$19&amp;CHAR(10)&amp;$F$20&amp;CHAR(10)&amp;$F$22</f>
        <v>ISO 11607-1
ISO 11607-2
ISO 20417</v>
      </c>
      <c r="D211"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19" t="s">
        <v>320</v>
      </c>
      <c r="B212" s="17" t="s">
        <v>448</v>
      </c>
      <c r="C212" s="13" t="str">
        <f>$F$19&amp;CHAR(10)&amp;$F$20&amp;CHAR(10)&amp;$F$22</f>
        <v>ISO 11607-1
ISO 11607-2
ISO 20417</v>
      </c>
      <c r="D212"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19" t="s">
        <v>321</v>
      </c>
      <c r="B213" s="17" t="s">
        <v>448</v>
      </c>
      <c r="C213" s="13" t="str">
        <f>$F$22</f>
        <v>ISO 20417</v>
      </c>
      <c r="D21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19" t="s">
        <v>322</v>
      </c>
      <c r="B214" s="17" t="s">
        <v>448</v>
      </c>
      <c r="C214" s="13" t="str">
        <f>$F$22</f>
        <v>ISO 20417</v>
      </c>
      <c r="D21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19" t="s">
        <v>319</v>
      </c>
      <c r="B215" s="17" t="s">
        <v>448</v>
      </c>
      <c r="C215" s="13" t="str">
        <f>$F$22</f>
        <v>ISO 20417</v>
      </c>
      <c r="D215"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19" t="s">
        <v>323</v>
      </c>
      <c r="B216" s="17" t="s">
        <v>448</v>
      </c>
      <c r="C216" s="13" t="str">
        <f>$F$22</f>
        <v>ISO 20417</v>
      </c>
      <c r="D216"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19" t="s">
        <v>241</v>
      </c>
      <c r="B217" s="17" t="s">
        <v>448</v>
      </c>
      <c r="C217" s="13" t="str">
        <f>_xlfn.TEXTJOIN(CHAR(10),TRUE,$F$19:$F$22)</f>
        <v>ISO 11607-1
ISO 11607-2
ISO 3826-2
ISO 20417</v>
      </c>
      <c r="D217"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$F$22</f>
        <v>ISO 20417</v>
      </c>
      <c r="D220" s="13" t="str">
        <f t="shared" ref="D220:D229" si="15">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19" t="s">
        <v>231</v>
      </c>
      <c r="B221" s="17" t="s">
        <v>448</v>
      </c>
      <c r="C221" s="13" t="str">
        <f>$F$22</f>
        <v>ISO 20417</v>
      </c>
      <c r="D221"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19" t="s">
        <v>232</v>
      </c>
      <c r="B222" s="17" t="s">
        <v>448</v>
      </c>
      <c r="C222" s="13" t="str">
        <f>$F$22</f>
        <v>ISO 20417</v>
      </c>
      <c r="D222"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19" t="s">
        <v>233</v>
      </c>
      <c r="B223" s="17" t="s">
        <v>448</v>
      </c>
      <c r="C223" s="13" t="str">
        <f>$F$22</f>
        <v>ISO 20417</v>
      </c>
      <c r="D223"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19" t="s">
        <v>234</v>
      </c>
      <c r="B224" s="17" t="s">
        <v>448</v>
      </c>
      <c r="C224" s="13" t="str">
        <f>$F$22</f>
        <v>ISO 20417</v>
      </c>
      <c r="D224"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x14ac:dyDescent="0.2">
      <c r="A225" s="19" t="s">
        <v>235</v>
      </c>
      <c r="B225" s="17" t="s">
        <v>506</v>
      </c>
      <c r="C225" s="19" t="str">
        <f>$G$1</f>
        <v>N/A</v>
      </c>
      <c r="D225" s="19" t="str">
        <f>$G$1</f>
        <v>N/A</v>
      </c>
    </row>
    <row r="226" spans="1:4" ht="69" customHeight="1" x14ac:dyDescent="0.2">
      <c r="A226" s="19" t="s">
        <v>236</v>
      </c>
      <c r="B226" s="17" t="s">
        <v>448</v>
      </c>
      <c r="C226" s="13" t="str">
        <f>$F$5&amp;CHAR(10)&amp;$F$22</f>
        <v>ISO 14971
ISO 20417</v>
      </c>
      <c r="D226"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19" t="s">
        <v>237</v>
      </c>
      <c r="B227" s="17" t="s">
        <v>448</v>
      </c>
      <c r="C227" s="13" t="str">
        <f>$F$22</f>
        <v>ISO 20417</v>
      </c>
      <c r="D227"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3" t="s">
        <v>238</v>
      </c>
      <c r="B228" s="17" t="s">
        <v>448</v>
      </c>
      <c r="C228" s="13" t="str">
        <f>$F$22</f>
        <v>ISO 20417</v>
      </c>
      <c r="D228"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19" t="s">
        <v>239</v>
      </c>
      <c r="B229" s="17" t="s">
        <v>448</v>
      </c>
      <c r="C229" s="13" t="str">
        <f>$F$22</f>
        <v>ISO 20417</v>
      </c>
      <c r="D229"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56" t="s">
        <v>240</v>
      </c>
      <c r="B230" s="57"/>
      <c r="C230" s="57"/>
      <c r="D230" s="58"/>
    </row>
    <row r="231" spans="1:4" ht="17" x14ac:dyDescent="0.2">
      <c r="A231" s="13" t="s">
        <v>408</v>
      </c>
      <c r="B231" s="17" t="s">
        <v>506</v>
      </c>
      <c r="C231" s="19" t="str">
        <f t="shared" ref="C231:D234" si="16">$G$1</f>
        <v>N/A</v>
      </c>
      <c r="D231" s="19" t="str">
        <f t="shared" si="16"/>
        <v>N/A</v>
      </c>
    </row>
    <row r="232" spans="1:4" ht="17" x14ac:dyDescent="0.2">
      <c r="A232" s="13" t="s">
        <v>409</v>
      </c>
      <c r="B232" s="17" t="s">
        <v>506</v>
      </c>
      <c r="C232" s="19" t="str">
        <f t="shared" si="16"/>
        <v>N/A</v>
      </c>
      <c r="D232" s="19" t="str">
        <f t="shared" si="16"/>
        <v>N/A</v>
      </c>
    </row>
    <row r="233" spans="1:4" ht="17" x14ac:dyDescent="0.2">
      <c r="A233" s="13" t="s">
        <v>410</v>
      </c>
      <c r="B233" s="17" t="s">
        <v>506</v>
      </c>
      <c r="C233" s="19" t="str">
        <f t="shared" si="16"/>
        <v>N/A</v>
      </c>
      <c r="D233" s="19" t="str">
        <f t="shared" si="16"/>
        <v>N/A</v>
      </c>
    </row>
    <row r="234" spans="1:4" ht="17" x14ac:dyDescent="0.2">
      <c r="A234" s="13" t="s">
        <v>411</v>
      </c>
      <c r="B234" s="17" t="s">
        <v>506</v>
      </c>
      <c r="C234" s="19" t="str">
        <f t="shared" si="16"/>
        <v>N/A</v>
      </c>
      <c r="D234" s="19" t="str">
        <f t="shared" si="16"/>
        <v>N/A</v>
      </c>
    </row>
    <row r="235" spans="1:4" ht="121" customHeight="1" x14ac:dyDescent="0.2">
      <c r="A235" s="19" t="s">
        <v>243</v>
      </c>
      <c r="B235" s="17" t="s">
        <v>448</v>
      </c>
      <c r="C235" s="13" t="str">
        <f>$F$19&amp;CHAR(10)&amp;$F$20&amp;CHAR(10)&amp;$F$22</f>
        <v>ISO 11607-1
ISO 11607-2
ISO 20417</v>
      </c>
      <c r="D235" s="13" t="str">
        <f t="shared" ref="D235" si="17">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19" t="s">
        <v>242</v>
      </c>
      <c r="B236" s="17" t="s">
        <v>506</v>
      </c>
      <c r="C236" s="19" t="str">
        <f t="shared" ref="C236:D238" si="18">$G$1</f>
        <v>N/A</v>
      </c>
      <c r="D236" s="19" t="str">
        <f t="shared" si="18"/>
        <v>N/A</v>
      </c>
    </row>
    <row r="237" spans="1:4" ht="68" x14ac:dyDescent="0.2">
      <c r="A237" s="13" t="s">
        <v>433</v>
      </c>
      <c r="B237" s="17" t="s">
        <v>506</v>
      </c>
      <c r="C237" s="19" t="str">
        <f t="shared" si="18"/>
        <v>N/A</v>
      </c>
      <c r="D237" s="19" t="str">
        <f t="shared" si="18"/>
        <v>N/A</v>
      </c>
    </row>
    <row r="238" spans="1:4" x14ac:dyDescent="0.2">
      <c r="A238" s="19" t="s">
        <v>244</v>
      </c>
      <c r="B238" s="17" t="s">
        <v>506</v>
      </c>
      <c r="C238" s="19" t="str">
        <f t="shared" si="18"/>
        <v>N/A</v>
      </c>
      <c r="D238" s="19" t="str">
        <f t="shared" si="18"/>
        <v>N/A</v>
      </c>
    </row>
    <row r="239" spans="1:4" ht="159" customHeight="1" x14ac:dyDescent="0.2">
      <c r="A239" s="13" t="s">
        <v>516</v>
      </c>
      <c r="B239" s="17" t="s">
        <v>448</v>
      </c>
      <c r="C239" s="13" t="str">
        <f>$F$5&amp;CHAR(10)&amp;$F$19&amp;CHAR(10)&amp;$F$20&amp;CHAR(10)&amp;$F$22</f>
        <v>ISO 14971
ISO 11607-1
ISO 11607-2
ISO 20417</v>
      </c>
      <c r="D2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56" t="s">
        <v>245</v>
      </c>
      <c r="B240" s="57"/>
      <c r="C240" s="57"/>
      <c r="D240" s="58"/>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6" t="s">
        <v>246</v>
      </c>
      <c r="B243" s="57"/>
      <c r="C243" s="57"/>
      <c r="D243" s="58"/>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2"/>
      <c r="C246" s="62"/>
      <c r="D246" s="55"/>
    </row>
    <row r="247" spans="1:4" ht="78" customHeight="1" x14ac:dyDescent="0.2">
      <c r="A247" s="19" t="s">
        <v>416</v>
      </c>
      <c r="B247" s="17" t="s">
        <v>448</v>
      </c>
      <c r="C247" s="13" t="str">
        <f>$F$5&amp;CHAR(10)&amp;$F$22</f>
        <v>ISO 14971
ISO 20417</v>
      </c>
      <c r="D24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3" t="s">
        <v>417</v>
      </c>
      <c r="B248" s="17" t="s">
        <v>448</v>
      </c>
      <c r="C248" s="13" t="str">
        <f>$F$5&amp;CHAR(10)&amp;$F$22</f>
        <v>ISO 14971
ISO 20417</v>
      </c>
      <c r="D24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51" x14ac:dyDescent="0.2">
      <c r="A249" s="13" t="s">
        <v>418</v>
      </c>
      <c r="B249" s="17" t="s">
        <v>506</v>
      </c>
      <c r="C249" s="19" t="str">
        <f>$G$1</f>
        <v>N/A</v>
      </c>
      <c r="D249" s="19" t="str">
        <f>$G$1</f>
        <v>N/A</v>
      </c>
    </row>
    <row r="250" spans="1:4" ht="83" customHeight="1" x14ac:dyDescent="0.2">
      <c r="A250" s="13" t="s">
        <v>419</v>
      </c>
      <c r="B250" s="17" t="s">
        <v>448</v>
      </c>
      <c r="C250" s="13" t="str">
        <f>$F$5&amp;CHAR(10)&amp;$F$6&amp;CHAR(10)&amp;$F$22</f>
        <v>ISO 14971
ISO 10993-1
ISO 20417</v>
      </c>
      <c r="D25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x14ac:dyDescent="0.2">
      <c r="A251" s="19" t="s">
        <v>420</v>
      </c>
      <c r="B251" s="17" t="s">
        <v>506</v>
      </c>
      <c r="C251" s="19" t="str">
        <f>$G$1</f>
        <v>N/A</v>
      </c>
      <c r="D251" s="19" t="str">
        <f>$G$1</f>
        <v>N/A</v>
      </c>
    </row>
    <row r="252" spans="1:4" ht="34" x14ac:dyDescent="0.2">
      <c r="A252" s="13" t="s">
        <v>421</v>
      </c>
      <c r="B252" s="53"/>
      <c r="C252" s="70" t="s">
        <v>1090</v>
      </c>
      <c r="D252" s="71"/>
    </row>
    <row r="253" spans="1:4" ht="168" customHeight="1" x14ac:dyDescent="0.2">
      <c r="A253" s="13" t="s">
        <v>248</v>
      </c>
      <c r="B253" s="17" t="s">
        <v>448</v>
      </c>
      <c r="C253" s="13" t="str">
        <f>$F$5&amp;CHAR(10)&amp;$F$6&amp;CHAR(10)&amp;$F$22</f>
        <v>ISO 14971
ISO 10993-1
ISO 20417</v>
      </c>
      <c r="D25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19" t="s">
        <v>249</v>
      </c>
      <c r="B254" s="17" t="s">
        <v>506</v>
      </c>
      <c r="C254" s="19" t="str">
        <f>$G$1</f>
        <v>N/A</v>
      </c>
      <c r="D254" s="19" t="str">
        <f>$G$1</f>
        <v>N/A</v>
      </c>
    </row>
    <row r="255" spans="1:4" x14ac:dyDescent="0.2">
      <c r="A255" s="56" t="s">
        <v>250</v>
      </c>
      <c r="B255" s="57"/>
      <c r="C255" s="57"/>
      <c r="D255" s="58"/>
    </row>
    <row r="256" spans="1:4" ht="132" customHeight="1" x14ac:dyDescent="0.2">
      <c r="A256" s="19" t="s">
        <v>422</v>
      </c>
      <c r="B256" s="17" t="s">
        <v>448</v>
      </c>
      <c r="C256" s="13" t="str">
        <f>$F$5&amp;CHAR(10)&amp;$F$9&amp;CHAR(10)&amp;$F$22</f>
        <v>ISO 14971
ISO 11737-1
ISO 20417</v>
      </c>
      <c r="D25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19" t="s">
        <v>423</v>
      </c>
      <c r="B257" s="17" t="s">
        <v>448</v>
      </c>
      <c r="C257" s="13" t="str">
        <f>$F$5&amp;CHAR(10)&amp;$F$22</f>
        <v>ISO 14971
ISO 20417</v>
      </c>
      <c r="D2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19" t="s">
        <v>251</v>
      </c>
      <c r="B258" s="17" t="s">
        <v>506</v>
      </c>
      <c r="C258" s="19" t="str">
        <f t="shared" ref="C258:D260" si="19">$G$1</f>
        <v>N/A</v>
      </c>
      <c r="D258" s="19" t="str">
        <f t="shared" si="19"/>
        <v>N/A</v>
      </c>
    </row>
    <row r="259" spans="1:4" x14ac:dyDescent="0.2">
      <c r="A259" s="19" t="s">
        <v>252</v>
      </c>
      <c r="B259" s="17" t="s">
        <v>506</v>
      </c>
      <c r="C259" s="19" t="str">
        <f t="shared" si="19"/>
        <v>N/A</v>
      </c>
      <c r="D259" s="19" t="str">
        <f t="shared" si="19"/>
        <v>N/A</v>
      </c>
    </row>
    <row r="260" spans="1:4" x14ac:dyDescent="0.2">
      <c r="A260" s="19" t="s">
        <v>253</v>
      </c>
      <c r="B260" s="17" t="s">
        <v>506</v>
      </c>
      <c r="C260" s="19" t="str">
        <f t="shared" si="19"/>
        <v>N/A</v>
      </c>
      <c r="D260" s="19" t="str">
        <f t="shared" si="19"/>
        <v>N/A</v>
      </c>
    </row>
    <row r="261" spans="1:4" ht="106" customHeight="1" x14ac:dyDescent="0.2">
      <c r="A261" s="19" t="s">
        <v>254</v>
      </c>
      <c r="B261" s="17" t="s">
        <v>448</v>
      </c>
      <c r="C261" s="13" t="str">
        <f>$F$22</f>
        <v>ISO 20417</v>
      </c>
      <c r="D2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87" customHeight="1" x14ac:dyDescent="0.2">
      <c r="A262" s="19" t="s">
        <v>255</v>
      </c>
      <c r="B262" s="17" t="s">
        <v>448</v>
      </c>
      <c r="C262" s="13" t="str">
        <f>$F$5&amp;CHAR(10)&amp;$F$22</f>
        <v>ISO 14971
ISO 20417</v>
      </c>
      <c r="D2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19" t="s">
        <v>256</v>
      </c>
      <c r="B263" s="17" t="s">
        <v>506</v>
      </c>
      <c r="C263" s="19" t="str">
        <f>$G$1</f>
        <v>N/A</v>
      </c>
      <c r="D263" s="19" t="str">
        <f>$G$1</f>
        <v>N/A</v>
      </c>
    </row>
    <row r="264" spans="1:4" ht="34" x14ac:dyDescent="0.2">
      <c r="A264" s="13" t="s">
        <v>257</v>
      </c>
      <c r="B264" s="17" t="s">
        <v>506</v>
      </c>
      <c r="C264" s="19" t="str">
        <f>$G$1</f>
        <v>N/A</v>
      </c>
      <c r="D264" s="19" t="str">
        <f>$G$1</f>
        <v>N/A</v>
      </c>
    </row>
  </sheetData>
  <mergeCells count="80">
    <mergeCell ref="C252:D252"/>
    <mergeCell ref="C179:D179"/>
    <mergeCell ref="C81:D81"/>
    <mergeCell ref="C82:D82"/>
    <mergeCell ref="C83:D83"/>
    <mergeCell ref="C85:D85"/>
    <mergeCell ref="C86:D86"/>
    <mergeCell ref="C87:D87"/>
    <mergeCell ref="C88:D88"/>
    <mergeCell ref="A173:D173"/>
    <mergeCell ref="A134:D134"/>
    <mergeCell ref="A135:D135"/>
    <mergeCell ref="A138:D138"/>
    <mergeCell ref="A143:D143"/>
    <mergeCell ref="A148:D148"/>
    <mergeCell ref="A166:D166"/>
    <mergeCell ref="A171:D171"/>
    <mergeCell ref="A255:D255"/>
    <mergeCell ref="A182:D182"/>
    <mergeCell ref="A183:D183"/>
    <mergeCell ref="A188:D188"/>
    <mergeCell ref="A206:D206"/>
    <mergeCell ref="A207:D207"/>
    <mergeCell ref="A218:D218"/>
    <mergeCell ref="A219:D219"/>
    <mergeCell ref="A230:D230"/>
    <mergeCell ref="A240:D240"/>
    <mergeCell ref="A243:D243"/>
    <mergeCell ref="A246:D246"/>
    <mergeCell ref="C177:D177"/>
    <mergeCell ref="C178:D178"/>
    <mergeCell ref="A115:D115"/>
    <mergeCell ref="A120:D120"/>
    <mergeCell ref="A156:D156"/>
    <mergeCell ref="A160:D160"/>
    <mergeCell ref="A162:D162"/>
    <mergeCell ref="C51:D51"/>
    <mergeCell ref="C52:D52"/>
    <mergeCell ref="C53:D53"/>
    <mergeCell ref="C54:D54"/>
    <mergeCell ref="A172:D172"/>
    <mergeCell ref="C150:D150"/>
    <mergeCell ref="A125:D125"/>
    <mergeCell ref="A79:D79"/>
    <mergeCell ref="A80:D80"/>
    <mergeCell ref="A84:D84"/>
    <mergeCell ref="A89:D89"/>
    <mergeCell ref="A91:D91"/>
    <mergeCell ref="A104:D104"/>
    <mergeCell ref="A107:D107"/>
    <mergeCell ref="A108:D108"/>
    <mergeCell ref="A111:D111"/>
    <mergeCell ref="C47:D47"/>
    <mergeCell ref="C48:D48"/>
    <mergeCell ref="C37:D37"/>
    <mergeCell ref="C56:D56"/>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 ref="C102:D102"/>
    <mergeCell ref="C101:D101"/>
    <mergeCell ref="C105:D105"/>
    <mergeCell ref="C106:D106"/>
    <mergeCell ref="C58:D58"/>
    <mergeCell ref="C74:D74"/>
  </mergeCells>
  <dataValidations count="1">
    <dataValidation type="list" allowBlank="1" showInputMessage="1" showErrorMessage="1" sqref="B4:B5 B8:B13 B15:B18 B20:B25 B105:B106 B43:B45 B56 B256:B264 B30:B39 B51:B54 B85:B88 B58 B60:B62 B174:B181 B81:B83 B77:B78 B116:B119 B90 B92:B103 B109:B110 B112:B114 B121:B124 B126:B133 B136:B137 B139:B142 B144:B147 B65:B75 B157:B159 B163:B165 B161 B167:B168 B47:B48 B184:B187 B208:B217 B149:B155 B189:B205 B220:B229 B244:B245 B241:B242 B231:B239 B253:B254 B247:B251"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A254" zoomScale="80" zoomScaleNormal="80" workbookViewId="0">
      <selection activeCell="F264" sqref="F264"/>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_xlfn.TEXTJOIN(CHAR(10),TRUE,$F$4:$F$15)&amp;CHAR(10)&amp;_xlfn.TEXTJOIN(CHAR(10),TRUE,$F$25:$F$26)</f>
        <v>ISO 13485
ISO 14971
ISO 10555-1
ISO 10555-6
ISO 10993-1
ISO 10993-3
ISO 10993-4
ISO 10993-5
ISO 10993-10
ISO 10993-11
ISO 10993-18
IEC 62366-1
IEC 60601-1
IEC 60601-1-2</v>
      </c>
      <c r="D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27"/>
      <c r="F4" s="35" t="s">
        <v>17</v>
      </c>
      <c r="G4" s="18" t="s">
        <v>471</v>
      </c>
      <c r="I4" s="18" t="s">
        <v>581</v>
      </c>
      <c r="J4" s="35" t="s">
        <v>553</v>
      </c>
    </row>
    <row r="5" spans="1:10" ht="93" customHeight="1" x14ac:dyDescent="0.2">
      <c r="A5" s="13" t="s">
        <v>1</v>
      </c>
      <c r="B5" s="17" t="s">
        <v>448</v>
      </c>
      <c r="C5" s="13" t="str">
        <f>$F$5</f>
        <v>ISO 14971</v>
      </c>
      <c r="D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27"/>
      <c r="F5" s="35" t="s">
        <v>18</v>
      </c>
      <c r="G5" s="18" t="s">
        <v>472</v>
      </c>
      <c r="I5" s="18" t="s">
        <v>582</v>
      </c>
      <c r="J5" s="35" t="s">
        <v>555</v>
      </c>
    </row>
    <row r="6" spans="1:10" ht="49" customHeight="1" x14ac:dyDescent="0.2">
      <c r="A6" s="54" t="s">
        <v>2</v>
      </c>
      <c r="B6" s="62"/>
      <c r="C6" s="62"/>
      <c r="D6" s="55"/>
      <c r="E6" s="27"/>
      <c r="F6" s="35" t="s">
        <v>589</v>
      </c>
      <c r="G6" s="18" t="s">
        <v>590</v>
      </c>
      <c r="I6" s="18" t="s">
        <v>583</v>
      </c>
      <c r="J6" s="43" t="s">
        <v>480</v>
      </c>
    </row>
    <row r="7" spans="1:10" ht="34" x14ac:dyDescent="0.2">
      <c r="A7" s="54" t="s">
        <v>28</v>
      </c>
      <c r="B7" s="62"/>
      <c r="C7" s="62"/>
      <c r="D7" s="55"/>
      <c r="E7" s="27"/>
      <c r="F7" s="35" t="s">
        <v>591</v>
      </c>
      <c r="G7" s="18" t="s">
        <v>592</v>
      </c>
      <c r="I7" s="18" t="s">
        <v>584</v>
      </c>
      <c r="J7" s="43" t="s">
        <v>480</v>
      </c>
    </row>
    <row r="8" spans="1:10" ht="72" customHeight="1" x14ac:dyDescent="0.2">
      <c r="A8" s="13" t="s">
        <v>29</v>
      </c>
      <c r="B8" s="17" t="s">
        <v>448</v>
      </c>
      <c r="C8" s="13" t="str">
        <f t="shared" ref="C8:C13" si="0">$F$5</f>
        <v>ISO 14971</v>
      </c>
      <c r="D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27"/>
      <c r="F8" s="45" t="s">
        <v>9</v>
      </c>
      <c r="G8" s="44" t="s">
        <v>473</v>
      </c>
      <c r="I8" s="18" t="s">
        <v>585</v>
      </c>
      <c r="J8" s="35" t="s">
        <v>579</v>
      </c>
    </row>
    <row r="9" spans="1:10" ht="55" customHeight="1" x14ac:dyDescent="0.2">
      <c r="A9" s="13" t="s">
        <v>30</v>
      </c>
      <c r="B9" s="17" t="s">
        <v>448</v>
      </c>
      <c r="C9" s="13" t="str">
        <f t="shared" si="0"/>
        <v>ISO 14971</v>
      </c>
      <c r="D9" s="13"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27"/>
      <c r="F9" s="35" t="s">
        <v>600</v>
      </c>
      <c r="G9" s="18" t="s">
        <v>601</v>
      </c>
      <c r="I9" s="18" t="s">
        <v>586</v>
      </c>
      <c r="J9" s="35" t="s">
        <v>552</v>
      </c>
    </row>
    <row r="10" spans="1:10" ht="57" customHeight="1" x14ac:dyDescent="0.2">
      <c r="A10" s="13" t="s">
        <v>31</v>
      </c>
      <c r="B10" s="17" t="s">
        <v>448</v>
      </c>
      <c r="C10" s="13" t="str">
        <f t="shared" si="0"/>
        <v>ISO 14971</v>
      </c>
      <c r="D10"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27"/>
      <c r="F10" s="35" t="s">
        <v>12</v>
      </c>
      <c r="G10" s="18" t="s">
        <v>475</v>
      </c>
      <c r="I10" s="18" t="s">
        <v>587</v>
      </c>
      <c r="J10" s="35" t="s">
        <v>580</v>
      </c>
    </row>
    <row r="11" spans="1:10" ht="59" customHeight="1" x14ac:dyDescent="0.2">
      <c r="A11" s="13" t="s">
        <v>80</v>
      </c>
      <c r="B11" s="17" t="s">
        <v>448</v>
      </c>
      <c r="C11" s="13" t="str">
        <f t="shared" si="0"/>
        <v>ISO 14971</v>
      </c>
      <c r="D11"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27"/>
      <c r="F11" s="35" t="s">
        <v>11</v>
      </c>
      <c r="G11" s="18" t="s">
        <v>474</v>
      </c>
      <c r="I11" s="18" t="s">
        <v>588</v>
      </c>
      <c r="J11" s="43" t="s">
        <v>480</v>
      </c>
    </row>
    <row r="12" spans="1:10" ht="73" customHeight="1" x14ac:dyDescent="0.2">
      <c r="A12" s="13" t="s">
        <v>32</v>
      </c>
      <c r="B12" s="17" t="s">
        <v>448</v>
      </c>
      <c r="C12" s="13" t="str">
        <f t="shared" si="0"/>
        <v>ISO 14971</v>
      </c>
      <c r="D12"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27"/>
      <c r="F12" s="35" t="s">
        <v>10</v>
      </c>
      <c r="G12" s="18" t="s">
        <v>476</v>
      </c>
      <c r="I12" s="21"/>
      <c r="J12" s="38"/>
    </row>
    <row r="13" spans="1:10" ht="52" customHeight="1" x14ac:dyDescent="0.2">
      <c r="A13" s="13" t="s">
        <v>79</v>
      </c>
      <c r="B13" s="17" t="s">
        <v>448</v>
      </c>
      <c r="C13" s="13" t="str">
        <f t="shared" si="0"/>
        <v>ISO 14971</v>
      </c>
      <c r="D13"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27"/>
      <c r="F13" s="35" t="s">
        <v>496</v>
      </c>
      <c r="G13" s="18" t="s">
        <v>497</v>
      </c>
      <c r="I13" s="21"/>
      <c r="J13" s="38"/>
    </row>
    <row r="14" spans="1:10" ht="64" customHeight="1" x14ac:dyDescent="0.2">
      <c r="A14" s="65" t="s">
        <v>33</v>
      </c>
      <c r="B14" s="65"/>
      <c r="C14" s="65"/>
      <c r="D14" s="65"/>
      <c r="F14" s="35" t="s">
        <v>602</v>
      </c>
      <c r="G14" s="13" t="s">
        <v>603</v>
      </c>
      <c r="I14" s="21"/>
      <c r="J14" s="38"/>
    </row>
    <row r="15" spans="1:10" ht="50" customHeight="1" x14ac:dyDescent="0.2">
      <c r="A15" s="13" t="s">
        <v>5</v>
      </c>
      <c r="B15" s="17" t="s">
        <v>448</v>
      </c>
      <c r="C15" s="13" t="str">
        <f>$F$5</f>
        <v>ISO 14971</v>
      </c>
      <c r="D1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35" t="s">
        <v>504</v>
      </c>
      <c r="G15" s="18" t="s">
        <v>505</v>
      </c>
      <c r="I15" s="21"/>
      <c r="J15" s="38"/>
    </row>
    <row r="16" spans="1:10" ht="82" customHeight="1" x14ac:dyDescent="0.2">
      <c r="A16" s="13" t="s">
        <v>34</v>
      </c>
      <c r="B16" s="17" t="s">
        <v>448</v>
      </c>
      <c r="C16" s="13" t="str">
        <f>$F$5</f>
        <v>ISO 14971</v>
      </c>
      <c r="D1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35" t="s">
        <v>494</v>
      </c>
      <c r="G16" s="13" t="s">
        <v>495</v>
      </c>
      <c r="I16" s="21"/>
      <c r="J16" s="38"/>
    </row>
    <row r="17" spans="1:10" ht="78" customHeight="1" x14ac:dyDescent="0.2">
      <c r="A17" s="13" t="s">
        <v>35</v>
      </c>
      <c r="B17" s="17" t="s">
        <v>448</v>
      </c>
      <c r="C17" s="13" t="str">
        <f>$F$5</f>
        <v>ISO 14971</v>
      </c>
      <c r="D1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35" t="s">
        <v>481</v>
      </c>
      <c r="G17" s="13" t="s">
        <v>482</v>
      </c>
      <c r="I17" s="21"/>
      <c r="J17" s="38"/>
    </row>
    <row r="18" spans="1:10" ht="85" customHeight="1" x14ac:dyDescent="0.2">
      <c r="A18" s="26" t="s">
        <v>0</v>
      </c>
      <c r="B18" s="17" t="s">
        <v>448</v>
      </c>
      <c r="C18" s="13" t="str">
        <f>$F$5</f>
        <v>ISO 14971</v>
      </c>
      <c r="D1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35" t="s">
        <v>593</v>
      </c>
      <c r="G18" s="13" t="s">
        <v>594</v>
      </c>
      <c r="I18" s="21"/>
      <c r="J18" s="38"/>
    </row>
    <row r="19" spans="1:10" ht="34" x14ac:dyDescent="0.2">
      <c r="A19" s="63" t="s">
        <v>6</v>
      </c>
      <c r="B19" s="63"/>
      <c r="C19" s="63"/>
      <c r="D19" s="63"/>
      <c r="F19" s="35" t="s">
        <v>596</v>
      </c>
      <c r="G19" s="18" t="s">
        <v>595</v>
      </c>
      <c r="I19" s="21"/>
      <c r="J19" s="38"/>
    </row>
    <row r="20" spans="1:10" ht="117" customHeight="1" x14ac:dyDescent="0.2">
      <c r="A20" s="13" t="s">
        <v>7</v>
      </c>
      <c r="B20" s="17" t="s">
        <v>448</v>
      </c>
      <c r="C20" s="13" t="str">
        <f>$F$5&amp;CHAR(10)&amp;$F$15</f>
        <v>ISO 14971
IEC 62366-1</v>
      </c>
      <c r="D2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35" t="s">
        <v>483</v>
      </c>
      <c r="G20" s="13" t="s">
        <v>484</v>
      </c>
      <c r="I20" s="21"/>
      <c r="J20" s="38"/>
    </row>
    <row r="21" spans="1:10" ht="84" customHeight="1" x14ac:dyDescent="0.2">
      <c r="A21" s="13" t="s">
        <v>8</v>
      </c>
      <c r="B21" s="17" t="s">
        <v>448</v>
      </c>
      <c r="C21" s="13" t="str">
        <f>$F$5&amp;CHAR(10)&amp;$F$15</f>
        <v>ISO 14971
IEC 62366-1</v>
      </c>
      <c r="D2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35" t="s">
        <v>500</v>
      </c>
      <c r="G21" s="13" t="s">
        <v>501</v>
      </c>
      <c r="I21" s="21"/>
      <c r="J21" s="38"/>
    </row>
    <row r="22" spans="1:10" ht="110" customHeight="1" x14ac:dyDescent="0.2">
      <c r="A22" s="13" t="s">
        <v>36</v>
      </c>
      <c r="B22" s="17" t="s">
        <v>448</v>
      </c>
      <c r="C22" s="13" t="str">
        <f>$F$5&amp;CHAR(10)&amp;$F$15</f>
        <v>ISO 14971
IEC 62366-1</v>
      </c>
      <c r="D2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35" t="s">
        <v>598</v>
      </c>
      <c r="G22" s="18" t="s">
        <v>599</v>
      </c>
      <c r="I22" s="21"/>
      <c r="J22" s="38"/>
    </row>
    <row r="23" spans="1:10" ht="105" customHeight="1" x14ac:dyDescent="0.2">
      <c r="A23" s="13" t="s">
        <v>37</v>
      </c>
      <c r="B23" s="17" t="s">
        <v>448</v>
      </c>
      <c r="C23" s="13" t="str">
        <f>$F$4&amp;CHAR(10)&amp;$F$5&amp;CHAR(10)&amp;_xlfn.TEXTJOIN(CHAR(10),TRUE,$F$20:$F$23)</f>
        <v>ISO 13485
ISO 14971
ISO 11607-1
ISO 11607-2
ISO 15223-1
ISO 20417</v>
      </c>
      <c r="D2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35" t="s">
        <v>479</v>
      </c>
      <c r="G23" s="18" t="s">
        <v>597</v>
      </c>
      <c r="I23" s="21"/>
      <c r="J23" s="38"/>
    </row>
    <row r="24" spans="1:10" ht="102" customHeight="1" x14ac:dyDescent="0.2">
      <c r="A24" s="13" t="s">
        <v>39</v>
      </c>
      <c r="B24" s="17" t="s">
        <v>448</v>
      </c>
      <c r="C24" s="13" t="str">
        <f>$F$5</f>
        <v>ISO 14971</v>
      </c>
      <c r="D2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35" t="s">
        <v>774</v>
      </c>
      <c r="G24" s="18" t="s">
        <v>775</v>
      </c>
      <c r="I24" s="21"/>
      <c r="J24" s="38"/>
    </row>
    <row r="25" spans="1:10" ht="83" customHeight="1" x14ac:dyDescent="0.2">
      <c r="A25" s="13" t="s">
        <v>38</v>
      </c>
      <c r="B25" s="17"/>
      <c r="C25" s="54" t="s">
        <v>605</v>
      </c>
      <c r="D25" s="55"/>
      <c r="F25" s="35" t="s">
        <v>488</v>
      </c>
      <c r="G25" s="18" t="s">
        <v>904</v>
      </c>
      <c r="I25" s="21"/>
      <c r="J25" s="38"/>
    </row>
    <row r="26" spans="1:10" ht="32" customHeight="1" x14ac:dyDescent="0.2">
      <c r="F26" s="35" t="s">
        <v>491</v>
      </c>
      <c r="G26" s="18" t="s">
        <v>905</v>
      </c>
      <c r="I26" s="21"/>
      <c r="J26" s="38"/>
    </row>
    <row r="27" spans="1:10" ht="34" x14ac:dyDescent="0.2">
      <c r="A27" s="33" t="s">
        <v>23</v>
      </c>
      <c r="B27" s="20" t="s">
        <v>3</v>
      </c>
      <c r="C27" s="33" t="s">
        <v>4</v>
      </c>
      <c r="D27" s="33" t="s">
        <v>26</v>
      </c>
      <c r="F27" s="38"/>
      <c r="G27" s="27"/>
      <c r="I27" s="21"/>
      <c r="J27" s="38"/>
    </row>
    <row r="28" spans="1:10" x14ac:dyDescent="0.2">
      <c r="A28" s="66" t="s">
        <v>42</v>
      </c>
      <c r="B28" s="66"/>
      <c r="C28" s="66"/>
      <c r="D28" s="66"/>
      <c r="F28" s="38"/>
      <c r="G28" s="21"/>
    </row>
    <row r="29" spans="1:10" ht="16" customHeight="1" x14ac:dyDescent="0.2">
      <c r="A29" s="65" t="s">
        <v>41</v>
      </c>
      <c r="B29" s="65"/>
      <c r="C29" s="65"/>
      <c r="D29" s="65"/>
      <c r="F29" s="38"/>
      <c r="G29" s="27"/>
    </row>
    <row r="30" spans="1:10" ht="124" customHeight="1" x14ac:dyDescent="0.2">
      <c r="A30" s="19" t="s">
        <v>61</v>
      </c>
      <c r="B30" s="17" t="s">
        <v>448</v>
      </c>
      <c r="C30" s="13" t="str">
        <f>_xlfn.TEXTJOIN(CHAR(10),TRUE,$F$5:$F$15)</f>
        <v>ISO 14971
ISO 10555-1
ISO 10555-6
ISO 10993-1
ISO 10993-3
ISO 10993-4
ISO 10993-5
ISO 10993-10
ISO 10993-11
ISO 10993-18
IEC 62366-1</v>
      </c>
      <c r="D3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38"/>
      <c r="G30" s="27"/>
    </row>
    <row r="31" spans="1:10" ht="109" customHeight="1" x14ac:dyDescent="0.2">
      <c r="A31" s="13" t="s">
        <v>60</v>
      </c>
      <c r="B31" s="17" t="s">
        <v>448</v>
      </c>
      <c r="C31" s="13" t="str">
        <f>_xlfn.TEXTJOIN(CHAR(10),TRUE,$F$8:$F$14)</f>
        <v>ISO 10993-1
ISO 10993-3
ISO 10993-4
ISO 10993-5
ISO 10993-10
ISO 10993-11
ISO 10993-18</v>
      </c>
      <c r="D3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38"/>
      <c r="G31" s="21"/>
    </row>
    <row r="32" spans="1:10" x14ac:dyDescent="0.2">
      <c r="A32" s="19" t="s">
        <v>59</v>
      </c>
      <c r="B32" s="17" t="s">
        <v>506</v>
      </c>
      <c r="C32" s="19" t="str">
        <f>$G$1</f>
        <v>N/A</v>
      </c>
      <c r="D32" s="19" t="str">
        <f>$G$1</f>
        <v>N/A</v>
      </c>
      <c r="F32" s="38"/>
      <c r="G32" s="21"/>
    </row>
    <row r="33" spans="1:7" ht="79" customHeight="1" x14ac:dyDescent="0.2">
      <c r="A33" s="19" t="s">
        <v>58</v>
      </c>
      <c r="B33" s="17" t="s">
        <v>448</v>
      </c>
      <c r="C33" s="13" t="str">
        <f>$F$4&amp;CHAR(10)&amp;_xlfn.TEXTJOIN(CHAR(10),TRUE,$F$6:$F$7)</f>
        <v>ISO 13485
ISO 10555-1
ISO 10555-6</v>
      </c>
      <c r="D3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19" t="s">
        <v>57</v>
      </c>
      <c r="B34" s="17" t="s">
        <v>506</v>
      </c>
      <c r="C34" s="19" t="str">
        <f>$G$1</f>
        <v>N/A</v>
      </c>
      <c r="D34" s="19" t="str">
        <f>$G$1</f>
        <v>N/A</v>
      </c>
    </row>
    <row r="35" spans="1:7" ht="117" customHeight="1" x14ac:dyDescent="0.2">
      <c r="A35" s="19" t="s">
        <v>56</v>
      </c>
      <c r="B35" s="17" t="s">
        <v>448</v>
      </c>
      <c r="C35" s="13" t="str">
        <f>_xlfn.TEXTJOIN(CHAR(10),TRUE,$F$6:$F$7)&amp;CHAR(10)&amp;$F$15</f>
        <v>ISO 10555-1
ISO 10555-6
IEC 62366-1</v>
      </c>
      <c r="D3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03" customHeight="1" x14ac:dyDescent="0.2">
      <c r="A36" s="19" t="s">
        <v>55</v>
      </c>
      <c r="B36" s="17" t="s">
        <v>448</v>
      </c>
      <c r="C36" s="13" t="str">
        <f>_xlfn.TEXTJOIN(CHAR(10),TRUE,$F$6:$F$7)</f>
        <v>ISO 10555-1
ISO 10555-6</v>
      </c>
      <c r="D3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41" customHeight="1" x14ac:dyDescent="0.2">
      <c r="A37" s="19" t="s">
        <v>43</v>
      </c>
      <c r="B37" s="17"/>
      <c r="C37" s="54" t="s">
        <v>605</v>
      </c>
      <c r="D37" s="55"/>
      <c r="F37" s="38"/>
      <c r="G37" s="27"/>
    </row>
    <row r="38" spans="1:7" ht="138" customHeight="1" x14ac:dyDescent="0.2">
      <c r="A38" s="13" t="s">
        <v>44</v>
      </c>
      <c r="B38" s="17" t="s">
        <v>448</v>
      </c>
      <c r="C38" s="13" t="str">
        <f>$F$5&amp;CHAR(10)&amp;_xlfn.TEXTJOIN(CHAR(10),TRUE,$F$8:$F$14)</f>
        <v>ISO 14971
ISO 10993-1
ISO 10993-3
ISO 10993-4
ISO 10993-5
ISO 10993-10
ISO 10993-11
ISO 10993-18</v>
      </c>
      <c r="D3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3" t="s">
        <v>550</v>
      </c>
      <c r="B39" s="17" t="s">
        <v>448</v>
      </c>
      <c r="C39" s="13" t="str">
        <f>F4&amp;CHAR(10)&amp;F5</f>
        <v>ISO 13485
ISO 14971</v>
      </c>
      <c r="D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64" t="s">
        <v>45</v>
      </c>
      <c r="B40" s="64"/>
      <c r="C40" s="64"/>
      <c r="D40" s="64"/>
    </row>
    <row r="41" spans="1:7" ht="16" customHeight="1" x14ac:dyDescent="0.2">
      <c r="A41" s="64" t="s">
        <v>46</v>
      </c>
      <c r="B41" s="64"/>
      <c r="C41" s="64"/>
      <c r="D41" s="64"/>
    </row>
    <row r="42" spans="1:7" ht="29" customHeight="1" x14ac:dyDescent="0.2">
      <c r="A42" s="65" t="s">
        <v>47</v>
      </c>
      <c r="B42" s="65"/>
      <c r="C42" s="65"/>
      <c r="D42" s="65"/>
    </row>
    <row r="43" spans="1:7" ht="105" customHeight="1" x14ac:dyDescent="0.2">
      <c r="A43" s="18" t="s">
        <v>48</v>
      </c>
      <c r="B43" s="17" t="s">
        <v>448</v>
      </c>
      <c r="C43" s="13" t="str">
        <f>_xlfn.TEXTJOIN(CHAR(10),TRUE,$F$5:$F$7)</f>
        <v>ISO 14971
ISO 10555-1
ISO 10555-6</v>
      </c>
      <c r="D4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19" t="s">
        <v>49</v>
      </c>
      <c r="B44" s="17" t="s">
        <v>448</v>
      </c>
      <c r="C44" s="13" t="str">
        <f>_xlfn.TEXTJOIN(CHAR(10),TRUE,$F$5:$F$7)</f>
        <v>ISO 14971
ISO 10555-1
ISO 10555-6</v>
      </c>
      <c r="D4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18" t="s">
        <v>50</v>
      </c>
      <c r="B45" s="17" t="s">
        <v>448</v>
      </c>
      <c r="C45" s="13" t="str">
        <f>_xlfn.TEXTJOIN(CHAR(10),TRUE,$F$5:$F$7)</f>
        <v>ISO 14971
ISO 10555-1
ISO 10555-6</v>
      </c>
      <c r="D4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65" t="s">
        <v>51</v>
      </c>
      <c r="B46" s="65"/>
      <c r="C46" s="65"/>
      <c r="D46" s="65"/>
    </row>
    <row r="47" spans="1:7" ht="34" x14ac:dyDescent="0.2">
      <c r="A47" s="13" t="s">
        <v>179</v>
      </c>
      <c r="B47" s="17"/>
      <c r="C47" s="54" t="s">
        <v>1090</v>
      </c>
      <c r="D47" s="55"/>
    </row>
    <row r="48" spans="1:7" ht="51" customHeight="1" x14ac:dyDescent="0.2">
      <c r="A48" s="13" t="s">
        <v>180</v>
      </c>
      <c r="B48" s="17"/>
      <c r="C48" s="54" t="s">
        <v>1090</v>
      </c>
      <c r="D48" s="55"/>
    </row>
    <row r="49" spans="1:4" x14ac:dyDescent="0.2">
      <c r="A49" s="66" t="s">
        <v>78</v>
      </c>
      <c r="B49" s="66"/>
      <c r="C49" s="66"/>
      <c r="D49" s="66"/>
    </row>
    <row r="50" spans="1:4" x14ac:dyDescent="0.2">
      <c r="A50" s="65" t="s">
        <v>52</v>
      </c>
      <c r="B50" s="65"/>
      <c r="C50" s="65"/>
      <c r="D50" s="65"/>
    </row>
    <row r="51" spans="1:4" x14ac:dyDescent="0.2">
      <c r="A51" s="19" t="s">
        <v>54</v>
      </c>
      <c r="B51" s="17"/>
      <c r="C51" s="54" t="s">
        <v>1090</v>
      </c>
      <c r="D51" s="55"/>
    </row>
    <row r="52" spans="1:4" ht="53" customHeight="1" x14ac:dyDescent="0.2">
      <c r="A52" s="13" t="s">
        <v>53</v>
      </c>
      <c r="B52" s="17"/>
      <c r="C52" s="54" t="s">
        <v>1090</v>
      </c>
      <c r="D52" s="55"/>
    </row>
    <row r="53" spans="1:4" ht="74" customHeight="1" x14ac:dyDescent="0.2">
      <c r="A53" s="13" t="s">
        <v>94</v>
      </c>
      <c r="B53" s="17"/>
      <c r="C53" s="54" t="s">
        <v>1090</v>
      </c>
      <c r="D53" s="55"/>
    </row>
    <row r="54" spans="1:4" x14ac:dyDescent="0.2">
      <c r="A54" s="19" t="s">
        <v>82</v>
      </c>
      <c r="B54" s="17"/>
      <c r="C54" s="54" t="s">
        <v>1090</v>
      </c>
      <c r="D54" s="55"/>
    </row>
    <row r="55" spans="1:4" ht="17" customHeight="1" x14ac:dyDescent="0.2">
      <c r="A55" s="64" t="s">
        <v>62</v>
      </c>
      <c r="B55" s="64"/>
      <c r="C55" s="64"/>
      <c r="D55" s="64"/>
    </row>
    <row r="56" spans="1:4" ht="85" x14ac:dyDescent="0.2">
      <c r="A56" s="13" t="s">
        <v>81</v>
      </c>
      <c r="B56" s="17"/>
      <c r="C56" s="54" t="s">
        <v>1090</v>
      </c>
      <c r="D56" s="55"/>
    </row>
    <row r="57" spans="1:4" ht="17" customHeight="1" x14ac:dyDescent="0.2">
      <c r="A57" s="64" t="s">
        <v>63</v>
      </c>
      <c r="B57" s="64"/>
      <c r="C57" s="64"/>
      <c r="D57" s="64"/>
    </row>
    <row r="58" spans="1:4" ht="17" customHeight="1" x14ac:dyDescent="0.2">
      <c r="A58" s="13" t="s">
        <v>515</v>
      </c>
      <c r="B58" s="17"/>
      <c r="C58" s="54" t="s">
        <v>1089</v>
      </c>
      <c r="D58" s="55"/>
    </row>
    <row r="59" spans="1:4" ht="17" customHeight="1" x14ac:dyDescent="0.2">
      <c r="A59" s="64" t="s">
        <v>64</v>
      </c>
      <c r="B59" s="64"/>
      <c r="C59" s="64"/>
      <c r="D59" s="64"/>
    </row>
    <row r="60" spans="1:4" ht="97" customHeight="1" x14ac:dyDescent="0.2">
      <c r="A60" s="13" t="s">
        <v>510</v>
      </c>
      <c r="B60" s="17" t="s">
        <v>448</v>
      </c>
      <c r="C60" s="13" t="str">
        <f>$F$5&amp;CHAR(10)&amp;_xlfn.TEXTJOIN(CHAR(10),TRUE,$F$22:$F$23)</f>
        <v>ISO 14971
ISO 15223-1
ISO 20417</v>
      </c>
      <c r="D6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3" t="s">
        <v>507</v>
      </c>
      <c r="B61" s="17" t="s">
        <v>448</v>
      </c>
      <c r="C61" s="13" t="str">
        <f>$F$4&amp;CHAR(10)&amp;_xlfn.TEXTJOIN(CHAR(10),TRUE,$F$5:$F$7)</f>
        <v>ISO 13485
ISO 14971
ISO 10555-1
ISO 10555-6</v>
      </c>
      <c r="D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59" customHeight="1" x14ac:dyDescent="0.2">
      <c r="A62" s="13" t="s">
        <v>65</v>
      </c>
      <c r="B62" s="17" t="s">
        <v>506</v>
      </c>
      <c r="C62" s="19" t="str">
        <f t="shared" ref="C62:D62" si="2">$G$1</f>
        <v>N/A</v>
      </c>
      <c r="D62" s="19" t="str">
        <f t="shared" si="2"/>
        <v>N/A</v>
      </c>
    </row>
    <row r="63" spans="1:4" ht="17" customHeight="1" x14ac:dyDescent="0.2">
      <c r="A63" s="66" t="s">
        <v>66</v>
      </c>
      <c r="B63" s="66"/>
      <c r="C63" s="66"/>
      <c r="D63" s="66"/>
    </row>
    <row r="64" spans="1:4" x14ac:dyDescent="0.2">
      <c r="A64" s="63" t="s">
        <v>263</v>
      </c>
      <c r="B64" s="63"/>
      <c r="C64" s="63"/>
      <c r="D64" s="63"/>
    </row>
    <row r="65" spans="1:4" ht="90" customHeight="1" x14ac:dyDescent="0.2">
      <c r="A65" s="19" t="s">
        <v>67</v>
      </c>
      <c r="B65" s="17" t="s">
        <v>448</v>
      </c>
      <c r="C65" s="13" t="str">
        <f>$F$5</f>
        <v>ISO 14971</v>
      </c>
      <c r="D6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19" t="s">
        <v>68</v>
      </c>
      <c r="B66" s="17" t="s">
        <v>448</v>
      </c>
      <c r="C66" s="13" t="str">
        <f>$F$5&amp;CHAR(10)&amp;$F$15</f>
        <v>ISO 14971
IEC 62366-1</v>
      </c>
      <c r="D6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19" t="s">
        <v>69</v>
      </c>
      <c r="B67" s="17" t="s">
        <v>448</v>
      </c>
      <c r="C67" s="13" t="str">
        <f>_xlfn.TEXTJOIN(CHAR(10),TRUE,$F$8:$F$14)</f>
        <v>ISO 10993-1
ISO 10993-3
ISO 10993-4
ISO 10993-5
ISO 10993-10
ISO 10993-11
ISO 10993-18</v>
      </c>
      <c r="D6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19" t="s">
        <v>70</v>
      </c>
      <c r="B68" s="17" t="s">
        <v>448</v>
      </c>
      <c r="C68" s="13" t="str">
        <f>_xlfn.TEXTJOIN(CHAR(10),TRUE,$F$8:$F$14)</f>
        <v>ISO 10993-1
ISO 10993-3
ISO 10993-4
ISO 10993-5
ISO 10993-10
ISO 10993-11
ISO 10993-18</v>
      </c>
      <c r="D6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88" customHeight="1" x14ac:dyDescent="0.2">
      <c r="A69" s="13" t="s">
        <v>271</v>
      </c>
      <c r="B69" s="17" t="s">
        <v>448</v>
      </c>
      <c r="C69" s="13" t="str">
        <f>_xlfn.TEXTJOIN(CHAR(10),TRUE,$F$16:$F$19)</f>
        <v>ISO 10993-7
ISO 11135
ISO 14937
BS EN 556-1</v>
      </c>
      <c r="D6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13" t="s">
        <v>71</v>
      </c>
      <c r="B70" s="17"/>
      <c r="C70" s="54" t="s">
        <v>605</v>
      </c>
      <c r="D70" s="55"/>
    </row>
    <row r="71" spans="1:4" ht="115" customHeight="1" x14ac:dyDescent="0.2">
      <c r="A71" s="13" t="s">
        <v>72</v>
      </c>
      <c r="B71" s="17" t="s">
        <v>448</v>
      </c>
      <c r="C71" s="13" t="str">
        <f>$F$4&amp;CHAR(10)&amp;$F$5&amp;CHAR(10)&amp;_xlfn.TEXTJOIN(CHAR(10),TRUE,$F$16:$F$23)</f>
        <v>ISO 13485
ISO 14971
ISO 10993-7
ISO 11135
ISO 14937
BS EN 556-1
ISO 11607-1
ISO 11607-2
ISO 15223-1
ISO 20417</v>
      </c>
      <c r="D71" s="13" t="str">
        <f>_xlfn.TEXTJOIN(CHAR(10),TRUE,$I$8:$I$24)</f>
        <v>b030201 - 血漿置換器材和套件
b030202 - 細胞分離器材和套件
b030203 - 單一血漿成分去除器材和套件
b030204 - 體外光化學治療或光化學療法的器材和套件</v>
      </c>
    </row>
    <row r="72" spans="1:4" ht="101" customHeight="1" x14ac:dyDescent="0.2">
      <c r="A72" s="19" t="s">
        <v>73</v>
      </c>
      <c r="B72" s="17" t="s">
        <v>448</v>
      </c>
      <c r="C72" s="13" t="str">
        <f>$F$4&amp;CHAR(10)&amp;$F$5&amp;CHAR(10)&amp;_xlfn.TEXTJOIN(CHAR(10),TRUE,$F$16:$F$23)</f>
        <v>ISO 13485
ISO 14971
ISO 10993-7
ISO 11135
ISO 14937
BS EN 556-1
ISO 11607-1
ISO 11607-2
ISO 15223-1
ISO 20417</v>
      </c>
      <c r="D72" s="13" t="str">
        <f>_xlfn.TEXTJOIN(CHAR(10),TRUE,$I$8:$I$24)</f>
        <v>b030201 - 血漿置換器材和套件
b030202 - 細胞分離器材和套件
b030203 - 單一血漿成分去除器材和套件
b030204 - 體外光化學治療或光化學療法的器材和套件</v>
      </c>
    </row>
    <row r="73" spans="1:4" ht="79" customHeight="1" x14ac:dyDescent="0.2">
      <c r="A73" s="19" t="s">
        <v>74</v>
      </c>
      <c r="B73" s="17" t="s">
        <v>448</v>
      </c>
      <c r="C73" s="13" t="str">
        <f>$F$4&amp;CHAR(10)&amp;$F$5&amp;CHAR(10)&amp;_xlfn.TEXTJOIN(CHAR(10),TRUE,$F$16:$F$21)</f>
        <v>ISO 13485
ISO 14971
ISO 10993-7
ISO 11135
ISO 14937
BS EN 556-1
ISO 11607-1
ISO 11607-2</v>
      </c>
      <c r="D73" s="13" t="str">
        <f>_xlfn.TEXTJOIN(CHAR(10),TRUE,$I$8:$I$24)</f>
        <v>b030201 - 血漿置換器材和套件
b030202 - 細胞分離器材和套件
b030203 - 單一血漿成分去除器材和套件
b030204 - 體外光化學治療或光化學療法的器材和套件</v>
      </c>
    </row>
    <row r="74" spans="1:4" ht="91" customHeight="1" x14ac:dyDescent="0.2">
      <c r="A74" s="13" t="s">
        <v>354</v>
      </c>
      <c r="B74" s="17" t="s">
        <v>448</v>
      </c>
      <c r="C74" s="13" t="str">
        <f>$F$4&amp;CHAR(10)&amp;$F$5&amp;CHAR(10)&amp;_xlfn.TEXTJOIN(CHAR(10),TRUE,$F$16:$F$21)</f>
        <v>ISO 13485
ISO 14971
ISO 10993-7
ISO 11135
ISO 14937
BS EN 556-1
ISO 11607-1
ISO 11607-2</v>
      </c>
      <c r="D74"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75" spans="1:4" ht="139" customHeight="1" x14ac:dyDescent="0.2">
      <c r="A75" s="19" t="s">
        <v>75</v>
      </c>
      <c r="B75" s="17" t="s">
        <v>448</v>
      </c>
      <c r="C75" s="13" t="str">
        <f>_xlfn.TEXTJOIN(CHAR(10),TRUE,$F$20:$F$23)</f>
        <v>ISO 11607-1
ISO 11607-2
ISO 15223-1
ISO 20417</v>
      </c>
      <c r="D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63" t="s">
        <v>76</v>
      </c>
      <c r="B76" s="63"/>
      <c r="C76" s="63"/>
      <c r="D76" s="63"/>
    </row>
    <row r="77" spans="1:4" ht="51" x14ac:dyDescent="0.2">
      <c r="A77" s="13" t="s">
        <v>181</v>
      </c>
      <c r="B77" s="17" t="s">
        <v>506</v>
      </c>
      <c r="C77" s="19" t="str">
        <f t="shared" ref="C77:D78" si="3">$G$1</f>
        <v>N/A</v>
      </c>
      <c r="D77" s="19" t="str">
        <f t="shared" si="3"/>
        <v>N/A</v>
      </c>
    </row>
    <row r="78" spans="1:4" ht="85" x14ac:dyDescent="0.2">
      <c r="A78" s="13" t="s">
        <v>182</v>
      </c>
      <c r="B78" s="17" t="s">
        <v>506</v>
      </c>
      <c r="C78" s="19" t="str">
        <f t="shared" si="3"/>
        <v>N/A</v>
      </c>
      <c r="D78" s="19" t="str">
        <f t="shared" si="3"/>
        <v>N/A</v>
      </c>
    </row>
    <row r="79" spans="1:4" ht="16" customHeight="1" x14ac:dyDescent="0.2">
      <c r="A79" s="64" t="s">
        <v>77</v>
      </c>
      <c r="B79" s="64"/>
      <c r="C79" s="64"/>
      <c r="D79" s="64"/>
    </row>
    <row r="80" spans="1:4" x14ac:dyDescent="0.2">
      <c r="A80" s="65" t="s">
        <v>514</v>
      </c>
      <c r="B80" s="65"/>
      <c r="C80" s="65"/>
      <c r="D80" s="65"/>
    </row>
    <row r="81" spans="1:4" x14ac:dyDescent="0.2">
      <c r="A81" s="19" t="s">
        <v>93</v>
      </c>
      <c r="B81" s="17" t="s">
        <v>506</v>
      </c>
      <c r="C81" s="19" t="str">
        <f t="shared" ref="C81:D83" si="4">$G$1</f>
        <v>N/A</v>
      </c>
      <c r="D81" s="19" t="str">
        <f t="shared" si="4"/>
        <v>N/A</v>
      </c>
    </row>
    <row r="82" spans="1:4" ht="51" x14ac:dyDescent="0.2">
      <c r="A82" s="13" t="s">
        <v>83</v>
      </c>
      <c r="B82" s="17" t="s">
        <v>506</v>
      </c>
      <c r="C82" s="19" t="str">
        <f t="shared" si="4"/>
        <v>N/A</v>
      </c>
      <c r="D82" s="19" t="str">
        <f t="shared" si="4"/>
        <v>N/A</v>
      </c>
    </row>
    <row r="83" spans="1:4" ht="17" x14ac:dyDescent="0.2">
      <c r="A83" s="13" t="s">
        <v>183</v>
      </c>
      <c r="B83" s="17" t="s">
        <v>506</v>
      </c>
      <c r="C83" s="19" t="str">
        <f t="shared" si="4"/>
        <v>N/A</v>
      </c>
      <c r="D83" s="19" t="str">
        <f t="shared" si="4"/>
        <v>N/A</v>
      </c>
    </row>
    <row r="84" spans="1:4" x14ac:dyDescent="0.2">
      <c r="A84" s="63" t="s">
        <v>84</v>
      </c>
      <c r="B84" s="63"/>
      <c r="C84" s="63"/>
      <c r="D84" s="63"/>
    </row>
    <row r="85" spans="1:4" ht="51" x14ac:dyDescent="0.2">
      <c r="A85" s="13" t="s">
        <v>85</v>
      </c>
      <c r="B85" s="17" t="s">
        <v>506</v>
      </c>
      <c r="C85" s="19" t="str">
        <f t="shared" ref="C85:D88" si="5">$G$1</f>
        <v>N/A</v>
      </c>
      <c r="D85" s="19" t="str">
        <f t="shared" si="5"/>
        <v>N/A</v>
      </c>
    </row>
    <row r="86" spans="1:4" ht="68" x14ac:dyDescent="0.2">
      <c r="A86" s="13" t="s">
        <v>92</v>
      </c>
      <c r="B86" s="17" t="s">
        <v>506</v>
      </c>
      <c r="C86" s="19" t="str">
        <f t="shared" si="5"/>
        <v>N/A</v>
      </c>
      <c r="D86" s="19" t="str">
        <f t="shared" si="5"/>
        <v>N/A</v>
      </c>
    </row>
    <row r="87" spans="1:4" x14ac:dyDescent="0.2">
      <c r="A87" s="19" t="s">
        <v>86</v>
      </c>
      <c r="B87" s="17" t="s">
        <v>506</v>
      </c>
      <c r="C87" s="19" t="str">
        <f t="shared" si="5"/>
        <v>N/A</v>
      </c>
      <c r="D87" s="19" t="str">
        <f t="shared" si="5"/>
        <v>N/A</v>
      </c>
    </row>
    <row r="88" spans="1:4" ht="68" x14ac:dyDescent="0.2">
      <c r="A88" s="13" t="s">
        <v>513</v>
      </c>
      <c r="B88" s="17" t="s">
        <v>506</v>
      </c>
      <c r="C88" s="19" t="str">
        <f t="shared" si="5"/>
        <v>N/A</v>
      </c>
      <c r="D88" s="19" t="str">
        <f t="shared" si="5"/>
        <v>N/A</v>
      </c>
    </row>
    <row r="89" spans="1:4" x14ac:dyDescent="0.2">
      <c r="A89" s="64" t="s">
        <v>87</v>
      </c>
      <c r="B89" s="64"/>
      <c r="C89" s="64"/>
      <c r="D89" s="64"/>
    </row>
    <row r="90" spans="1:4" ht="112" customHeight="1" x14ac:dyDescent="0.2">
      <c r="A90" s="13" t="s">
        <v>88</v>
      </c>
      <c r="B90" s="17" t="s">
        <v>448</v>
      </c>
      <c r="C90" s="13" t="str">
        <f>$F$5&amp;CHAR(10)&amp;_xlfn.TEXTJOIN(CHAR(10),TRUE,$F$25:$F$26)</f>
        <v>ISO 14971
IEC 60601-1
IEC 60601-1-2</v>
      </c>
      <c r="D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1" spans="1:4" x14ac:dyDescent="0.2">
      <c r="A91" s="63" t="s">
        <v>89</v>
      </c>
      <c r="B91" s="63"/>
      <c r="C91" s="63"/>
      <c r="D91" s="63"/>
    </row>
    <row r="92" spans="1:4" ht="134" customHeight="1" x14ac:dyDescent="0.2">
      <c r="A92" s="19" t="s">
        <v>91</v>
      </c>
      <c r="B92" s="17" t="s">
        <v>448</v>
      </c>
      <c r="C92" s="13" t="str">
        <f>_xlfn.TEXTJOIN(CHAR(10),TRUE,$F$5:$F$7)&amp;CHAR(10)&amp;$F$15</f>
        <v>ISO 14971
ISO 10555-1
ISO 10555-6
IEC 62366-1</v>
      </c>
      <c r="D92" s="13" t="str">
        <f t="shared" ref="D92:D100" si="6">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3" t="s">
        <v>90</v>
      </c>
      <c r="B93" s="17" t="s">
        <v>448</v>
      </c>
      <c r="C93" s="13" t="str">
        <f>$F$5&amp;CHAR(10)&amp;_xlfn.TEXTJOIN(CHAR(10),TRUE,$F$25:$F$26)</f>
        <v>ISO 14971
IEC 60601-1
IEC 60601-1-2</v>
      </c>
      <c r="D93"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19" t="s">
        <v>96</v>
      </c>
      <c r="B94" s="17" t="s">
        <v>448</v>
      </c>
      <c r="C94" s="13" t="str">
        <f>_xlfn.TEXTJOIN(CHAR(10),TRUE,$F$5:$F$6)</f>
        <v>ISO 14971
ISO 10555-1</v>
      </c>
      <c r="D94"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102" x14ac:dyDescent="0.2">
      <c r="A95" s="19" t="s">
        <v>512</v>
      </c>
      <c r="B95" s="17" t="s">
        <v>448</v>
      </c>
      <c r="C95" s="13" t="str">
        <f>$F$5&amp;CHAR(10)&amp;$F$24</f>
        <v>ISO 14971
IEC 62304</v>
      </c>
      <c r="D95"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96" spans="1:4" ht="116" customHeight="1" x14ac:dyDescent="0.2">
      <c r="A96" s="19" t="s">
        <v>98</v>
      </c>
      <c r="B96" s="17" t="s">
        <v>448</v>
      </c>
      <c r="C96" s="13" t="str">
        <f>F5&amp;CHAR(10)&amp;_xlfn.TEXTJOIN(CHAR(10),TRUE,$F$8:$F$14)</f>
        <v>ISO 14971
ISO 10993-1
ISO 10993-3
ISO 10993-4
ISO 10993-5
ISO 10993-10
ISO 10993-11
ISO 10993-18</v>
      </c>
      <c r="D96"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91" customHeight="1" x14ac:dyDescent="0.2">
      <c r="A97" s="19" t="s">
        <v>97</v>
      </c>
      <c r="B97" s="17" t="s">
        <v>448</v>
      </c>
      <c r="C97" s="13" t="str">
        <f>$F$5&amp;CHAR(10)&amp;$F$26&amp;CHAR(10)&amp;$F$15</f>
        <v>ISO 14971
IEC 60601-1-2
IEC 62366-1</v>
      </c>
      <c r="D97"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98" spans="1:4" ht="136" x14ac:dyDescent="0.2">
      <c r="A98" s="19" t="s">
        <v>99</v>
      </c>
      <c r="B98" s="17" t="s">
        <v>448</v>
      </c>
      <c r="C98" s="13" t="str">
        <f>$F$5&amp;CHAR(10)&amp;$F$15</f>
        <v>ISO 14971
IEC 62366-1</v>
      </c>
      <c r="D98"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3" t="s">
        <v>100</v>
      </c>
      <c r="B99" s="17" t="s">
        <v>448</v>
      </c>
      <c r="C99" s="13" t="str">
        <f>$F$4&amp;CHAR(10)&amp;$F$5</f>
        <v>ISO 13485
ISO 14971</v>
      </c>
      <c r="D99"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94" customHeight="1" x14ac:dyDescent="0.2">
      <c r="A100" s="19" t="s">
        <v>101</v>
      </c>
      <c r="B100" s="17" t="s">
        <v>448</v>
      </c>
      <c r="C100" s="13" t="str">
        <f>$F$4&amp;CHAR(10)&amp;$F$5&amp;CHAR(10)&amp;$F$15</f>
        <v>ISO 13485
ISO 14971
IEC 62366-1</v>
      </c>
      <c r="D100"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59"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1091</v>
      </c>
      <c r="B103" s="17" t="s">
        <v>448</v>
      </c>
      <c r="C103" s="13" t="str">
        <f>F4&amp;CHAR(10)&amp;$F$5&amp;CHAR(10)&amp;$F$22&amp;CHAR(10)&amp;$F$23</f>
        <v>ISO 13485
ISO 14971
ISO 15223-1
ISO 20417</v>
      </c>
      <c r="D10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64" t="s">
        <v>104</v>
      </c>
      <c r="B104" s="64"/>
      <c r="C104" s="64"/>
      <c r="D104" s="64"/>
    </row>
    <row r="105" spans="1:4" ht="51" customHeight="1" x14ac:dyDescent="0.2">
      <c r="A105" s="13" t="s">
        <v>1092</v>
      </c>
      <c r="B105" s="17"/>
      <c r="C105" s="54" t="s">
        <v>605</v>
      </c>
      <c r="D105" s="55"/>
    </row>
    <row r="106" spans="1:4" ht="16" customHeight="1" x14ac:dyDescent="0.2">
      <c r="A106" s="19" t="s">
        <v>106</v>
      </c>
      <c r="B106" s="17"/>
      <c r="C106" s="54" t="s">
        <v>605</v>
      </c>
      <c r="D106" s="55"/>
    </row>
    <row r="107" spans="1:4" x14ac:dyDescent="0.2">
      <c r="A107" s="64" t="s">
        <v>107</v>
      </c>
      <c r="B107" s="64"/>
      <c r="C107" s="64"/>
      <c r="D107" s="64"/>
    </row>
    <row r="108" spans="1:4" x14ac:dyDescent="0.2">
      <c r="A108" s="64" t="s">
        <v>108</v>
      </c>
      <c r="B108" s="64"/>
      <c r="C108" s="64"/>
      <c r="D108" s="64"/>
    </row>
    <row r="109" spans="1:4" ht="86" customHeight="1" x14ac:dyDescent="0.2">
      <c r="A109" s="13" t="s">
        <v>109</v>
      </c>
      <c r="B109" s="17" t="s">
        <v>448</v>
      </c>
      <c r="C109" s="13" t="str">
        <f>$F$4&amp;CHAR(10)&amp;$F$5&amp;CHAR(10)&amp;$F$25&amp;CHAR(10)&amp;$F$26</f>
        <v>ISO 13485
ISO 14971
IEC 60601-1
IEC 60601-1-2</v>
      </c>
      <c r="D10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0" spans="1:4" ht="87" customHeight="1" x14ac:dyDescent="0.2">
      <c r="A110" s="13" t="s">
        <v>110</v>
      </c>
      <c r="B110" s="17" t="s">
        <v>448</v>
      </c>
      <c r="C110" s="13" t="str">
        <f>$F$5&amp;CHAR(10)&amp;$F$25&amp;CHAR(10)&amp;$F$26</f>
        <v>ISO 14971
IEC 60601-1
IEC 60601-1-2</v>
      </c>
      <c r="D11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1" spans="1:4" x14ac:dyDescent="0.2">
      <c r="A111" s="64" t="s">
        <v>111</v>
      </c>
      <c r="B111" s="64"/>
      <c r="C111" s="64"/>
      <c r="D111" s="64"/>
    </row>
    <row r="112" spans="1:4" ht="107" customHeight="1" x14ac:dyDescent="0.2">
      <c r="A112" s="13" t="s">
        <v>1117</v>
      </c>
      <c r="B112" s="17" t="s">
        <v>448</v>
      </c>
      <c r="C112" s="13" t="str">
        <f>$F$5&amp;CHAR(10)&amp;$F$25&amp;CHAR(10)&amp;$F$26</f>
        <v>ISO 14971
IEC 60601-1
IEC 60601-1-2</v>
      </c>
      <c r="D11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3" spans="1:4" ht="17" x14ac:dyDescent="0.2">
      <c r="A113" s="84" t="s">
        <v>1116</v>
      </c>
      <c r="B113" s="17" t="s">
        <v>506</v>
      </c>
      <c r="C113" s="19" t="str">
        <f t="shared" ref="C113:D113" si="7">$G$1</f>
        <v>N/A</v>
      </c>
      <c r="D113" s="19" t="str">
        <f t="shared" si="7"/>
        <v>N/A</v>
      </c>
    </row>
    <row r="114" spans="1:4" ht="136" x14ac:dyDescent="0.2">
      <c r="A114" s="13" t="s">
        <v>114</v>
      </c>
      <c r="B114" s="17" t="s">
        <v>448</v>
      </c>
      <c r="C114" s="13" t="str">
        <f>$F$4&amp;CHAR(10)&amp;$F$5&amp;CHAR(10)&amp;$F$25&amp;CHAR(10)&amp;$F$26</f>
        <v>ISO 13485
ISO 14971
IEC 60601-1
IEC 60601-1-2</v>
      </c>
      <c r="D11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5" spans="1:4" x14ac:dyDescent="0.2">
      <c r="A115" s="64" t="s">
        <v>1115</v>
      </c>
      <c r="B115" s="64"/>
      <c r="C115" s="64"/>
      <c r="D115" s="64"/>
    </row>
    <row r="116" spans="1:4" ht="34" x14ac:dyDescent="0.2">
      <c r="A116" s="13" t="s">
        <v>1114</v>
      </c>
      <c r="B116" s="17" t="s">
        <v>506</v>
      </c>
      <c r="C116" s="19" t="str">
        <f t="shared" ref="C116:D119" si="8">$G$1</f>
        <v>N/A</v>
      </c>
      <c r="D116" s="19" t="str">
        <f t="shared" si="8"/>
        <v>N/A</v>
      </c>
    </row>
    <row r="117" spans="1:4" ht="51" x14ac:dyDescent="0.2">
      <c r="A117" s="13" t="s">
        <v>1111</v>
      </c>
      <c r="B117" s="17" t="s">
        <v>506</v>
      </c>
      <c r="C117" s="19" t="str">
        <f t="shared" si="8"/>
        <v>N/A</v>
      </c>
      <c r="D117" s="19" t="str">
        <f t="shared" si="8"/>
        <v>N/A</v>
      </c>
    </row>
    <row r="118" spans="1:4" ht="51" x14ac:dyDescent="0.2">
      <c r="A118" s="13" t="s">
        <v>1112</v>
      </c>
      <c r="B118" s="17" t="s">
        <v>506</v>
      </c>
      <c r="C118" s="19" t="str">
        <f t="shared" si="8"/>
        <v>N/A</v>
      </c>
      <c r="D118" s="19" t="str">
        <f t="shared" si="8"/>
        <v>N/A</v>
      </c>
    </row>
    <row r="119" spans="1:4" ht="51" x14ac:dyDescent="0.2">
      <c r="A119" s="13" t="s">
        <v>1113</v>
      </c>
      <c r="B119" s="17" t="s">
        <v>506</v>
      </c>
      <c r="C119" s="19" t="str">
        <f t="shared" si="8"/>
        <v>N/A</v>
      </c>
      <c r="D119" s="19" t="str">
        <f t="shared" si="8"/>
        <v>N/A</v>
      </c>
    </row>
    <row r="120" spans="1:4" x14ac:dyDescent="0.2">
      <c r="A120" s="59" t="s">
        <v>120</v>
      </c>
      <c r="B120" s="60"/>
      <c r="C120" s="60"/>
      <c r="D120" s="61"/>
    </row>
    <row r="121" spans="1:4" ht="51" x14ac:dyDescent="0.2">
      <c r="A121" s="13" t="s">
        <v>258</v>
      </c>
      <c r="B121" s="17" t="s">
        <v>506</v>
      </c>
      <c r="C121" s="19" t="str">
        <f t="shared" ref="C121:D124" si="9">$G$1</f>
        <v>N/A</v>
      </c>
      <c r="D121" s="19" t="str">
        <f t="shared" si="9"/>
        <v>N/A</v>
      </c>
    </row>
    <row r="122" spans="1:4" ht="51" x14ac:dyDescent="0.2">
      <c r="A122" s="13" t="s">
        <v>121</v>
      </c>
      <c r="B122" s="17" t="s">
        <v>506</v>
      </c>
      <c r="C122" s="19" t="str">
        <f t="shared" si="9"/>
        <v>N/A</v>
      </c>
      <c r="D122" s="19" t="str">
        <f t="shared" si="9"/>
        <v>N/A</v>
      </c>
    </row>
    <row r="123" spans="1:4" ht="51" x14ac:dyDescent="0.2">
      <c r="A123" s="13" t="s">
        <v>259</v>
      </c>
      <c r="B123" s="17" t="s">
        <v>506</v>
      </c>
      <c r="C123" s="19" t="str">
        <f t="shared" si="9"/>
        <v>N/A</v>
      </c>
      <c r="D123" s="19" t="str">
        <f t="shared" si="9"/>
        <v>N/A</v>
      </c>
    </row>
    <row r="124" spans="1:4" ht="17" x14ac:dyDescent="0.2">
      <c r="A124" s="13" t="s">
        <v>122</v>
      </c>
      <c r="B124" s="17" t="s">
        <v>506</v>
      </c>
      <c r="C124" s="19" t="str">
        <f t="shared" si="9"/>
        <v>N/A</v>
      </c>
      <c r="D124" s="19" t="str">
        <f t="shared" si="9"/>
        <v>N/A</v>
      </c>
    </row>
    <row r="125" spans="1:4" x14ac:dyDescent="0.2">
      <c r="A125" s="59" t="s">
        <v>123</v>
      </c>
      <c r="B125" s="60"/>
      <c r="C125" s="60"/>
      <c r="D125" s="61"/>
    </row>
    <row r="126" spans="1:4" x14ac:dyDescent="0.2">
      <c r="A126" s="19" t="s">
        <v>124</v>
      </c>
      <c r="B126" s="17" t="s">
        <v>506</v>
      </c>
      <c r="C126" s="19" t="str">
        <f t="shared" ref="C126:D133" si="10">$G$1</f>
        <v>N/A</v>
      </c>
      <c r="D126" s="19" t="str">
        <f t="shared" si="10"/>
        <v>N/A</v>
      </c>
    </row>
    <row r="127" spans="1:4" ht="51" x14ac:dyDescent="0.2">
      <c r="A127" s="13" t="s">
        <v>125</v>
      </c>
      <c r="B127" s="17" t="s">
        <v>506</v>
      </c>
      <c r="C127" s="19" t="str">
        <f t="shared" si="10"/>
        <v>N/A</v>
      </c>
      <c r="D127" s="19" t="str">
        <f t="shared" si="10"/>
        <v>N/A</v>
      </c>
    </row>
    <row r="128" spans="1:4" x14ac:dyDescent="0.2">
      <c r="A128" s="19" t="s">
        <v>126</v>
      </c>
      <c r="B128" s="17" t="s">
        <v>506</v>
      </c>
      <c r="C128" s="19" t="str">
        <f t="shared" si="10"/>
        <v>N/A</v>
      </c>
      <c r="D128" s="19" t="str">
        <f t="shared" si="10"/>
        <v>N/A</v>
      </c>
    </row>
    <row r="129" spans="1:4" ht="51" x14ac:dyDescent="0.2">
      <c r="A129" s="13" t="s">
        <v>127</v>
      </c>
      <c r="B129" s="17" t="s">
        <v>506</v>
      </c>
      <c r="C129" s="19" t="str">
        <f t="shared" si="10"/>
        <v>N/A</v>
      </c>
      <c r="D129" s="19" t="str">
        <f t="shared" si="10"/>
        <v>N/A</v>
      </c>
    </row>
    <row r="130" spans="1:4" ht="17" x14ac:dyDescent="0.2">
      <c r="A130" s="13" t="s">
        <v>128</v>
      </c>
      <c r="B130" s="17" t="s">
        <v>506</v>
      </c>
      <c r="C130" s="19" t="str">
        <f t="shared" si="10"/>
        <v>N/A</v>
      </c>
      <c r="D130" s="19" t="str">
        <f t="shared" si="10"/>
        <v>N/A</v>
      </c>
    </row>
    <row r="131" spans="1:4" x14ac:dyDescent="0.2">
      <c r="A131" s="19" t="s">
        <v>129</v>
      </c>
      <c r="B131" s="17" t="s">
        <v>506</v>
      </c>
      <c r="C131" s="19" t="str">
        <f t="shared" si="10"/>
        <v>N/A</v>
      </c>
      <c r="D131" s="19" t="str">
        <f t="shared" si="10"/>
        <v>N/A</v>
      </c>
    </row>
    <row r="132" spans="1:4" ht="51" x14ac:dyDescent="0.2">
      <c r="A132" s="13" t="s">
        <v>130</v>
      </c>
      <c r="B132" s="17" t="s">
        <v>506</v>
      </c>
      <c r="C132" s="19" t="str">
        <f t="shared" si="10"/>
        <v>N/A</v>
      </c>
      <c r="D132" s="19" t="str">
        <f t="shared" si="10"/>
        <v>N/A</v>
      </c>
    </row>
    <row r="133" spans="1:4" x14ac:dyDescent="0.2">
      <c r="A133" s="19" t="s">
        <v>131</v>
      </c>
      <c r="B133" s="17" t="s">
        <v>506</v>
      </c>
      <c r="C133" s="19" t="str">
        <f t="shared" si="10"/>
        <v>N/A</v>
      </c>
      <c r="D133" s="19" t="str">
        <f t="shared" si="10"/>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6" t="s">
        <v>136</v>
      </c>
      <c r="B138" s="57"/>
      <c r="C138" s="57"/>
      <c r="D138" s="58"/>
    </row>
    <row r="139" spans="1:4" x14ac:dyDescent="0.2">
      <c r="A139" s="19" t="s">
        <v>401</v>
      </c>
      <c r="B139" s="17" t="s">
        <v>506</v>
      </c>
      <c r="C139" s="19" t="str">
        <f t="shared" ref="C139:D142" si="11">$G$1</f>
        <v>N/A</v>
      </c>
      <c r="D139" s="19" t="str">
        <f t="shared" si="11"/>
        <v>N/A</v>
      </c>
    </row>
    <row r="140" spans="1:4" x14ac:dyDescent="0.2">
      <c r="A140" s="19" t="s">
        <v>402</v>
      </c>
      <c r="B140" s="17" t="s">
        <v>506</v>
      </c>
      <c r="C140" s="19" t="str">
        <f t="shared" si="11"/>
        <v>N/A</v>
      </c>
      <c r="D140" s="19" t="str">
        <f t="shared" si="11"/>
        <v>N/A</v>
      </c>
    </row>
    <row r="141" spans="1:4" x14ac:dyDescent="0.2">
      <c r="A141" s="19" t="s">
        <v>403</v>
      </c>
      <c r="B141" s="17" t="s">
        <v>506</v>
      </c>
      <c r="C141" s="19" t="str">
        <f t="shared" si="11"/>
        <v>N/A</v>
      </c>
      <c r="D141" s="19" t="str">
        <f t="shared" si="11"/>
        <v>N/A</v>
      </c>
    </row>
    <row r="142" spans="1:4" x14ac:dyDescent="0.2">
      <c r="A142" s="19" t="s">
        <v>404</v>
      </c>
      <c r="B142" s="17" t="s">
        <v>506</v>
      </c>
      <c r="C142" s="19" t="str">
        <f t="shared" si="11"/>
        <v>N/A</v>
      </c>
      <c r="D142" s="19" t="str">
        <f t="shared" si="11"/>
        <v>N/A</v>
      </c>
    </row>
    <row r="143" spans="1:4" x14ac:dyDescent="0.2">
      <c r="A143" s="56" t="s">
        <v>137</v>
      </c>
      <c r="B143" s="57"/>
      <c r="C143" s="57"/>
      <c r="D143" s="58"/>
    </row>
    <row r="144" spans="1:4" x14ac:dyDescent="0.2">
      <c r="A144" s="19" t="s">
        <v>138</v>
      </c>
      <c r="B144" s="17" t="s">
        <v>506</v>
      </c>
      <c r="C144" s="19" t="str">
        <f t="shared" ref="C144:D147" si="12">$G$1</f>
        <v>N/A</v>
      </c>
      <c r="D144" s="19" t="str">
        <f t="shared" si="12"/>
        <v>N/A</v>
      </c>
    </row>
    <row r="145" spans="1:4" x14ac:dyDescent="0.2">
      <c r="A145" s="19" t="s">
        <v>139</v>
      </c>
      <c r="B145" s="17" t="s">
        <v>506</v>
      </c>
      <c r="C145" s="19" t="str">
        <f t="shared" si="12"/>
        <v>N/A</v>
      </c>
      <c r="D145" s="19" t="str">
        <f t="shared" si="12"/>
        <v>N/A</v>
      </c>
    </row>
    <row r="146" spans="1:4" ht="17" x14ac:dyDescent="0.2">
      <c r="A146" s="13" t="s">
        <v>140</v>
      </c>
      <c r="B146" s="17" t="s">
        <v>506</v>
      </c>
      <c r="C146" s="19" t="str">
        <f t="shared" si="12"/>
        <v>N/A</v>
      </c>
      <c r="D146" s="19" t="str">
        <f t="shared" si="12"/>
        <v>N/A</v>
      </c>
    </row>
    <row r="147" spans="1:4" ht="51" x14ac:dyDescent="0.2">
      <c r="A147" s="13" t="s">
        <v>141</v>
      </c>
      <c r="B147" s="17" t="s">
        <v>506</v>
      </c>
      <c r="C147" s="19" t="str">
        <f t="shared" si="12"/>
        <v>N/A</v>
      </c>
      <c r="D147" s="19" t="str">
        <f t="shared" si="12"/>
        <v>N/A</v>
      </c>
    </row>
    <row r="148" spans="1:4" x14ac:dyDescent="0.2">
      <c r="A148" s="59" t="s">
        <v>142</v>
      </c>
      <c r="B148" s="60"/>
      <c r="C148" s="60"/>
      <c r="D148" s="61"/>
    </row>
    <row r="149" spans="1:4" ht="130" customHeight="1" x14ac:dyDescent="0.2">
      <c r="A149" s="19" t="s">
        <v>143</v>
      </c>
      <c r="B149" s="17" t="s">
        <v>448</v>
      </c>
      <c r="C149" s="13" t="str">
        <f>$F$4&amp;CHAR(10)&amp;$F$5&amp;CHAR(10)&amp;$F$15</f>
        <v>ISO 13485
ISO 14971
IEC 62366-1</v>
      </c>
      <c r="D1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51" x14ac:dyDescent="0.2">
      <c r="A150" s="13" t="s">
        <v>144</v>
      </c>
      <c r="B150" s="17"/>
      <c r="C150" s="54" t="s">
        <v>605</v>
      </c>
      <c r="D150" s="55"/>
    </row>
    <row r="151" spans="1:4" ht="51" x14ac:dyDescent="0.2">
      <c r="A151" s="13" t="s">
        <v>145</v>
      </c>
      <c r="B151" s="17"/>
      <c r="C151" s="54" t="s">
        <v>605</v>
      </c>
      <c r="D151" s="55"/>
    </row>
    <row r="152" spans="1:4" ht="102" x14ac:dyDescent="0.2">
      <c r="A152" s="13" t="s">
        <v>146</v>
      </c>
      <c r="B152" s="17" t="s">
        <v>448</v>
      </c>
      <c r="C152" s="13" t="str">
        <f>$F$5&amp;CHAR(10)&amp;$F$25&amp;CHAR(10)&amp;$F$26</f>
        <v>ISO 14971
IEC 60601-1
IEC 60601-1-2</v>
      </c>
      <c r="D152"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153" spans="1:4" ht="125" customHeight="1" x14ac:dyDescent="0.2">
      <c r="A153" s="13" t="s">
        <v>290</v>
      </c>
      <c r="B153" s="17" t="s">
        <v>448</v>
      </c>
      <c r="C153" s="13" t="str">
        <f>$F$5&amp;CHAR(10)&amp;$F$25&amp;CHAR(10)&amp;$F$26</f>
        <v>ISO 14971
IEC 60601-1
IEC 60601-1-2</v>
      </c>
      <c r="D153"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154" spans="1:4" ht="124" customHeight="1" x14ac:dyDescent="0.2">
      <c r="A154" s="13" t="s">
        <v>291</v>
      </c>
      <c r="B154" s="17" t="s">
        <v>448</v>
      </c>
      <c r="C154" s="13" t="str">
        <f>$F$5&amp;CHAR(10)&amp;$F$22&amp;CHAR(10)&amp;$F$23</f>
        <v>ISO 14971
ISO 15223-1
ISO 20417</v>
      </c>
      <c r="D15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3" t="s">
        <v>147</v>
      </c>
      <c r="B155" s="17" t="s">
        <v>448</v>
      </c>
      <c r="C155" s="13" t="str">
        <f>$F$5&amp;CHAR(10)&amp;$F$25&amp;CHAR(10)&amp;$F$26</f>
        <v>ISO 14971
IEC 60601-1
IEC 60601-1-2</v>
      </c>
      <c r="D15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59" t="s">
        <v>148</v>
      </c>
      <c r="B156" s="60"/>
      <c r="C156" s="60"/>
      <c r="D156" s="61"/>
    </row>
    <row r="157" spans="1:4" ht="50" customHeight="1" x14ac:dyDescent="0.2">
      <c r="A157" s="19" t="s">
        <v>149</v>
      </c>
      <c r="B157" s="17" t="s">
        <v>506</v>
      </c>
      <c r="C157" s="19" t="str">
        <f t="shared" ref="C157:D159" si="13">$G$1</f>
        <v>N/A</v>
      </c>
      <c r="D157" s="19" t="str">
        <f t="shared" si="13"/>
        <v>N/A</v>
      </c>
    </row>
    <row r="158" spans="1:4" ht="58" customHeight="1" x14ac:dyDescent="0.2">
      <c r="A158" s="13" t="s">
        <v>150</v>
      </c>
      <c r="B158" s="17" t="s">
        <v>506</v>
      </c>
      <c r="C158" s="19" t="str">
        <f t="shared" si="13"/>
        <v>N/A</v>
      </c>
      <c r="D158" s="19" t="str">
        <f t="shared" si="13"/>
        <v>N/A</v>
      </c>
    </row>
    <row r="159" spans="1:4" ht="51" customHeight="1" x14ac:dyDescent="0.2">
      <c r="A159" s="13" t="s">
        <v>151</v>
      </c>
      <c r="B159" s="17" t="s">
        <v>506</v>
      </c>
      <c r="C159" s="19" t="str">
        <f t="shared" si="13"/>
        <v>N/A</v>
      </c>
      <c r="D159" s="19" t="str">
        <f t="shared" si="13"/>
        <v>N/A</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4">$G$1</f>
        <v>N/A</v>
      </c>
      <c r="D163" s="19" t="str">
        <f t="shared" si="14"/>
        <v>N/A</v>
      </c>
    </row>
    <row r="164" spans="1:4" x14ac:dyDescent="0.2">
      <c r="A164" s="19" t="s">
        <v>156</v>
      </c>
      <c r="B164" s="17" t="s">
        <v>506</v>
      </c>
      <c r="C164" s="19" t="str">
        <f t="shared" si="14"/>
        <v>N/A</v>
      </c>
      <c r="D164" s="19" t="str">
        <f t="shared" si="14"/>
        <v>N/A</v>
      </c>
    </row>
    <row r="165" spans="1:4" x14ac:dyDescent="0.2">
      <c r="A165" s="19" t="s">
        <v>157</v>
      </c>
      <c r="B165" s="17" t="s">
        <v>506</v>
      </c>
      <c r="C165" s="19" t="str">
        <f t="shared" si="14"/>
        <v>N/A</v>
      </c>
      <c r="D165" s="19" t="str">
        <f t="shared" si="14"/>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$F$15&amp;CHAR(10)&amp;$F$22&amp;CHAR(10)&amp;$F$23</f>
        <v>IEC 62366-1
ISO 15223-1
ISO 20417</v>
      </c>
      <c r="D17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3" t="s">
        <v>165</v>
      </c>
      <c r="B175" s="17" t="s">
        <v>448</v>
      </c>
      <c r="C175" s="13" t="str">
        <f>$F$22&amp;CHAR(10)&amp;$F$23</f>
        <v>ISO 15223-1
ISO 20417</v>
      </c>
      <c r="D1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19" t="s">
        <v>166</v>
      </c>
      <c r="B176" s="17" t="s">
        <v>448</v>
      </c>
      <c r="C176" s="13" t="str">
        <f>$F$22&amp;CHAR(10)&amp;$F$23</f>
        <v>ISO 15223-1
ISO 20417</v>
      </c>
      <c r="D17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3" t="s">
        <v>167</v>
      </c>
      <c r="B177" s="17"/>
      <c r="C177" s="54" t="s">
        <v>605</v>
      </c>
      <c r="D177" s="55"/>
    </row>
    <row r="178" spans="1:4" ht="51" x14ac:dyDescent="0.2">
      <c r="A178" s="13" t="s">
        <v>168</v>
      </c>
      <c r="B178" s="17"/>
      <c r="C178" s="54" t="s">
        <v>605</v>
      </c>
      <c r="D178" s="55"/>
    </row>
    <row r="179" spans="1:4" ht="34" x14ac:dyDescent="0.2">
      <c r="A179" s="13" t="s">
        <v>178</v>
      </c>
      <c r="B179" s="17" t="s">
        <v>506</v>
      </c>
      <c r="C179" s="19" t="str">
        <f>$G$1</f>
        <v>N/A</v>
      </c>
      <c r="D179" s="19" t="str">
        <f>$G$1</f>
        <v>N/A</v>
      </c>
    </row>
    <row r="180" spans="1:4" ht="85" customHeight="1" x14ac:dyDescent="0.2">
      <c r="A180" s="13" t="s">
        <v>169</v>
      </c>
      <c r="B180" s="17" t="s">
        <v>448</v>
      </c>
      <c r="C180" s="13" t="str">
        <f>$F$5&amp;CHAR(10)&amp;$F$22&amp;CHAR(10)&amp;$F$23</f>
        <v>ISO 14971
ISO 15223-1
ISO 20417</v>
      </c>
      <c r="D18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3" t="s">
        <v>170</v>
      </c>
      <c r="B181" s="17" t="s">
        <v>448</v>
      </c>
      <c r="C181" s="13" t="str">
        <f>$F$22&amp;CHAR(10)&amp;$F$23</f>
        <v>ISO 15223-1
ISO 20417</v>
      </c>
      <c r="D18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$F$22&amp;CHAR(10)&amp;$F$23</f>
        <v>ISO 15223-1
ISO 20417</v>
      </c>
      <c r="D18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19" t="s">
        <v>173</v>
      </c>
      <c r="B185" s="17" t="s">
        <v>448</v>
      </c>
      <c r="C185" s="13" t="str">
        <f>$F$22&amp;CHAR(10)&amp;$F$23</f>
        <v>ISO 15223-1
ISO 20417</v>
      </c>
      <c r="D18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19" t="s">
        <v>175</v>
      </c>
      <c r="B186" s="17" t="s">
        <v>448</v>
      </c>
      <c r="C186" s="13" t="str">
        <f>$F$22&amp;CHAR(10)&amp;$F$23</f>
        <v>ISO 15223-1
ISO 20417</v>
      </c>
      <c r="D18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19" t="s">
        <v>176</v>
      </c>
      <c r="B187" s="17" t="s">
        <v>448</v>
      </c>
      <c r="C187" s="13" t="str">
        <f>$F$22&amp;CHAR(10)&amp;$F$23</f>
        <v>ISO 15223-1
ISO 20417</v>
      </c>
      <c r="D18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56" t="s">
        <v>177</v>
      </c>
      <c r="B188" s="57"/>
      <c r="C188" s="57"/>
      <c r="D188" s="58"/>
    </row>
    <row r="189" spans="1:4" ht="106" customHeight="1" x14ac:dyDescent="0.2">
      <c r="A189" s="19" t="s">
        <v>405</v>
      </c>
      <c r="B189" s="17" t="s">
        <v>448</v>
      </c>
      <c r="C189" s="13" t="str">
        <f>$F$22&amp;CHAR(10)&amp;$F$23</f>
        <v>ISO 15223-1
ISO 20417</v>
      </c>
      <c r="D18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86" t="s">
        <v>406</v>
      </c>
      <c r="B190" s="17" t="s">
        <v>448</v>
      </c>
      <c r="C190" s="13" t="str">
        <f>$F$22&amp;CHAR(10)&amp;$F$23</f>
        <v>ISO 15223-1
ISO 20417</v>
      </c>
      <c r="D1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5">$F$22&amp;CHAR(10)&amp;$F$23</f>
        <v>ISO 15223-1
ISO 20417</v>
      </c>
      <c r="D192" s="13" t="str">
        <f t="shared" ref="D192:D203" si="16">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19" t="s">
        <v>185</v>
      </c>
      <c r="B193" s="17" t="s">
        <v>448</v>
      </c>
      <c r="C193" s="13" t="str">
        <f t="shared" si="15"/>
        <v>ISO 15223-1
ISO 20417</v>
      </c>
      <c r="D193"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19" t="s">
        <v>186</v>
      </c>
      <c r="B194" s="17" t="s">
        <v>448</v>
      </c>
      <c r="C194" s="13" t="str">
        <f t="shared" si="15"/>
        <v>ISO 15223-1
ISO 20417</v>
      </c>
      <c r="D194"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19" t="s">
        <v>227</v>
      </c>
      <c r="B195" s="17" t="s">
        <v>448</v>
      </c>
      <c r="C195" s="13" t="str">
        <f t="shared" si="15"/>
        <v>ISO 15223-1
ISO 20417</v>
      </c>
      <c r="D195"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19" t="s">
        <v>187</v>
      </c>
      <c r="B196" s="17" t="s">
        <v>448</v>
      </c>
      <c r="C196" s="13" t="str">
        <f t="shared" si="15"/>
        <v>ISO 15223-1
ISO 20417</v>
      </c>
      <c r="D196"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19" t="s">
        <v>355</v>
      </c>
      <c r="B197" s="17" t="s">
        <v>448</v>
      </c>
      <c r="C197" s="13" t="str">
        <f t="shared" si="15"/>
        <v>ISO 15223-1
ISO 20417</v>
      </c>
      <c r="D197"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19" t="s">
        <v>189</v>
      </c>
      <c r="B198" s="17" t="s">
        <v>448</v>
      </c>
      <c r="C198" s="13" t="str">
        <f>_xlfn.TEXTJOIN(CHAR(10),TRUE,$F$16:$F$23)</f>
        <v>ISO 10993-7
ISO 11135
ISO 14937
BS EN 556-1
ISO 11607-1
ISO 11607-2
ISO 15223-1
ISO 20417</v>
      </c>
      <c r="D198"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3" t="s">
        <v>190</v>
      </c>
      <c r="B199" s="17" t="s">
        <v>448</v>
      </c>
      <c r="C199" s="13" t="str">
        <f>$F$22&amp;CHAR(10)&amp;$F$23</f>
        <v>ISO 15223-1
ISO 20417</v>
      </c>
      <c r="D199"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19" t="s">
        <v>191</v>
      </c>
      <c r="B200" s="17" t="s">
        <v>448</v>
      </c>
      <c r="C200" s="13" t="str">
        <f>_xlfn.TEXTJOIN(CHAR(10),TRUE,$F$20:$F$23)</f>
        <v>ISO 11607-1
ISO 11607-2
ISO 15223-1
ISO 20417</v>
      </c>
      <c r="D200"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$F$22&amp;CHAR(10)&amp;$F$23</f>
        <v>ISO 15223-1
ISO 20417</v>
      </c>
      <c r="D202"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3" t="s">
        <v>226</v>
      </c>
      <c r="B203" s="17" t="s">
        <v>448</v>
      </c>
      <c r="C203" s="13" t="str">
        <f>$F$22&amp;CHAR(10)&amp;$F$23</f>
        <v>ISO 15223-1
ISO 20417</v>
      </c>
      <c r="D203"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71" customHeight="1" x14ac:dyDescent="0.2">
      <c r="A208" s="19" t="s">
        <v>222</v>
      </c>
      <c r="B208" s="17" t="s">
        <v>448</v>
      </c>
      <c r="C208" s="13" t="str">
        <f>_xlfn.TEXTJOIN(CHAR(10),TRUE,$F$20:$F$23)</f>
        <v>ISO 11607-1
ISO 11607-2
ISO 15223-1
ISO 20417</v>
      </c>
      <c r="D208" s="13" t="str">
        <f>_xlfn.TEXTJOIN(CHAR(10),TRUE,$I$8:$I$30)</f>
        <v>b030201 - 血漿置換器材和套件
b030202 - 細胞分離器材和套件
b030203 - 單一血漿成分去除器材和套件
b030204 - 體外光化學治療或光化學療法的器材和套件</v>
      </c>
    </row>
    <row r="209" spans="1:4" ht="86" customHeight="1" x14ac:dyDescent="0.2">
      <c r="A209" s="19" t="s">
        <v>223</v>
      </c>
      <c r="B209" s="17" t="s">
        <v>448</v>
      </c>
      <c r="C209" s="13" t="str">
        <f>_xlfn.TEXTJOIN(CHAR(10),TRUE,$F$20:$F$23)</f>
        <v>ISO 11607-1
ISO 11607-2
ISO 15223-1
ISO 20417</v>
      </c>
      <c r="D209" s="13" t="str">
        <f>_xlfn.TEXTJOIN(CHAR(10),TRUE,$I$8:$I$30)</f>
        <v>b030201 - 血漿置換器材和套件
b030202 - 細胞分離器材和套件
b030203 - 單一血漿成分去除器材和套件
b030204 - 體外光化學治療或光化學療法的器材和套件</v>
      </c>
    </row>
    <row r="210" spans="1:4" ht="78" customHeight="1" x14ac:dyDescent="0.2">
      <c r="A210" s="19" t="s">
        <v>224</v>
      </c>
      <c r="B210" s="17" t="s">
        <v>448</v>
      </c>
      <c r="C210" s="13" t="str">
        <f>_xlfn.TEXTJOIN(CHAR(10),TRUE,$F$16:$F$23)</f>
        <v>ISO 10993-7
ISO 11135
ISO 14937
BS EN 556-1
ISO 11607-1
ISO 11607-2
ISO 15223-1
ISO 20417</v>
      </c>
      <c r="D210" s="13" t="str">
        <f>_xlfn.TEXTJOIN(CHAR(10),TRUE,$I$8:$I$30)</f>
        <v>b030201 - 血漿置換器材和套件
b030202 - 細胞分離器材和套件
b030203 - 單一血漿成分去除器材和套件
b030204 - 體外光化學治療或光化學療法的器材和套件</v>
      </c>
    </row>
    <row r="211" spans="1:4" ht="62" customHeight="1" x14ac:dyDescent="0.2">
      <c r="A211" s="19" t="s">
        <v>225</v>
      </c>
      <c r="B211" s="17" t="s">
        <v>448</v>
      </c>
      <c r="C211" s="13" t="str">
        <f>_xlfn.TEXTJOIN(CHAR(10),TRUE,$F$22:$F$23)</f>
        <v>ISO 15223-1
ISO 20417</v>
      </c>
      <c r="D211" s="13" t="str">
        <f>_xlfn.TEXTJOIN(CHAR(10),TRUE,$I$8:$I$30)</f>
        <v>b030201 - 血漿置換器材和套件
b030202 - 細胞分離器材和套件
b030203 - 單一血漿成分去除器材和套件
b030204 - 體外光化學治療或光化學療法的器材和套件</v>
      </c>
    </row>
    <row r="212" spans="1:4" ht="78" customHeight="1" x14ac:dyDescent="0.2">
      <c r="A212" s="19" t="s">
        <v>320</v>
      </c>
      <c r="B212" s="17" t="s">
        <v>448</v>
      </c>
      <c r="C212" s="13" t="str">
        <f>_xlfn.TEXTJOIN(CHAR(10),TRUE,$F$22:$F$23)</f>
        <v>ISO 15223-1
ISO 20417</v>
      </c>
      <c r="D212" s="13" t="str">
        <f>_xlfn.TEXTJOIN(CHAR(10),TRUE,$I$8:$I$30)</f>
        <v>b030201 - 血漿置換器材和套件
b030202 - 細胞分離器材和套件
b030203 - 單一血漿成分去除器材和套件
b030204 - 體外光化學治療或光化學療法的器材和套件</v>
      </c>
    </row>
    <row r="213" spans="1:4" ht="82" customHeight="1" x14ac:dyDescent="0.2">
      <c r="A213" s="19" t="s">
        <v>321</v>
      </c>
      <c r="B213" s="17" t="s">
        <v>448</v>
      </c>
      <c r="C213" s="13" t="str">
        <f>_xlfn.TEXTJOIN(CHAR(10),TRUE,$F$22:$F$23)</f>
        <v>ISO 15223-1
ISO 20417</v>
      </c>
      <c r="D213" s="13" t="str">
        <f>_xlfn.TEXTJOIN(CHAR(10),TRUE,$I$8:$I$30)</f>
        <v>b030201 - 血漿置換器材和套件
b030202 - 細胞分離器材和套件
b030203 - 單一血漿成分去除器材和套件
b030204 - 體外光化學治療或光化學療法的器材和套件</v>
      </c>
    </row>
    <row r="214" spans="1:4" ht="74" customHeight="1" x14ac:dyDescent="0.2">
      <c r="A214" s="19" t="s">
        <v>322</v>
      </c>
      <c r="B214" s="17" t="s">
        <v>448</v>
      </c>
      <c r="C214" s="13" t="str">
        <f>_xlfn.TEXTJOIN(CHAR(10),TRUE,$F$22:$F$23)</f>
        <v>ISO 15223-1
ISO 20417</v>
      </c>
      <c r="D214" s="13" t="str">
        <f>_xlfn.TEXTJOIN(CHAR(10),TRUE,$I$8:$I$30)</f>
        <v>b030201 - 血漿置換器材和套件
b030202 - 細胞分離器材和套件
b030203 - 單一血漿成分去除器材和套件
b030204 - 體外光化學治療或光化學療法的器材和套件</v>
      </c>
    </row>
    <row r="215" spans="1:4" ht="80" customHeight="1" x14ac:dyDescent="0.2">
      <c r="A215" s="19" t="s">
        <v>319</v>
      </c>
      <c r="B215" s="17" t="s">
        <v>448</v>
      </c>
      <c r="C215" s="13" t="str">
        <f>_xlfn.TEXTJOIN(CHAR(10),TRUE,$F$22:$F$23)</f>
        <v>ISO 15223-1
ISO 20417</v>
      </c>
      <c r="D215" s="13" t="str">
        <f>_xlfn.TEXTJOIN(CHAR(10),TRUE,$I$8:$I$30)</f>
        <v>b030201 - 血漿置換器材和套件
b030202 - 細胞分離器材和套件
b030203 - 單一血漿成分去除器材和套件
b030204 - 體外光化學治療或光化學療法的器材和套件</v>
      </c>
    </row>
    <row r="216" spans="1:4" ht="80" customHeight="1" x14ac:dyDescent="0.2">
      <c r="A216" s="19" t="s">
        <v>323</v>
      </c>
      <c r="B216" s="17" t="s">
        <v>448</v>
      </c>
      <c r="C216" s="13" t="str">
        <f>_xlfn.TEXTJOIN(CHAR(10),TRUE,$F$22:$F$23)</f>
        <v>ISO 15223-1
ISO 20417</v>
      </c>
      <c r="D216" s="13" t="str">
        <f>_xlfn.TEXTJOIN(CHAR(10),TRUE,$I$8:$I$30)</f>
        <v>b030201 - 血漿置換器材和套件
b030202 - 細胞分離器材和套件
b030203 - 單一血漿成分去除器材和套件
b030204 - 體外光化學治療或光化學療法的器材和套件</v>
      </c>
    </row>
    <row r="217" spans="1:4" ht="95" customHeight="1" x14ac:dyDescent="0.2">
      <c r="A217" s="19" t="s">
        <v>241</v>
      </c>
      <c r="B217" s="17" t="s">
        <v>448</v>
      </c>
      <c r="C217" s="13" t="str">
        <f>_xlfn.TEXTJOIN(CHAR(10),TRUE,$F$20:$F$23)</f>
        <v>ISO 11607-1
ISO 11607-2
ISO 15223-1
ISO 20417</v>
      </c>
      <c r="D217" s="13" t="str">
        <f>_xlfn.TEXTJOIN(CHAR(10),TRUE,$I$8:$I$30)</f>
        <v>b030201 - 血漿置換器材和套件
b030202 - 細胞分離器材和套件
b030203 - 單一血漿成分去除器材和套件
b030204 - 體外光化學治療或光化學療法的器材和套件</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_xlfn.TEXTJOIN(CHAR(10),TRUE,$F$22:$F$23)</f>
        <v>ISO 15223-1
ISO 20417</v>
      </c>
      <c r="D220" s="13" t="str">
        <f t="shared" ref="D220:D234" si="17">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19" t="s">
        <v>231</v>
      </c>
      <c r="B221" s="17" t="s">
        <v>448</v>
      </c>
      <c r="C221" s="13" t="str">
        <f>_xlfn.TEXTJOIN(CHAR(10),TRUE,$F$22:$F$23)</f>
        <v>ISO 15223-1
ISO 20417</v>
      </c>
      <c r="D221"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19" t="s">
        <v>232</v>
      </c>
      <c r="B222" s="17" t="s">
        <v>448</v>
      </c>
      <c r="C222" s="13" t="str">
        <f>_xlfn.TEXTJOIN(CHAR(10),TRUE,$F$22:$F$23)</f>
        <v>ISO 15223-1
ISO 20417</v>
      </c>
      <c r="D222"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19" t="s">
        <v>233</v>
      </c>
      <c r="B223" s="17" t="s">
        <v>448</v>
      </c>
      <c r="C223" s="13" t="str">
        <f>_xlfn.TEXTJOIN(CHAR(10),TRUE,$F$22:$F$23)</f>
        <v>ISO 15223-1
ISO 20417</v>
      </c>
      <c r="D22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19" t="s">
        <v>234</v>
      </c>
      <c r="B224" s="17" t="s">
        <v>448</v>
      </c>
      <c r="C224" s="13" t="str">
        <f>_xlfn.TEXTJOIN(CHAR(10),TRUE,$F$22:$F$23)</f>
        <v>ISO 15223-1
ISO 20417</v>
      </c>
      <c r="D224"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128" customHeight="1" x14ac:dyDescent="0.2">
      <c r="A225" s="19" t="s">
        <v>235</v>
      </c>
      <c r="B225" s="17" t="s">
        <v>448</v>
      </c>
      <c r="C225" s="13" t="str">
        <f>_xlfn.TEXTJOIN(CHAR(10),TRUE,$F$22:$F$23)</f>
        <v>ISO 15223-1
ISO 20417</v>
      </c>
      <c r="D225"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6" spans="1:4" ht="69" customHeight="1" x14ac:dyDescent="0.2">
      <c r="A226" s="19" t="s">
        <v>236</v>
      </c>
      <c r="B226" s="17" t="s">
        <v>448</v>
      </c>
      <c r="C226" s="13" t="str">
        <f>$F$5&amp;CHAR(10)&amp;_xlfn.TEXTJOIN(CHAR(10),TRUE,$F$22:$F$23)</f>
        <v>ISO 14971
ISO 15223-1
ISO 20417</v>
      </c>
      <c r="D226"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19" t="s">
        <v>237</v>
      </c>
      <c r="B227" s="17" t="s">
        <v>448</v>
      </c>
      <c r="C227" s="13" t="str">
        <f>_xlfn.TEXTJOIN(CHAR(10),TRUE,$F$22:$F$23)</f>
        <v>ISO 15223-1
ISO 20417</v>
      </c>
      <c r="D227"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3" t="s">
        <v>238</v>
      </c>
      <c r="B228" s="17" t="s">
        <v>448</v>
      </c>
      <c r="C228" s="13" t="str">
        <f>_xlfn.TEXTJOIN(CHAR(10),TRUE,$F$22:$F$23)</f>
        <v>ISO 15223-1
ISO 20417</v>
      </c>
      <c r="D228"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19" t="s">
        <v>239</v>
      </c>
      <c r="B229" s="17" t="s">
        <v>448</v>
      </c>
      <c r="C229" s="13" t="str">
        <f>_xlfn.TEXTJOIN(CHAR(10),TRUE,$F$22:$F$23)</f>
        <v>ISO 15223-1
ISO 20417</v>
      </c>
      <c r="D229"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56" t="s">
        <v>240</v>
      </c>
      <c r="B230" s="57"/>
      <c r="C230" s="57"/>
      <c r="D230" s="58"/>
    </row>
    <row r="231" spans="1:4" ht="98" customHeight="1" x14ac:dyDescent="0.2">
      <c r="A231" s="13" t="s">
        <v>408</v>
      </c>
      <c r="B231" s="17" t="s">
        <v>448</v>
      </c>
      <c r="C231" s="13" t="str">
        <f>_xlfn.TEXTJOIN(CHAR(10),TRUE,$F$22:$F$23)</f>
        <v>ISO 15223-1
ISO 20417</v>
      </c>
      <c r="D231"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2" spans="1:4" ht="88" customHeight="1" x14ac:dyDescent="0.2">
      <c r="A232" s="13" t="s">
        <v>409</v>
      </c>
      <c r="B232" s="17" t="s">
        <v>448</v>
      </c>
      <c r="C232" s="13" t="str">
        <f>_xlfn.TEXTJOIN(CHAR(10),TRUE,$F$22:$F$23)</f>
        <v>ISO 15223-1
ISO 20417</v>
      </c>
      <c r="D232"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3" spans="1:4" ht="121" customHeight="1" x14ac:dyDescent="0.2">
      <c r="A233" s="13" t="s">
        <v>410</v>
      </c>
      <c r="B233" s="17" t="s">
        <v>448</v>
      </c>
      <c r="C233" s="13" t="str">
        <f>_xlfn.TEXTJOIN(CHAR(10),TRUE,$F$22:$F$23)</f>
        <v>ISO 15223-1
ISO 20417</v>
      </c>
      <c r="D23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4" spans="1:4" ht="68" customHeight="1" x14ac:dyDescent="0.2">
      <c r="A234" s="13" t="s">
        <v>411</v>
      </c>
      <c r="B234" s="17" t="s">
        <v>448</v>
      </c>
      <c r="C234" s="13" t="str">
        <f>$F$5&amp;CHAR(10)&amp;_xlfn.TEXTJOIN(CHAR(10),TRUE,$F$22:$F$23)</f>
        <v>ISO 14971
ISO 15223-1
ISO 20417</v>
      </c>
      <c r="D234"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5" spans="1:4" ht="87" customHeight="1" x14ac:dyDescent="0.2">
      <c r="A235" s="19" t="s">
        <v>243</v>
      </c>
      <c r="B235" s="17" t="s">
        <v>448</v>
      </c>
      <c r="C235" s="13" t="str">
        <f>_xlfn.TEXTJOIN(CHAR(10),TRUE,$F$20:$F$23)</f>
        <v>ISO 11607-1
ISO 11607-2
ISO 15223-1
ISO 20417</v>
      </c>
      <c r="D235" s="13" t="str">
        <f>_xlfn.TEXTJOIN(CHAR(10),TRUE,$I$8:$I$30)</f>
        <v>b030201 - 血漿置換器材和套件
b030202 - 細胞分離器材和套件
b030203 - 單一血漿成分去除器材和套件
b030204 - 體外光化學治療或光化學療法的器材和套件</v>
      </c>
    </row>
    <row r="236" spans="1:4" ht="136" x14ac:dyDescent="0.2">
      <c r="A236" s="19" t="s">
        <v>242</v>
      </c>
      <c r="B236" s="17" t="s">
        <v>448</v>
      </c>
      <c r="C236" s="13" t="str">
        <f>_xlfn.TEXTJOIN(CHAR(10),TRUE,$F$22:$F$23)</f>
        <v>ISO 15223-1
ISO 20417</v>
      </c>
      <c r="D236" s="13" t="str">
        <f t="shared" ref="D235:D238"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7" spans="1:4" ht="136" x14ac:dyDescent="0.2">
      <c r="A237" s="13" t="s">
        <v>433</v>
      </c>
      <c r="B237" s="17" t="s">
        <v>448</v>
      </c>
      <c r="C237" s="13" t="str">
        <f>$F$5&amp;CHAR(10)&amp;_xlfn.TEXTJOIN(CHAR(10),TRUE,$F$22:$F$23)</f>
        <v>ISO 14971
ISO 15223-1
ISO 20417</v>
      </c>
      <c r="D237"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8" spans="1:4" ht="136" x14ac:dyDescent="0.2">
      <c r="A238" s="19" t="s">
        <v>244</v>
      </c>
      <c r="B238" s="17" t="s">
        <v>448</v>
      </c>
      <c r="C238" s="13" t="str">
        <f>_xlfn.TEXTJOIN(CHAR(10),TRUE,$F$22:$F$23)</f>
        <v>ISO 15223-1
ISO 20417</v>
      </c>
      <c r="D238"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9" spans="1:4" ht="79" customHeight="1" x14ac:dyDescent="0.2">
      <c r="A239" s="13" t="s">
        <v>516</v>
      </c>
      <c r="B239" s="17" t="s">
        <v>506</v>
      </c>
      <c r="C239" s="19" t="str">
        <f>$G$1</f>
        <v>N/A</v>
      </c>
      <c r="D239" s="19" t="str">
        <f>$G$1</f>
        <v>N/A</v>
      </c>
    </row>
    <row r="240" spans="1:4" ht="17" customHeight="1" x14ac:dyDescent="0.2">
      <c r="A240" s="56" t="s">
        <v>245</v>
      </c>
      <c r="B240" s="57"/>
      <c r="C240" s="57"/>
      <c r="D240" s="58"/>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6" t="s">
        <v>246</v>
      </c>
      <c r="B243" s="57"/>
      <c r="C243" s="57"/>
      <c r="D243" s="58"/>
    </row>
    <row r="244" spans="1:4" ht="90" customHeight="1" x14ac:dyDescent="0.2">
      <c r="A244" s="13" t="s">
        <v>414</v>
      </c>
      <c r="B244" s="17" t="s">
        <v>448</v>
      </c>
      <c r="C244" s="13" t="str">
        <f>$F$25&amp;CHAR(10)&amp;$F$26&amp;CHAR(10)&amp;_xlfn.TEXTJOIN(CHAR(10),TRUE,$F$22:$F$23)</f>
        <v>IEC 60601-1
IEC 60601-1-2
ISO 15223-1
ISO 20417</v>
      </c>
      <c r="D244" s="13" t="str">
        <f t="shared" ref="D244:D245" si="19">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5" spans="1:4" ht="80" customHeight="1" x14ac:dyDescent="0.2">
      <c r="A245" s="13" t="s">
        <v>415</v>
      </c>
      <c r="B245" s="17" t="s">
        <v>448</v>
      </c>
      <c r="C245" s="13" t="str">
        <f>$F$25&amp;CHAR(10)&amp;$F$26&amp;CHAR(10)&amp;_xlfn.TEXTJOIN(CHAR(10),TRUE,$F$22:$F$23)</f>
        <v>IEC 60601-1
IEC 60601-1-2
ISO 15223-1
ISO 20417</v>
      </c>
      <c r="D245"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6" spans="1:4" ht="46" customHeight="1" x14ac:dyDescent="0.2">
      <c r="A246" s="54" t="s">
        <v>247</v>
      </c>
      <c r="B246" s="62"/>
      <c r="C246" s="62"/>
      <c r="D246" s="55"/>
    </row>
    <row r="247" spans="1:4" ht="78" customHeight="1" x14ac:dyDescent="0.2">
      <c r="A247" s="19" t="s">
        <v>416</v>
      </c>
      <c r="B247" s="17" t="s">
        <v>448</v>
      </c>
      <c r="C247" s="13" t="str">
        <f>$F$5&amp;CHAR(10)&amp;_xlfn.TEXTJOIN(CHAR(10),TRUE,$F$22:$F$23)</f>
        <v>ISO 14971
ISO 15223-1
ISO 20417</v>
      </c>
      <c r="D24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3" t="s">
        <v>417</v>
      </c>
      <c r="B248" s="17" t="s">
        <v>448</v>
      </c>
      <c r="C248" s="13" t="str">
        <f>$F$5&amp;CHAR(10)&amp;_xlfn.TEXTJOIN(CHAR(10),TRUE,$F$22:$F$23)</f>
        <v>ISO 14971
ISO 15223-1
ISO 20417</v>
      </c>
      <c r="D24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81" customHeight="1" x14ac:dyDescent="0.2">
      <c r="A249" s="13" t="s">
        <v>418</v>
      </c>
      <c r="B249" s="17" t="s">
        <v>448</v>
      </c>
      <c r="C249" s="13" t="str">
        <f>$F$5&amp;CHAR(10)&amp;_xlfn.TEXTJOIN(CHAR(10),TRUE,$F$22:$F$23)</f>
        <v>ISO 14971
ISO 15223-1
ISO 20417</v>
      </c>
      <c r="D2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0" spans="1:4" ht="83" customHeight="1" x14ac:dyDescent="0.2">
      <c r="A250" s="13" t="s">
        <v>419</v>
      </c>
      <c r="B250" s="17" t="s">
        <v>448</v>
      </c>
      <c r="C250" s="13" t="str">
        <f>$F$5&amp;CHAR(10)&amp;$F$8&amp;CHAR(10)&amp;_xlfn.TEXTJOIN(CHAR(10),TRUE,$F$22:$F$23)</f>
        <v>ISO 14971
ISO 10993-1
ISO 15223-1
ISO 20417</v>
      </c>
      <c r="D25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x14ac:dyDescent="0.2">
      <c r="A251" s="86" t="s">
        <v>420</v>
      </c>
      <c r="B251" s="17" t="s">
        <v>506</v>
      </c>
      <c r="C251" s="19" t="str">
        <f>$G$1</f>
        <v>N/A</v>
      </c>
      <c r="D251" s="19" t="str">
        <f>$G$1</f>
        <v>N/A</v>
      </c>
    </row>
    <row r="252" spans="1:4" ht="34" x14ac:dyDescent="0.2">
      <c r="A252" s="13" t="s">
        <v>421</v>
      </c>
      <c r="B252" s="53"/>
      <c r="C252" s="70" t="s">
        <v>1090</v>
      </c>
      <c r="D252" s="71"/>
    </row>
    <row r="253" spans="1:4" ht="104" customHeight="1" x14ac:dyDescent="0.2">
      <c r="A253" s="13" t="s">
        <v>248</v>
      </c>
      <c r="B253" s="17" t="s">
        <v>448</v>
      </c>
      <c r="C253" s="13" t="str">
        <f>$F$5&amp;CHAR(10)&amp;$F$8&amp;CHAR(10)&amp;_xlfn.TEXTJOIN(CHAR(10),TRUE,$F$22:$F$23)</f>
        <v>ISO 14971
ISO 10993-1
ISO 15223-1
ISO 20417</v>
      </c>
      <c r="D25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4" spans="1:4" x14ac:dyDescent="0.2">
      <c r="A254" s="19" t="s">
        <v>249</v>
      </c>
      <c r="B254" s="17" t="s">
        <v>506</v>
      </c>
      <c r="C254" s="19" t="str">
        <f>$G$1</f>
        <v>N/A</v>
      </c>
      <c r="D254" s="19" t="str">
        <f>$G$1</f>
        <v>N/A</v>
      </c>
    </row>
    <row r="255" spans="1:4" x14ac:dyDescent="0.2">
      <c r="A255" s="56" t="s">
        <v>250</v>
      </c>
      <c r="B255" s="57"/>
      <c r="C255" s="57"/>
      <c r="D255" s="58"/>
    </row>
    <row r="256" spans="1:4" ht="132" customHeight="1" x14ac:dyDescent="0.2">
      <c r="A256" s="19" t="s">
        <v>422</v>
      </c>
      <c r="B256" s="17" t="s">
        <v>448</v>
      </c>
      <c r="C256" s="13" t="str">
        <f>$F$5&amp;CHAR(10)&amp;_xlfn.TEXTJOIN(CHAR(10),TRUE,$F$22:$F$23)</f>
        <v>ISO 14971
ISO 15223-1
ISO 20417</v>
      </c>
      <c r="D25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19" t="s">
        <v>423</v>
      </c>
      <c r="B257" s="17" t="s">
        <v>448</v>
      </c>
      <c r="C257" s="13" t="str">
        <f>$F$5&amp;CHAR(10)&amp;_xlfn.TEXTJOIN(CHAR(10),TRUE,$F$22:$F$23)</f>
        <v>ISO 14971
ISO 15223-1
ISO 20417</v>
      </c>
      <c r="D25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19" t="s">
        <v>251</v>
      </c>
      <c r="B258" s="17" t="s">
        <v>506</v>
      </c>
      <c r="C258" s="19" t="str">
        <f t="shared" ref="C258:D260" si="20">$G$1</f>
        <v>N/A</v>
      </c>
      <c r="D258" s="19" t="str">
        <f t="shared" si="20"/>
        <v>N/A</v>
      </c>
    </row>
    <row r="259" spans="1:4" x14ac:dyDescent="0.2">
      <c r="A259" s="19" t="s">
        <v>252</v>
      </c>
      <c r="B259" s="17" t="s">
        <v>506</v>
      </c>
      <c r="C259" s="19" t="str">
        <f t="shared" si="20"/>
        <v>N/A</v>
      </c>
      <c r="D259" s="19" t="str">
        <f t="shared" si="20"/>
        <v>N/A</v>
      </c>
    </row>
    <row r="260" spans="1:4" x14ac:dyDescent="0.2">
      <c r="A260" s="19" t="s">
        <v>253</v>
      </c>
      <c r="B260" s="17" t="s">
        <v>506</v>
      </c>
      <c r="C260" s="19" t="str">
        <f t="shared" si="20"/>
        <v>N/A</v>
      </c>
      <c r="D260" s="19" t="str">
        <f t="shared" si="20"/>
        <v>N/A</v>
      </c>
    </row>
    <row r="261" spans="1:4" ht="106" customHeight="1" x14ac:dyDescent="0.2">
      <c r="A261" s="19" t="s">
        <v>254</v>
      </c>
      <c r="B261" s="17" t="s">
        <v>448</v>
      </c>
      <c r="C261" s="13" t="str">
        <f>_xlfn.TEXTJOIN(CHAR(10),TRUE,$F$22:$F$23)</f>
        <v>ISO 15223-1
ISO 20417</v>
      </c>
      <c r="D2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19" t="s">
        <v>255</v>
      </c>
      <c r="B262" s="17" t="s">
        <v>448</v>
      </c>
      <c r="C262" s="13" t="str">
        <f>$F$5&amp;CHAR(10)&amp;_xlfn.TEXTJOIN(CHAR(10),TRUE,$F$22:$F$23)</f>
        <v>ISO 14971
ISO 15223-1
ISO 20417</v>
      </c>
      <c r="D26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19" t="s">
        <v>256</v>
      </c>
      <c r="B263" s="17" t="s">
        <v>506</v>
      </c>
      <c r="C263" s="19" t="str">
        <f>$G$1</f>
        <v>N/A</v>
      </c>
      <c r="D263" s="19" t="str">
        <f>$G$1</f>
        <v>N/A</v>
      </c>
    </row>
    <row r="264" spans="1:4" ht="93" customHeight="1" x14ac:dyDescent="0.2">
      <c r="A264" s="13" t="s">
        <v>257</v>
      </c>
      <c r="B264" s="17" t="s">
        <v>448</v>
      </c>
      <c r="C264" s="13" t="str">
        <f>_xlfn.TEXTJOIN(CHAR(10),TRUE,$F$22:$F$23)</f>
        <v>ISO 15223-1
ISO 20417</v>
      </c>
      <c r="D264" s="13" t="str">
        <f t="shared" ref="D264" si="2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sheetData>
  <mergeCells count="74">
    <mergeCell ref="A50:D50"/>
    <mergeCell ref="C101:D101"/>
    <mergeCell ref="C37:D37"/>
    <mergeCell ref="C70:D70"/>
    <mergeCell ref="C53:D53"/>
    <mergeCell ref="C54:D54"/>
    <mergeCell ref="A76:D76"/>
    <mergeCell ref="A64:D64"/>
    <mergeCell ref="A125:D125"/>
    <mergeCell ref="A79:D79"/>
    <mergeCell ref="A80:D80"/>
    <mergeCell ref="A84:D84"/>
    <mergeCell ref="A89:D89"/>
    <mergeCell ref="A91:D91"/>
    <mergeCell ref="A40:D40"/>
    <mergeCell ref="A41:D41"/>
    <mergeCell ref="A42:D42"/>
    <mergeCell ref="A46:D46"/>
    <mergeCell ref="A49:D49"/>
    <mergeCell ref="C47:D47"/>
    <mergeCell ref="C48:D48"/>
    <mergeCell ref="A29:D29"/>
    <mergeCell ref="A6:D6"/>
    <mergeCell ref="A7:D7"/>
    <mergeCell ref="A14:D14"/>
    <mergeCell ref="A19:D19"/>
    <mergeCell ref="A28:D28"/>
    <mergeCell ref="C25:D25"/>
    <mergeCell ref="C51:D51"/>
    <mergeCell ref="C52:D52"/>
    <mergeCell ref="C56:D56"/>
    <mergeCell ref="C58:D58"/>
    <mergeCell ref="A107:D107"/>
    <mergeCell ref="A104:D104"/>
    <mergeCell ref="A172:D172"/>
    <mergeCell ref="C151:D151"/>
    <mergeCell ref="A55:D55"/>
    <mergeCell ref="A57:D57"/>
    <mergeCell ref="A59:D59"/>
    <mergeCell ref="A63:D63"/>
    <mergeCell ref="A108:D108"/>
    <mergeCell ref="C177:D177"/>
    <mergeCell ref="C178:D17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C102:D102"/>
    <mergeCell ref="C105:D105"/>
    <mergeCell ref="C106:D106"/>
    <mergeCell ref="C150:D150"/>
  </mergeCells>
  <dataValidations count="1">
    <dataValidation type="list" allowBlank="1" showInputMessage="1" showErrorMessage="1" sqref="B4:B5 B8:B13 B15:B18 B105:B106 B189:B205 B43:B45 B220:B229 B47:B48 B30:B39 B56 B60:B62 B58 B65:B75 B81:B83 B85:B88 B157:B159 B116:B119 B90 B92:B103 B244:B245 B109:B110 B121:B124 B126:B133 B136:B137 B139:B142 B144:B147 B174:B181 B253:B254 B163:B165 B161 B167:B168 B51:B54 B184:B187 B208:B217 B20:B25 B77:B78 B231:B239 B256:B264 B241:B242 B149:B155 B247:B251 B112:B114" xr:uid="{F9757310-4EC6-0C48-856A-CBDF060D35D5}">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1990-71FA-6E4D-BEF9-F606689419B8}">
  <dimension ref="A1:J294"/>
  <sheetViews>
    <sheetView topLeftCell="A254" zoomScale="80" zoomScaleNormal="80" workbookViewId="0">
      <selection activeCell="A263" sqref="A263"/>
    </sheetView>
  </sheetViews>
  <sheetFormatPr baseColWidth="10" defaultRowHeight="16" x14ac:dyDescent="0.2"/>
  <cols>
    <col min="1" max="1" width="108.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57"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IEC 62311
IEC 62366-1</v>
      </c>
      <c r="D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4" s="2"/>
      <c r="F4" s="35" t="s">
        <v>17</v>
      </c>
      <c r="G4" s="18" t="s">
        <v>471</v>
      </c>
      <c r="I4" s="18" t="s">
        <v>964</v>
      </c>
    </row>
    <row r="5" spans="1:9" ht="62" customHeight="1" x14ac:dyDescent="0.2">
      <c r="A5" s="13" t="s">
        <v>1</v>
      </c>
      <c r="B5" s="17" t="s">
        <v>448</v>
      </c>
      <c r="C5" s="13" t="str">
        <f>$F$5</f>
        <v>ISO 14971</v>
      </c>
      <c r="D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5" s="2"/>
      <c r="F5" s="35" t="s">
        <v>18</v>
      </c>
      <c r="G5" s="18" t="s">
        <v>472</v>
      </c>
      <c r="I5" s="18" t="s">
        <v>965</v>
      </c>
    </row>
    <row r="6" spans="1:9" ht="34" x14ac:dyDescent="0.2">
      <c r="A6" s="54" t="s">
        <v>2</v>
      </c>
      <c r="B6" s="62"/>
      <c r="C6" s="62"/>
      <c r="D6" s="55"/>
      <c r="E6" s="2"/>
      <c r="F6" s="35" t="s">
        <v>9</v>
      </c>
      <c r="G6" s="18" t="s">
        <v>473</v>
      </c>
      <c r="I6" s="18" t="s">
        <v>966</v>
      </c>
    </row>
    <row r="7" spans="1:9" ht="34" x14ac:dyDescent="0.2">
      <c r="A7" s="54" t="s">
        <v>28</v>
      </c>
      <c r="B7" s="62"/>
      <c r="C7" s="62"/>
      <c r="D7" s="55"/>
      <c r="E7" s="2"/>
      <c r="F7" s="35" t="s">
        <v>11</v>
      </c>
      <c r="G7" s="18" t="s">
        <v>474</v>
      </c>
      <c r="I7" s="18" t="s">
        <v>967</v>
      </c>
    </row>
    <row r="8" spans="1:9" ht="67" customHeight="1" x14ac:dyDescent="0.2">
      <c r="A8" s="13" t="s">
        <v>29</v>
      </c>
      <c r="B8" s="17" t="s">
        <v>448</v>
      </c>
      <c r="C8" s="13" t="str">
        <f t="shared" ref="C8:C13" si="0">$F$5</f>
        <v>ISO 14971</v>
      </c>
      <c r="D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8" s="2"/>
      <c r="F8" s="35" t="s">
        <v>772</v>
      </c>
      <c r="G8" s="18" t="s">
        <v>1007</v>
      </c>
      <c r="I8" s="18" t="s">
        <v>968</v>
      </c>
    </row>
    <row r="9" spans="1:9" ht="60" customHeight="1" x14ac:dyDescent="0.2">
      <c r="A9" s="13" t="s">
        <v>30</v>
      </c>
      <c r="B9" s="17" t="s">
        <v>448</v>
      </c>
      <c r="C9" s="13" t="str">
        <f t="shared" si="0"/>
        <v>ISO 14971</v>
      </c>
      <c r="D9" s="13" t="str">
        <f t="shared" ref="D9:D13" si="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9" s="2"/>
      <c r="F9" s="35" t="s">
        <v>10</v>
      </c>
      <c r="G9" s="18" t="s">
        <v>476</v>
      </c>
      <c r="I9" s="18" t="s">
        <v>969</v>
      </c>
    </row>
    <row r="10" spans="1:9" ht="64" customHeight="1" x14ac:dyDescent="0.2">
      <c r="A10" s="13" t="s">
        <v>31</v>
      </c>
      <c r="B10" s="17" t="s">
        <v>448</v>
      </c>
      <c r="C10" s="13" t="str">
        <f t="shared" si="0"/>
        <v>ISO 14971</v>
      </c>
      <c r="D10"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0" s="2"/>
      <c r="F10" s="35" t="s">
        <v>1003</v>
      </c>
      <c r="G10" s="18" t="s">
        <v>1006</v>
      </c>
      <c r="I10" s="18" t="s">
        <v>970</v>
      </c>
    </row>
    <row r="11" spans="1:9" ht="74" customHeight="1" x14ac:dyDescent="0.2">
      <c r="A11" s="13" t="s">
        <v>80</v>
      </c>
      <c r="B11" s="17" t="s">
        <v>448</v>
      </c>
      <c r="C11" s="13" t="str">
        <f t="shared" si="0"/>
        <v>ISO 14971</v>
      </c>
      <c r="D11"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1" s="2"/>
      <c r="F11" s="35" t="s">
        <v>602</v>
      </c>
      <c r="G11" s="18" t="s">
        <v>603</v>
      </c>
      <c r="I11" s="18" t="s">
        <v>971</v>
      </c>
    </row>
    <row r="12" spans="1:9" ht="68" customHeight="1" x14ac:dyDescent="0.2">
      <c r="A12" s="13" t="s">
        <v>32</v>
      </c>
      <c r="B12" s="17" t="s">
        <v>448</v>
      </c>
      <c r="C12" s="13" t="str">
        <f t="shared" si="0"/>
        <v>ISO 14971</v>
      </c>
      <c r="D12"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2" s="2"/>
      <c r="F12" s="35" t="s">
        <v>498</v>
      </c>
      <c r="G12" s="18" t="s">
        <v>499</v>
      </c>
      <c r="I12" s="18" t="s">
        <v>972</v>
      </c>
    </row>
    <row r="13" spans="1:9" ht="61" customHeight="1" x14ac:dyDescent="0.2">
      <c r="A13" s="13" t="s">
        <v>79</v>
      </c>
      <c r="B13" s="17" t="s">
        <v>448</v>
      </c>
      <c r="C13" s="13" t="str">
        <f t="shared" si="0"/>
        <v>ISO 14971</v>
      </c>
      <c r="D13"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3" s="2"/>
      <c r="F13" s="35" t="s">
        <v>589</v>
      </c>
      <c r="G13" s="18" t="s">
        <v>590</v>
      </c>
      <c r="I13" s="18" t="s">
        <v>973</v>
      </c>
    </row>
    <row r="14" spans="1:9" ht="64" customHeight="1" x14ac:dyDescent="0.2">
      <c r="A14" s="65" t="s">
        <v>33</v>
      </c>
      <c r="B14" s="65"/>
      <c r="C14" s="65"/>
      <c r="D14" s="65"/>
      <c r="F14" s="35" t="s">
        <v>988</v>
      </c>
      <c r="G14" s="18" t="s">
        <v>989</v>
      </c>
      <c r="I14" s="18" t="s">
        <v>974</v>
      </c>
    </row>
    <row r="15" spans="1:9" ht="76" customHeight="1" x14ac:dyDescent="0.2">
      <c r="A15" s="13" t="s">
        <v>5</v>
      </c>
      <c r="B15" s="17" t="s">
        <v>448</v>
      </c>
      <c r="C15" s="13" t="str">
        <f>$F$5</f>
        <v>ISO 14971</v>
      </c>
      <c r="D1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5" s="35" t="s">
        <v>991</v>
      </c>
      <c r="G15" s="18" t="s">
        <v>992</v>
      </c>
      <c r="I15" s="18" t="s">
        <v>975</v>
      </c>
    </row>
    <row r="16" spans="1:9" ht="54" customHeight="1" x14ac:dyDescent="0.2">
      <c r="A16" s="13" t="s">
        <v>34</v>
      </c>
      <c r="B16" s="17" t="s">
        <v>448</v>
      </c>
      <c r="C16" s="13" t="str">
        <f>$F$5</f>
        <v>ISO 14971</v>
      </c>
      <c r="D1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6" s="35" t="s">
        <v>983</v>
      </c>
      <c r="G16" s="18" t="s">
        <v>984</v>
      </c>
      <c r="I16" s="18" t="s">
        <v>976</v>
      </c>
    </row>
    <row r="17" spans="1:9" ht="51" customHeight="1" x14ac:dyDescent="0.2">
      <c r="A17" s="13" t="s">
        <v>35</v>
      </c>
      <c r="B17" s="17" t="s">
        <v>448</v>
      </c>
      <c r="C17" s="13" t="str">
        <f>$F$5</f>
        <v>ISO 14971</v>
      </c>
      <c r="D1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7" s="35" t="s">
        <v>985</v>
      </c>
      <c r="G17" s="18" t="s">
        <v>986</v>
      </c>
      <c r="I17" s="18" t="s">
        <v>977</v>
      </c>
    </row>
    <row r="18" spans="1:9" ht="44" customHeight="1" x14ac:dyDescent="0.2">
      <c r="A18" s="26" t="s">
        <v>0</v>
      </c>
      <c r="B18" s="17" t="s">
        <v>448</v>
      </c>
      <c r="C18" s="13" t="str">
        <f>$F$5</f>
        <v>ISO 14971</v>
      </c>
      <c r="D1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8" s="35" t="s">
        <v>1001</v>
      </c>
      <c r="G18" s="18" t="s">
        <v>1002</v>
      </c>
      <c r="I18" s="18" t="s">
        <v>978</v>
      </c>
    </row>
    <row r="19" spans="1:9" ht="17" x14ac:dyDescent="0.2">
      <c r="A19" s="63" t="s">
        <v>6</v>
      </c>
      <c r="B19" s="63"/>
      <c r="C19" s="63"/>
      <c r="D19" s="63"/>
      <c r="F19" s="35" t="s">
        <v>990</v>
      </c>
      <c r="G19" s="18" t="s">
        <v>1000</v>
      </c>
      <c r="I19" s="18" t="s">
        <v>979</v>
      </c>
    </row>
    <row r="20" spans="1:9" ht="64" customHeight="1" x14ac:dyDescent="0.2">
      <c r="A20" s="13" t="s">
        <v>7</v>
      </c>
      <c r="B20" s="17" t="s">
        <v>448</v>
      </c>
      <c r="C20" s="13" t="str">
        <f>$F$5&amp;CHAR(10)&amp;$F$29</f>
        <v>ISO 14971
IEC 62366-1</v>
      </c>
      <c r="D2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0" s="35" t="s">
        <v>488</v>
      </c>
      <c r="G20" s="18" t="s">
        <v>904</v>
      </c>
      <c r="I20" s="18" t="s">
        <v>980</v>
      </c>
    </row>
    <row r="21" spans="1:9" ht="59" customHeight="1" x14ac:dyDescent="0.2">
      <c r="A21" s="13" t="s">
        <v>8</v>
      </c>
      <c r="B21" s="17" t="s">
        <v>448</v>
      </c>
      <c r="C21" s="13" t="str">
        <f>$F$5&amp;CHAR(10)&amp;$F$29</f>
        <v>ISO 14971
IEC 62366-1</v>
      </c>
      <c r="D2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1" s="35" t="s">
        <v>491</v>
      </c>
      <c r="G21" s="18" t="s">
        <v>905</v>
      </c>
      <c r="I21" s="18" t="s">
        <v>981</v>
      </c>
    </row>
    <row r="22" spans="1:9" ht="81" customHeight="1" x14ac:dyDescent="0.2">
      <c r="A22" s="13" t="s">
        <v>36</v>
      </c>
      <c r="B22" s="17" t="s">
        <v>448</v>
      </c>
      <c r="C22" s="13" t="str">
        <f>$F$5&amp;CHAR(10)&amp;_xlfn.TEXTJOIN(CHAR(10),TRUE,$F$13:$F$27)&amp;CHAR(10)&amp;$F$29</f>
        <v>ISO 14971
ISO 10555-1
ISO/TS 10974
ISO 11070
ISO 14708-1
ISO 14708-3
ISO 80369-6
IEC 60529
IEC 60601-1
IEC 60601-1-2
IEC 60601-1-6
IEC 60601-1-11
IEC 60601-2-10
IEC 62133-1
IEC 62133-2
IEC 62311
IEC 62366-1</v>
      </c>
      <c r="D2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2" s="35" t="s">
        <v>961</v>
      </c>
      <c r="G22" s="18" t="s">
        <v>999</v>
      </c>
      <c r="I22" s="18" t="s">
        <v>982</v>
      </c>
    </row>
    <row r="23" spans="1:9" ht="111" customHeight="1" x14ac:dyDescent="0.2">
      <c r="A23" s="13" t="s">
        <v>37</v>
      </c>
      <c r="B23" s="17" t="s">
        <v>448</v>
      </c>
      <c r="C23" s="13" t="str">
        <f>$F$4&amp;CHAR(10)&amp;$F$5&amp;CHAR(10)&amp;$F$13&amp;CHAR(10)&amp;_xlfn.TEXTJOIN(CHAR(10),TRUE,$F$15:$F$19)&amp;CHAR(10)&amp;$F$25&amp;CHAR(10)&amp;$F$26&amp;CHAR(10)&amp;_xlfn.TEXTJOIN(CHAR(10),TRUE,$F$33:$F$37)</f>
        <v>ISO 13485
ISO 14971
ISO 10555-1
ISO 11070
ISO 14708-1
ISO 14708-3
ISO 80369-6
IEC 60529
IEC 62133-1
IEC 62133-2
ISO 11607-1
ISO 11607-2
ISO 15223-1
ISO 20417
ISO 7000</v>
      </c>
      <c r="D2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3" s="35" t="s">
        <v>962</v>
      </c>
      <c r="G23" s="18" t="s">
        <v>963</v>
      </c>
      <c r="I23" s="21"/>
    </row>
    <row r="24" spans="1:9" ht="81" customHeight="1" x14ac:dyDescent="0.2">
      <c r="A24" s="13" t="s">
        <v>39</v>
      </c>
      <c r="B24" s="17" t="s">
        <v>448</v>
      </c>
      <c r="C24" s="13" t="str">
        <f>$F$5</f>
        <v>ISO 14971</v>
      </c>
      <c r="D2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4" s="35" t="s">
        <v>993</v>
      </c>
      <c r="G24" s="18" t="s">
        <v>994</v>
      </c>
      <c r="I24" s="21"/>
    </row>
    <row r="25" spans="1:9" ht="51" x14ac:dyDescent="0.2">
      <c r="A25" s="13" t="s">
        <v>38</v>
      </c>
      <c r="B25" s="17"/>
      <c r="C25" s="54" t="s">
        <v>605</v>
      </c>
      <c r="D25" s="55"/>
      <c r="F25" s="35" t="s">
        <v>997</v>
      </c>
      <c r="G25" s="18" t="s">
        <v>998</v>
      </c>
      <c r="I25" s="21"/>
    </row>
    <row r="26" spans="1:9" ht="32" customHeight="1" x14ac:dyDescent="0.2">
      <c r="F26" s="35" t="s">
        <v>995</v>
      </c>
      <c r="G26" s="18" t="s">
        <v>996</v>
      </c>
      <c r="I26" s="21"/>
    </row>
    <row r="27" spans="1:9" ht="62" customHeight="1" x14ac:dyDescent="0.2">
      <c r="A27" s="33" t="s">
        <v>23</v>
      </c>
      <c r="B27" s="20" t="s">
        <v>3</v>
      </c>
      <c r="C27" s="33" t="s">
        <v>4</v>
      </c>
      <c r="D27" s="33" t="s">
        <v>26</v>
      </c>
      <c r="F27" s="35" t="s">
        <v>1110</v>
      </c>
      <c r="G27" s="18" t="s">
        <v>987</v>
      </c>
      <c r="I27" s="21"/>
    </row>
    <row r="28" spans="1:9" s="26" customFormat="1" ht="17" x14ac:dyDescent="0.2">
      <c r="A28" s="66" t="s">
        <v>42</v>
      </c>
      <c r="B28" s="66"/>
      <c r="C28" s="66"/>
      <c r="D28" s="66"/>
      <c r="F28" s="35" t="s">
        <v>774</v>
      </c>
      <c r="G28" s="18" t="s">
        <v>775</v>
      </c>
      <c r="I28" s="21"/>
    </row>
    <row r="29" spans="1:9" s="26" customFormat="1" ht="39" customHeight="1" x14ac:dyDescent="0.2">
      <c r="A29" s="65" t="s">
        <v>41</v>
      </c>
      <c r="B29" s="65"/>
      <c r="C29" s="65"/>
      <c r="D29" s="65"/>
      <c r="F29" s="35" t="s">
        <v>504</v>
      </c>
      <c r="G29" s="18" t="s">
        <v>505</v>
      </c>
      <c r="I29" s="21"/>
    </row>
    <row r="30" spans="1:9" s="26" customFormat="1" ht="112" customHeight="1" x14ac:dyDescent="0.2">
      <c r="A30" s="19" t="s">
        <v>61</v>
      </c>
      <c r="B30" s="17" t="s">
        <v>448</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0" s="35" t="s">
        <v>481</v>
      </c>
      <c r="G30" s="13" t="s">
        <v>482</v>
      </c>
      <c r="I30" s="21"/>
    </row>
    <row r="31" spans="1:9" s="26" customFormat="1" ht="100" customHeight="1" x14ac:dyDescent="0.2">
      <c r="A31" s="13" t="s">
        <v>60</v>
      </c>
      <c r="B31" s="17" t="s">
        <v>448</v>
      </c>
      <c r="C31" s="13" t="str">
        <f>_xlfn.TEXTJOIN(CHAR(10),TRUE,$F$6:$F$12)</f>
        <v>ISO 10993-1
ISO 10993-5
ISO 10993-6
ISO 10993-10
ISO 10993-17
ISO 10993-18
ISO 10993-23</v>
      </c>
      <c r="D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1" s="35" t="s">
        <v>826</v>
      </c>
      <c r="G31" s="18" t="s">
        <v>827</v>
      </c>
      <c r="I31" s="21"/>
    </row>
    <row r="32" spans="1:9" s="26" customFormat="1" ht="86" customHeight="1" x14ac:dyDescent="0.2">
      <c r="A32" s="19" t="s">
        <v>59</v>
      </c>
      <c r="B32" s="17" t="s">
        <v>448</v>
      </c>
      <c r="C32" s="13" t="str">
        <f>_xlfn.TEXTJOIN(CHAR(10),TRUE,$F$6:$F$12)</f>
        <v>ISO 10993-1
ISO 10993-5
ISO 10993-6
ISO 10993-10
ISO 10993-17
ISO 10993-18
ISO 10993-23</v>
      </c>
      <c r="D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2" s="35" t="s">
        <v>846</v>
      </c>
      <c r="G32" s="18" t="s">
        <v>821</v>
      </c>
      <c r="I32" s="21"/>
    </row>
    <row r="33" spans="1:10" s="26" customFormat="1" ht="77" customHeight="1" x14ac:dyDescent="0.2">
      <c r="A33" s="19" t="s">
        <v>58</v>
      </c>
      <c r="B33" s="17" t="s">
        <v>448</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3" s="35" t="s">
        <v>483</v>
      </c>
      <c r="G33" s="18" t="s">
        <v>484</v>
      </c>
      <c r="I33" s="27"/>
    </row>
    <row r="34" spans="1:10" s="26" customFormat="1" ht="32" customHeight="1" x14ac:dyDescent="0.2">
      <c r="A34" s="19" t="s">
        <v>57</v>
      </c>
      <c r="B34" s="17"/>
      <c r="C34" s="54" t="s">
        <v>605</v>
      </c>
      <c r="D34" s="55"/>
      <c r="F34" s="35" t="s">
        <v>500</v>
      </c>
      <c r="G34" s="18" t="s">
        <v>501</v>
      </c>
      <c r="I34" s="27"/>
    </row>
    <row r="35" spans="1:10" s="26" customFormat="1" ht="81" customHeight="1" x14ac:dyDescent="0.2">
      <c r="A35" s="19" t="s">
        <v>56</v>
      </c>
      <c r="B35" s="17" t="s">
        <v>448</v>
      </c>
      <c r="C35" s="13" t="str">
        <f>_xlfn.TEXTJOIN(CHAR(10),TRUE,$F$13:$F$19)&amp;CHAR(10)&amp;$F$25&amp;CHAR(10)&amp;$F$26&amp;CHAR(10)&amp;$F$29</f>
        <v>ISO 10555-1
ISO/TS 10974
ISO 11070
ISO 14708-1
ISO 14708-3
ISO 80369-6
IEC 60529
IEC 62133-1
IEC 62133-2
IEC 62366-1</v>
      </c>
      <c r="D3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5" s="35" t="s">
        <v>598</v>
      </c>
      <c r="G35" s="18" t="s">
        <v>599</v>
      </c>
      <c r="I35" s="27"/>
    </row>
    <row r="36" spans="1:10" s="26" customFormat="1" ht="71" customHeight="1" x14ac:dyDescent="0.2">
      <c r="A36" s="19" t="s">
        <v>55</v>
      </c>
      <c r="B36" s="17" t="s">
        <v>448</v>
      </c>
      <c r="C36" s="13" t="str">
        <f>F13&amp;CHAR(10)&amp;_xlfn.TEXTJOIN(CHAR(10),TRUE,$F$15:$F$19)</f>
        <v>ISO 10555-1
ISO 11070
ISO 14708-1
ISO 14708-3
ISO 80369-6
IEC 60529</v>
      </c>
      <c r="D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6" s="35" t="s">
        <v>479</v>
      </c>
      <c r="G36" s="18" t="s">
        <v>597</v>
      </c>
      <c r="I36" s="27"/>
    </row>
    <row r="37" spans="1:10" ht="51" customHeight="1" x14ac:dyDescent="0.2">
      <c r="A37" s="19" t="s">
        <v>43</v>
      </c>
      <c r="B37" s="17"/>
      <c r="C37" s="54" t="s">
        <v>605</v>
      </c>
      <c r="D37" s="55"/>
      <c r="F37" s="35" t="s">
        <v>1004</v>
      </c>
      <c r="G37" s="18" t="s">
        <v>1005</v>
      </c>
    </row>
    <row r="38" spans="1:10" ht="89" customHeight="1" x14ac:dyDescent="0.2">
      <c r="A38" s="13" t="s">
        <v>44</v>
      </c>
      <c r="B38" s="17" t="s">
        <v>448</v>
      </c>
      <c r="C38" s="13" t="str">
        <f>_xlfn.TEXTJOIN(CHAR(10),TRUE,$F$5:$F$12)</f>
        <v>ISO 14971
ISO 10993-1
ISO 10993-5
ISO 10993-6
ISO 10993-10
ISO 10993-17
ISO 10993-18
ISO 10993-23</v>
      </c>
      <c r="D3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8" s="38"/>
      <c r="G38" s="21"/>
    </row>
    <row r="39" spans="1:10" ht="75" customHeight="1" x14ac:dyDescent="0.2">
      <c r="A39" s="13" t="s">
        <v>550</v>
      </c>
      <c r="B39" s="17" t="s">
        <v>448</v>
      </c>
      <c r="C39" s="13" t="str">
        <f>$F$4&amp;CHAR(10)&amp;$F$5</f>
        <v>ISO 13485
ISO 14971</v>
      </c>
      <c r="D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9" s="38"/>
      <c r="G39" s="21"/>
    </row>
    <row r="40" spans="1:10" x14ac:dyDescent="0.2">
      <c r="A40" s="64" t="s">
        <v>45</v>
      </c>
      <c r="B40" s="64"/>
      <c r="C40" s="64"/>
      <c r="D40" s="64"/>
      <c r="F40" s="38"/>
      <c r="G40" s="21"/>
    </row>
    <row r="41" spans="1:10" x14ac:dyDescent="0.2">
      <c r="A41" s="64" t="s">
        <v>46</v>
      </c>
      <c r="B41" s="64"/>
      <c r="C41" s="64"/>
      <c r="D41" s="64"/>
      <c r="F41" s="38"/>
      <c r="G41" s="21"/>
    </row>
    <row r="42" spans="1:10" x14ac:dyDescent="0.2">
      <c r="A42" s="65" t="s">
        <v>47</v>
      </c>
      <c r="B42" s="65"/>
      <c r="C42" s="65"/>
      <c r="D42" s="65"/>
      <c r="F42" s="38"/>
      <c r="G42" s="21"/>
    </row>
    <row r="43" spans="1:10" ht="109" customHeight="1" x14ac:dyDescent="0.2">
      <c r="A43" s="18" t="s">
        <v>48</v>
      </c>
      <c r="B43" s="17" t="s">
        <v>448</v>
      </c>
      <c r="C43" s="13" t="str">
        <f>$F$5&amp;CHAR(10)&amp;$F$13&amp;CHAR(10)&amp;_xlfn.TEXTJOIN(CHAR(10),TRUE,$F$15:$F$19)</f>
        <v>ISO 14971
ISO 10555-1
ISO 11070
ISO 14708-1
ISO 14708-3
ISO 80369-6
IEC 60529</v>
      </c>
      <c r="D4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43" s="48"/>
      <c r="H43" s="68"/>
      <c r="I43" s="68"/>
      <c r="J43" s="68"/>
    </row>
    <row r="44" spans="1:10" x14ac:dyDescent="0.2">
      <c r="A44" s="19" t="s">
        <v>49</v>
      </c>
      <c r="B44" s="17" t="s">
        <v>506</v>
      </c>
      <c r="C44" s="19" t="str">
        <f>$G$1</f>
        <v>N/A</v>
      </c>
      <c r="D44" s="19" t="str">
        <f>$G$1</f>
        <v>N/A</v>
      </c>
      <c r="F44" s="21"/>
      <c r="H44" s="69"/>
      <c r="I44" s="69"/>
      <c r="J44" s="69"/>
    </row>
    <row r="45" spans="1:10" ht="17" x14ac:dyDescent="0.2">
      <c r="A45" s="18" t="s">
        <v>50</v>
      </c>
      <c r="B45" s="17" t="s">
        <v>506</v>
      </c>
      <c r="C45" s="19" t="str">
        <f>$G$1</f>
        <v>N/A</v>
      </c>
      <c r="D45" s="19" t="str">
        <f>$G$1</f>
        <v>N/A</v>
      </c>
      <c r="H45" s="9"/>
      <c r="I45" s="25"/>
    </row>
    <row r="46" spans="1:10" x14ac:dyDescent="0.2">
      <c r="A46" s="65" t="s">
        <v>51</v>
      </c>
      <c r="B46" s="65"/>
      <c r="C46" s="65"/>
      <c r="D46" s="65"/>
      <c r="H46" s="9"/>
      <c r="I46" s="25"/>
    </row>
    <row r="47" spans="1:10" ht="35" customHeight="1" x14ac:dyDescent="0.2">
      <c r="A47" s="13" t="s">
        <v>179</v>
      </c>
      <c r="B47" s="17" t="s">
        <v>506</v>
      </c>
      <c r="C47" s="19" t="str">
        <f>$G$1</f>
        <v>N/A</v>
      </c>
      <c r="D47" s="19" t="str">
        <f>$G$1</f>
        <v>N/A</v>
      </c>
      <c r="H47" s="9"/>
      <c r="I47" s="25"/>
    </row>
    <row r="48" spans="1:10" ht="51" x14ac:dyDescent="0.2">
      <c r="A48" s="13" t="s">
        <v>180</v>
      </c>
      <c r="B48" s="17" t="s">
        <v>506</v>
      </c>
      <c r="C48" s="19" t="str">
        <f>$G$1</f>
        <v>N/A</v>
      </c>
      <c r="D48" s="19" t="str">
        <f>$G$1</f>
        <v>N/A</v>
      </c>
      <c r="H48" s="9"/>
      <c r="I48" s="25"/>
    </row>
    <row r="49" spans="1:10" x14ac:dyDescent="0.2">
      <c r="A49" s="66" t="s">
        <v>78</v>
      </c>
      <c r="B49" s="66"/>
      <c r="C49" s="66"/>
      <c r="D49" s="66"/>
      <c r="H49" s="9"/>
      <c r="I49" s="25"/>
    </row>
    <row r="50" spans="1:10" x14ac:dyDescent="0.2">
      <c r="A50" s="65" t="s">
        <v>52</v>
      </c>
      <c r="B50" s="65"/>
      <c r="C50" s="65"/>
      <c r="D50" s="65"/>
      <c r="H50" s="9"/>
      <c r="I50" s="25"/>
    </row>
    <row r="51" spans="1:10" ht="16" customHeight="1" x14ac:dyDescent="0.2">
      <c r="A51" s="19" t="s">
        <v>54</v>
      </c>
      <c r="B51" s="17" t="s">
        <v>506</v>
      </c>
      <c r="C51" s="19" t="str">
        <f t="shared" ref="C51:D54" si="2">$G$1</f>
        <v>N/A</v>
      </c>
      <c r="D51" s="19" t="str">
        <f t="shared" si="2"/>
        <v>N/A</v>
      </c>
      <c r="H51" s="9"/>
      <c r="I51" s="25"/>
    </row>
    <row r="52" spans="1:10" ht="51" customHeight="1" x14ac:dyDescent="0.2">
      <c r="A52" s="13" t="s">
        <v>53</v>
      </c>
      <c r="B52" s="17" t="s">
        <v>506</v>
      </c>
      <c r="C52" s="19" t="str">
        <f t="shared" si="2"/>
        <v>N/A</v>
      </c>
      <c r="D52" s="19" t="str">
        <f t="shared" si="2"/>
        <v>N/A</v>
      </c>
      <c r="H52" s="24"/>
      <c r="I52" s="25"/>
    </row>
    <row r="53" spans="1:10" ht="68" x14ac:dyDescent="0.2">
      <c r="A53" s="13" t="s">
        <v>94</v>
      </c>
      <c r="B53" s="17" t="s">
        <v>506</v>
      </c>
      <c r="C53" s="19" t="str">
        <f t="shared" si="2"/>
        <v>N/A</v>
      </c>
      <c r="D53" s="19" t="str">
        <f t="shared" si="2"/>
        <v>N/A</v>
      </c>
      <c r="H53" s="9"/>
      <c r="I53" s="25"/>
    </row>
    <row r="54" spans="1:10" ht="16" customHeight="1" x14ac:dyDescent="0.2">
      <c r="A54" s="19" t="s">
        <v>82</v>
      </c>
      <c r="B54" s="17" t="s">
        <v>506</v>
      </c>
      <c r="C54" s="19" t="str">
        <f t="shared" si="2"/>
        <v>N/A</v>
      </c>
      <c r="D54" s="19" t="str">
        <f t="shared" si="2"/>
        <v>N/A</v>
      </c>
      <c r="F54" s="48"/>
      <c r="H54" s="49"/>
      <c r="I54" s="49"/>
      <c r="J54" s="49"/>
    </row>
    <row r="55" spans="1:10" x14ac:dyDescent="0.2">
      <c r="A55" s="64" t="s">
        <v>62</v>
      </c>
      <c r="B55" s="64"/>
      <c r="C55" s="64"/>
      <c r="D55" s="64"/>
      <c r="F55" s="2"/>
      <c r="H55" s="24"/>
      <c r="I55" s="25"/>
    </row>
    <row r="56" spans="1:10" ht="102" x14ac:dyDescent="0.2">
      <c r="A56" s="13" t="s">
        <v>81</v>
      </c>
      <c r="B56" s="17" t="s">
        <v>506</v>
      </c>
      <c r="C56" s="19" t="str">
        <f>$G$1</f>
        <v>N/A</v>
      </c>
      <c r="D56" s="19" t="str">
        <f>$G$1</f>
        <v>N/A</v>
      </c>
      <c r="H56" s="24"/>
      <c r="I56" s="25"/>
    </row>
    <row r="57" spans="1:10" x14ac:dyDescent="0.2">
      <c r="A57" s="64" t="s">
        <v>63</v>
      </c>
      <c r="B57" s="64"/>
      <c r="C57" s="64"/>
      <c r="D57" s="64"/>
      <c r="F57" s="47"/>
      <c r="H57" s="49"/>
      <c r="I57" s="49"/>
      <c r="J57" s="49"/>
    </row>
    <row r="58" spans="1:10" ht="34" customHeight="1" x14ac:dyDescent="0.2">
      <c r="A58" s="13" t="s">
        <v>515</v>
      </c>
      <c r="B58" s="17" t="s">
        <v>506</v>
      </c>
      <c r="C58" s="19" t="str">
        <f>$G$1</f>
        <v>N/A</v>
      </c>
      <c r="D58" s="19" t="str">
        <f>$G$1</f>
        <v>N/A</v>
      </c>
      <c r="H58" s="24"/>
      <c r="I58" s="25"/>
    </row>
    <row r="59" spans="1:10" x14ac:dyDescent="0.2">
      <c r="A59" s="64" t="s">
        <v>64</v>
      </c>
      <c r="B59" s="64"/>
      <c r="C59" s="64"/>
      <c r="D59" s="64"/>
      <c r="F59" s="28"/>
      <c r="H59" s="9"/>
      <c r="I59" s="9"/>
      <c r="J59" s="9"/>
    </row>
    <row r="60" spans="1:10" ht="113" customHeight="1" x14ac:dyDescent="0.2">
      <c r="A60" s="13" t="s">
        <v>510</v>
      </c>
      <c r="B60" s="17" t="s">
        <v>448</v>
      </c>
      <c r="C60" s="13" t="str">
        <f>$F$5&amp;CHAR(10)&amp;_xlfn.TEXTJOIN(CHAR(10),TRUE,$F$35:$F$37)</f>
        <v>ISO 14971
ISO 15223-1
ISO 20417
ISO 7000</v>
      </c>
      <c r="D6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0" s="9"/>
      <c r="I60" s="25"/>
    </row>
    <row r="61" spans="1:10" ht="103" customHeight="1" x14ac:dyDescent="0.2">
      <c r="A61" s="13" t="s">
        <v>507</v>
      </c>
      <c r="B61" s="17" t="s">
        <v>448</v>
      </c>
      <c r="C61" s="13" t="str">
        <f>$F$4&amp;CHAR(10)&amp;$F$5&amp;CHAR(10)&amp;$F$13&amp;CHAR(10)&amp;_xlfn.TEXTJOIN(CHAR(10),TRUE,$F$15:$F$19)&amp;CHAR(10)&amp;$F$25&amp;CHAR(10)&amp;$F$26</f>
        <v>ISO 13485
ISO 14971
ISO 10555-1
ISO 11070
ISO 14708-1
ISO 14708-3
ISO 80369-6
IEC 60529
IEC 62133-1
IEC 62133-2</v>
      </c>
      <c r="D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1" s="24"/>
      <c r="I61" s="25"/>
    </row>
    <row r="62" spans="1:10" ht="58" customHeight="1" x14ac:dyDescent="0.2">
      <c r="A62" s="13" t="s">
        <v>65</v>
      </c>
      <c r="B62" s="17" t="s">
        <v>506</v>
      </c>
      <c r="C62" s="19" t="str">
        <f>$G$1</f>
        <v>N/A</v>
      </c>
      <c r="D62" s="19" t="str">
        <f>$G$1</f>
        <v>N/A</v>
      </c>
      <c r="H62" s="9"/>
      <c r="I62" s="25"/>
    </row>
    <row r="63" spans="1:10" x14ac:dyDescent="0.2">
      <c r="A63" s="66" t="s">
        <v>66</v>
      </c>
      <c r="B63" s="66"/>
      <c r="C63" s="66"/>
      <c r="D63" s="66"/>
      <c r="H63" s="9"/>
      <c r="I63" s="25"/>
    </row>
    <row r="64" spans="1:10" x14ac:dyDescent="0.2">
      <c r="A64" s="63" t="s">
        <v>263</v>
      </c>
      <c r="B64" s="63"/>
      <c r="C64" s="63"/>
      <c r="D64" s="63"/>
      <c r="H64" s="9"/>
      <c r="I64" s="25"/>
    </row>
    <row r="65" spans="1:9" ht="76" customHeight="1" x14ac:dyDescent="0.2">
      <c r="A65" s="19" t="s">
        <v>67</v>
      </c>
      <c r="B65" s="17" t="s">
        <v>448</v>
      </c>
      <c r="C65" s="13" t="str">
        <f>$F$5</f>
        <v>ISO 14971</v>
      </c>
      <c r="D6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5" s="9"/>
      <c r="I65" s="25"/>
    </row>
    <row r="66" spans="1:9" ht="67" customHeight="1" x14ac:dyDescent="0.2">
      <c r="A66" s="19" t="s">
        <v>68</v>
      </c>
      <c r="B66" s="17" t="s">
        <v>448</v>
      </c>
      <c r="C66" s="13" t="str">
        <f>$F$5&amp;CHAR(10)&amp;$F$29</f>
        <v>ISO 14971
IEC 62366-1</v>
      </c>
      <c r="D6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6" s="9"/>
      <c r="I66" s="25"/>
    </row>
    <row r="67" spans="1:9" ht="80" customHeight="1" x14ac:dyDescent="0.2">
      <c r="A67" s="19" t="s">
        <v>69</v>
      </c>
      <c r="B67" s="17" t="s">
        <v>448</v>
      </c>
      <c r="C67" s="13" t="str">
        <f>_xlfn.TEXTJOIN(CHAR(10),TRUE,$F$6:$F$12)</f>
        <v>ISO 10993-1
ISO 10993-5
ISO 10993-6
ISO 10993-10
ISO 10993-17
ISO 10993-18
ISO 10993-23</v>
      </c>
      <c r="D6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8" spans="1:9" ht="102" customHeight="1" x14ac:dyDescent="0.2">
      <c r="A68" s="19" t="s">
        <v>70</v>
      </c>
      <c r="B68" s="17" t="s">
        <v>448</v>
      </c>
      <c r="C68" s="13" t="str">
        <f>_xlfn.TEXTJOIN(CHAR(10),TRUE,$F$6:$F$12)</f>
        <v>ISO 10993-1
ISO 10993-5
ISO 10993-6
ISO 10993-10
ISO 10993-17
ISO 10993-18
ISO 10993-23</v>
      </c>
      <c r="D6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9" spans="1:9" ht="67" customHeight="1" x14ac:dyDescent="0.2">
      <c r="A69" s="13" t="s">
        <v>271</v>
      </c>
      <c r="B69" s="17" t="s">
        <v>448</v>
      </c>
      <c r="C69" s="13" t="str">
        <f>_xlfn.TEXTJOIN(CHAR(10),TRUE,$F$30:$F$32)</f>
        <v>ISO 11135
ISO 11137-1
ISO 11137-2</v>
      </c>
      <c r="D6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0" spans="1:9" ht="51" x14ac:dyDescent="0.2">
      <c r="A70" s="13" t="s">
        <v>71</v>
      </c>
      <c r="B70" s="17" t="s">
        <v>506</v>
      </c>
      <c r="C70" s="19" t="str">
        <f>$G$1</f>
        <v>N/A</v>
      </c>
      <c r="D70" s="19" t="str">
        <f>$G$1</f>
        <v>N/A</v>
      </c>
    </row>
    <row r="71" spans="1:9" ht="167" customHeight="1" x14ac:dyDescent="0.2">
      <c r="A71" s="13" t="s">
        <v>72</v>
      </c>
      <c r="B71" s="17" t="s">
        <v>448</v>
      </c>
      <c r="C71" s="13" t="str">
        <f>$F$4&amp;CHAR(10)&amp;$F$5&amp;CHAR(10)&amp;_xlfn.TEXTJOIN(CHAR(10),TRUE,$F$33:$F$37)</f>
        <v>ISO 13485
ISO 14971
ISO 11607-1
ISO 11607-2
ISO 15223-1
ISO 20417
ISO 7000</v>
      </c>
      <c r="D71" s="13" t="str">
        <f>_xlfn.TEXTJOIN(CHAR(10),TRUE,$I$4:$I$24)&amp;CHAR(10)&amp;I26</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2" spans="1:9" ht="92" customHeight="1" x14ac:dyDescent="0.2">
      <c r="A72" s="19" t="s">
        <v>73</v>
      </c>
      <c r="B72" s="17" t="s">
        <v>448</v>
      </c>
      <c r="C72" s="13" t="str">
        <f>$F$4&amp;CHAR(10)&amp;$F$5&amp;CHAR(10)&amp;_xlfn.TEXTJOIN(CHAR(10),TRUE,$F$30:$F$37)</f>
        <v>ISO 13485
ISO 14971
ISO 11135
ISO 11137-1
ISO 11137-2
ISO 11607-1
ISO 11607-2
ISO 15223-1
ISO 20417
ISO 7000</v>
      </c>
      <c r="D72" s="13" t="str">
        <f>_xlfn.TEXTJOIN(CHAR(10),TRUE,$I$4:$I$24)&amp;CHAR(10)&amp;I27</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3" spans="1:9" ht="103" customHeight="1" x14ac:dyDescent="0.2">
      <c r="A73" s="19" t="s">
        <v>74</v>
      </c>
      <c r="B73" s="17" t="s">
        <v>448</v>
      </c>
      <c r="C73" s="13" t="str">
        <f>$F$4&amp;CHAR(10)&amp;$F$5&amp;CHAR(10)&amp;_xlfn.TEXTJOIN(CHAR(10),TRUE,$F$30:$F$34)</f>
        <v>ISO 13485
ISO 14971
ISO 11135
ISO 11137-1
ISO 11137-2
ISO 11607-1
ISO 11607-2</v>
      </c>
      <c r="D7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4" spans="1:9" ht="51" x14ac:dyDescent="0.2">
      <c r="A74" s="13" t="s">
        <v>354</v>
      </c>
      <c r="B74" s="17" t="s">
        <v>506</v>
      </c>
      <c r="C74" s="19" t="str">
        <f>$G$1</f>
        <v>N/A</v>
      </c>
      <c r="D74" s="19" t="str">
        <f>$G$1</f>
        <v>N/A</v>
      </c>
    </row>
    <row r="75" spans="1:9" s="26" customFormat="1" ht="119" customHeight="1" x14ac:dyDescent="0.2">
      <c r="A75" s="19" t="s">
        <v>75</v>
      </c>
      <c r="B75" s="17" t="s">
        <v>448</v>
      </c>
      <c r="C75" s="13" t="str">
        <f>_xlfn.TEXTJOIN(CHAR(10),TRUE,$F$33:$F$37)</f>
        <v>ISO 11607-1
ISO 11607-2
ISO 15223-1
ISO 20417
ISO 7000</v>
      </c>
      <c r="D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I75" s="27"/>
    </row>
    <row r="76" spans="1:9" x14ac:dyDescent="0.2">
      <c r="A76" s="63" t="s">
        <v>76</v>
      </c>
      <c r="B76" s="63"/>
      <c r="C76" s="63"/>
      <c r="D76" s="63"/>
    </row>
    <row r="77" spans="1:9" ht="107" customHeight="1" x14ac:dyDescent="0.2">
      <c r="A77" s="13" t="s">
        <v>181</v>
      </c>
      <c r="B77" s="17" t="s">
        <v>506</v>
      </c>
      <c r="C77" s="19" t="str">
        <f>$G$1</f>
        <v>N/A</v>
      </c>
      <c r="D77" s="19" t="str">
        <f>$G$1</f>
        <v>N/A</v>
      </c>
    </row>
    <row r="78" spans="1:9" ht="77" customHeight="1" x14ac:dyDescent="0.2">
      <c r="A78" s="13" t="s">
        <v>182</v>
      </c>
      <c r="B78" s="17" t="s">
        <v>506</v>
      </c>
      <c r="C78" s="19" t="str">
        <f>$G$1</f>
        <v>N/A</v>
      </c>
      <c r="D78" s="19" t="str">
        <f>$G$1</f>
        <v>N/A</v>
      </c>
    </row>
    <row r="79" spans="1:9" x14ac:dyDescent="0.2">
      <c r="A79" s="64" t="s">
        <v>77</v>
      </c>
      <c r="B79" s="64"/>
      <c r="C79" s="64"/>
      <c r="D79" s="64"/>
    </row>
    <row r="80" spans="1:9" x14ac:dyDescent="0.2">
      <c r="A80" s="65" t="s">
        <v>514</v>
      </c>
      <c r="B80" s="65"/>
      <c r="C80" s="65"/>
      <c r="D80" s="65"/>
    </row>
    <row r="81" spans="1:4" ht="70" customHeight="1" x14ac:dyDescent="0.2">
      <c r="A81" s="19" t="s">
        <v>93</v>
      </c>
      <c r="B81" s="17" t="s">
        <v>506</v>
      </c>
      <c r="C81" s="19" t="str">
        <f t="shared" ref="C81:D83" si="3">$G$1</f>
        <v>N/A</v>
      </c>
      <c r="D81" s="19" t="str">
        <f t="shared" si="3"/>
        <v>N/A</v>
      </c>
    </row>
    <row r="82" spans="1:4" ht="73" customHeight="1" x14ac:dyDescent="0.2">
      <c r="A82" s="13" t="s">
        <v>83</v>
      </c>
      <c r="B82" s="17" t="s">
        <v>506</v>
      </c>
      <c r="C82" s="19" t="str">
        <f t="shared" si="3"/>
        <v>N/A</v>
      </c>
      <c r="D82" s="19" t="str">
        <f t="shared" si="3"/>
        <v>N/A</v>
      </c>
    </row>
    <row r="83" spans="1:4" ht="79" customHeight="1" x14ac:dyDescent="0.2">
      <c r="A83" s="13" t="s">
        <v>183</v>
      </c>
      <c r="B83" s="17" t="s">
        <v>506</v>
      </c>
      <c r="C83" s="19" t="str">
        <f t="shared" si="3"/>
        <v>N/A</v>
      </c>
      <c r="D83" s="19" t="str">
        <f t="shared" si="3"/>
        <v>N/A</v>
      </c>
    </row>
    <row r="84" spans="1:4" x14ac:dyDescent="0.2">
      <c r="A84" s="63" t="s">
        <v>84</v>
      </c>
      <c r="B84" s="63"/>
      <c r="C84" s="63"/>
      <c r="D84" s="63"/>
    </row>
    <row r="85" spans="1:4" ht="51" customHeight="1" x14ac:dyDescent="0.2">
      <c r="A85" s="13" t="s">
        <v>85</v>
      </c>
      <c r="B85" s="17" t="s">
        <v>506</v>
      </c>
      <c r="C85" s="19" t="str">
        <f t="shared" ref="C85:D88" si="4">$G$1</f>
        <v>N/A</v>
      </c>
      <c r="D85" s="19" t="str">
        <f t="shared" si="4"/>
        <v>N/A</v>
      </c>
    </row>
    <row r="86" spans="1:4" ht="91" customHeight="1" x14ac:dyDescent="0.2">
      <c r="A86" s="13" t="s">
        <v>92</v>
      </c>
      <c r="B86" s="17" t="s">
        <v>506</v>
      </c>
      <c r="C86" s="19" t="str">
        <f t="shared" si="4"/>
        <v>N/A</v>
      </c>
      <c r="D86" s="19" t="str">
        <f t="shared" si="4"/>
        <v>N/A</v>
      </c>
    </row>
    <row r="87" spans="1:4" ht="34" customHeight="1" x14ac:dyDescent="0.2">
      <c r="A87" s="13" t="s">
        <v>86</v>
      </c>
      <c r="B87" s="17" t="s">
        <v>506</v>
      </c>
      <c r="C87" s="19" t="str">
        <f t="shared" si="4"/>
        <v>N/A</v>
      </c>
      <c r="D87" s="19" t="str">
        <f t="shared" si="4"/>
        <v>N/A</v>
      </c>
    </row>
    <row r="88" spans="1:4" ht="68" x14ac:dyDescent="0.2">
      <c r="A88" s="13" t="s">
        <v>513</v>
      </c>
      <c r="B88" s="17" t="s">
        <v>506</v>
      </c>
      <c r="C88" s="19" t="str">
        <f t="shared" si="4"/>
        <v>N/A</v>
      </c>
      <c r="D88" s="19" t="str">
        <f t="shared" si="4"/>
        <v>N/A</v>
      </c>
    </row>
    <row r="89" spans="1:4" x14ac:dyDescent="0.2">
      <c r="A89" s="64" t="s">
        <v>87</v>
      </c>
      <c r="B89" s="64"/>
      <c r="C89" s="64"/>
      <c r="D89" s="64"/>
    </row>
    <row r="90" spans="1:4" ht="146" customHeight="1" x14ac:dyDescent="0.2">
      <c r="A90" s="13" t="s">
        <v>88</v>
      </c>
      <c r="B90" s="17" t="s">
        <v>448</v>
      </c>
      <c r="C90" s="13" t="str">
        <f>$F$5&amp;CHAR(10)&amp;$F$27</f>
        <v>ISO 14971
IEC 62311</v>
      </c>
      <c r="D9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1" spans="1:4" x14ac:dyDescent="0.2">
      <c r="A91" s="63" t="s">
        <v>89</v>
      </c>
      <c r="B91" s="63"/>
      <c r="C91" s="63"/>
      <c r="D91" s="63"/>
    </row>
    <row r="92" spans="1:4" ht="118" customHeight="1" x14ac:dyDescent="0.2">
      <c r="A92" s="19" t="s">
        <v>91</v>
      </c>
      <c r="B92" s="17" t="s">
        <v>448</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3" spans="1:4" ht="130" customHeight="1" x14ac:dyDescent="0.2">
      <c r="A93" s="13" t="s">
        <v>90</v>
      </c>
      <c r="B93" s="17" t="s">
        <v>448</v>
      </c>
      <c r="C93" s="13" t="str">
        <f>$F$5&amp;CHAR(10)&amp;_xlfn.TEXTJOIN(CHAR(10),TRUE,$F$20:$F$24)&amp;CHAR(10)&amp;$F$27&amp;CHAR(10)&amp;$F$29</f>
        <v>ISO 14971
IEC 60601-1
IEC 60601-1-2
IEC 60601-1-6
IEC 60601-1-11
IEC 60601-2-10
IEC 62311
IEC 62366-1</v>
      </c>
      <c r="D9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4" spans="1:4" ht="75" customHeight="1" x14ac:dyDescent="0.2">
      <c r="A94" s="19" t="s">
        <v>96</v>
      </c>
      <c r="B94" s="17" t="s">
        <v>448</v>
      </c>
      <c r="C94" s="13" t="str">
        <f>_xlfn.TEXTJOIN(CHAR(10),TRUE,$F$5:$F$6)</f>
        <v>ISO 14971
ISO 10993-1</v>
      </c>
      <c r="D9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5" spans="1:4" ht="116" customHeight="1" x14ac:dyDescent="0.2">
      <c r="A95" s="19" t="s">
        <v>512</v>
      </c>
      <c r="B95" s="17" t="s">
        <v>448</v>
      </c>
      <c r="C95" s="13" t="str">
        <f>$F$5&amp;CHAR(10)&amp;$F$28</f>
        <v>ISO 14971
IEC 62304</v>
      </c>
      <c r="D95"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96" spans="1:4" ht="90" customHeight="1" x14ac:dyDescent="0.2">
      <c r="A96" s="19" t="s">
        <v>98</v>
      </c>
      <c r="B96" s="17" t="s">
        <v>448</v>
      </c>
      <c r="C96" s="13" t="str">
        <f>$F$5&amp;CHAR(10)&amp;$F$6</f>
        <v>ISO 14971
ISO 10993-1</v>
      </c>
      <c r="D9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7" spans="1:4" ht="119" customHeight="1" x14ac:dyDescent="0.2">
      <c r="A97" s="19" t="s">
        <v>97</v>
      </c>
      <c r="B97" s="17" t="s">
        <v>448</v>
      </c>
      <c r="C97" s="13" t="str">
        <f>$F$5&amp;CHAR(10)&amp;$F$14&amp;CHAR(10)&amp;$F$21&amp;CHAR(10)&amp;$F$27</f>
        <v>ISO 14971
ISO/TS 10974
IEC 60601-1-2
IEC 62311</v>
      </c>
      <c r="D9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8" spans="1:4" ht="106" customHeight="1" x14ac:dyDescent="0.2">
      <c r="A98" s="19" t="s">
        <v>99</v>
      </c>
      <c r="B98" s="17" t="s">
        <v>448</v>
      </c>
      <c r="C98" s="13" t="str">
        <f>$F$5&amp;CHAR(10)&amp;$F$29</f>
        <v>ISO 14971
IEC 62366-1</v>
      </c>
      <c r="D9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9" spans="1:4" ht="172" customHeight="1" x14ac:dyDescent="0.2">
      <c r="A99" s="13" t="s">
        <v>100</v>
      </c>
      <c r="B99" s="17" t="s">
        <v>448</v>
      </c>
      <c r="C99" s="13" t="str">
        <f>$F$4&amp;CHAR(10)&amp;$F$5&amp;CHAR(10)&amp;$F$20</f>
        <v>ISO 13485
ISO 14971
IEC 60601-1</v>
      </c>
      <c r="D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0" spans="1:4" x14ac:dyDescent="0.2">
      <c r="A100" s="19" t="s">
        <v>101</v>
      </c>
      <c r="B100" s="17" t="s">
        <v>506</v>
      </c>
      <c r="C100" s="19" t="str">
        <f>$G$1</f>
        <v>N/A</v>
      </c>
      <c r="D100" s="19" t="str">
        <f>$G$1</f>
        <v>N/A</v>
      </c>
    </row>
    <row r="101" spans="1:4" ht="77" customHeight="1" x14ac:dyDescent="0.2">
      <c r="A101" s="19" t="s">
        <v>102</v>
      </c>
      <c r="B101" s="17" t="s">
        <v>448</v>
      </c>
      <c r="C101" s="13" t="str">
        <f>$F$4&amp;CHAR(10)&amp;$F$5&amp;CHAR(10)&amp;$F$29</f>
        <v>ISO 13485
ISO 14971
IEC 62366-1</v>
      </c>
      <c r="D10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2" spans="1:4" ht="101" customHeight="1" x14ac:dyDescent="0.2">
      <c r="A102" s="13" t="s">
        <v>103</v>
      </c>
      <c r="B102" s="17" t="s">
        <v>448</v>
      </c>
      <c r="C102" s="13" t="str">
        <f>$F$4&amp;CHAR(10)&amp;$F$5&amp;CHAR(10)&amp;$F$29</f>
        <v>ISO 13485
ISO 14971
IEC 62366-1</v>
      </c>
      <c r="D1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3" spans="1:4" ht="124" customHeight="1" x14ac:dyDescent="0.2">
      <c r="A103" s="13" t="s">
        <v>1091</v>
      </c>
      <c r="B103" s="17" t="s">
        <v>448</v>
      </c>
      <c r="C103" s="13" t="str">
        <f>$F$4&amp;CHAR(10)&amp;$F$5&amp;CHAR(10)&amp;_xlfn.TEXTJOIN(CHAR(10),TRUE,$F$35:$F$37)</f>
        <v>ISO 13485
ISO 14971
ISO 15223-1
ISO 20417
ISO 7000</v>
      </c>
      <c r="D1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4" spans="1:4" x14ac:dyDescent="0.2">
      <c r="A104" s="64" t="s">
        <v>104</v>
      </c>
      <c r="B104" s="64"/>
      <c r="C104" s="64"/>
      <c r="D104" s="64"/>
    </row>
    <row r="105" spans="1:4" ht="111" customHeight="1" x14ac:dyDescent="0.2">
      <c r="A105" s="13" t="s">
        <v>1092</v>
      </c>
      <c r="B105" s="17" t="s">
        <v>448</v>
      </c>
      <c r="C105" s="13" t="str">
        <f>$F$4&amp;CHAR(10)&amp;$F$13&amp;CHAR(10)&amp;_xlfn.TEXTJOIN(CHAR(10),TRUE,$F$15:$F$18)</f>
        <v>ISO 13485
ISO 10555-1
ISO 11070
ISO 14708-1
ISO 14708-3
ISO 80369-6</v>
      </c>
      <c r="D105"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06" spans="1:4" ht="84" customHeight="1" x14ac:dyDescent="0.2">
      <c r="A106" s="19" t="s">
        <v>106</v>
      </c>
      <c r="B106" s="17" t="s">
        <v>448</v>
      </c>
      <c r="C106" s="13" t="str">
        <f>$F$5&amp;CHAR(10)&amp;_xlfn.TEXTJOIN(CHAR(10),TRUE,$F$35:$F$37)</f>
        <v>ISO 14971
ISO 15223-1
ISO 20417
ISO 7000</v>
      </c>
      <c r="D106"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07" spans="1:4" x14ac:dyDescent="0.2">
      <c r="A107" s="64" t="s">
        <v>107</v>
      </c>
      <c r="B107" s="64"/>
      <c r="C107" s="64"/>
      <c r="D107" s="64"/>
    </row>
    <row r="108" spans="1:4" x14ac:dyDescent="0.2">
      <c r="A108" s="64" t="s">
        <v>108</v>
      </c>
      <c r="B108" s="64"/>
      <c r="C108" s="64"/>
      <c r="D108" s="64"/>
    </row>
    <row r="109" spans="1:4" ht="99" customHeight="1" x14ac:dyDescent="0.2">
      <c r="A109" s="13" t="s">
        <v>109</v>
      </c>
      <c r="B109" s="17" t="s">
        <v>448</v>
      </c>
      <c r="C109" s="13" t="str">
        <f>$F$4&amp;CHAR(10)&amp;$F$5&amp;CHAR(10)&amp;$F$14&amp;CHAR(10)&amp;$F$20&amp;CHAR(10)&amp;$F$21&amp;CHAR(10)&amp;$F$27</f>
        <v>ISO 13485
ISO 14971
ISO/TS 10974
IEC 60601-1
IEC 60601-1-2
IEC 62311</v>
      </c>
      <c r="D109"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0" spans="1:4" ht="111" customHeight="1" x14ac:dyDescent="0.2">
      <c r="A110" s="13" t="s">
        <v>110</v>
      </c>
      <c r="B110" s="17" t="s">
        <v>448</v>
      </c>
      <c r="C110" s="13" t="str">
        <f>$F$5&amp;CHAR(10)&amp;$F$14&amp;CHAR(10)&amp;$F$20&amp;CHAR(10)&amp;$F$21&amp;CHAR(10)&amp;$F$27</f>
        <v>ISO 14971
ISO/TS 10974
IEC 60601-1
IEC 60601-1-2
IEC 62311</v>
      </c>
      <c r="D110"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1" spans="1:4" x14ac:dyDescent="0.2">
      <c r="A111" s="64" t="s">
        <v>111</v>
      </c>
      <c r="B111" s="64"/>
      <c r="C111" s="64"/>
      <c r="D111" s="64"/>
    </row>
    <row r="112" spans="1:4" ht="135" customHeight="1" x14ac:dyDescent="0.2">
      <c r="A112" s="13" t="s">
        <v>1117</v>
      </c>
      <c r="B112" s="17" t="s">
        <v>448</v>
      </c>
      <c r="C112" s="13" t="str">
        <f>$F$5&amp;CHAR(10)&amp;$F$14&amp;CHAR(10)&amp;$F$20&amp;CHAR(10)&amp;$F$21&amp;CHAR(10)&amp;$F$27</f>
        <v>ISO 14971
ISO/TS 10974
IEC 60601-1
IEC 60601-1-2
IEC 62311</v>
      </c>
      <c r="D11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3" spans="1:4" ht="34" x14ac:dyDescent="0.2">
      <c r="A113" s="84" t="s">
        <v>1116</v>
      </c>
      <c r="B113" s="17" t="s">
        <v>506</v>
      </c>
      <c r="C113" s="19" t="str">
        <f t="shared" ref="C113:D113" si="5">$G$1</f>
        <v>N/A</v>
      </c>
      <c r="D113" s="19" t="str">
        <f t="shared" si="5"/>
        <v>N/A</v>
      </c>
    </row>
    <row r="114" spans="1:4" ht="97" customHeight="1" x14ac:dyDescent="0.2">
      <c r="A114" s="13" t="s">
        <v>114</v>
      </c>
      <c r="B114" s="17" t="s">
        <v>448</v>
      </c>
      <c r="C114" s="13" t="str">
        <f>$F$4&amp;CHAR(10)&amp;$F$5&amp;CHAR(10)&amp;$F$14&amp;CHAR(10)&amp;$F$20&amp;CHAR(10)&amp;$F$21&amp;CHAR(10)&amp;$F$27</f>
        <v>ISO 13485
ISO 14971
ISO/TS 10974
IEC 60601-1
IEC 60601-1-2
IEC 62311</v>
      </c>
      <c r="D114"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5" spans="1:4" x14ac:dyDescent="0.2">
      <c r="A115" s="64" t="s">
        <v>1115</v>
      </c>
      <c r="B115" s="64"/>
      <c r="C115" s="64"/>
      <c r="D115" s="64"/>
    </row>
    <row r="116" spans="1:4" ht="73" customHeight="1" x14ac:dyDescent="0.2">
      <c r="A116" s="13" t="s">
        <v>1114</v>
      </c>
      <c r="B116" s="17" t="s">
        <v>506</v>
      </c>
      <c r="C116" s="19" t="str">
        <f t="shared" ref="C116:D119" si="6">$G$1</f>
        <v>N/A</v>
      </c>
      <c r="D116" s="19" t="str">
        <f t="shared" si="6"/>
        <v>N/A</v>
      </c>
    </row>
    <row r="117" spans="1:4" ht="51" customHeight="1" x14ac:dyDescent="0.2">
      <c r="A117" s="13" t="s">
        <v>1111</v>
      </c>
      <c r="B117" s="17" t="s">
        <v>506</v>
      </c>
      <c r="C117" s="19" t="str">
        <f t="shared" si="6"/>
        <v>N/A</v>
      </c>
      <c r="D117" s="19" t="str">
        <f t="shared" si="6"/>
        <v>N/A</v>
      </c>
    </row>
    <row r="118" spans="1:4" ht="51" x14ac:dyDescent="0.2">
      <c r="A118" s="13" t="s">
        <v>1112</v>
      </c>
      <c r="B118" s="17" t="s">
        <v>506</v>
      </c>
      <c r="C118" s="19" t="str">
        <f t="shared" si="6"/>
        <v>N/A</v>
      </c>
      <c r="D118" s="19" t="str">
        <f t="shared" si="6"/>
        <v>N/A</v>
      </c>
    </row>
    <row r="119" spans="1:4" ht="51" x14ac:dyDescent="0.2">
      <c r="A119" s="13" t="s">
        <v>1113</v>
      </c>
      <c r="B119" s="17" t="s">
        <v>506</v>
      </c>
      <c r="C119" s="19" t="str">
        <f t="shared" si="6"/>
        <v>N/A</v>
      </c>
      <c r="D119" s="19" t="str">
        <f t="shared" si="6"/>
        <v>N/A</v>
      </c>
    </row>
    <row r="120" spans="1:4" x14ac:dyDescent="0.2">
      <c r="A120" s="59" t="s">
        <v>120</v>
      </c>
      <c r="B120" s="60"/>
      <c r="C120" s="60"/>
      <c r="D120" s="61"/>
    </row>
    <row r="121" spans="1:4" ht="106" customHeight="1" x14ac:dyDescent="0.2">
      <c r="A121" s="13" t="s">
        <v>258</v>
      </c>
      <c r="B121" s="17" t="s">
        <v>448</v>
      </c>
      <c r="C121" s="13" t="str">
        <f>$F$5&amp;CHAR(10)&amp;$F$28</f>
        <v>ISO 14971
IEC 62304</v>
      </c>
      <c r="D121"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2" spans="1:4" ht="112" customHeight="1" x14ac:dyDescent="0.2">
      <c r="A122" s="13" t="s">
        <v>121</v>
      </c>
      <c r="B122" s="17" t="s">
        <v>448</v>
      </c>
      <c r="C122" s="13" t="str">
        <f>$F$5&amp;CHAR(10)&amp;$F$28</f>
        <v>ISO 14971
IEC 62304</v>
      </c>
      <c r="D12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3" spans="1:4" ht="51" x14ac:dyDescent="0.2">
      <c r="A123" s="13" t="s">
        <v>259</v>
      </c>
      <c r="B123" s="17"/>
      <c r="C123" s="54" t="s">
        <v>605</v>
      </c>
      <c r="D123" s="55"/>
    </row>
    <row r="124" spans="1:4" ht="137" customHeight="1" x14ac:dyDescent="0.2">
      <c r="A124" s="13" t="s">
        <v>122</v>
      </c>
      <c r="B124" s="17" t="s">
        <v>448</v>
      </c>
      <c r="C124" s="13" t="str">
        <f>$F$5&amp;CHAR(10)&amp;$F$28</f>
        <v>ISO 14971
IEC 62304</v>
      </c>
      <c r="D124"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5" spans="1:4" x14ac:dyDescent="0.2">
      <c r="A125" s="59" t="s">
        <v>123</v>
      </c>
      <c r="B125" s="60"/>
      <c r="C125" s="60"/>
      <c r="D125" s="61"/>
    </row>
    <row r="126" spans="1:4" ht="58" customHeight="1" x14ac:dyDescent="0.2">
      <c r="A126" s="19" t="s">
        <v>124</v>
      </c>
      <c r="B126" s="17" t="s">
        <v>448</v>
      </c>
      <c r="C126" s="13" t="str">
        <f>$F$5&amp;CHAR(10)&amp;$F$21</f>
        <v>ISO 14971
IEC 60601-1-2</v>
      </c>
      <c r="D12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27" spans="1:4" ht="156" customHeight="1" x14ac:dyDescent="0.2">
      <c r="A127" s="13" t="s">
        <v>125</v>
      </c>
      <c r="B127" s="17" t="s">
        <v>448</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8" spans="1:4" x14ac:dyDescent="0.2">
      <c r="A128" s="19" t="s">
        <v>126</v>
      </c>
      <c r="B128" s="17" t="s">
        <v>506</v>
      </c>
      <c r="C128" s="19" t="str">
        <f t="shared" ref="C128:D129" si="7">$G$1</f>
        <v>N/A</v>
      </c>
      <c r="D128" s="19" t="str">
        <f t="shared" si="7"/>
        <v>N/A</v>
      </c>
    </row>
    <row r="129" spans="1:4" ht="51" x14ac:dyDescent="0.2">
      <c r="A129" s="13" t="s">
        <v>127</v>
      </c>
      <c r="B129" s="17" t="s">
        <v>506</v>
      </c>
      <c r="C129" s="19" t="str">
        <f t="shared" si="7"/>
        <v>N/A</v>
      </c>
      <c r="D129" s="19" t="str">
        <f t="shared" si="7"/>
        <v>N/A</v>
      </c>
    </row>
    <row r="130" spans="1:4" ht="152" customHeight="1" x14ac:dyDescent="0.2">
      <c r="A130" s="13" t="s">
        <v>128</v>
      </c>
      <c r="B130" s="17" t="s">
        <v>448</v>
      </c>
      <c r="C130" s="13" t="str">
        <f>$F$5&amp;CHAR(10)&amp;$F$21</f>
        <v>ISO 14971
IEC 60601-1-2</v>
      </c>
      <c r="D1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1" spans="1:4" ht="132" customHeight="1" x14ac:dyDescent="0.2">
      <c r="A131" s="19" t="s">
        <v>129</v>
      </c>
      <c r="B131" s="17" t="s">
        <v>448</v>
      </c>
      <c r="C131" s="13" t="str">
        <f>$F$5&amp;CHAR(10)&amp;$F$21</f>
        <v>ISO 14971
IEC 60601-1-2</v>
      </c>
      <c r="D1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2" spans="1:4" ht="128" customHeight="1" x14ac:dyDescent="0.2">
      <c r="A132" s="13" t="s">
        <v>130</v>
      </c>
      <c r="B132" s="17" t="s">
        <v>448</v>
      </c>
      <c r="C132" s="13" t="str">
        <f>$F$5&amp;CHAR(10)&amp;$F$20</f>
        <v>ISO 14971
IEC 60601-1</v>
      </c>
      <c r="D1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3" spans="1:4" ht="92" customHeight="1" x14ac:dyDescent="0.2">
      <c r="A133" s="19" t="s">
        <v>131</v>
      </c>
      <c r="B133" s="17" t="s">
        <v>448</v>
      </c>
      <c r="C133" s="13" t="str">
        <f>$F$4&amp;CHAR(10)&amp;$F$5&amp;CHAR(10)&amp;$F$28</f>
        <v>ISO 13485
ISO 14971
IEC 62304</v>
      </c>
      <c r="D1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4" spans="1:4" x14ac:dyDescent="0.2">
      <c r="A134" s="59" t="s">
        <v>132</v>
      </c>
      <c r="B134" s="60"/>
      <c r="C134" s="60"/>
      <c r="D134" s="61"/>
    </row>
    <row r="135" spans="1:4" x14ac:dyDescent="0.2">
      <c r="A135" s="56" t="s">
        <v>133</v>
      </c>
      <c r="B135" s="57"/>
      <c r="C135" s="57"/>
      <c r="D135" s="58"/>
    </row>
    <row r="136" spans="1:4" ht="176" customHeight="1" x14ac:dyDescent="0.2">
      <c r="A136" s="19" t="s">
        <v>134</v>
      </c>
      <c r="B136" s="17" t="s">
        <v>448</v>
      </c>
      <c r="C136" s="13" t="str">
        <f>$F$5&amp;CHAR(10)&amp;_xlfn.TEXTJOIN(CHAR(10),TRUE,$F$19:$F$27)</f>
        <v>ISO 14971
IEC 60529
IEC 60601-1
IEC 60601-1-2
IEC 60601-1-6
IEC 60601-1-11
IEC 60601-2-10
IEC 62133-1
IEC 62133-2
IEC 62311</v>
      </c>
      <c r="D1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7" spans="1:4" x14ac:dyDescent="0.2">
      <c r="A137" s="19" t="s">
        <v>135</v>
      </c>
      <c r="B137" s="17"/>
      <c r="C137" s="54" t="s">
        <v>605</v>
      </c>
      <c r="D137" s="55"/>
    </row>
    <row r="138" spans="1:4" x14ac:dyDescent="0.2">
      <c r="A138" s="56" t="s">
        <v>136</v>
      </c>
      <c r="B138" s="57"/>
      <c r="C138" s="57"/>
      <c r="D138" s="58"/>
    </row>
    <row r="139" spans="1:4" ht="76" customHeight="1" x14ac:dyDescent="0.2">
      <c r="A139" s="19" t="s">
        <v>401</v>
      </c>
      <c r="B139" s="17" t="s">
        <v>448</v>
      </c>
      <c r="C139" s="13" t="str">
        <f>$F$5&amp;CHAR(10)&amp;$F$27</f>
        <v>ISO 14971
IEC 62311</v>
      </c>
      <c r="D1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0" spans="1:4" ht="73" customHeight="1" x14ac:dyDescent="0.2">
      <c r="A140" s="19" t="s">
        <v>402</v>
      </c>
      <c r="B140" s="17" t="s">
        <v>448</v>
      </c>
      <c r="C140" s="13" t="str">
        <f>$F$5&amp;CHAR(10)&amp;$F$13&amp;CHAR(10)&amp;_xlfn.TEXTJOIN(CHAR(10),TRUE,$F$15:$F$19)</f>
        <v>ISO 14971
ISO 10555-1
ISO 11070
ISO 14708-1
ISO 14708-3
ISO 80369-6
IEC 60529</v>
      </c>
      <c r="D14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1" spans="1:4" ht="47" customHeight="1" x14ac:dyDescent="0.2">
      <c r="A141" s="19" t="s">
        <v>403</v>
      </c>
      <c r="B141" s="17" t="s">
        <v>448</v>
      </c>
      <c r="C141" s="13" t="str">
        <f>$F$5&amp;CHAR(10)&amp;$F$27</f>
        <v>ISO 14971
IEC 62311</v>
      </c>
      <c r="D14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2" spans="1:4" ht="134" customHeight="1" x14ac:dyDescent="0.2">
      <c r="A142" s="19" t="s">
        <v>404</v>
      </c>
      <c r="B142" s="17" t="s">
        <v>448</v>
      </c>
      <c r="C142" s="13" t="str">
        <f>$F$5&amp;CHAR(10)&amp;$F$28</f>
        <v>ISO 14971
IEC 62304</v>
      </c>
      <c r="D14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3" spans="1:4" x14ac:dyDescent="0.2">
      <c r="A143" s="56" t="s">
        <v>137</v>
      </c>
      <c r="B143" s="57"/>
      <c r="C143" s="57"/>
      <c r="D143" s="58"/>
    </row>
    <row r="144" spans="1:4" ht="111" customHeight="1" x14ac:dyDescent="0.2">
      <c r="A144" s="19" t="s">
        <v>138</v>
      </c>
      <c r="B144" s="17" t="s">
        <v>448</v>
      </c>
      <c r="C144" s="13" t="str">
        <f>_xlfn.TEXTJOIN(CHAR(10),TRUE,$F$5:$F$12)&amp;CHAR(10)&amp;$F$14</f>
        <v>ISO 14971
ISO 10993-1
ISO 10993-5
ISO 10993-6
ISO 10993-10
ISO 10993-17
ISO 10993-18
ISO 10993-23
ISO/TS 10974</v>
      </c>
      <c r="D14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5" spans="1:4" ht="115" customHeight="1" x14ac:dyDescent="0.2">
      <c r="A145" s="19" t="s">
        <v>139</v>
      </c>
      <c r="B145" s="17" t="s">
        <v>448</v>
      </c>
      <c r="C145" s="13" t="str">
        <f>$F$5&amp;CHAR(10)&amp;$F$25&amp;CHAR(10)&amp;$F$26</f>
        <v>ISO 14971
IEC 62133-1
IEC 62133-2</v>
      </c>
      <c r="D14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6" spans="1:4" ht="116" customHeight="1" x14ac:dyDescent="0.2">
      <c r="A146" s="13" t="s">
        <v>140</v>
      </c>
      <c r="B146" s="17" t="s">
        <v>448</v>
      </c>
      <c r="C146" s="13" t="str">
        <f>$F$5</f>
        <v>ISO 14971</v>
      </c>
      <c r="D14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7" spans="1:4" ht="119" customHeight="1" x14ac:dyDescent="0.2">
      <c r="A147" s="13" t="s">
        <v>141</v>
      </c>
      <c r="B147" s="17" t="s">
        <v>448</v>
      </c>
      <c r="C147" s="13" t="str">
        <f>_xlfn.TEXTJOIN(CHAR(10),TRUE,$F$35:$F$37)</f>
        <v>ISO 15223-1
ISO 20417
ISO 7000</v>
      </c>
      <c r="D14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8" spans="1:4" x14ac:dyDescent="0.2">
      <c r="A148" s="59" t="s">
        <v>142</v>
      </c>
      <c r="B148" s="60"/>
      <c r="C148" s="60"/>
      <c r="D148" s="61"/>
    </row>
    <row r="149" spans="1:4" ht="99" customHeight="1" x14ac:dyDescent="0.2">
      <c r="A149" s="19" t="s">
        <v>143</v>
      </c>
      <c r="B149" s="17" t="s">
        <v>448</v>
      </c>
      <c r="C149" s="13" t="str">
        <f>$F$4&amp;CHAR(10)&amp;$F$5&amp;CHAR(10)&amp;$F$29</f>
        <v>ISO 13485
ISO 14971
IEC 62366-1</v>
      </c>
      <c r="D14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0" spans="1:4" ht="51" x14ac:dyDescent="0.2">
      <c r="A150" s="13" t="s">
        <v>144</v>
      </c>
      <c r="B150" s="17"/>
      <c r="C150" s="54" t="s">
        <v>605</v>
      </c>
      <c r="D150" s="55"/>
    </row>
    <row r="151" spans="1:4" ht="51" x14ac:dyDescent="0.2">
      <c r="A151" s="13" t="s">
        <v>145</v>
      </c>
      <c r="B151" s="17" t="s">
        <v>506</v>
      </c>
      <c r="C151" s="19" t="str">
        <f t="shared" ref="C151:D154" si="8">$G$1</f>
        <v>N/A</v>
      </c>
      <c r="D151" s="19" t="str">
        <f t="shared" si="8"/>
        <v>N/A</v>
      </c>
    </row>
    <row r="152" spans="1:4" ht="155" customHeight="1" x14ac:dyDescent="0.2">
      <c r="A152" s="13" t="s">
        <v>146</v>
      </c>
      <c r="B152" s="17" t="s">
        <v>448</v>
      </c>
      <c r="C152" s="13" t="str">
        <f>$F$5&amp;CHAR(10)&amp;_xlfn.TEXTJOIN(CHAR(10),TRUE,$F$20:$F$24)</f>
        <v>ISO 14971
IEC 60601-1
IEC 60601-1-2
IEC 60601-1-6
IEC 60601-1-11
IEC 60601-2-10</v>
      </c>
      <c r="D15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3" spans="1:4" ht="146" customHeight="1" x14ac:dyDescent="0.2">
      <c r="A153" s="13" t="s">
        <v>290</v>
      </c>
      <c r="B153" s="17" t="s">
        <v>448</v>
      </c>
      <c r="C153" s="13" t="str">
        <f>$F$5&amp;CHAR(10)&amp;$F$20&amp;CHAR(10)&amp;$F$29</f>
        <v>ISO 14971
IEC 60601-1
IEC 62366-1</v>
      </c>
      <c r="D153" s="13" t="str">
        <f>_xlfn.TEXTJOIN(CHAR(10),TRUE,$I$4:$I$10)&amp;CHAR(10)&amp;$I$13&amp;CHAR(10)&amp;$I$14&amp;CHAR(10)&amp;$I$16&amp;CHAR(10)&amp;$I$19&amp;CHAR(10)&amp;_xlfn.TEXTJOIN(CHAR(10),TRUE,$I$22:$I$35)</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J020403 - 骶骨神經刺激導線
J0206 - 膈神經植入式神經刺激器
J020801 - 下食道括約肌植入式神經刺激器
J020804 - 胃神經刺激導線
J0211 - 睡眠呼吸中止症治療植入式神經刺激器和導線</v>
      </c>
    </row>
    <row r="154" spans="1:4" ht="17" x14ac:dyDescent="0.2">
      <c r="A154" s="13" t="s">
        <v>291</v>
      </c>
      <c r="B154" s="17" t="s">
        <v>506</v>
      </c>
      <c r="C154" s="19" t="str">
        <f t="shared" si="8"/>
        <v>N/A</v>
      </c>
      <c r="D154" s="19" t="str">
        <f t="shared" si="8"/>
        <v>N/A</v>
      </c>
    </row>
    <row r="155" spans="1:4" ht="118" customHeight="1" x14ac:dyDescent="0.2">
      <c r="A155" s="13" t="s">
        <v>147</v>
      </c>
      <c r="B155" s="17" t="s">
        <v>448</v>
      </c>
      <c r="C155" s="13" t="str">
        <f>$F$5&amp;CHAR(10)&amp;$F$20&amp;CHAR(10)&amp;$F$21</f>
        <v>ISO 14971
IEC 60601-1
IEC 60601-1-2</v>
      </c>
      <c r="D15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6" spans="1:4" x14ac:dyDescent="0.2">
      <c r="A156" s="59" t="s">
        <v>148</v>
      </c>
      <c r="B156" s="60"/>
      <c r="C156" s="60"/>
      <c r="D156" s="61"/>
    </row>
    <row r="157" spans="1:4" ht="112" customHeight="1" x14ac:dyDescent="0.2">
      <c r="A157" s="19" t="s">
        <v>149</v>
      </c>
      <c r="B157" s="17" t="s">
        <v>448</v>
      </c>
      <c r="C157" s="13" t="str">
        <f>$F$5&amp;CHAR(10)&amp;_xlfn.TEXTJOIN(CHAR(10),TRUE,$F$20:$F$24)</f>
        <v>ISO 14971
IEC 60601-1
IEC 60601-1-2
IEC 60601-1-6
IEC 60601-1-11
IEC 60601-2-10</v>
      </c>
      <c r="D1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8" spans="1:4" ht="104" customHeight="1" x14ac:dyDescent="0.2">
      <c r="A158" s="13" t="s">
        <v>150</v>
      </c>
      <c r="B158" s="17" t="s">
        <v>448</v>
      </c>
      <c r="C158" s="13" t="str">
        <f>$F$5&amp;CHAR(10)&amp;$F$27</f>
        <v>ISO 14971
IEC 62311</v>
      </c>
      <c r="D15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9" spans="1:4" ht="92" customHeight="1" x14ac:dyDescent="0.2">
      <c r="A159" s="13" t="s">
        <v>151</v>
      </c>
      <c r="B159" s="17" t="s">
        <v>448</v>
      </c>
      <c r="C159" s="13" t="str">
        <f>_xlfn.TEXTJOIN(CHAR(10),TRUE,$F$35:$F$37)</f>
        <v>ISO 15223-1
ISO 20417
ISO 7000</v>
      </c>
      <c r="D15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60" spans="1:4"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9">$G$1</f>
        <v>N/A</v>
      </c>
      <c r="D163" s="19" t="str">
        <f t="shared" si="9"/>
        <v>N/A</v>
      </c>
    </row>
    <row r="164" spans="1:4" x14ac:dyDescent="0.2">
      <c r="A164" s="19" t="s">
        <v>156</v>
      </c>
      <c r="B164" s="17" t="s">
        <v>506</v>
      </c>
      <c r="C164" s="19" t="str">
        <f t="shared" si="9"/>
        <v>N/A</v>
      </c>
      <c r="D164" s="19" t="str">
        <f t="shared" si="9"/>
        <v>N/A</v>
      </c>
    </row>
    <row r="165" spans="1:4" x14ac:dyDescent="0.2">
      <c r="A165" s="19" t="s">
        <v>157</v>
      </c>
      <c r="B165" s="17" t="s">
        <v>506</v>
      </c>
      <c r="C165" s="19" t="str">
        <f t="shared" si="9"/>
        <v>N/A</v>
      </c>
      <c r="D165" s="19" t="str">
        <f t="shared" si="9"/>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02" customHeight="1" x14ac:dyDescent="0.2">
      <c r="A174" s="13" t="s">
        <v>164</v>
      </c>
      <c r="B174" s="17" t="s">
        <v>448</v>
      </c>
      <c r="C174" s="13" t="str">
        <f>$F$29&amp;CHAR(10)&amp;_xlfn.TEXTJOIN(CHAR(10),TRUE,$F$35:$F$37)</f>
        <v>IEC 62366-1
ISO 15223-1
ISO 20417
ISO 7000</v>
      </c>
      <c r="D17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5" spans="1:4" ht="94" customHeight="1" x14ac:dyDescent="0.2">
      <c r="A175" s="13" t="s">
        <v>165</v>
      </c>
      <c r="B175" s="17" t="s">
        <v>448</v>
      </c>
      <c r="C175" s="13" t="str">
        <f>_xlfn.TEXTJOIN(CHAR(10),TRUE,$F$35:$F$37)</f>
        <v>ISO 15223-1
ISO 20417
ISO 7000</v>
      </c>
      <c r="D1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6" spans="1:4" ht="89" customHeight="1" x14ac:dyDescent="0.2">
      <c r="A176" s="19" t="s">
        <v>166</v>
      </c>
      <c r="B176" s="17" t="s">
        <v>448</v>
      </c>
      <c r="C176" s="13" t="str">
        <f>_xlfn.TEXTJOIN(CHAR(10),TRUE,$F$35:$F$37)</f>
        <v>ISO 15223-1
ISO 20417
ISO 7000</v>
      </c>
      <c r="D17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7" spans="1:4" ht="58" customHeight="1" x14ac:dyDescent="0.2">
      <c r="A177" s="13" t="s">
        <v>167</v>
      </c>
      <c r="B177" s="17" t="s">
        <v>448</v>
      </c>
      <c r="C177" s="13" t="str">
        <f>_xlfn.TEXTJOIN(CHAR(10),TRUE,$F$35:$F$37)</f>
        <v>ISO 15223-1
ISO 20417
ISO 7000</v>
      </c>
      <c r="D17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8" spans="1:4" ht="51" x14ac:dyDescent="0.2">
      <c r="A178" s="13" t="s">
        <v>168</v>
      </c>
      <c r="B178" s="17"/>
      <c r="C178" s="54" t="s">
        <v>605</v>
      </c>
      <c r="D178" s="55"/>
    </row>
    <row r="179" spans="1:4" ht="51" x14ac:dyDescent="0.2">
      <c r="A179" s="13" t="s">
        <v>178</v>
      </c>
      <c r="B179" s="17"/>
      <c r="C179" s="54" t="s">
        <v>605</v>
      </c>
      <c r="D179" s="55"/>
    </row>
    <row r="180" spans="1:4" ht="100" customHeight="1" x14ac:dyDescent="0.2">
      <c r="A180" s="13" t="s">
        <v>169</v>
      </c>
      <c r="B180" s="17" t="s">
        <v>448</v>
      </c>
      <c r="C180" s="13" t="str">
        <f>$F$5&amp;CHAR(10)&amp;_xlfn.TEXTJOIN(CHAR(10),TRUE,$F$35:$F$37)</f>
        <v>ISO 14971
ISO 15223-1
ISO 20417
ISO 7000</v>
      </c>
      <c r="D18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1" spans="1:4" ht="100" customHeight="1" x14ac:dyDescent="0.2">
      <c r="A181" s="13" t="s">
        <v>170</v>
      </c>
      <c r="B181" s="17" t="s">
        <v>448</v>
      </c>
      <c r="C181" s="13" t="str">
        <f>_xlfn.TEXTJOIN(CHAR(10),TRUE,$F$35:$F$37)</f>
        <v>ISO 15223-1
ISO 20417
ISO 7000</v>
      </c>
      <c r="D18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2" spans="1:4" x14ac:dyDescent="0.2">
      <c r="A182" s="59" t="s">
        <v>171</v>
      </c>
      <c r="B182" s="60"/>
      <c r="C182" s="60"/>
      <c r="D182" s="61"/>
    </row>
    <row r="183" spans="1:4" x14ac:dyDescent="0.2">
      <c r="A183" s="56" t="s">
        <v>172</v>
      </c>
      <c r="B183" s="57"/>
      <c r="C183" s="57"/>
      <c r="D183" s="58"/>
    </row>
    <row r="184" spans="1:4" ht="68" customHeight="1" x14ac:dyDescent="0.2">
      <c r="A184" s="19" t="s">
        <v>174</v>
      </c>
      <c r="B184" s="17" t="s">
        <v>448</v>
      </c>
      <c r="C184" s="13" t="str">
        <f>_xlfn.TEXTJOIN(CHAR(10),TRUE,$F$35:$F$37)</f>
        <v>ISO 15223-1
ISO 20417
ISO 7000</v>
      </c>
      <c r="D18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5" spans="1:4" ht="82" customHeight="1" x14ac:dyDescent="0.2">
      <c r="A185" s="19" t="s">
        <v>173</v>
      </c>
      <c r="B185" s="17" t="s">
        <v>448</v>
      </c>
      <c r="C185" s="13" t="str">
        <f>_xlfn.TEXTJOIN(CHAR(10),TRUE,$F$35:$F$37)</f>
        <v>ISO 15223-1
ISO 20417
ISO 7000</v>
      </c>
      <c r="D18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6" spans="1:4" ht="75" customHeight="1" x14ac:dyDescent="0.2">
      <c r="A186" s="19" t="s">
        <v>175</v>
      </c>
      <c r="B186" s="17" t="s">
        <v>448</v>
      </c>
      <c r="C186" s="13" t="str">
        <f>_xlfn.TEXTJOIN(CHAR(10),TRUE,$F$35:$F$37)</f>
        <v>ISO 15223-1
ISO 20417
ISO 7000</v>
      </c>
      <c r="D18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7" spans="1:4" ht="68" customHeight="1" x14ac:dyDescent="0.2">
      <c r="A187" s="19" t="s">
        <v>176</v>
      </c>
      <c r="B187" s="17" t="s">
        <v>448</v>
      </c>
      <c r="C187" s="13" t="str">
        <f>_xlfn.TEXTJOIN(CHAR(10),TRUE,$F$35:$F$37)</f>
        <v>ISO 15223-1
ISO 20417
ISO 7000</v>
      </c>
      <c r="D18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8" spans="1:4" x14ac:dyDescent="0.2">
      <c r="A188" s="56" t="s">
        <v>177</v>
      </c>
      <c r="B188" s="57"/>
      <c r="C188" s="57"/>
      <c r="D188" s="58"/>
    </row>
    <row r="189" spans="1:4" x14ac:dyDescent="0.2">
      <c r="A189" s="19" t="s">
        <v>405</v>
      </c>
      <c r="B189" s="17" t="s">
        <v>506</v>
      </c>
      <c r="C189" s="19" t="str">
        <f t="shared" ref="C189:D190" si="10">$G$1</f>
        <v>N/A</v>
      </c>
      <c r="D189" s="19" t="str">
        <f t="shared" si="10"/>
        <v>N/A</v>
      </c>
    </row>
    <row r="190" spans="1:4" x14ac:dyDescent="0.2">
      <c r="A190" s="19" t="s">
        <v>406</v>
      </c>
      <c r="B190" s="17" t="s">
        <v>506</v>
      </c>
      <c r="C190" s="19" t="str">
        <f t="shared" si="10"/>
        <v>N/A</v>
      </c>
      <c r="D190" s="19" t="str">
        <f t="shared" si="10"/>
        <v>N/A</v>
      </c>
    </row>
    <row r="191" spans="1:4" x14ac:dyDescent="0.2">
      <c r="A191" s="19" t="s">
        <v>407</v>
      </c>
      <c r="B191" s="17" t="s">
        <v>506</v>
      </c>
      <c r="C191" s="19" t="str">
        <f>$G$1</f>
        <v>N/A</v>
      </c>
      <c r="D191" s="19" t="str">
        <f>$G$1</f>
        <v>N/A</v>
      </c>
    </row>
    <row r="192" spans="1:4" ht="112" customHeight="1" x14ac:dyDescent="0.2">
      <c r="A192" s="19" t="s">
        <v>184</v>
      </c>
      <c r="B192" s="17" t="s">
        <v>448</v>
      </c>
      <c r="C192" s="13" t="str">
        <f t="shared" ref="C192:C197" si="11">_xlfn.TEXTJOIN(CHAR(10),TRUE,$F$35:$F$37)</f>
        <v>ISO 15223-1
ISO 20417
ISO 7000</v>
      </c>
      <c r="D192" s="13" t="str">
        <f t="shared" ref="D192:D197" si="12">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3" spans="1:4" ht="82" customHeight="1" x14ac:dyDescent="0.2">
      <c r="A193" s="19" t="s">
        <v>185</v>
      </c>
      <c r="B193" s="17" t="s">
        <v>448</v>
      </c>
      <c r="C193" s="13" t="str">
        <f t="shared" si="11"/>
        <v>ISO 15223-1
ISO 20417
ISO 7000</v>
      </c>
      <c r="D193"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4" spans="1:4" ht="72" customHeight="1" x14ac:dyDescent="0.2">
      <c r="A194" s="19" t="s">
        <v>186</v>
      </c>
      <c r="B194" s="17" t="s">
        <v>448</v>
      </c>
      <c r="C194" s="13" t="str">
        <f t="shared" si="11"/>
        <v>ISO 15223-1
ISO 20417
ISO 7000</v>
      </c>
      <c r="D194"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5" spans="1:4" ht="78" customHeight="1" x14ac:dyDescent="0.2">
      <c r="A195" s="19" t="s">
        <v>227</v>
      </c>
      <c r="B195" s="17" t="s">
        <v>448</v>
      </c>
      <c r="C195" s="13" t="str">
        <f t="shared" si="11"/>
        <v>ISO 15223-1
ISO 20417
ISO 7000</v>
      </c>
      <c r="D195"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6" spans="1:4" ht="72" customHeight="1" x14ac:dyDescent="0.2">
      <c r="A196" s="13" t="s">
        <v>187</v>
      </c>
      <c r="B196" s="17" t="s">
        <v>448</v>
      </c>
      <c r="C196" s="13" t="str">
        <f t="shared" si="11"/>
        <v>ISO 15223-1
ISO 20417
ISO 7000</v>
      </c>
      <c r="D196"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7" spans="1:4" ht="52" customHeight="1" x14ac:dyDescent="0.2">
      <c r="A197" s="19" t="s">
        <v>355</v>
      </c>
      <c r="B197" s="17" t="s">
        <v>448</v>
      </c>
      <c r="C197" s="13" t="str">
        <f t="shared" si="11"/>
        <v>ISO 15223-1
ISO 20417
ISO 7000</v>
      </c>
      <c r="D197"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8" spans="1:4" ht="76" customHeight="1" x14ac:dyDescent="0.2">
      <c r="A198" s="19" t="s">
        <v>189</v>
      </c>
      <c r="B198" s="17" t="s">
        <v>448</v>
      </c>
      <c r="C198" s="13" t="str">
        <f>_xlfn.TEXTJOIN(CHAR(10),TRUE,$F$30:$F$37)</f>
        <v>ISO 11135
ISO 11137-1
ISO 11137-2
ISO 11607-1
ISO 11607-2
ISO 15223-1
ISO 20417
ISO 7000</v>
      </c>
      <c r="D198" s="13" t="str">
        <f t="shared" ref="D198:D200" si="13">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9" spans="1:4" ht="61" customHeight="1" x14ac:dyDescent="0.2">
      <c r="A199" s="13" t="s">
        <v>190</v>
      </c>
      <c r="B199" s="17" t="s">
        <v>448</v>
      </c>
      <c r="C199" s="13" t="str">
        <f>_xlfn.TEXTJOIN(CHAR(10),TRUE,$F$35:$F$37)</f>
        <v>ISO 15223-1
ISO 20417
ISO 7000</v>
      </c>
      <c r="D1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0" spans="1:4" ht="95" customHeight="1" x14ac:dyDescent="0.2">
      <c r="A200" s="19" t="s">
        <v>191</v>
      </c>
      <c r="B200" s="17" t="s">
        <v>448</v>
      </c>
      <c r="C200" s="13" t="str">
        <f>_xlfn.TEXTJOIN(CHAR(10),TRUE,$F$33:$F$37)</f>
        <v>ISO 11607-1
ISO 11607-2
ISO 15223-1
ISO 20417
ISO 7000</v>
      </c>
      <c r="D200"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1" spans="1:4" ht="53" customHeight="1" x14ac:dyDescent="0.2">
      <c r="A201" s="13" t="s">
        <v>216</v>
      </c>
      <c r="B201" s="17" t="s">
        <v>506</v>
      </c>
      <c r="C201" s="19" t="str">
        <f>$G$1</f>
        <v>N/A</v>
      </c>
      <c r="D201" s="19" t="str">
        <f>$G$1</f>
        <v>N/A</v>
      </c>
    </row>
    <row r="202" spans="1:4" ht="102" customHeight="1" x14ac:dyDescent="0.2">
      <c r="A202" s="19" t="s">
        <v>217</v>
      </c>
      <c r="B202" s="17" t="s">
        <v>448</v>
      </c>
      <c r="C202" s="13" t="str">
        <f>_xlfn.TEXTJOIN(CHAR(10),TRUE,$F$35:$F$37)</f>
        <v>ISO 15223-1
ISO 20417
ISO 7000</v>
      </c>
      <c r="D2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3" spans="1:4" ht="77" customHeight="1" x14ac:dyDescent="0.2">
      <c r="A203" s="13" t="s">
        <v>226</v>
      </c>
      <c r="B203" s="17" t="s">
        <v>448</v>
      </c>
      <c r="C203" s="13" t="str">
        <f>_xlfn.TEXTJOIN(CHAR(10),TRUE,$F$35:$F$37)</f>
        <v>ISO 15223-1
ISO 20417
ISO 7000</v>
      </c>
      <c r="D2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4" spans="1:4" ht="97" customHeight="1" x14ac:dyDescent="0.2">
      <c r="A204" s="13" t="s">
        <v>218</v>
      </c>
      <c r="B204" s="17" t="s">
        <v>506</v>
      </c>
      <c r="C204" s="19" t="str">
        <f>$G$1</f>
        <v>N/A</v>
      </c>
      <c r="D204" s="19" t="str">
        <f>$G$1</f>
        <v>N/A</v>
      </c>
    </row>
    <row r="205" spans="1:4" ht="97" customHeight="1" x14ac:dyDescent="0.2">
      <c r="A205" s="19" t="s">
        <v>219</v>
      </c>
      <c r="B205" s="17" t="s">
        <v>448</v>
      </c>
      <c r="C205" s="13" t="str">
        <f>_xlfn.TEXTJOIN(CHAR(10),TRUE,$F$35:$F$37)</f>
        <v>ISO 15223-1
ISO 20417
ISO 7000</v>
      </c>
      <c r="D20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6" spans="1:4" x14ac:dyDescent="0.2">
      <c r="A206" s="59" t="s">
        <v>220</v>
      </c>
      <c r="B206" s="60"/>
      <c r="C206" s="60"/>
      <c r="D206" s="61"/>
    </row>
    <row r="207" spans="1:4" ht="49" customHeight="1" x14ac:dyDescent="0.2">
      <c r="A207" s="56" t="s">
        <v>221</v>
      </c>
      <c r="B207" s="57"/>
      <c r="C207" s="57"/>
      <c r="D207" s="58"/>
    </row>
    <row r="208" spans="1:4" ht="72" customHeight="1" x14ac:dyDescent="0.2">
      <c r="A208" s="19" t="s">
        <v>222</v>
      </c>
      <c r="B208" s="17" t="s">
        <v>448</v>
      </c>
      <c r="C208" s="13" t="str">
        <f>_xlfn.TEXTJOIN(CHAR(10),TRUE,$F$33:$F$37)</f>
        <v>ISO 11607-1
ISO 11607-2
ISO 15223-1
ISO 20417
ISO 7000</v>
      </c>
      <c r="D208" s="13" t="str">
        <f t="shared" ref="D208:D217" si="14">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9" spans="1:4" ht="77" customHeight="1" x14ac:dyDescent="0.2">
      <c r="A209" s="19" t="s">
        <v>223</v>
      </c>
      <c r="B209" s="17" t="s">
        <v>448</v>
      </c>
      <c r="C209" s="13" t="str">
        <f>_xlfn.TEXTJOIN(CHAR(10),TRUE,$F$33:$F$37)</f>
        <v>ISO 11607-1
ISO 11607-2
ISO 15223-1
ISO 20417
ISO 7000</v>
      </c>
      <c r="D209"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0" spans="1:4" ht="105" customHeight="1" x14ac:dyDescent="0.2">
      <c r="A210" s="19" t="s">
        <v>224</v>
      </c>
      <c r="B210" s="17" t="s">
        <v>448</v>
      </c>
      <c r="C210" s="13" t="str">
        <f>_xlfn.TEXTJOIN(CHAR(10),TRUE,$F$30:$F$37)</f>
        <v>ISO 11135
ISO 11137-1
ISO 11137-2
ISO 11607-1
ISO 11607-2
ISO 15223-1
ISO 20417
ISO 7000</v>
      </c>
      <c r="D210"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1" spans="1:4" ht="71" customHeight="1" x14ac:dyDescent="0.2">
      <c r="A211" s="19" t="s">
        <v>225</v>
      </c>
      <c r="B211" s="17" t="s">
        <v>448</v>
      </c>
      <c r="C211" s="13" t="str">
        <f>_xlfn.TEXTJOIN(CHAR(10),TRUE,$F$35:$F$37)</f>
        <v>ISO 15223-1
ISO 20417
ISO 7000</v>
      </c>
      <c r="D211"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2" spans="1:4" ht="57" customHeight="1" x14ac:dyDescent="0.2">
      <c r="A212" s="19" t="s">
        <v>320</v>
      </c>
      <c r="B212" s="17" t="s">
        <v>448</v>
      </c>
      <c r="C212" s="13" t="str">
        <f>_xlfn.TEXTJOIN(CHAR(10),TRUE,$F$35:$F$37)</f>
        <v>ISO 15223-1
ISO 20417
ISO 7000</v>
      </c>
      <c r="D212"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3" spans="1:4" ht="65" customHeight="1" x14ac:dyDescent="0.2">
      <c r="A213" s="19" t="s">
        <v>321</v>
      </c>
      <c r="B213" s="17" t="s">
        <v>448</v>
      </c>
      <c r="C213" s="13" t="str">
        <f>_xlfn.TEXTJOIN(CHAR(10),TRUE,$F$35:$F$37)</f>
        <v>ISO 15223-1
ISO 20417
ISO 7000</v>
      </c>
      <c r="D213"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4" spans="1:4" ht="61" customHeight="1" x14ac:dyDescent="0.2">
      <c r="A214" s="19" t="s">
        <v>322</v>
      </c>
      <c r="B214" s="17" t="s">
        <v>448</v>
      </c>
      <c r="C214" s="13" t="str">
        <f>_xlfn.TEXTJOIN(CHAR(10),TRUE,$F$35:$F$37)</f>
        <v>ISO 15223-1
ISO 20417
ISO 7000</v>
      </c>
      <c r="D214"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5" spans="1:4" ht="53" customHeight="1" x14ac:dyDescent="0.2">
      <c r="A215" s="19" t="s">
        <v>319</v>
      </c>
      <c r="B215" s="17" t="s">
        <v>448</v>
      </c>
      <c r="C215" s="13" t="str">
        <f>_xlfn.TEXTJOIN(CHAR(10),TRUE,$F$35:$F$37)</f>
        <v>ISO 15223-1
ISO 20417
ISO 7000</v>
      </c>
      <c r="D215"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6" spans="1:4" ht="52" customHeight="1" x14ac:dyDescent="0.2">
      <c r="A216" s="19" t="s">
        <v>323</v>
      </c>
      <c r="B216" s="17" t="s">
        <v>448</v>
      </c>
      <c r="C216" s="13" t="str">
        <f>_xlfn.TEXTJOIN(CHAR(10),TRUE,$F$35:$F$37)</f>
        <v>ISO 15223-1
ISO 20417
ISO 7000</v>
      </c>
      <c r="D216"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7" spans="1:4" ht="85" customHeight="1" x14ac:dyDescent="0.2">
      <c r="A217" s="19" t="s">
        <v>241</v>
      </c>
      <c r="B217" s="17" t="s">
        <v>448</v>
      </c>
      <c r="C217" s="13" t="str">
        <f t="shared" ref="C211:C217" si="15">_xlfn.TEXTJOIN(CHAR(10),TRUE,$F$33:$F$37)</f>
        <v>ISO 11607-1
ISO 11607-2
ISO 15223-1
ISO 20417
ISO 7000</v>
      </c>
      <c r="D217"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8" spans="1:4" x14ac:dyDescent="0.2">
      <c r="A218" s="59" t="s">
        <v>228</v>
      </c>
      <c r="B218" s="60"/>
      <c r="C218" s="60"/>
      <c r="D218" s="61"/>
    </row>
    <row r="219" spans="1:4" x14ac:dyDescent="0.2">
      <c r="A219" s="56" t="s">
        <v>229</v>
      </c>
      <c r="B219" s="57"/>
      <c r="C219" s="57"/>
      <c r="D219" s="58"/>
    </row>
    <row r="220" spans="1:4" ht="50" customHeight="1" x14ac:dyDescent="0.2">
      <c r="A220" s="19" t="s">
        <v>230</v>
      </c>
      <c r="B220" s="17" t="s">
        <v>448</v>
      </c>
      <c r="C220" s="13" t="str">
        <f t="shared" ref="C220:C227" si="16">_xlfn.TEXTJOIN(CHAR(10),TRUE,$F$35:$F$37)</f>
        <v>ISO 15223-1
ISO 20417
ISO 7000</v>
      </c>
      <c r="D220" s="13" t="str">
        <f t="shared" ref="D220:D229" si="17">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1" spans="1:4" ht="62" customHeight="1" x14ac:dyDescent="0.2">
      <c r="A221" s="19" t="s">
        <v>231</v>
      </c>
      <c r="B221" s="17" t="s">
        <v>448</v>
      </c>
      <c r="C221" s="13" t="str">
        <f t="shared" si="16"/>
        <v>ISO 15223-1
ISO 20417
ISO 7000</v>
      </c>
      <c r="D221"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2" spans="1:4" ht="65" customHeight="1" x14ac:dyDescent="0.2">
      <c r="A222" s="19" t="s">
        <v>232</v>
      </c>
      <c r="B222" s="17" t="s">
        <v>448</v>
      </c>
      <c r="C222" s="13" t="str">
        <f t="shared" si="16"/>
        <v>ISO 15223-1
ISO 20417
ISO 7000</v>
      </c>
      <c r="D222"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3" spans="1:4" ht="130" customHeight="1" x14ac:dyDescent="0.2">
      <c r="A223" s="19" t="s">
        <v>233</v>
      </c>
      <c r="B223" s="17" t="s">
        <v>448</v>
      </c>
      <c r="C223" s="13" t="str">
        <f t="shared" si="16"/>
        <v>ISO 15223-1
ISO 20417
ISO 7000</v>
      </c>
      <c r="D223"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4" spans="1:4" ht="139" customHeight="1" x14ac:dyDescent="0.2">
      <c r="A224" s="19" t="s">
        <v>234</v>
      </c>
      <c r="B224" s="17" t="s">
        <v>448</v>
      </c>
      <c r="C224" s="13" t="str">
        <f t="shared" si="16"/>
        <v>ISO 15223-1
ISO 20417
ISO 7000</v>
      </c>
      <c r="D224"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5" spans="1:4" ht="139" customHeight="1" x14ac:dyDescent="0.2">
      <c r="A225" s="19" t="s">
        <v>235</v>
      </c>
      <c r="B225" s="17" t="s">
        <v>448</v>
      </c>
      <c r="C225" s="13" t="str">
        <f>$F$28&amp;CHAR(10)&amp;_xlfn.TEXTJOIN(CHAR(10),TRUE,$F$35:$F$37)</f>
        <v>IEC 62304
ISO 15223-1
ISO 20417
ISO 7000</v>
      </c>
      <c r="D225"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6" spans="1:4" ht="99" customHeight="1" x14ac:dyDescent="0.2">
      <c r="A226" s="19" t="s">
        <v>236</v>
      </c>
      <c r="B226" s="17" t="s">
        <v>448</v>
      </c>
      <c r="C226" s="13" t="str">
        <f>$F$5&amp;CHAR(10)&amp;_xlfn.TEXTJOIN(CHAR(10),TRUE,$F$35:$F$37)</f>
        <v>ISO 14971
ISO 15223-1
ISO 20417
ISO 7000</v>
      </c>
      <c r="D226"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7" spans="1:4" ht="85" customHeight="1" x14ac:dyDescent="0.2">
      <c r="A227" s="19" t="s">
        <v>237</v>
      </c>
      <c r="B227" s="17" t="s">
        <v>448</v>
      </c>
      <c r="C227" s="13" t="str">
        <f t="shared" si="16"/>
        <v>ISO 15223-1
ISO 20417
ISO 7000</v>
      </c>
      <c r="D227"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8" spans="1:4" ht="80" customHeight="1" x14ac:dyDescent="0.2">
      <c r="A228" s="13" t="s">
        <v>238</v>
      </c>
      <c r="B228" s="17" t="s">
        <v>448</v>
      </c>
      <c r="C228" s="13" t="str">
        <f>_xlfn.TEXTJOIN(CHAR(10),TRUE,$F$35:$F$37)</f>
        <v>ISO 15223-1
ISO 20417
ISO 7000</v>
      </c>
      <c r="D228"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9" spans="1:4" ht="75" customHeight="1" x14ac:dyDescent="0.2">
      <c r="A229" s="19" t="s">
        <v>239</v>
      </c>
      <c r="B229" s="17" t="s">
        <v>448</v>
      </c>
      <c r="C229" s="13" t="str">
        <f>_xlfn.TEXTJOIN(CHAR(10),TRUE,$F$35:$F$37)</f>
        <v>ISO 15223-1
ISO 20417
ISO 7000</v>
      </c>
      <c r="D229"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0" spans="1:4" x14ac:dyDescent="0.2">
      <c r="A230" s="56" t="s">
        <v>240</v>
      </c>
      <c r="B230" s="57"/>
      <c r="C230" s="57"/>
      <c r="D230" s="58"/>
    </row>
    <row r="231" spans="1:4" ht="46" customHeight="1" x14ac:dyDescent="0.2">
      <c r="A231" s="13" t="s">
        <v>408</v>
      </c>
      <c r="B231" s="17" t="s">
        <v>506</v>
      </c>
      <c r="C231" s="19" t="str">
        <f t="shared" ref="C231:D234" si="18">$G$1</f>
        <v>N/A</v>
      </c>
      <c r="D231" s="19" t="str">
        <f t="shared" si="18"/>
        <v>N/A</v>
      </c>
    </row>
    <row r="232" spans="1:4" ht="17" x14ac:dyDescent="0.2">
      <c r="A232" s="13" t="s">
        <v>409</v>
      </c>
      <c r="B232" s="17" t="s">
        <v>506</v>
      </c>
      <c r="C232" s="19" t="str">
        <f t="shared" si="18"/>
        <v>N/A</v>
      </c>
      <c r="D232" s="19" t="str">
        <f t="shared" si="18"/>
        <v>N/A</v>
      </c>
    </row>
    <row r="233" spans="1:4" ht="17" x14ac:dyDescent="0.2">
      <c r="A233" s="13" t="s">
        <v>410</v>
      </c>
      <c r="B233" s="17" t="s">
        <v>506</v>
      </c>
      <c r="C233" s="19" t="str">
        <f t="shared" si="18"/>
        <v>N/A</v>
      </c>
      <c r="D233" s="19" t="str">
        <f t="shared" si="18"/>
        <v>N/A</v>
      </c>
    </row>
    <row r="234" spans="1:4" ht="17" x14ac:dyDescent="0.2">
      <c r="A234" s="13" t="s">
        <v>411</v>
      </c>
      <c r="B234" s="17" t="s">
        <v>506</v>
      </c>
      <c r="C234" s="19" t="str">
        <f t="shared" si="18"/>
        <v>N/A</v>
      </c>
      <c r="D234" s="19" t="str">
        <f t="shared" si="18"/>
        <v>N/A</v>
      </c>
    </row>
    <row r="235" spans="1:4" ht="79" customHeight="1" x14ac:dyDescent="0.2">
      <c r="A235" s="19" t="s">
        <v>243</v>
      </c>
      <c r="B235" s="17" t="s">
        <v>448</v>
      </c>
      <c r="C235" s="13" t="str">
        <f>_xlfn.TEXTJOIN(CHAR(10),TRUE,$F$33:$F$37)</f>
        <v>ISO 11607-1
ISO 11607-2
ISO 15223-1
ISO 20417
ISO 7000</v>
      </c>
      <c r="D235" s="13" t="str">
        <f t="shared" ref="D235" si="19">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6" spans="1:4" x14ac:dyDescent="0.2">
      <c r="A236" s="19" t="s">
        <v>242</v>
      </c>
      <c r="B236" s="17" t="s">
        <v>506</v>
      </c>
      <c r="C236" s="19" t="str">
        <f t="shared" ref="C236:D238" si="20">$G$1</f>
        <v>N/A</v>
      </c>
      <c r="D236" s="19" t="str">
        <f t="shared" si="20"/>
        <v>N/A</v>
      </c>
    </row>
    <row r="237" spans="1:4" ht="95" customHeight="1" x14ac:dyDescent="0.2">
      <c r="A237" s="13" t="s">
        <v>433</v>
      </c>
      <c r="B237" s="17" t="s">
        <v>506</v>
      </c>
      <c r="C237" s="19" t="str">
        <f t="shared" si="20"/>
        <v>N/A</v>
      </c>
      <c r="D237" s="19" t="str">
        <f t="shared" si="20"/>
        <v>N/A</v>
      </c>
    </row>
    <row r="238" spans="1:4" ht="81" customHeight="1" x14ac:dyDescent="0.2">
      <c r="A238" s="19" t="s">
        <v>244</v>
      </c>
      <c r="B238" s="17" t="s">
        <v>506</v>
      </c>
      <c r="C238" s="19" t="str">
        <f t="shared" si="20"/>
        <v>N/A</v>
      </c>
      <c r="D238" s="19" t="str">
        <f t="shared" si="20"/>
        <v>N/A</v>
      </c>
    </row>
    <row r="239" spans="1:4" ht="109" customHeight="1" x14ac:dyDescent="0.2">
      <c r="A239" s="13" t="s">
        <v>516</v>
      </c>
      <c r="B239" s="17" t="s">
        <v>448</v>
      </c>
      <c r="C239" s="13" t="str">
        <f>$F$5&amp;CHAR(10)&amp;_xlfn.TEXTJOIN(CHAR(10),TRUE,$F$33:$F$37)</f>
        <v>ISO 14971
ISO 11607-1
ISO 11607-2
ISO 15223-1
ISO 20417
ISO 7000</v>
      </c>
      <c r="D2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0" spans="1:4" x14ac:dyDescent="0.2">
      <c r="A240" s="56" t="s">
        <v>245</v>
      </c>
      <c r="B240" s="57"/>
      <c r="C240" s="57"/>
      <c r="D240" s="58"/>
    </row>
    <row r="241" spans="1:4" ht="30" customHeight="1" x14ac:dyDescent="0.2">
      <c r="A241" s="13" t="s">
        <v>412</v>
      </c>
      <c r="B241" s="17"/>
      <c r="C241" s="54" t="s">
        <v>605</v>
      </c>
      <c r="D241" s="55"/>
    </row>
    <row r="242" spans="1:4" ht="30" customHeight="1" x14ac:dyDescent="0.2">
      <c r="A242" s="13" t="s">
        <v>413</v>
      </c>
      <c r="B242" s="17"/>
      <c r="C242" s="54" t="s">
        <v>605</v>
      </c>
      <c r="D242" s="55"/>
    </row>
    <row r="243" spans="1:4" x14ac:dyDescent="0.2">
      <c r="A243" s="56" t="s">
        <v>246</v>
      </c>
      <c r="B243" s="57"/>
      <c r="C243" s="57"/>
      <c r="D243" s="58"/>
    </row>
    <row r="244" spans="1:4" ht="117" customHeight="1" x14ac:dyDescent="0.2">
      <c r="A244" s="13" t="s">
        <v>414</v>
      </c>
      <c r="B244" s="17" t="s">
        <v>448</v>
      </c>
      <c r="C244" s="13" t="str">
        <f>$F$14&amp;CHAR(10)&amp;$F$20&amp;CHAR(10)&amp;$F$21&amp;CHAR(10)&amp;$F$27&amp;CHAR(10)&amp;_xlfn.TEXTJOIN(CHAR(10),TRUE,$F$33:$F$37)</f>
        <v>ISO/TS 10974
IEC 60601-1
IEC 60601-1-2
IEC 62311
ISO 11607-1
ISO 11607-2
ISO 15223-1
ISO 20417
ISO 7000</v>
      </c>
      <c r="D244" s="13" t="str">
        <f t="shared" ref="D244:D245" si="2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5" spans="1:4" ht="147" customHeight="1" x14ac:dyDescent="0.2">
      <c r="A245" s="13" t="s">
        <v>415</v>
      </c>
      <c r="B245" s="17" t="s">
        <v>448</v>
      </c>
      <c r="C245" s="13" t="str">
        <f>$F$14&amp;CHAR(10)&amp;$F$20&amp;CHAR(10)&amp;$F$21&amp;CHAR(10)&amp;$F$27&amp;CHAR(10)&amp;_xlfn.TEXTJOIN(CHAR(10),TRUE,$F$33:$F$37)</f>
        <v>ISO/TS 10974
IEC 60601-1
IEC 60601-1-2
IEC 62311
ISO 11607-1
ISO 11607-2
ISO 15223-1
ISO 20417
ISO 7000</v>
      </c>
      <c r="D245" s="13" t="str">
        <f t="shared" si="2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6" spans="1:4" ht="49" customHeight="1" x14ac:dyDescent="0.2">
      <c r="A246" s="54" t="s">
        <v>247</v>
      </c>
      <c r="B246" s="62"/>
      <c r="C246" s="62"/>
      <c r="D246" s="55"/>
    </row>
    <row r="247" spans="1:4" ht="80" customHeight="1" x14ac:dyDescent="0.2">
      <c r="A247" s="19" t="s">
        <v>416</v>
      </c>
      <c r="B247" s="17" t="s">
        <v>448</v>
      </c>
      <c r="C247" s="13" t="str">
        <f>$F$5&amp;CHAR(10)&amp;_xlfn.TEXTJOIN(CHAR(10),TRUE,$F$35:$F$37)</f>
        <v>ISO 14971
ISO 15223-1
ISO 20417
ISO 7000</v>
      </c>
      <c r="D247" s="13" t="str">
        <f t="shared" ref="D244:D249" si="22">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8" spans="1:4" ht="87" customHeight="1" x14ac:dyDescent="0.2">
      <c r="A248" s="13" t="s">
        <v>417</v>
      </c>
      <c r="B248" s="17" t="s">
        <v>448</v>
      </c>
      <c r="C248" s="13" t="str">
        <f>$F$5&amp;CHAR(10)&amp;$F$27&amp;CHAR(10)&amp;_xlfn.TEXTJOIN(CHAR(10),TRUE,$F$35:$F$37)</f>
        <v>ISO 14971
IEC 62311
ISO 15223-1
ISO 20417
ISO 7000</v>
      </c>
      <c r="D248" s="13" t="str">
        <f t="shared" si="2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9" spans="1:4" ht="70" customHeight="1" x14ac:dyDescent="0.2">
      <c r="A249" s="13" t="s">
        <v>418</v>
      </c>
      <c r="B249" s="17" t="s">
        <v>448</v>
      </c>
      <c r="C249" s="13" t="str">
        <f>$F$5&amp;CHAR(10)&amp;$F$27&amp;CHAR(10)&amp;_xlfn.TEXTJOIN(CHAR(10),TRUE,$F$35:$F$37)</f>
        <v>ISO 14971
IEC 62311
ISO 15223-1
ISO 20417
ISO 7000</v>
      </c>
      <c r="D249" s="13" t="str">
        <f t="shared" si="2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56" customHeight="1" x14ac:dyDescent="0.2">
      <c r="A252" s="13" t="s">
        <v>421</v>
      </c>
      <c r="B252" s="53"/>
      <c r="C252" s="70" t="s">
        <v>1090</v>
      </c>
      <c r="D252" s="71"/>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ISO 15223-1
ISO 20417
ISO 7000</v>
      </c>
      <c r="D254" s="13" t="str">
        <f t="shared" ref="D254" si="23">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5" spans="1:4" ht="52" customHeight="1" x14ac:dyDescent="0.2">
      <c r="A255" s="56" t="s">
        <v>250</v>
      </c>
      <c r="B255" s="57"/>
      <c r="C255" s="57"/>
      <c r="D255" s="58"/>
    </row>
    <row r="256" spans="1:4" ht="88" customHeight="1" x14ac:dyDescent="0.2">
      <c r="A256" s="19" t="s">
        <v>422</v>
      </c>
      <c r="B256" s="17" t="s">
        <v>448</v>
      </c>
      <c r="C256" s="13" t="str">
        <f>$F$5&amp;CHAR(10)&amp;_xlfn.TEXTJOIN(CHAR(10),TRUE,$F$35:$F$37)</f>
        <v>ISO 14971
ISO 15223-1
ISO 20417
ISO 7000</v>
      </c>
      <c r="D25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7" spans="1:4" ht="78" customHeight="1" x14ac:dyDescent="0.2">
      <c r="A257" s="19" t="s">
        <v>423</v>
      </c>
      <c r="B257" s="17" t="s">
        <v>448</v>
      </c>
      <c r="C257" s="13" t="str">
        <f>$F$5&amp;CHAR(10)&amp;_xlfn.TEXTJOIN(CHAR(10),TRUE,$F$35:$F$37)</f>
        <v>ISO 14971
ISO 15223-1
ISO 20417
ISO 7000</v>
      </c>
      <c r="D2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8" spans="1:4" x14ac:dyDescent="0.2">
      <c r="A258" s="19" t="s">
        <v>251</v>
      </c>
      <c r="B258" s="17" t="s">
        <v>506</v>
      </c>
      <c r="C258" s="19" t="str">
        <f t="shared" ref="C258:D260" si="24">$G$1</f>
        <v>N/A</v>
      </c>
      <c r="D258" s="19" t="str">
        <f t="shared" si="24"/>
        <v>N/A</v>
      </c>
    </row>
    <row r="259" spans="1:4" x14ac:dyDescent="0.2">
      <c r="A259" s="19" t="s">
        <v>252</v>
      </c>
      <c r="B259" s="17" t="s">
        <v>506</v>
      </c>
      <c r="C259" s="19" t="str">
        <f t="shared" si="24"/>
        <v>N/A</v>
      </c>
      <c r="D259" s="19" t="str">
        <f t="shared" si="24"/>
        <v>N/A</v>
      </c>
    </row>
    <row r="260" spans="1:4" x14ac:dyDescent="0.2">
      <c r="A260" s="19" t="s">
        <v>253</v>
      </c>
      <c r="B260" s="17" t="s">
        <v>506</v>
      </c>
      <c r="C260" s="19" t="str">
        <f t="shared" si="24"/>
        <v>N/A</v>
      </c>
      <c r="D260" s="19" t="str">
        <f t="shared" si="24"/>
        <v>N/A</v>
      </c>
    </row>
    <row r="261" spans="1:4" ht="79" customHeight="1" x14ac:dyDescent="0.2">
      <c r="A261" s="19" t="s">
        <v>254</v>
      </c>
      <c r="B261" s="17" t="s">
        <v>448</v>
      </c>
      <c r="C261" s="13" t="str">
        <f>_xlfn.TEXTJOIN(CHAR(10),TRUE,$F$35:$F$37)</f>
        <v>ISO 15223-1
ISO 20417
ISO 7000</v>
      </c>
      <c r="D2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2" spans="1:4" ht="69" customHeight="1" x14ac:dyDescent="0.2">
      <c r="A262" s="13" t="s">
        <v>255</v>
      </c>
      <c r="B262" s="17" t="s">
        <v>448</v>
      </c>
      <c r="C262" s="13" t="str">
        <f>$F$5&amp;CHAR(10)&amp;_xlfn.TEXTJOIN(CHAR(10),TRUE,$F$35:$F$37)</f>
        <v>ISO 14971
ISO 15223-1
ISO 20417
ISO 7000</v>
      </c>
      <c r="D26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3" spans="1:4" ht="109" customHeight="1" x14ac:dyDescent="0.2">
      <c r="A263" s="19" t="s">
        <v>256</v>
      </c>
      <c r="B263" s="17" t="s">
        <v>448</v>
      </c>
      <c r="C263" s="13" t="str">
        <f>_xlfn.TEXTJOIN(CHAR(10),TRUE,$F$35:$F$37)</f>
        <v>ISO 15223-1
ISO 20417
ISO 7000</v>
      </c>
      <c r="D26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4" spans="1:4" ht="75" customHeight="1" x14ac:dyDescent="0.2">
      <c r="A264" s="13" t="s">
        <v>257</v>
      </c>
      <c r="B264" s="17" t="s">
        <v>448</v>
      </c>
      <c r="C264" s="13" t="str">
        <f>$F$28&amp;CHAR(10)&amp;_xlfn.TEXTJOIN(CHAR(10),TRUE,$F$35:$F$37)</f>
        <v>IEC 62304
ISO 15223-1
ISO 20417
ISO 7000</v>
      </c>
      <c r="D26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67">
    <mergeCell ref="A115:D115"/>
    <mergeCell ref="A120:D120"/>
    <mergeCell ref="C25:D25"/>
    <mergeCell ref="H43:J43"/>
    <mergeCell ref="H44:J44"/>
    <mergeCell ref="A55:D55"/>
    <mergeCell ref="A57:D57"/>
    <mergeCell ref="A76:D76"/>
    <mergeCell ref="A59:D59"/>
    <mergeCell ref="A63:D63"/>
    <mergeCell ref="A64:D64"/>
    <mergeCell ref="A6:D6"/>
    <mergeCell ref="A7:D7"/>
    <mergeCell ref="A14:D14"/>
    <mergeCell ref="A19:D19"/>
    <mergeCell ref="A28:D28"/>
    <mergeCell ref="A29:D29"/>
    <mergeCell ref="C34:D34"/>
    <mergeCell ref="C37:D37"/>
    <mergeCell ref="A91:D91"/>
    <mergeCell ref="A84:D84"/>
    <mergeCell ref="A49:D49"/>
    <mergeCell ref="A50:D50"/>
    <mergeCell ref="A40:D40"/>
    <mergeCell ref="A41:D41"/>
    <mergeCell ref="A42:D42"/>
    <mergeCell ref="A46:D46"/>
    <mergeCell ref="A89:D89"/>
    <mergeCell ref="A80:D80"/>
    <mergeCell ref="A79:D79"/>
    <mergeCell ref="A243:D243"/>
    <mergeCell ref="A230:D230"/>
    <mergeCell ref="A206:D206"/>
    <mergeCell ref="A218:D218"/>
    <mergeCell ref="A219:D219"/>
    <mergeCell ref="A104:D104"/>
    <mergeCell ref="A107:D107"/>
    <mergeCell ref="A162:D162"/>
    <mergeCell ref="A125:D125"/>
    <mergeCell ref="A134:D134"/>
    <mergeCell ref="A135:D135"/>
    <mergeCell ref="A138:D138"/>
    <mergeCell ref="A143:D143"/>
    <mergeCell ref="A148:D148"/>
    <mergeCell ref="C150:D150"/>
    <mergeCell ref="A156:D156"/>
    <mergeCell ref="A160:D160"/>
    <mergeCell ref="C123:D123"/>
    <mergeCell ref="C137:D137"/>
    <mergeCell ref="A108:D108"/>
    <mergeCell ref="A111:D111"/>
    <mergeCell ref="A255:D255"/>
    <mergeCell ref="A166:D166"/>
    <mergeCell ref="A182:D182"/>
    <mergeCell ref="A183:D183"/>
    <mergeCell ref="A188:D188"/>
    <mergeCell ref="A207:D207"/>
    <mergeCell ref="A173:D173"/>
    <mergeCell ref="C241:D241"/>
    <mergeCell ref="C242:D242"/>
    <mergeCell ref="C252:D252"/>
    <mergeCell ref="C178:D178"/>
    <mergeCell ref="C179:D179"/>
    <mergeCell ref="A171:D171"/>
    <mergeCell ref="A172:D172"/>
    <mergeCell ref="A246:D246"/>
    <mergeCell ref="A240:D240"/>
  </mergeCells>
  <phoneticPr fontId="14" type="noConversion"/>
  <dataValidations count="1">
    <dataValidation type="list" allowBlank="1" showInputMessage="1" showErrorMessage="1" sqref="B220:B229 B139:B142 B278:B285 B287:B293 B4:B5 B8:B13 B15:B18 B116:B119 B85:B88 B157:B159 B163:B165 B161 B167:B168 B43:B45 B144:B147 B81:B83 B47:B48 B256:B276 B56 B30:B39 B20:B25 B58 B65:B75 B77:B78 B51:B54 B244:B245 B90 B92:B103 B105:B106 B60:B62 B112:B114 B121:B124 B126:B133 B136:B137 B253:B254 B149:B155 B184:B187 B208:B217 B174:B181 B189:B205 B241:B242 B231:B239 B247:B251 B109:B110" xr:uid="{53623E61-7763-7F4B-B2C0-C31BFF627AD4}">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2888-6E50-D243-8B12-CE244CE29EAD}">
  <dimension ref="A1:J264"/>
  <sheetViews>
    <sheetView topLeftCell="A247" zoomScale="80" zoomScaleNormal="80" workbookViewId="0">
      <selection activeCell="C252" sqref="C252:D252"/>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6.66406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4" s="27"/>
      <c r="F4" s="35" t="s">
        <v>17</v>
      </c>
      <c r="G4" s="18" t="s">
        <v>471</v>
      </c>
      <c r="I4" s="18" t="s">
        <v>845</v>
      </c>
      <c r="J4" s="35"/>
    </row>
    <row r="5" spans="1:10" ht="93" customHeight="1" x14ac:dyDescent="0.2">
      <c r="A5" s="13" t="s">
        <v>1</v>
      </c>
      <c r="B5" s="17" t="s">
        <v>448</v>
      </c>
      <c r="C5" s="13" t="str">
        <f>$F$5</f>
        <v>ISO 14971</v>
      </c>
      <c r="D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5" s="27"/>
      <c r="F5" s="35" t="s">
        <v>18</v>
      </c>
      <c r="G5" s="18" t="s">
        <v>472</v>
      </c>
      <c r="I5" s="18" t="s">
        <v>844</v>
      </c>
      <c r="J5" s="35"/>
    </row>
    <row r="6" spans="1:10" ht="34" x14ac:dyDescent="0.2">
      <c r="A6" s="54" t="s">
        <v>2</v>
      </c>
      <c r="B6" s="62"/>
      <c r="C6" s="62"/>
      <c r="D6" s="55"/>
      <c r="E6" s="27"/>
      <c r="F6" s="35" t="s">
        <v>9</v>
      </c>
      <c r="G6" s="18" t="s">
        <v>473</v>
      </c>
      <c r="I6" s="18" t="s">
        <v>778</v>
      </c>
      <c r="J6" s="35"/>
    </row>
    <row r="7" spans="1:10" ht="34" x14ac:dyDescent="0.2">
      <c r="A7" s="54" t="s">
        <v>28</v>
      </c>
      <c r="B7" s="62"/>
      <c r="C7" s="62"/>
      <c r="D7" s="55"/>
      <c r="E7" s="27"/>
      <c r="F7" s="35" t="s">
        <v>600</v>
      </c>
      <c r="G7" s="18" t="s">
        <v>601</v>
      </c>
      <c r="I7" s="18" t="s">
        <v>779</v>
      </c>
      <c r="J7" s="35"/>
    </row>
    <row r="8" spans="1:10" ht="72" customHeight="1" x14ac:dyDescent="0.2">
      <c r="A8" s="13" t="s">
        <v>29</v>
      </c>
      <c r="B8" s="17" t="s">
        <v>448</v>
      </c>
      <c r="C8" s="13" t="str">
        <f t="shared" ref="C8:C13" si="0">$F$5</f>
        <v>ISO 14971</v>
      </c>
      <c r="D8" s="13" t="str">
        <f t="shared" ref="D8:D13" si="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8" s="27"/>
      <c r="F8" s="35" t="s">
        <v>11</v>
      </c>
      <c r="G8" s="18" t="s">
        <v>474</v>
      </c>
      <c r="I8" s="18" t="s">
        <v>780</v>
      </c>
      <c r="J8" s="35"/>
    </row>
    <row r="9" spans="1:10" ht="55" customHeight="1" x14ac:dyDescent="0.2">
      <c r="A9" s="13" t="s">
        <v>30</v>
      </c>
      <c r="B9" s="17" t="s">
        <v>448</v>
      </c>
      <c r="C9" s="13" t="str">
        <f t="shared" si="0"/>
        <v>ISO 14971</v>
      </c>
      <c r="D9"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9" s="27"/>
      <c r="F9" s="35" t="s">
        <v>772</v>
      </c>
      <c r="G9" s="18" t="s">
        <v>773</v>
      </c>
      <c r="I9" s="18" t="s">
        <v>842</v>
      </c>
      <c r="J9" s="35"/>
    </row>
    <row r="10" spans="1:10" ht="57" customHeight="1" x14ac:dyDescent="0.2">
      <c r="A10" s="13" t="s">
        <v>31</v>
      </c>
      <c r="B10" s="17" t="s">
        <v>448</v>
      </c>
      <c r="C10" s="13" t="str">
        <f t="shared" si="0"/>
        <v>ISO 14971</v>
      </c>
      <c r="D10"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0" s="27"/>
      <c r="F10" s="35" t="s">
        <v>10</v>
      </c>
      <c r="G10" s="18" t="s">
        <v>476</v>
      </c>
      <c r="I10" s="18" t="s">
        <v>843</v>
      </c>
      <c r="J10" s="35"/>
    </row>
    <row r="11" spans="1:10" ht="59" customHeight="1" x14ac:dyDescent="0.2">
      <c r="A11" s="13" t="s">
        <v>80</v>
      </c>
      <c r="B11" s="17" t="s">
        <v>448</v>
      </c>
      <c r="C11" s="13" t="str">
        <f t="shared" si="0"/>
        <v>ISO 14971</v>
      </c>
      <c r="D11"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1" s="27"/>
      <c r="F11" s="35" t="s">
        <v>496</v>
      </c>
      <c r="G11" s="18" t="s">
        <v>497</v>
      </c>
      <c r="I11" s="18" t="s">
        <v>781</v>
      </c>
      <c r="J11" s="35"/>
    </row>
    <row r="12" spans="1:10" ht="73" customHeight="1" x14ac:dyDescent="0.2">
      <c r="A12" s="13" t="s">
        <v>32</v>
      </c>
      <c r="B12" s="17" t="s">
        <v>448</v>
      </c>
      <c r="C12" s="13" t="str">
        <f t="shared" si="0"/>
        <v>ISO 14971</v>
      </c>
      <c r="D12"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2" s="27"/>
      <c r="F12" s="35" t="s">
        <v>14</v>
      </c>
      <c r="G12" s="18" t="s">
        <v>477</v>
      </c>
      <c r="I12" s="18" t="s">
        <v>782</v>
      </c>
      <c r="J12" s="35"/>
    </row>
    <row r="13" spans="1:10" ht="52" customHeight="1" x14ac:dyDescent="0.2">
      <c r="A13" s="13" t="s">
        <v>79</v>
      </c>
      <c r="B13" s="17" t="s">
        <v>448</v>
      </c>
      <c r="C13" s="13" t="str">
        <f t="shared" si="0"/>
        <v>ISO 14971</v>
      </c>
      <c r="D13"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3" s="27"/>
      <c r="F13" s="35" t="s">
        <v>602</v>
      </c>
      <c r="G13" s="18" t="s">
        <v>825</v>
      </c>
      <c r="I13" s="18" t="s">
        <v>783</v>
      </c>
      <c r="J13" s="35"/>
    </row>
    <row r="14" spans="1:10" ht="64" customHeight="1" x14ac:dyDescent="0.2">
      <c r="A14" s="65" t="s">
        <v>33</v>
      </c>
      <c r="B14" s="65"/>
      <c r="C14" s="65"/>
      <c r="D14" s="65"/>
      <c r="F14" s="35" t="s">
        <v>818</v>
      </c>
      <c r="G14" s="18" t="s">
        <v>819</v>
      </c>
      <c r="I14" s="18" t="s">
        <v>784</v>
      </c>
      <c r="J14" s="35"/>
    </row>
    <row r="15" spans="1:10" ht="50" customHeight="1" x14ac:dyDescent="0.2">
      <c r="A15" s="13" t="s">
        <v>5</v>
      </c>
      <c r="B15" s="17" t="s">
        <v>448</v>
      </c>
      <c r="C15" s="13" t="str">
        <f>$F$5</f>
        <v>ISO 14971</v>
      </c>
      <c r="D1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5" s="35" t="s">
        <v>840</v>
      </c>
      <c r="G15" s="18" t="s">
        <v>841</v>
      </c>
      <c r="I15" s="18" t="s">
        <v>785</v>
      </c>
      <c r="J15" s="35"/>
    </row>
    <row r="16" spans="1:10" ht="82" customHeight="1" x14ac:dyDescent="0.2">
      <c r="A16" s="13" t="s">
        <v>34</v>
      </c>
      <c r="B16" s="17" t="s">
        <v>448</v>
      </c>
      <c r="C16" s="13" t="str">
        <f>$F$5</f>
        <v>ISO 14971</v>
      </c>
      <c r="D1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6" s="35" t="s">
        <v>815</v>
      </c>
      <c r="G16" s="18" t="s">
        <v>814</v>
      </c>
      <c r="I16" s="18" t="s">
        <v>786</v>
      </c>
      <c r="J16" s="35"/>
    </row>
    <row r="17" spans="1:10" ht="78" customHeight="1" x14ac:dyDescent="0.2">
      <c r="A17" s="13" t="s">
        <v>35</v>
      </c>
      <c r="B17" s="17" t="s">
        <v>448</v>
      </c>
      <c r="C17" s="13" t="str">
        <f>$F$5</f>
        <v>ISO 14971</v>
      </c>
      <c r="D1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7" s="35" t="s">
        <v>816</v>
      </c>
      <c r="G17" s="18" t="s">
        <v>817</v>
      </c>
      <c r="I17" s="18" t="s">
        <v>787</v>
      </c>
      <c r="J17" s="35"/>
    </row>
    <row r="18" spans="1:10" ht="85" customHeight="1" x14ac:dyDescent="0.2">
      <c r="A18" s="26" t="s">
        <v>0</v>
      </c>
      <c r="B18" s="17" t="s">
        <v>448</v>
      </c>
      <c r="C18" s="13" t="str">
        <f>$F$5</f>
        <v>ISO 14971</v>
      </c>
      <c r="D1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8" s="35" t="s">
        <v>832</v>
      </c>
      <c r="G18" s="18" t="s">
        <v>833</v>
      </c>
      <c r="I18" s="18" t="s">
        <v>788</v>
      </c>
      <c r="J18" s="35"/>
    </row>
    <row r="19" spans="1:10" ht="34" x14ac:dyDescent="0.2">
      <c r="A19" s="63" t="s">
        <v>6</v>
      </c>
      <c r="B19" s="63"/>
      <c r="C19" s="63"/>
      <c r="D19" s="63"/>
      <c r="F19" s="35" t="s">
        <v>834</v>
      </c>
      <c r="G19" s="18" t="s">
        <v>835</v>
      </c>
      <c r="I19" s="18" t="s">
        <v>789</v>
      </c>
      <c r="J19" s="35"/>
    </row>
    <row r="20" spans="1:10" ht="117" customHeight="1" x14ac:dyDescent="0.2">
      <c r="A20" s="13" t="s">
        <v>7</v>
      </c>
      <c r="B20" s="17" t="s">
        <v>448</v>
      </c>
      <c r="C20" s="13" t="str">
        <f>$F$5&amp;CHAR(10)&amp;$F$23</f>
        <v>ISO 14971
IEC 62366-1</v>
      </c>
      <c r="D2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0" s="35" t="s">
        <v>823</v>
      </c>
      <c r="G20" s="18" t="s">
        <v>824</v>
      </c>
      <c r="I20" s="18" t="s">
        <v>790</v>
      </c>
      <c r="J20" s="35"/>
    </row>
    <row r="21" spans="1:10" ht="84" customHeight="1" x14ac:dyDescent="0.2">
      <c r="A21" s="13" t="s">
        <v>8</v>
      </c>
      <c r="B21" s="17" t="s">
        <v>448</v>
      </c>
      <c r="C21" s="13" t="str">
        <f>$F$5&amp;CHAR(10)&amp;$F$23</f>
        <v>ISO 14971
IEC 62366-1</v>
      </c>
      <c r="D2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1" s="35" t="s">
        <v>838</v>
      </c>
      <c r="G21" s="18" t="s">
        <v>839</v>
      </c>
      <c r="I21" s="18" t="s">
        <v>791</v>
      </c>
      <c r="J21" s="35"/>
    </row>
    <row r="22" spans="1:10" ht="146" customHeight="1" x14ac:dyDescent="0.2">
      <c r="A22" s="13" t="s">
        <v>36</v>
      </c>
      <c r="B22" s="17" t="s">
        <v>448</v>
      </c>
      <c r="C22" s="13" t="str">
        <f>$F$5&amp;CHAR(10)&amp;_xlfn.TEXTJOIN(CHAR(10),TRUE,$F$14:$F$23)</f>
        <v>ISO 14971
ISO 17664-1
ISO 21535
ISO 5832-1
ISO 5832-2
ISO 5832-3
ISO 5832-9
ISO 6475
ISO 7206-4
ISO 7206-6
IEC 62366-1</v>
      </c>
      <c r="D2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2" s="35" t="s">
        <v>836</v>
      </c>
      <c r="G22" s="18" t="s">
        <v>837</v>
      </c>
      <c r="I22" s="18" t="s">
        <v>792</v>
      </c>
      <c r="J22" s="35"/>
    </row>
    <row r="23" spans="1:10" ht="145" customHeight="1" x14ac:dyDescent="0.2">
      <c r="A23" s="13" t="s">
        <v>37</v>
      </c>
      <c r="B23" s="17" t="s">
        <v>448</v>
      </c>
      <c r="C23" s="13" t="str">
        <f>$F$4&amp;CHAR(10)&amp;$F$5&amp;CHAR(10)&amp;_xlfn.TEXTJOIN(CHAR(10),TRUE,$F$14:$F$22)&amp;CHAR(10)&amp;$F$30&amp;CHAR(10)&amp;$F$31&amp;CHAR(10)&amp;$F$32</f>
        <v>ISO 13485
ISO 14971
ISO 17664-1
ISO 21535
ISO 5832-1
ISO 5832-2
ISO 5832-3
ISO 5832-9
ISO 6475
ISO 7206-4
ISO 7206-6
ISO 11607-1
ISO 11607-2
ISO 20417</v>
      </c>
      <c r="D2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3" s="35" t="s">
        <v>504</v>
      </c>
      <c r="G23" s="18" t="s">
        <v>505</v>
      </c>
      <c r="I23" s="18" t="s">
        <v>793</v>
      </c>
      <c r="J23" s="35"/>
    </row>
    <row r="24" spans="1:10" ht="102" customHeight="1" x14ac:dyDescent="0.2">
      <c r="A24" s="13" t="s">
        <v>39</v>
      </c>
      <c r="B24" s="17" t="s">
        <v>448</v>
      </c>
      <c r="C24" s="13" t="str">
        <f>$F$5</f>
        <v>ISO 14971</v>
      </c>
      <c r="D2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4" s="35" t="s">
        <v>826</v>
      </c>
      <c r="G24" s="18" t="s">
        <v>827</v>
      </c>
      <c r="I24" s="18" t="s">
        <v>794</v>
      </c>
      <c r="J24" s="35"/>
    </row>
    <row r="25" spans="1:10" ht="51" x14ac:dyDescent="0.2">
      <c r="A25" s="13" t="s">
        <v>38</v>
      </c>
      <c r="B25" s="17"/>
      <c r="C25" s="54" t="s">
        <v>605</v>
      </c>
      <c r="D25" s="55"/>
      <c r="F25" s="35" t="s">
        <v>846</v>
      </c>
      <c r="G25" s="18" t="s">
        <v>821</v>
      </c>
      <c r="I25" s="18" t="s">
        <v>795</v>
      </c>
      <c r="J25" s="35"/>
    </row>
    <row r="26" spans="1:10" ht="51" customHeight="1" x14ac:dyDescent="0.2">
      <c r="F26" s="35" t="s">
        <v>847</v>
      </c>
      <c r="G26" s="18" t="s">
        <v>828</v>
      </c>
      <c r="I26" s="18" t="s">
        <v>796</v>
      </c>
      <c r="J26" s="35"/>
    </row>
    <row r="27" spans="1:10" ht="34" x14ac:dyDescent="0.2">
      <c r="A27" s="33" t="s">
        <v>23</v>
      </c>
      <c r="B27" s="20" t="s">
        <v>3</v>
      </c>
      <c r="C27" s="33" t="s">
        <v>4</v>
      </c>
      <c r="D27" s="33" t="s">
        <v>26</v>
      </c>
      <c r="F27" s="35" t="s">
        <v>566</v>
      </c>
      <c r="G27" s="18" t="s">
        <v>831</v>
      </c>
      <c r="I27" s="18" t="s">
        <v>797</v>
      </c>
      <c r="J27" s="35"/>
    </row>
    <row r="28" spans="1:10" ht="50" customHeight="1" x14ac:dyDescent="0.2">
      <c r="A28" s="66" t="s">
        <v>42</v>
      </c>
      <c r="B28" s="66"/>
      <c r="C28" s="66"/>
      <c r="D28" s="66"/>
      <c r="F28" s="35" t="s">
        <v>829</v>
      </c>
      <c r="G28" s="18" t="s">
        <v>830</v>
      </c>
      <c r="I28" s="18" t="s">
        <v>798</v>
      </c>
    </row>
    <row r="29" spans="1:10" ht="34" x14ac:dyDescent="0.2">
      <c r="A29" s="65" t="s">
        <v>41</v>
      </c>
      <c r="B29" s="65"/>
      <c r="C29" s="65"/>
      <c r="D29" s="65"/>
      <c r="F29" s="35" t="s">
        <v>820</v>
      </c>
      <c r="G29" s="18" t="s">
        <v>822</v>
      </c>
      <c r="I29" s="18" t="s">
        <v>799</v>
      </c>
    </row>
    <row r="30" spans="1:10" ht="129" customHeight="1" x14ac:dyDescent="0.2">
      <c r="A30" s="19" t="s">
        <v>61</v>
      </c>
      <c r="B30" s="17" t="s">
        <v>448</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0" s="35" t="s">
        <v>483</v>
      </c>
      <c r="G30" s="18" t="s">
        <v>484</v>
      </c>
      <c r="I30" s="18" t="s">
        <v>800</v>
      </c>
    </row>
    <row r="31" spans="1:10" ht="117" customHeight="1" x14ac:dyDescent="0.2">
      <c r="A31" s="13" t="s">
        <v>60</v>
      </c>
      <c r="B31" s="17" t="s">
        <v>448</v>
      </c>
      <c r="C31" s="13" t="str">
        <f>_xlfn.TEXTJOIN(CHAR(10),TRUE,$F$6:$F$13)</f>
        <v>ISO 10993-1
ISO 10993-3
ISO 10993-5
ISO 10993-6
ISO 10993-10
ISO 10993-11
ISO 10993-12
ISO 10993-18</v>
      </c>
      <c r="D3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1" s="35" t="s">
        <v>500</v>
      </c>
      <c r="G31" s="18" t="s">
        <v>501</v>
      </c>
      <c r="I31" s="18" t="s">
        <v>801</v>
      </c>
    </row>
    <row r="32" spans="1:10" ht="110" customHeight="1" x14ac:dyDescent="0.2">
      <c r="A32" s="19" t="s">
        <v>59</v>
      </c>
      <c r="B32" s="17" t="s">
        <v>448</v>
      </c>
      <c r="C32" s="13" t="str">
        <f>_xlfn.TEXTJOIN(CHAR(10),TRUE,$F$6:$F$13)</f>
        <v>ISO 10993-1
ISO 10993-3
ISO 10993-5
ISO 10993-6
ISO 10993-10
ISO 10993-11
ISO 10993-12
ISO 10993-18</v>
      </c>
      <c r="D3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2" s="35" t="s">
        <v>479</v>
      </c>
      <c r="G32" s="18" t="s">
        <v>597</v>
      </c>
      <c r="I32" s="18" t="s">
        <v>802</v>
      </c>
    </row>
    <row r="33" spans="1:9" ht="108" customHeight="1" x14ac:dyDescent="0.2">
      <c r="A33" s="19" t="s">
        <v>58</v>
      </c>
      <c r="B33" s="17" t="s">
        <v>448</v>
      </c>
      <c r="C33" s="13" t="str">
        <f>$F$4&amp;CHAR(10)&amp;_xlfn.TEXTJOIN(CHAR(10),TRUE,$F$14:$F$23)</f>
        <v>ISO 13485
ISO 17664-1
ISO 21535
ISO 5832-1
ISO 5832-2
ISO 5832-3
ISO 5832-9
ISO 6475
ISO 7206-4
ISO 7206-6
IEC 62366-1</v>
      </c>
      <c r="D3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3" s="38"/>
      <c r="G33" s="21"/>
      <c r="I33" s="18" t="s">
        <v>803</v>
      </c>
    </row>
    <row r="34" spans="1:9" ht="28" customHeight="1" x14ac:dyDescent="0.2">
      <c r="A34" s="19" t="s">
        <v>57</v>
      </c>
      <c r="B34" s="17"/>
      <c r="C34" s="54" t="s">
        <v>605</v>
      </c>
      <c r="D34" s="55"/>
      <c r="F34" s="38"/>
      <c r="G34" s="21"/>
      <c r="I34" s="18" t="s">
        <v>804</v>
      </c>
    </row>
    <row r="35" spans="1:9" ht="73" customHeight="1" x14ac:dyDescent="0.2">
      <c r="A35" s="19" t="s">
        <v>56</v>
      </c>
      <c r="B35" s="17" t="s">
        <v>448</v>
      </c>
      <c r="C35" s="13" t="str">
        <f>_xlfn.TEXTJOIN(CHAR(10),TRUE,$F$14:$F$23)</f>
        <v>ISO 17664-1
ISO 21535
ISO 5832-1
ISO 5832-2
ISO 5832-3
ISO 5832-9
ISO 6475
ISO 7206-4
ISO 7206-6
IEC 62366-1</v>
      </c>
      <c r="D3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5" s="38"/>
      <c r="G35" s="21"/>
      <c r="I35" s="18" t="s">
        <v>805</v>
      </c>
    </row>
    <row r="36" spans="1:9" ht="79" customHeight="1" x14ac:dyDescent="0.2">
      <c r="A36" s="19" t="s">
        <v>55</v>
      </c>
      <c r="B36" s="17" t="s">
        <v>448</v>
      </c>
      <c r="C36" s="13" t="str">
        <f>_xlfn.TEXTJOIN(CHAR(10),TRUE,$F$17:$F$22)</f>
        <v>ISO 5832-2
ISO 5832-3
ISO 5832-9
ISO 6475
ISO 7206-4
ISO 7206-6</v>
      </c>
      <c r="D3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6" s="38"/>
      <c r="G36" s="21"/>
      <c r="I36" s="18" t="s">
        <v>806</v>
      </c>
    </row>
    <row r="37" spans="1:9" ht="23" customHeight="1" x14ac:dyDescent="0.2">
      <c r="A37" s="19" t="s">
        <v>43</v>
      </c>
      <c r="B37" s="53"/>
      <c r="C37" s="70" t="s">
        <v>605</v>
      </c>
      <c r="D37" s="71"/>
      <c r="F37" s="38"/>
      <c r="G37" s="21"/>
      <c r="I37" s="18" t="s">
        <v>807</v>
      </c>
    </row>
    <row r="38" spans="1:9" ht="138" customHeight="1" x14ac:dyDescent="0.2">
      <c r="A38" s="13" t="s">
        <v>44</v>
      </c>
      <c r="B38" s="17" t="s">
        <v>448</v>
      </c>
      <c r="C38" s="13" t="str">
        <f>_xlfn.TEXTJOIN(CHAR(10),TRUE,$F$5:$F$13)</f>
        <v>ISO 14971
ISO 10993-1
ISO 10993-3
ISO 10993-5
ISO 10993-6
ISO 10993-10
ISO 10993-11
ISO 10993-12
ISO 10993-18</v>
      </c>
      <c r="D3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8" s="38"/>
      <c r="G38" s="21"/>
      <c r="I38" s="18" t="s">
        <v>808</v>
      </c>
    </row>
    <row r="39" spans="1:9" ht="133" customHeight="1" x14ac:dyDescent="0.2">
      <c r="A39" s="13" t="s">
        <v>550</v>
      </c>
      <c r="B39" s="17" t="s">
        <v>448</v>
      </c>
      <c r="C39" s="13" t="str">
        <f>F4&amp;CHAR(10)&amp;F5</f>
        <v>ISO 13485
ISO 14971</v>
      </c>
      <c r="D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9" s="38"/>
      <c r="G39" s="21"/>
      <c r="I39" s="18" t="s">
        <v>809</v>
      </c>
    </row>
    <row r="40" spans="1:9" ht="16" customHeight="1" x14ac:dyDescent="0.2">
      <c r="A40" s="64" t="s">
        <v>45</v>
      </c>
      <c r="B40" s="64"/>
      <c r="C40" s="64"/>
      <c r="D40" s="64"/>
      <c r="F40" s="38"/>
      <c r="G40" s="21"/>
      <c r="I40" s="18" t="s">
        <v>810</v>
      </c>
    </row>
    <row r="41" spans="1:9" ht="16" customHeight="1" x14ac:dyDescent="0.2">
      <c r="A41" s="64" t="s">
        <v>46</v>
      </c>
      <c r="B41" s="64"/>
      <c r="C41" s="64"/>
      <c r="D41" s="64"/>
      <c r="F41" s="38"/>
      <c r="G41" s="21"/>
      <c r="I41" s="18" t="s">
        <v>811</v>
      </c>
    </row>
    <row r="42" spans="1:9" ht="29" customHeight="1" x14ac:dyDescent="0.2">
      <c r="A42" s="65" t="s">
        <v>47</v>
      </c>
      <c r="B42" s="65"/>
      <c r="C42" s="65"/>
      <c r="D42" s="65"/>
      <c r="F42" s="38"/>
      <c r="G42" s="21"/>
      <c r="I42" s="18" t="s">
        <v>812</v>
      </c>
    </row>
    <row r="43" spans="1:9" ht="161" customHeight="1" x14ac:dyDescent="0.2">
      <c r="A43" s="18" t="s">
        <v>48</v>
      </c>
      <c r="B43" s="17" t="s">
        <v>448</v>
      </c>
      <c r="C43" s="13" t="str">
        <f>$F$5&amp;CHAR(10)&amp;_xlfn.TEXTJOIN(CHAR(10),TRUE,$F$14:$F$22)</f>
        <v>ISO 14971
ISO 17664-1
ISO 21535
ISO 5832-1
ISO 5832-2
ISO 5832-3
ISO 5832-9
ISO 6475
ISO 7206-4
ISO 7206-6</v>
      </c>
      <c r="D4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43" s="38"/>
      <c r="G43" s="21"/>
      <c r="I43" s="18" t="s">
        <v>813</v>
      </c>
    </row>
    <row r="44" spans="1:9" x14ac:dyDescent="0.2">
      <c r="A44" s="19" t="s">
        <v>49</v>
      </c>
      <c r="B44" s="17" t="s">
        <v>506</v>
      </c>
      <c r="C44" s="19" t="str">
        <f>$G$1</f>
        <v>N/A</v>
      </c>
      <c r="D44" s="19" t="str">
        <f>$G$1</f>
        <v>N/A</v>
      </c>
      <c r="F44" s="38"/>
      <c r="G44" s="21"/>
    </row>
    <row r="45" spans="1:9" ht="17" x14ac:dyDescent="0.2">
      <c r="A45" s="18" t="s">
        <v>50</v>
      </c>
      <c r="B45" s="17" t="s">
        <v>506</v>
      </c>
      <c r="C45" s="19" t="str">
        <f>$G$1</f>
        <v>N/A</v>
      </c>
      <c r="D45" s="19" t="str">
        <f>$G$1</f>
        <v>N/A</v>
      </c>
      <c r="F45" s="38"/>
      <c r="G45" s="21"/>
    </row>
    <row r="46" spans="1:9" x14ac:dyDescent="0.2">
      <c r="A46" s="65" t="s">
        <v>51</v>
      </c>
      <c r="B46" s="65"/>
      <c r="C46" s="65"/>
      <c r="D46" s="65"/>
      <c r="F46" s="38"/>
      <c r="G46" s="21"/>
    </row>
    <row r="47" spans="1:9" ht="34" x14ac:dyDescent="0.2">
      <c r="A47" s="13" t="s">
        <v>179</v>
      </c>
      <c r="B47" s="17" t="s">
        <v>506</v>
      </c>
      <c r="C47" s="19" t="str">
        <f>$G$1</f>
        <v>N/A</v>
      </c>
      <c r="D47" s="19" t="str">
        <f>$G$1</f>
        <v>N/A</v>
      </c>
      <c r="F47" s="38"/>
      <c r="G47" s="21"/>
    </row>
    <row r="48" spans="1:9" ht="51" customHeight="1" x14ac:dyDescent="0.2">
      <c r="A48" s="13" t="s">
        <v>180</v>
      </c>
      <c r="B48" s="17" t="s">
        <v>506</v>
      </c>
      <c r="C48" s="19" t="str">
        <f>$G$1</f>
        <v>N/A</v>
      </c>
      <c r="D48" s="19" t="str">
        <f>$G$1</f>
        <v>N/A</v>
      </c>
      <c r="F48" s="38"/>
      <c r="G48" s="21"/>
    </row>
    <row r="49" spans="1:7" x14ac:dyDescent="0.2">
      <c r="A49" s="66" t="s">
        <v>78</v>
      </c>
      <c r="B49" s="66"/>
      <c r="C49" s="66"/>
      <c r="D49" s="66"/>
      <c r="F49" s="38"/>
      <c r="G49" s="21"/>
    </row>
    <row r="50" spans="1:7" x14ac:dyDescent="0.2">
      <c r="A50" s="65" t="s">
        <v>52</v>
      </c>
      <c r="B50" s="65"/>
      <c r="C50" s="65"/>
      <c r="D50" s="65"/>
      <c r="F50" s="38"/>
      <c r="G50" s="21"/>
    </row>
    <row r="51" spans="1:7" x14ac:dyDescent="0.2">
      <c r="A51" s="19" t="s">
        <v>54</v>
      </c>
      <c r="B51" s="17" t="s">
        <v>506</v>
      </c>
      <c r="C51" s="19" t="str">
        <f t="shared" ref="C51:D54" si="2">$G$1</f>
        <v>N/A</v>
      </c>
      <c r="D51" s="19" t="str">
        <f t="shared" si="2"/>
        <v>N/A</v>
      </c>
      <c r="F51" s="38"/>
      <c r="G51" s="21"/>
    </row>
    <row r="52" spans="1:7" ht="51" x14ac:dyDescent="0.2">
      <c r="A52" s="13" t="s">
        <v>53</v>
      </c>
      <c r="B52" s="17" t="s">
        <v>506</v>
      </c>
      <c r="C52" s="19" t="str">
        <f t="shared" si="2"/>
        <v>N/A</v>
      </c>
      <c r="D52" s="19" t="str">
        <f t="shared" si="2"/>
        <v>N/A</v>
      </c>
      <c r="F52" s="38"/>
      <c r="G52" s="21"/>
    </row>
    <row r="53" spans="1:7" ht="74" customHeight="1" x14ac:dyDescent="0.2">
      <c r="A53" s="13" t="s">
        <v>94</v>
      </c>
      <c r="B53" s="17" t="s">
        <v>506</v>
      </c>
      <c r="C53" s="19" t="str">
        <f t="shared" si="2"/>
        <v>N/A</v>
      </c>
      <c r="D53" s="19" t="str">
        <f t="shared" si="2"/>
        <v>N/A</v>
      </c>
      <c r="F53" s="38"/>
      <c r="G53" s="21"/>
    </row>
    <row r="54" spans="1:7" x14ac:dyDescent="0.2">
      <c r="A54" s="19" t="s">
        <v>82</v>
      </c>
      <c r="B54" s="17" t="s">
        <v>506</v>
      </c>
      <c r="C54" s="19" t="str">
        <f t="shared" si="2"/>
        <v>N/A</v>
      </c>
      <c r="D54" s="19" t="str">
        <f t="shared" si="2"/>
        <v>N/A</v>
      </c>
      <c r="F54" s="38"/>
      <c r="G54" s="21"/>
    </row>
    <row r="55" spans="1:7" ht="17" customHeight="1" x14ac:dyDescent="0.2">
      <c r="A55" s="64" t="s">
        <v>62</v>
      </c>
      <c r="B55" s="64"/>
      <c r="C55" s="64"/>
      <c r="D55" s="64"/>
    </row>
    <row r="56" spans="1:7" ht="85" x14ac:dyDescent="0.2">
      <c r="A56" s="13" t="s">
        <v>81</v>
      </c>
      <c r="B56" s="17" t="s">
        <v>506</v>
      </c>
      <c r="C56" s="19" t="str">
        <f>$G$1</f>
        <v>N/A</v>
      </c>
      <c r="D56" s="19" t="str">
        <f>$G$1</f>
        <v>N/A</v>
      </c>
    </row>
    <row r="57" spans="1:7" ht="17" customHeight="1" x14ac:dyDescent="0.2">
      <c r="A57" s="64" t="s">
        <v>63</v>
      </c>
      <c r="B57" s="64"/>
      <c r="C57" s="64"/>
      <c r="D57" s="64"/>
    </row>
    <row r="58" spans="1:7" ht="17" customHeight="1" x14ac:dyDescent="0.2">
      <c r="A58" s="13" t="s">
        <v>515</v>
      </c>
      <c r="B58" s="17" t="s">
        <v>506</v>
      </c>
      <c r="C58" s="19" t="str">
        <f>$G$1</f>
        <v>N/A</v>
      </c>
      <c r="D58" s="19" t="str">
        <f>$G$1</f>
        <v>N/A</v>
      </c>
    </row>
    <row r="59" spans="1:7" ht="17" customHeight="1" x14ac:dyDescent="0.2">
      <c r="A59" s="64" t="s">
        <v>64</v>
      </c>
      <c r="B59" s="64"/>
      <c r="C59" s="64"/>
      <c r="D59" s="64"/>
    </row>
    <row r="60" spans="1:7" ht="163" customHeight="1" x14ac:dyDescent="0.2">
      <c r="A60" s="13" t="s">
        <v>510</v>
      </c>
      <c r="B60" s="17" t="s">
        <v>448</v>
      </c>
      <c r="C60" s="13" t="str">
        <f>$F$5&amp;CHAR(10)&amp;$F$32</f>
        <v>ISO 14971
ISO 20417</v>
      </c>
      <c r="D6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1" spans="1:7" ht="150" customHeight="1" x14ac:dyDescent="0.2">
      <c r="A61" s="13" t="s">
        <v>507</v>
      </c>
      <c r="B61" s="17" t="s">
        <v>448</v>
      </c>
      <c r="C61" s="13" t="str">
        <f>$F$4&amp;CHAR(10)&amp;$F$5&amp;CHAR(10)&amp;_xlfn.TEXTJOIN(CHAR(10),TRUE,$F$15:$F$22)</f>
        <v>ISO 13485
ISO 14971
ISO 21535
ISO 5832-1
ISO 5832-2
ISO 5832-3
ISO 5832-9
ISO 6475
ISO 7206-4
ISO 7206-6</v>
      </c>
      <c r="D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2" spans="1:7" ht="51" x14ac:dyDescent="0.2">
      <c r="A62" s="13" t="s">
        <v>65</v>
      </c>
      <c r="B62" s="17" t="s">
        <v>506</v>
      </c>
      <c r="C62" s="19" t="str">
        <f>$G$1</f>
        <v>N/A</v>
      </c>
      <c r="D62" s="19" t="str">
        <f>$G$1</f>
        <v>N/A</v>
      </c>
    </row>
    <row r="63" spans="1:7" ht="17" customHeight="1" x14ac:dyDescent="0.2">
      <c r="A63" s="66" t="s">
        <v>66</v>
      </c>
      <c r="B63" s="66"/>
      <c r="C63" s="66"/>
      <c r="D63" s="66"/>
    </row>
    <row r="64" spans="1:7" x14ac:dyDescent="0.2">
      <c r="A64" s="63" t="s">
        <v>263</v>
      </c>
      <c r="B64" s="63"/>
      <c r="C64" s="63"/>
      <c r="D64" s="63"/>
    </row>
    <row r="65" spans="1:4" ht="90" customHeight="1" x14ac:dyDescent="0.2">
      <c r="A65" s="19" t="s">
        <v>67</v>
      </c>
      <c r="B65" s="17" t="s">
        <v>448</v>
      </c>
      <c r="C65" s="13" t="str">
        <f>$F$5</f>
        <v>ISO 14971</v>
      </c>
      <c r="D6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6" spans="1:4" ht="98" customHeight="1" x14ac:dyDescent="0.2">
      <c r="A66" s="19" t="s">
        <v>68</v>
      </c>
      <c r="B66" s="17" t="s">
        <v>448</v>
      </c>
      <c r="C66" s="13" t="str">
        <f>$F$5&amp;CHAR(10)&amp;$F$23</f>
        <v>ISO 14971
IEC 62366-1</v>
      </c>
      <c r="D6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7" spans="1:4" ht="117" customHeight="1" x14ac:dyDescent="0.2">
      <c r="A67" s="19" t="s">
        <v>69</v>
      </c>
      <c r="B67" s="17" t="s">
        <v>448</v>
      </c>
      <c r="C67" s="13" t="str">
        <f>_xlfn.TEXTJOIN(CHAR(10),TRUE,$F$6:$F$13)&amp;CHAR(10)&amp;_xlfn.TEXTJOIN(CHAR(10),TRUE,$F$27:$F$28)</f>
        <v>ISO 10993-1
ISO 10993-3
ISO 10993-5
ISO 10993-6
ISO 10993-10
ISO 10993-11
ISO 10993-12
ISO 10993-18
ISO 11737-1
ISO 11737-2</v>
      </c>
      <c r="D6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8" spans="1:4" ht="147" customHeight="1" x14ac:dyDescent="0.2">
      <c r="A68" s="19" t="s">
        <v>70</v>
      </c>
      <c r="B68" s="17" t="s">
        <v>448</v>
      </c>
      <c r="C68" s="13" t="str">
        <f>_xlfn.TEXTJOIN(CHAR(10),TRUE,$F$6:$F$13)&amp;CHAR(10)&amp;_xlfn.TEXTJOIN(CHAR(10),TRUE,$F$27:$F$28)</f>
        <v>ISO 10993-1
ISO 10993-3
ISO 10993-5
ISO 10993-6
ISO 10993-10
ISO 10993-11
ISO 10993-12
ISO 10993-18
ISO 11737-1
ISO 11737-2</v>
      </c>
      <c r="D6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9" spans="1:4" ht="94" customHeight="1" x14ac:dyDescent="0.2">
      <c r="A69" s="13" t="s">
        <v>271</v>
      </c>
      <c r="B69" s="17" t="s">
        <v>448</v>
      </c>
      <c r="C69" s="13" t="str">
        <f>_xlfn.TEXTJOIN(CHAR(10),TRUE,$F$24:$F$26)&amp;CHAR(10)&amp;$F$29</f>
        <v>ISO 11137-1
ISO 11137-2
ISO 11137-3
ISO 17665</v>
      </c>
      <c r="D6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$F$4&amp;CHAR(10)&amp;$F$5&amp;CHAR(10)&amp;_xlfn.TEXTJOIN(CHAR(10),TRUE,$F$30:$F$32)</f>
        <v>ISO 13485
ISO 14971
ISO 11607-1
ISO 11607-2
ISO 20417</v>
      </c>
      <c r="D7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2" spans="1:4" ht="117" customHeight="1" x14ac:dyDescent="0.2">
      <c r="A72" s="19" t="s">
        <v>73</v>
      </c>
      <c r="B72" s="17" t="s">
        <v>448</v>
      </c>
      <c r="C72" s="13" t="str">
        <f>$F$4&amp;CHAR(10)&amp;$F$5&amp;CHAR(10)&amp;_xlfn.TEXTJOIN(CHAR(10),TRUE,$F$24:$F$31)</f>
        <v>ISO 13485
ISO 14971
ISO 11137-1
ISO 11137-2
ISO 11137-3
ISO 11737-1
ISO 11737-2
ISO 17665
ISO 11607-1
ISO 11607-2</v>
      </c>
      <c r="D7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3" spans="1:4" ht="79" customHeight="1" x14ac:dyDescent="0.2">
      <c r="A73" s="19" t="s">
        <v>74</v>
      </c>
      <c r="B73" s="17" t="s">
        <v>448</v>
      </c>
      <c r="C73" s="13" t="str">
        <f>$F$4&amp;CHAR(10)&amp;$F$5&amp;CHAR(10)&amp;_xlfn.TEXTJOIN(CHAR(10),TRUE,$F$24:$F$29)</f>
        <v>ISO 13485
ISO 14971
ISO 11137-1
ISO 11137-2
ISO 11137-3
ISO 11737-1
ISO 11737-2
ISO 17665</v>
      </c>
      <c r="D7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4" spans="1:4" ht="96" customHeight="1" x14ac:dyDescent="0.2">
      <c r="A74" s="13" t="s">
        <v>354</v>
      </c>
      <c r="B74" s="17" t="s">
        <v>448</v>
      </c>
      <c r="C74" s="13" t="str">
        <f>$F$4&amp;CHAR(10)&amp;$F$5&amp;CHAR(10)&amp;$F$32</f>
        <v>ISO 13485
ISO 14971
ISO 20417</v>
      </c>
      <c r="D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5" spans="1:4" ht="139" customHeight="1" x14ac:dyDescent="0.2">
      <c r="A75" s="19" t="s">
        <v>75</v>
      </c>
      <c r="B75" s="17" t="s">
        <v>448</v>
      </c>
      <c r="C75" s="13" t="str">
        <f>_xlfn.TEXTJOIN(CHAR(10),TRUE,$F$30:$F$32)</f>
        <v>ISO 11607-1
ISO 11607-2
ISO 20417</v>
      </c>
      <c r="D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64" t="s">
        <v>77</v>
      </c>
      <c r="B79" s="64"/>
      <c r="C79" s="64"/>
      <c r="D79" s="64"/>
    </row>
    <row r="80" spans="1:4" x14ac:dyDescent="0.2">
      <c r="A80" s="65" t="s">
        <v>514</v>
      </c>
      <c r="B80" s="65"/>
      <c r="C80" s="65"/>
      <c r="D80" s="65"/>
    </row>
    <row r="81" spans="1:4" x14ac:dyDescent="0.2">
      <c r="A81" s="19" t="s">
        <v>93</v>
      </c>
      <c r="B81" s="17" t="s">
        <v>506</v>
      </c>
      <c r="C81" s="19" t="str">
        <f t="shared" ref="C81:D83" si="3">$G$1</f>
        <v>N/A</v>
      </c>
      <c r="D81" s="19" t="str">
        <f t="shared" si="3"/>
        <v>N/A</v>
      </c>
    </row>
    <row r="82" spans="1:4" ht="51" x14ac:dyDescent="0.2">
      <c r="A82" s="13" t="s">
        <v>83</v>
      </c>
      <c r="B82" s="17" t="s">
        <v>506</v>
      </c>
      <c r="C82" s="19" t="str">
        <f t="shared" si="3"/>
        <v>N/A</v>
      </c>
      <c r="D82" s="19" t="str">
        <f t="shared" si="3"/>
        <v>N/A</v>
      </c>
    </row>
    <row r="83" spans="1:4" ht="17" x14ac:dyDescent="0.2">
      <c r="A83" s="13" t="s">
        <v>183</v>
      </c>
      <c r="B83" s="17" t="s">
        <v>506</v>
      </c>
      <c r="C83" s="19" t="str">
        <f t="shared" si="3"/>
        <v>N/A</v>
      </c>
      <c r="D83" s="19" t="str">
        <f t="shared" si="3"/>
        <v>N/A</v>
      </c>
    </row>
    <row r="84" spans="1:4" x14ac:dyDescent="0.2">
      <c r="A84" s="63" t="s">
        <v>84</v>
      </c>
      <c r="B84" s="63"/>
      <c r="C84" s="63"/>
      <c r="D84" s="63"/>
    </row>
    <row r="85" spans="1:4" ht="51" x14ac:dyDescent="0.2">
      <c r="A85" s="13" t="s">
        <v>85</v>
      </c>
      <c r="B85" s="17" t="s">
        <v>506</v>
      </c>
      <c r="C85" s="19" t="str">
        <f t="shared" ref="C85:D90" si="4">$G$1</f>
        <v>N/A</v>
      </c>
      <c r="D85" s="19" t="str">
        <f t="shared" si="4"/>
        <v>N/A</v>
      </c>
    </row>
    <row r="86" spans="1:4" ht="68" x14ac:dyDescent="0.2">
      <c r="A86" s="13" t="s">
        <v>92</v>
      </c>
      <c r="B86" s="17" t="s">
        <v>506</v>
      </c>
      <c r="C86" s="19" t="str">
        <f t="shared" si="4"/>
        <v>N/A</v>
      </c>
      <c r="D86" s="19" t="str">
        <f t="shared" si="4"/>
        <v>N/A</v>
      </c>
    </row>
    <row r="87" spans="1:4" x14ac:dyDescent="0.2">
      <c r="A87" s="19" t="s">
        <v>86</v>
      </c>
      <c r="B87" s="17" t="s">
        <v>506</v>
      </c>
      <c r="C87" s="19" t="str">
        <f t="shared" si="4"/>
        <v>N/A</v>
      </c>
      <c r="D87" s="19" t="str">
        <f t="shared" si="4"/>
        <v>N/A</v>
      </c>
    </row>
    <row r="88" spans="1:4" ht="68" x14ac:dyDescent="0.2">
      <c r="A88" s="13" t="s">
        <v>513</v>
      </c>
      <c r="B88" s="17" t="s">
        <v>506</v>
      </c>
      <c r="C88" s="19" t="str">
        <f t="shared" si="4"/>
        <v>N/A</v>
      </c>
      <c r="D88" s="19" t="str">
        <f t="shared" si="4"/>
        <v>N/A</v>
      </c>
    </row>
    <row r="89" spans="1:4" x14ac:dyDescent="0.2">
      <c r="A89" s="64" t="s">
        <v>87</v>
      </c>
      <c r="B89" s="64"/>
      <c r="C89" s="64"/>
      <c r="D89" s="64"/>
    </row>
    <row r="90" spans="1:4" ht="113" customHeight="1" x14ac:dyDescent="0.2">
      <c r="A90" s="13" t="s">
        <v>88</v>
      </c>
      <c r="B90" s="17" t="s">
        <v>506</v>
      </c>
      <c r="C90" s="19" t="str">
        <f t="shared" si="4"/>
        <v>N/A</v>
      </c>
      <c r="D90" s="19" t="str">
        <f t="shared" si="4"/>
        <v>N/A</v>
      </c>
    </row>
    <row r="91" spans="1:4" x14ac:dyDescent="0.2">
      <c r="A91" s="63" t="s">
        <v>89</v>
      </c>
      <c r="B91" s="63"/>
      <c r="C91" s="63"/>
      <c r="D91" s="63"/>
    </row>
    <row r="92" spans="1:4" ht="134" customHeight="1" x14ac:dyDescent="0.2">
      <c r="A92" s="19" t="s">
        <v>91</v>
      </c>
      <c r="B92" s="17" t="s">
        <v>448</v>
      </c>
      <c r="C92" s="13" t="str">
        <f>$F$5&amp;CHAR(10)&amp;_xlfn.TEXTJOIN(CHAR(10),TRUE,$F$14:$F$23)</f>
        <v>ISO 14971
ISO 17664-1
ISO 21535
ISO 5832-1
ISO 5832-2
ISO 5832-3
ISO 5832-9
ISO 6475
ISO 7206-4
ISO 7206-6
IEC 62366-1</v>
      </c>
      <c r="D9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3" spans="1:4" ht="107" customHeight="1" x14ac:dyDescent="0.2">
      <c r="A93" s="13" t="s">
        <v>90</v>
      </c>
      <c r="B93" s="17" t="s">
        <v>448</v>
      </c>
      <c r="C93" s="13" t="str">
        <f>$F$5</f>
        <v>ISO 14971</v>
      </c>
      <c r="D9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4" spans="1:4" ht="110" customHeight="1" x14ac:dyDescent="0.2">
      <c r="A94" s="19" t="s">
        <v>96</v>
      </c>
      <c r="B94" s="17" t="s">
        <v>448</v>
      </c>
      <c r="C94" s="13" t="str">
        <f>_xlfn.TEXTJOIN(CHAR(10),TRUE,$F$5:$F$6)</f>
        <v>ISO 14971
ISO 10993-1</v>
      </c>
      <c r="D94" s="13" t="str">
        <f t="shared" ref="D94:D99" si="5">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5" spans="1:4" ht="16" customHeight="1" x14ac:dyDescent="0.2">
      <c r="A95" s="19" t="s">
        <v>512</v>
      </c>
      <c r="B95" s="17" t="s">
        <v>506</v>
      </c>
      <c r="C95" s="19" t="str">
        <f>$G$1</f>
        <v>N/A</v>
      </c>
      <c r="D95" s="19" t="str">
        <f>$G$1</f>
        <v>N/A</v>
      </c>
    </row>
    <row r="96" spans="1:4" ht="116" customHeight="1" x14ac:dyDescent="0.2">
      <c r="A96" s="19" t="s">
        <v>98</v>
      </c>
      <c r="B96" s="17" t="s">
        <v>448</v>
      </c>
      <c r="C96" s="13" t="str">
        <f>$F$5&amp;CHAR(10)&amp;$F$6</f>
        <v>ISO 14971
ISO 10993-1</v>
      </c>
      <c r="D96" s="13" t="str">
        <f t="shared" si="5"/>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7" spans="1:4" x14ac:dyDescent="0.2">
      <c r="A97" s="19" t="s">
        <v>97</v>
      </c>
      <c r="B97" s="17"/>
      <c r="C97" s="54" t="s">
        <v>605</v>
      </c>
      <c r="D97" s="55"/>
    </row>
    <row r="98" spans="1:4" ht="93" customHeight="1" x14ac:dyDescent="0.2">
      <c r="A98" s="19" t="s">
        <v>99</v>
      </c>
      <c r="B98" s="17" t="s">
        <v>448</v>
      </c>
      <c r="C98" s="13" t="str">
        <f>$F$5&amp;CHAR(10)&amp;$F$23</f>
        <v>ISO 14971
IEC 62366-1</v>
      </c>
      <c r="D98" s="13" t="str">
        <f t="shared" si="5"/>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9" spans="1:4" ht="103" customHeight="1" x14ac:dyDescent="0.2">
      <c r="A99" s="13" t="s">
        <v>100</v>
      </c>
      <c r="B99" s="17" t="s">
        <v>448</v>
      </c>
      <c r="C99" s="13" t="str">
        <f>F4&amp;CHAR(10)&amp;$F$5</f>
        <v>ISO 13485
ISO 14971</v>
      </c>
      <c r="D99" s="13" t="str">
        <f t="shared" si="5"/>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0" spans="1:4" x14ac:dyDescent="0.2">
      <c r="A100" s="19" t="s">
        <v>101</v>
      </c>
      <c r="B100" s="17" t="s">
        <v>506</v>
      </c>
      <c r="C100" s="19" t="str">
        <f>$G$1</f>
        <v>N/A</v>
      </c>
      <c r="D100" s="19" t="str">
        <f>$G$1</f>
        <v>N/A</v>
      </c>
    </row>
    <row r="101" spans="1:4" ht="35" customHeight="1" x14ac:dyDescent="0.2">
      <c r="A101" s="19" t="s">
        <v>102</v>
      </c>
      <c r="B101" s="17"/>
      <c r="C101" s="54" t="s">
        <v>605</v>
      </c>
      <c r="D101" s="55"/>
    </row>
    <row r="102" spans="1:4" ht="103" customHeight="1" x14ac:dyDescent="0.2">
      <c r="A102" s="19" t="s">
        <v>103</v>
      </c>
      <c r="B102" s="17" t="s">
        <v>448</v>
      </c>
      <c r="C102" s="13" t="str">
        <f>$F$4&amp;CHAR(10)&amp;$F$5&amp;CHAR(10)&amp;$F$23</f>
        <v>ISO 13485
ISO 14971
IEC 62366-1</v>
      </c>
      <c r="D10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3" spans="1:4" ht="123" customHeight="1" x14ac:dyDescent="0.2">
      <c r="A103" s="13" t="s">
        <v>1091</v>
      </c>
      <c r="B103" s="17" t="s">
        <v>448</v>
      </c>
      <c r="C103" s="13" t="str">
        <f>$F$4&amp;CHAR(10)&amp;$F$5&amp;CHAR(10)&amp;$F$32</f>
        <v>ISO 13485
ISO 14971
ISO 20417</v>
      </c>
      <c r="D10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4" spans="1:4" x14ac:dyDescent="0.2">
      <c r="A104" s="64" t="s">
        <v>104</v>
      </c>
      <c r="B104" s="64"/>
      <c r="C104" s="64"/>
      <c r="D104" s="64"/>
    </row>
    <row r="105" spans="1:4" ht="51" x14ac:dyDescent="0.2">
      <c r="A105" s="13" t="s">
        <v>1092</v>
      </c>
      <c r="B105" s="17"/>
      <c r="C105" s="54" t="s">
        <v>605</v>
      </c>
      <c r="D105" s="55"/>
    </row>
    <row r="106" spans="1:4" x14ac:dyDescent="0.2">
      <c r="A106" s="19" t="s">
        <v>106</v>
      </c>
      <c r="B106" s="17"/>
      <c r="C106" s="54" t="s">
        <v>605</v>
      </c>
      <c r="D106" s="55"/>
    </row>
    <row r="107" spans="1:4" x14ac:dyDescent="0.2">
      <c r="A107" s="64" t="s">
        <v>107</v>
      </c>
      <c r="B107" s="64"/>
      <c r="C107" s="64"/>
      <c r="D107" s="64"/>
    </row>
    <row r="108" spans="1:4" x14ac:dyDescent="0.2">
      <c r="A108" s="64" t="s">
        <v>108</v>
      </c>
      <c r="B108" s="64"/>
      <c r="C108" s="64"/>
      <c r="D108" s="64"/>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64" t="s">
        <v>111</v>
      </c>
      <c r="B111" s="64"/>
      <c r="C111" s="64"/>
      <c r="D111" s="64"/>
    </row>
    <row r="112" spans="1:4" ht="68" x14ac:dyDescent="0.2">
      <c r="A112" s="13" t="s">
        <v>1117</v>
      </c>
      <c r="B112" s="17" t="s">
        <v>506</v>
      </c>
      <c r="C112" s="19" t="str">
        <f t="shared" ref="C112:D114" si="6">$G$1</f>
        <v>N/A</v>
      </c>
      <c r="D112" s="19" t="str">
        <f t="shared" si="6"/>
        <v>N/A</v>
      </c>
    </row>
    <row r="113" spans="1:4" ht="17" x14ac:dyDescent="0.2">
      <c r="A113" s="84" t="s">
        <v>1116</v>
      </c>
      <c r="B113" s="17" t="s">
        <v>506</v>
      </c>
      <c r="C113" s="19" t="str">
        <f t="shared" si="6"/>
        <v>N/A</v>
      </c>
      <c r="D113" s="19" t="str">
        <f t="shared" si="6"/>
        <v>N/A</v>
      </c>
    </row>
    <row r="114" spans="1:4" ht="51" x14ac:dyDescent="0.2">
      <c r="A114" s="13" t="s">
        <v>114</v>
      </c>
      <c r="B114" s="17" t="s">
        <v>506</v>
      </c>
      <c r="C114" s="19" t="str">
        <f t="shared" si="6"/>
        <v>N/A</v>
      </c>
      <c r="D114" s="19" t="str">
        <f t="shared" si="6"/>
        <v>N/A</v>
      </c>
    </row>
    <row r="115" spans="1:4" x14ac:dyDescent="0.2">
      <c r="A115" s="64" t="s">
        <v>1115</v>
      </c>
      <c r="B115" s="64"/>
      <c r="C115" s="64"/>
      <c r="D115" s="64"/>
    </row>
    <row r="116" spans="1:4" ht="34" x14ac:dyDescent="0.2">
      <c r="A116" s="13" t="s">
        <v>1114</v>
      </c>
      <c r="B116" s="17" t="s">
        <v>506</v>
      </c>
      <c r="C116" s="19" t="str">
        <f t="shared" ref="C116:D119" si="7">$G$1</f>
        <v>N/A</v>
      </c>
      <c r="D116" s="19" t="str">
        <f t="shared" si="7"/>
        <v>N/A</v>
      </c>
    </row>
    <row r="117" spans="1:4" ht="51" x14ac:dyDescent="0.2">
      <c r="A117" s="13" t="s">
        <v>1111</v>
      </c>
      <c r="B117" s="17" t="s">
        <v>506</v>
      </c>
      <c r="C117" s="19" t="str">
        <f t="shared" si="7"/>
        <v>N/A</v>
      </c>
      <c r="D117" s="19" t="str">
        <f t="shared" si="7"/>
        <v>N/A</v>
      </c>
    </row>
    <row r="118" spans="1:4" ht="51" x14ac:dyDescent="0.2">
      <c r="A118" s="13" t="s">
        <v>1112</v>
      </c>
      <c r="B118" s="17" t="s">
        <v>506</v>
      </c>
      <c r="C118" s="19" t="str">
        <f t="shared" si="7"/>
        <v>N/A</v>
      </c>
      <c r="D118" s="19" t="str">
        <f t="shared" si="7"/>
        <v>N/A</v>
      </c>
    </row>
    <row r="119" spans="1:4" ht="51" x14ac:dyDescent="0.2">
      <c r="A119" s="13" t="s">
        <v>1113</v>
      </c>
      <c r="B119" s="17" t="s">
        <v>506</v>
      </c>
      <c r="C119" s="19" t="str">
        <f t="shared" si="7"/>
        <v>N/A</v>
      </c>
      <c r="D119" s="19" t="str">
        <f t="shared" si="7"/>
        <v>N/A</v>
      </c>
    </row>
    <row r="120" spans="1:4" x14ac:dyDescent="0.2">
      <c r="A120" s="59" t="s">
        <v>120</v>
      </c>
      <c r="B120" s="60"/>
      <c r="C120" s="60"/>
      <c r="D120" s="61"/>
    </row>
    <row r="121" spans="1:4" ht="51" x14ac:dyDescent="0.2">
      <c r="A121" s="13" t="s">
        <v>258</v>
      </c>
      <c r="B121" s="17" t="s">
        <v>506</v>
      </c>
      <c r="C121" s="19" t="str">
        <f t="shared" ref="C121:D133" si="8">$G$1</f>
        <v>N/A</v>
      </c>
      <c r="D121" s="19" t="str">
        <f t="shared" si="8"/>
        <v>N/A</v>
      </c>
    </row>
    <row r="122" spans="1:4" ht="51" x14ac:dyDescent="0.2">
      <c r="A122" s="13" t="s">
        <v>121</v>
      </c>
      <c r="B122" s="17" t="s">
        <v>506</v>
      </c>
      <c r="C122" s="19" t="str">
        <f t="shared" si="8"/>
        <v>N/A</v>
      </c>
      <c r="D122" s="19" t="str">
        <f t="shared" si="8"/>
        <v>N/A</v>
      </c>
    </row>
    <row r="123" spans="1:4" ht="51" x14ac:dyDescent="0.2">
      <c r="A123" s="13" t="s">
        <v>259</v>
      </c>
      <c r="B123" s="17" t="s">
        <v>506</v>
      </c>
      <c r="C123" s="19" t="str">
        <f t="shared" si="8"/>
        <v>N/A</v>
      </c>
      <c r="D123" s="19" t="str">
        <f t="shared" si="8"/>
        <v>N/A</v>
      </c>
    </row>
    <row r="124" spans="1:4" ht="17" x14ac:dyDescent="0.2">
      <c r="A124" s="13" t="s">
        <v>122</v>
      </c>
      <c r="B124" s="17" t="s">
        <v>506</v>
      </c>
      <c r="C124" s="19" t="str">
        <f t="shared" si="8"/>
        <v>N/A</v>
      </c>
      <c r="D124" s="19" t="str">
        <f t="shared" si="8"/>
        <v>N/A</v>
      </c>
    </row>
    <row r="125" spans="1:4" x14ac:dyDescent="0.2">
      <c r="A125" s="59" t="s">
        <v>123</v>
      </c>
      <c r="B125" s="60"/>
      <c r="C125" s="60"/>
      <c r="D125" s="61"/>
    </row>
    <row r="126" spans="1:4" ht="16" customHeight="1" x14ac:dyDescent="0.2">
      <c r="A126" s="19" t="s">
        <v>124</v>
      </c>
      <c r="B126" s="17" t="s">
        <v>506</v>
      </c>
      <c r="C126" s="19" t="str">
        <f t="shared" si="8"/>
        <v>N/A</v>
      </c>
      <c r="D126" s="19" t="str">
        <f t="shared" si="8"/>
        <v>N/A</v>
      </c>
    </row>
    <row r="127" spans="1:4" ht="51" customHeight="1" x14ac:dyDescent="0.2">
      <c r="A127" s="13" t="s">
        <v>125</v>
      </c>
      <c r="B127" s="17" t="s">
        <v>506</v>
      </c>
      <c r="C127" s="19" t="str">
        <f t="shared" si="8"/>
        <v>N/A</v>
      </c>
      <c r="D127" s="19" t="str">
        <f t="shared" si="8"/>
        <v>N/A</v>
      </c>
    </row>
    <row r="128" spans="1:4" ht="16" customHeight="1" x14ac:dyDescent="0.2">
      <c r="A128" s="19" t="s">
        <v>126</v>
      </c>
      <c r="B128" s="17" t="s">
        <v>506</v>
      </c>
      <c r="C128" s="19" t="str">
        <f t="shared" si="8"/>
        <v>N/A</v>
      </c>
      <c r="D128" s="19" t="str">
        <f t="shared" si="8"/>
        <v>N/A</v>
      </c>
    </row>
    <row r="129" spans="1:4" ht="51" customHeight="1" x14ac:dyDescent="0.2">
      <c r="A129" s="13" t="s">
        <v>127</v>
      </c>
      <c r="B129" s="17" t="s">
        <v>506</v>
      </c>
      <c r="C129" s="19" t="str">
        <f t="shared" si="8"/>
        <v>N/A</v>
      </c>
      <c r="D129" s="19" t="str">
        <f t="shared" si="8"/>
        <v>N/A</v>
      </c>
    </row>
    <row r="130" spans="1:4" ht="17" customHeight="1" x14ac:dyDescent="0.2">
      <c r="A130" s="13" t="s">
        <v>128</v>
      </c>
      <c r="B130" s="17" t="s">
        <v>506</v>
      </c>
      <c r="C130" s="19" t="str">
        <f t="shared" si="8"/>
        <v>N/A</v>
      </c>
      <c r="D130" s="19" t="str">
        <f t="shared" si="8"/>
        <v>N/A</v>
      </c>
    </row>
    <row r="131" spans="1:4" ht="16" customHeight="1" x14ac:dyDescent="0.2">
      <c r="A131" s="19" t="s">
        <v>129</v>
      </c>
      <c r="B131" s="17" t="s">
        <v>506</v>
      </c>
      <c r="C131" s="19" t="str">
        <f t="shared" si="8"/>
        <v>N/A</v>
      </c>
      <c r="D131" s="19" t="str">
        <f t="shared" si="8"/>
        <v>N/A</v>
      </c>
    </row>
    <row r="132" spans="1:4" ht="51" customHeight="1" x14ac:dyDescent="0.2">
      <c r="A132" s="13" t="s">
        <v>130</v>
      </c>
      <c r="B132" s="17" t="s">
        <v>506</v>
      </c>
      <c r="C132" s="19" t="str">
        <f t="shared" si="8"/>
        <v>N/A</v>
      </c>
      <c r="D132" s="19" t="str">
        <f t="shared" si="8"/>
        <v>N/A</v>
      </c>
    </row>
    <row r="133" spans="1:4" ht="16" customHeight="1" x14ac:dyDescent="0.2">
      <c r="A133" s="19" t="s">
        <v>131</v>
      </c>
      <c r="B133" s="17" t="s">
        <v>506</v>
      </c>
      <c r="C133" s="19" t="str">
        <f t="shared" si="8"/>
        <v>N/A</v>
      </c>
      <c r="D133" s="19" t="str">
        <f t="shared" si="8"/>
        <v>N/A</v>
      </c>
    </row>
    <row r="134" spans="1:4" x14ac:dyDescent="0.2">
      <c r="A134" s="59" t="s">
        <v>132</v>
      </c>
      <c r="B134" s="60"/>
      <c r="C134" s="60"/>
      <c r="D134" s="61"/>
    </row>
    <row r="135" spans="1:4" x14ac:dyDescent="0.2">
      <c r="A135" s="56" t="s">
        <v>133</v>
      </c>
      <c r="B135" s="57"/>
      <c r="C135" s="57"/>
      <c r="D135" s="58"/>
    </row>
    <row r="136" spans="1:4" x14ac:dyDescent="0.2">
      <c r="A136" s="19" t="s">
        <v>134</v>
      </c>
      <c r="B136" s="17"/>
      <c r="C136" s="54" t="s">
        <v>605</v>
      </c>
      <c r="D136" s="55"/>
    </row>
    <row r="137" spans="1:4" x14ac:dyDescent="0.2">
      <c r="A137" s="19" t="s">
        <v>135</v>
      </c>
      <c r="B137" s="17"/>
      <c r="C137" s="54" t="s">
        <v>605</v>
      </c>
      <c r="D137" s="55"/>
    </row>
    <row r="138" spans="1:4" x14ac:dyDescent="0.2">
      <c r="A138" s="56" t="s">
        <v>136</v>
      </c>
      <c r="B138" s="57"/>
      <c r="C138" s="57"/>
      <c r="D138" s="58"/>
    </row>
    <row r="139" spans="1:4" x14ac:dyDescent="0.2">
      <c r="A139" s="19" t="s">
        <v>401</v>
      </c>
      <c r="B139" s="17"/>
      <c r="C139" s="54" t="s">
        <v>605</v>
      </c>
      <c r="D139" s="55"/>
    </row>
    <row r="140" spans="1:4" x14ac:dyDescent="0.2">
      <c r="A140" s="19" t="s">
        <v>402</v>
      </c>
      <c r="B140" s="17"/>
      <c r="C140" s="54" t="s">
        <v>605</v>
      </c>
      <c r="D140" s="55"/>
    </row>
    <row r="141" spans="1:4" x14ac:dyDescent="0.2">
      <c r="A141" s="19" t="s">
        <v>403</v>
      </c>
      <c r="B141" s="17"/>
      <c r="C141" s="54" t="s">
        <v>605</v>
      </c>
      <c r="D141" s="55"/>
    </row>
    <row r="142" spans="1:4" x14ac:dyDescent="0.2">
      <c r="A142" s="19" t="s">
        <v>404</v>
      </c>
      <c r="B142" s="17"/>
      <c r="C142" s="54" t="s">
        <v>605</v>
      </c>
      <c r="D142" s="55"/>
    </row>
    <row r="143" spans="1:4" x14ac:dyDescent="0.2">
      <c r="A143" s="56" t="s">
        <v>137</v>
      </c>
      <c r="B143" s="57"/>
      <c r="C143" s="57"/>
      <c r="D143" s="58"/>
    </row>
    <row r="144" spans="1:4" ht="130" customHeight="1" x14ac:dyDescent="0.2">
      <c r="A144" s="19" t="s">
        <v>138</v>
      </c>
      <c r="B144" s="17" t="s">
        <v>448</v>
      </c>
      <c r="C144" s="13" t="str">
        <f>_xlfn.TEXTJOIN(CHAR(10),TRUE,$F$6:$F$13)&amp;CHAR(10)&amp;$F$23</f>
        <v>ISO 10993-1
ISO 10993-3
ISO 10993-5
ISO 10993-6
ISO 10993-10
ISO 10993-11
ISO 10993-12
ISO 10993-18
IEC 62366-1</v>
      </c>
      <c r="D14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5" spans="1:4" x14ac:dyDescent="0.2">
      <c r="A145" s="19" t="s">
        <v>139</v>
      </c>
      <c r="B145" s="17"/>
      <c r="C145" s="54" t="s">
        <v>605</v>
      </c>
      <c r="D145" s="55"/>
    </row>
    <row r="146" spans="1:4" ht="147" customHeight="1" x14ac:dyDescent="0.2">
      <c r="A146" s="13" t="s">
        <v>140</v>
      </c>
      <c r="B146" s="17" t="s">
        <v>448</v>
      </c>
      <c r="C146" s="13" t="str">
        <f>$F$5&amp;CHAR(10)&amp;$F$6&amp;CHAR(10)&amp;$F$23</f>
        <v>ISO 14971
ISO 10993-1
IEC 62366-1</v>
      </c>
      <c r="D14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7" spans="1:4" ht="120" customHeight="1" x14ac:dyDescent="0.2">
      <c r="A147" s="13" t="s">
        <v>141</v>
      </c>
      <c r="B147" s="17" t="s">
        <v>448</v>
      </c>
      <c r="C147" s="13" t="str">
        <f>$F$4&amp;CHAR(10)&amp;$F$32</f>
        <v>ISO 13485
ISO 20417</v>
      </c>
      <c r="D14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8" spans="1:4" x14ac:dyDescent="0.2">
      <c r="A148" s="59" t="s">
        <v>142</v>
      </c>
      <c r="B148" s="60"/>
      <c r="C148" s="60"/>
      <c r="D148" s="61"/>
    </row>
    <row r="149" spans="1:4" ht="130" customHeight="1" x14ac:dyDescent="0.2">
      <c r="A149" s="19" t="s">
        <v>143</v>
      </c>
      <c r="B149" s="17" t="s">
        <v>448</v>
      </c>
      <c r="C149" s="13" t="str">
        <f>$F$4&amp;CHAR(10)&amp;$F$5&amp;CHAR(10)&amp;$F$23</f>
        <v>ISO 13485
ISO 14971
IEC 62366-1</v>
      </c>
      <c r="D14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0" spans="1:4" ht="90" customHeight="1" x14ac:dyDescent="0.2">
      <c r="A150" s="13" t="s">
        <v>144</v>
      </c>
      <c r="B150" s="17"/>
      <c r="C150" s="54" t="s">
        <v>605</v>
      </c>
      <c r="D150" s="55"/>
    </row>
    <row r="151" spans="1:4" ht="51" x14ac:dyDescent="0.2">
      <c r="A151" s="13" t="s">
        <v>145</v>
      </c>
      <c r="B151" s="17" t="s">
        <v>506</v>
      </c>
      <c r="C151" s="19" t="str">
        <f>$G$1</f>
        <v>N/A</v>
      </c>
      <c r="D151" s="19" t="str">
        <f>$G$1</f>
        <v>N/A</v>
      </c>
    </row>
    <row r="152" spans="1:4" ht="142" customHeight="1" x14ac:dyDescent="0.2">
      <c r="A152" s="13" t="s">
        <v>146</v>
      </c>
      <c r="B152" s="17" t="s">
        <v>448</v>
      </c>
      <c r="C152" s="13" t="str">
        <f>$F$5&amp;CHAR(10)&amp;$F$23</f>
        <v>ISO 14971
IEC 62366-1</v>
      </c>
      <c r="D15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3" spans="1:4" ht="109" customHeight="1" x14ac:dyDescent="0.2">
      <c r="A153" s="13" t="s">
        <v>290</v>
      </c>
      <c r="B153" s="17" t="s">
        <v>448</v>
      </c>
      <c r="C153" s="13" t="str">
        <f>$F$5&amp;CHAR(10)&amp;_xlfn.TEXTJOIN(CHAR(10),TRUE,$F$14:$F$23)</f>
        <v>ISO 14971
ISO 17664-1
ISO 21535
ISO 5832-1
ISO 5832-2
ISO 5832-3
ISO 5832-9
ISO 6475
ISO 7206-4
ISO 7206-6
IEC 62366-1</v>
      </c>
      <c r="D15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4" spans="1:4" ht="47" customHeight="1" x14ac:dyDescent="0.2">
      <c r="A154" s="13" t="s">
        <v>291</v>
      </c>
      <c r="B154" s="17"/>
      <c r="C154" s="54" t="s">
        <v>605</v>
      </c>
      <c r="D154" s="55"/>
    </row>
    <row r="155" spans="1:4" ht="97" customHeight="1" x14ac:dyDescent="0.2">
      <c r="A155" s="13" t="s">
        <v>147</v>
      </c>
      <c r="B155" s="17" t="s">
        <v>448</v>
      </c>
      <c r="C155" s="13" t="str">
        <f>$F$5</f>
        <v>ISO 14971</v>
      </c>
      <c r="D15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6" spans="1:4" x14ac:dyDescent="0.2">
      <c r="A156" s="59" t="s">
        <v>148</v>
      </c>
      <c r="B156" s="60"/>
      <c r="C156" s="60"/>
      <c r="D156" s="61"/>
    </row>
    <row r="157" spans="1:4" x14ac:dyDescent="0.2">
      <c r="A157" s="19" t="s">
        <v>149</v>
      </c>
      <c r="B157" s="17" t="s">
        <v>506</v>
      </c>
      <c r="C157" s="19" t="str">
        <f t="shared" ref="C157:D168" si="9">$G$1</f>
        <v>N/A</v>
      </c>
      <c r="D157" s="19" t="str">
        <f t="shared" si="9"/>
        <v>N/A</v>
      </c>
    </row>
    <row r="158" spans="1:4" ht="60" customHeight="1" x14ac:dyDescent="0.2">
      <c r="A158" s="13" t="s">
        <v>150</v>
      </c>
      <c r="B158" s="17" t="s">
        <v>506</v>
      </c>
      <c r="C158" s="19" t="str">
        <f t="shared" si="9"/>
        <v>N/A</v>
      </c>
      <c r="D158" s="19" t="str">
        <f t="shared" si="9"/>
        <v>N/A</v>
      </c>
    </row>
    <row r="159" spans="1:4" ht="51" x14ac:dyDescent="0.2">
      <c r="A159" s="13" t="s">
        <v>151</v>
      </c>
      <c r="B159" s="17" t="s">
        <v>506</v>
      </c>
      <c r="C159" s="19" t="str">
        <f t="shared" si="9"/>
        <v>N/A</v>
      </c>
      <c r="D159" s="19" t="str">
        <f t="shared" si="9"/>
        <v>N/A</v>
      </c>
    </row>
    <row r="160" spans="1:4" x14ac:dyDescent="0.2">
      <c r="A160" s="59" t="s">
        <v>152</v>
      </c>
      <c r="B160" s="60"/>
      <c r="C160" s="60"/>
      <c r="D160" s="61"/>
    </row>
    <row r="161" spans="1:4" ht="51" x14ac:dyDescent="0.2">
      <c r="A161" s="13" t="s">
        <v>153</v>
      </c>
      <c r="B161" s="17" t="s">
        <v>506</v>
      </c>
      <c r="C161" s="19" t="str">
        <f t="shared" si="9"/>
        <v>N/A</v>
      </c>
      <c r="D161" s="19" t="str">
        <f t="shared" si="9"/>
        <v>N/A</v>
      </c>
    </row>
    <row r="162" spans="1:4" x14ac:dyDescent="0.2">
      <c r="A162" s="56" t="s">
        <v>154</v>
      </c>
      <c r="B162" s="57"/>
      <c r="C162" s="57"/>
      <c r="D162" s="58"/>
    </row>
    <row r="163" spans="1:4" x14ac:dyDescent="0.2">
      <c r="A163" s="19" t="s">
        <v>155</v>
      </c>
      <c r="B163" s="17" t="s">
        <v>506</v>
      </c>
      <c r="C163" s="19" t="str">
        <f t="shared" si="9"/>
        <v>N/A</v>
      </c>
      <c r="D163" s="19" t="str">
        <f t="shared" si="9"/>
        <v>N/A</v>
      </c>
    </row>
    <row r="164" spans="1:4" x14ac:dyDescent="0.2">
      <c r="A164" s="19" t="s">
        <v>156</v>
      </c>
      <c r="B164" s="17" t="s">
        <v>506</v>
      </c>
      <c r="C164" s="19" t="str">
        <f t="shared" si="9"/>
        <v>N/A</v>
      </c>
      <c r="D164" s="19" t="str">
        <f t="shared" si="9"/>
        <v>N/A</v>
      </c>
    </row>
    <row r="165" spans="1:4" x14ac:dyDescent="0.2">
      <c r="A165" s="19" t="s">
        <v>157</v>
      </c>
      <c r="B165" s="17" t="s">
        <v>506</v>
      </c>
      <c r="C165" s="19" t="str">
        <f t="shared" si="9"/>
        <v>N/A</v>
      </c>
      <c r="D165" s="19" t="str">
        <f t="shared" si="9"/>
        <v>N/A</v>
      </c>
    </row>
    <row r="166" spans="1:4" x14ac:dyDescent="0.2">
      <c r="A166" s="56" t="s">
        <v>158</v>
      </c>
      <c r="B166" s="57"/>
      <c r="C166" s="57"/>
      <c r="D166" s="58"/>
    </row>
    <row r="167" spans="1:4" x14ac:dyDescent="0.2">
      <c r="A167" s="19" t="s">
        <v>159</v>
      </c>
      <c r="B167" s="17" t="s">
        <v>506</v>
      </c>
      <c r="C167" s="19" t="str">
        <f t="shared" si="9"/>
        <v>N/A</v>
      </c>
      <c r="D167" s="19" t="str">
        <f t="shared" si="9"/>
        <v>N/A</v>
      </c>
    </row>
    <row r="168" spans="1:4" x14ac:dyDescent="0.2">
      <c r="A168" s="19" t="s">
        <v>160</v>
      </c>
      <c r="B168" s="17" t="s">
        <v>506</v>
      </c>
      <c r="C168" s="19" t="str">
        <f t="shared" si="9"/>
        <v>N/A</v>
      </c>
      <c r="D168" s="19" t="str">
        <f t="shared" si="9"/>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25" customHeight="1" x14ac:dyDescent="0.2">
      <c r="A174" s="13" t="s">
        <v>164</v>
      </c>
      <c r="B174" s="17" t="s">
        <v>448</v>
      </c>
      <c r="C174" s="13" t="str">
        <f>$F$23&amp;CHAR(10)&amp;$F$32</f>
        <v>IEC 62366-1
ISO 20417</v>
      </c>
      <c r="D1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5" spans="1:4" ht="93" customHeight="1" x14ac:dyDescent="0.2">
      <c r="A175" s="13" t="s">
        <v>165</v>
      </c>
      <c r="B175" s="17" t="s">
        <v>448</v>
      </c>
      <c r="C175" s="13" t="str">
        <f>$F$32</f>
        <v>ISO 20417</v>
      </c>
      <c r="D1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6" spans="1:4" ht="128" customHeight="1" x14ac:dyDescent="0.2">
      <c r="A176" s="19" t="s">
        <v>166</v>
      </c>
      <c r="B176" s="17" t="s">
        <v>448</v>
      </c>
      <c r="C176" s="13" t="str">
        <f>$F$32</f>
        <v>ISO 20417</v>
      </c>
      <c r="D17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7" spans="1:4" ht="34" x14ac:dyDescent="0.2">
      <c r="A177" s="13" t="s">
        <v>167</v>
      </c>
      <c r="B177" s="17"/>
      <c r="C177" s="54" t="s">
        <v>605</v>
      </c>
      <c r="D177" s="55"/>
    </row>
    <row r="178" spans="1:4" ht="51" x14ac:dyDescent="0.2">
      <c r="A178" s="13" t="s">
        <v>168</v>
      </c>
      <c r="B178" s="17"/>
      <c r="C178" s="54" t="s">
        <v>605</v>
      </c>
      <c r="D178" s="55"/>
    </row>
    <row r="179" spans="1:4" ht="91" customHeight="1" x14ac:dyDescent="0.2">
      <c r="A179" s="13" t="s">
        <v>178</v>
      </c>
      <c r="B179" s="17"/>
      <c r="C179" s="54" t="s">
        <v>605</v>
      </c>
      <c r="D179" s="55"/>
    </row>
    <row r="180" spans="1:4" ht="128" customHeight="1" x14ac:dyDescent="0.2">
      <c r="A180" s="13" t="s">
        <v>169</v>
      </c>
      <c r="B180" s="17" t="s">
        <v>448</v>
      </c>
      <c r="C180" s="13" t="str">
        <f>$F$5&amp;CHAR(10)&amp;$F$32</f>
        <v>ISO 14971
ISO 20417</v>
      </c>
      <c r="D18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1" spans="1:4" ht="115" customHeight="1" x14ac:dyDescent="0.2">
      <c r="A181" s="13" t="s">
        <v>170</v>
      </c>
      <c r="B181" s="17" t="s">
        <v>448</v>
      </c>
      <c r="C181" s="13" t="str">
        <f>$F$32</f>
        <v>ISO 20417</v>
      </c>
      <c r="D18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2" spans="1:4" ht="16" customHeight="1" x14ac:dyDescent="0.2">
      <c r="A182" s="59" t="s">
        <v>171</v>
      </c>
      <c r="B182" s="60"/>
      <c r="C182" s="60"/>
      <c r="D182" s="61"/>
    </row>
    <row r="183" spans="1:4" ht="16" customHeight="1" x14ac:dyDescent="0.2">
      <c r="A183" s="56" t="s">
        <v>172</v>
      </c>
      <c r="B183" s="57"/>
      <c r="C183" s="57"/>
      <c r="D183" s="58"/>
    </row>
    <row r="184" spans="1:4" ht="61" customHeight="1" x14ac:dyDescent="0.2">
      <c r="A184" s="19" t="s">
        <v>174</v>
      </c>
      <c r="B184" s="17" t="s">
        <v>448</v>
      </c>
      <c r="C184" s="13" t="str">
        <f>$F$32</f>
        <v>ISO 20417</v>
      </c>
      <c r="D18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5" spans="1:4" ht="65" customHeight="1" x14ac:dyDescent="0.2">
      <c r="A185" s="19" t="s">
        <v>173</v>
      </c>
      <c r="B185" s="17" t="s">
        <v>448</v>
      </c>
      <c r="C185" s="13" t="str">
        <f>$F$32</f>
        <v>ISO 20417</v>
      </c>
      <c r="D18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6" spans="1:4" ht="57" customHeight="1" x14ac:dyDescent="0.2">
      <c r="A186" s="19" t="s">
        <v>175</v>
      </c>
      <c r="B186" s="17" t="s">
        <v>448</v>
      </c>
      <c r="C186" s="13" t="str">
        <f>$F$32</f>
        <v>ISO 20417</v>
      </c>
      <c r="D18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7" spans="1:4" ht="80" customHeight="1" x14ac:dyDescent="0.2">
      <c r="A187" s="19" t="s">
        <v>176</v>
      </c>
      <c r="B187" s="17" t="s">
        <v>448</v>
      </c>
      <c r="C187" s="13" t="str">
        <f>$F$32</f>
        <v>ISO 20417</v>
      </c>
      <c r="D18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8" spans="1:4" ht="17" customHeight="1" x14ac:dyDescent="0.2">
      <c r="A188" s="56" t="s">
        <v>177</v>
      </c>
      <c r="B188" s="57"/>
      <c r="C188" s="57"/>
      <c r="D188" s="58"/>
    </row>
    <row r="189" spans="1:4" x14ac:dyDescent="0.2">
      <c r="A189" s="19" t="s">
        <v>405</v>
      </c>
      <c r="B189" s="17" t="s">
        <v>506</v>
      </c>
      <c r="C189" s="19" t="str">
        <f t="shared" ref="C189:D191" si="10">$G$1</f>
        <v>N/A</v>
      </c>
      <c r="D189" s="19" t="str">
        <f t="shared" si="10"/>
        <v>N/A</v>
      </c>
    </row>
    <row r="190" spans="1:4" x14ac:dyDescent="0.2">
      <c r="A190" s="19" t="s">
        <v>406</v>
      </c>
      <c r="B190" s="17" t="s">
        <v>506</v>
      </c>
      <c r="C190" s="19" t="str">
        <f t="shared" si="10"/>
        <v>N/A</v>
      </c>
      <c r="D190" s="19" t="str">
        <f t="shared" si="10"/>
        <v>N/A</v>
      </c>
    </row>
    <row r="191" spans="1:4" x14ac:dyDescent="0.2">
      <c r="A191" s="19" t="s">
        <v>407</v>
      </c>
      <c r="B191" s="17" t="s">
        <v>506</v>
      </c>
      <c r="C191" s="19" t="str">
        <f t="shared" si="10"/>
        <v>N/A</v>
      </c>
      <c r="D191" s="19" t="str">
        <f t="shared" si="10"/>
        <v>N/A</v>
      </c>
    </row>
    <row r="192" spans="1:4" ht="50" customHeight="1" x14ac:dyDescent="0.2">
      <c r="A192" s="19" t="s">
        <v>184</v>
      </c>
      <c r="B192" s="17" t="s">
        <v>448</v>
      </c>
      <c r="C192" s="13" t="str">
        <f t="shared" ref="C192:C197" si="11">$F$32</f>
        <v>ISO 20417</v>
      </c>
      <c r="D192" s="13" t="str">
        <f t="shared" ref="D192:D203" si="12">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3" spans="1:4" ht="74" customHeight="1" x14ac:dyDescent="0.2">
      <c r="A193" s="19" t="s">
        <v>185</v>
      </c>
      <c r="B193" s="17" t="s">
        <v>448</v>
      </c>
      <c r="C193" s="13" t="str">
        <f t="shared" si="11"/>
        <v>ISO 20417</v>
      </c>
      <c r="D193"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4" spans="1:4" ht="81" customHeight="1" x14ac:dyDescent="0.2">
      <c r="A194" s="19" t="s">
        <v>186</v>
      </c>
      <c r="B194" s="17" t="s">
        <v>448</v>
      </c>
      <c r="C194" s="13" t="str">
        <f t="shared" si="11"/>
        <v>ISO 20417</v>
      </c>
      <c r="D194"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5" spans="1:4" ht="90" customHeight="1" x14ac:dyDescent="0.2">
      <c r="A195" s="19" t="s">
        <v>227</v>
      </c>
      <c r="B195" s="17" t="s">
        <v>448</v>
      </c>
      <c r="C195" s="13" t="str">
        <f t="shared" si="11"/>
        <v>ISO 20417</v>
      </c>
      <c r="D195"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6" spans="1:4" ht="69" customHeight="1" x14ac:dyDescent="0.2">
      <c r="A196" s="19" t="s">
        <v>187</v>
      </c>
      <c r="B196" s="17" t="s">
        <v>448</v>
      </c>
      <c r="C196" s="13" t="str">
        <f t="shared" si="11"/>
        <v>ISO 20417</v>
      </c>
      <c r="D196"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7" spans="1:4" ht="88" customHeight="1" x14ac:dyDescent="0.2">
      <c r="A197" s="19" t="s">
        <v>355</v>
      </c>
      <c r="B197" s="17" t="s">
        <v>448</v>
      </c>
      <c r="C197" s="13" t="str">
        <f t="shared" si="11"/>
        <v>ISO 20417</v>
      </c>
      <c r="D197"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8" spans="1:4" ht="120" customHeight="1" x14ac:dyDescent="0.2">
      <c r="A198" s="19" t="s">
        <v>189</v>
      </c>
      <c r="B198" s="17" t="s">
        <v>448</v>
      </c>
      <c r="C198" s="13" t="str">
        <f>_xlfn.TEXTJOIN(CHAR(10),TRUE,$F$24:$F$26)&amp;CHAR(10)&amp;_xlfn.TEXTJOIN(CHAR(10),TRUE,$F$29:$F$32)</f>
        <v>ISO 11137-1
ISO 11137-2
ISO 11137-3
ISO 17665
ISO 11607-1
ISO 11607-2
ISO 20417</v>
      </c>
      <c r="D198"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9" spans="1:4" ht="78" customHeight="1" x14ac:dyDescent="0.2">
      <c r="A199" s="13" t="s">
        <v>190</v>
      </c>
      <c r="B199" s="17" t="s">
        <v>448</v>
      </c>
      <c r="C199" s="13" t="str">
        <f>$F$32</f>
        <v>ISO 20417</v>
      </c>
      <c r="D199"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0" spans="1:4" ht="74" customHeight="1" x14ac:dyDescent="0.2">
      <c r="A200" s="19" t="s">
        <v>191</v>
      </c>
      <c r="B200" s="17" t="s">
        <v>448</v>
      </c>
      <c r="C200" s="13" t="str">
        <f>_xlfn.TEXTJOIN(CHAR(10),TRUE,$F$30:$F$32)</f>
        <v>ISO 11607-1
ISO 11607-2
ISO 20417</v>
      </c>
      <c r="D200"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1" spans="1:4" x14ac:dyDescent="0.2">
      <c r="A201" s="19" t="s">
        <v>216</v>
      </c>
      <c r="B201" s="17" t="s">
        <v>506</v>
      </c>
      <c r="C201" s="19" t="str">
        <f>$G$1</f>
        <v>N/A</v>
      </c>
      <c r="D201" s="19" t="str">
        <f>$G$1</f>
        <v>N/A</v>
      </c>
    </row>
    <row r="202" spans="1:4" ht="75" customHeight="1" x14ac:dyDescent="0.2">
      <c r="A202" s="19" t="s">
        <v>217</v>
      </c>
      <c r="B202" s="17" t="s">
        <v>448</v>
      </c>
      <c r="C202" s="13" t="str">
        <f>$F$32</f>
        <v>ISO 20417</v>
      </c>
      <c r="D202"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3" spans="1:4" ht="62" customHeight="1" x14ac:dyDescent="0.2">
      <c r="A203" s="13" t="s">
        <v>226</v>
      </c>
      <c r="B203" s="17" t="s">
        <v>448</v>
      </c>
      <c r="C203" s="13" t="str">
        <f>$F$32</f>
        <v>ISO 20417</v>
      </c>
      <c r="D203"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4" spans="1:4" ht="5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59" t="s">
        <v>220</v>
      </c>
      <c r="B206" s="60"/>
      <c r="C206" s="60"/>
      <c r="D206" s="61"/>
    </row>
    <row r="207" spans="1:4" ht="17" customHeight="1" x14ac:dyDescent="0.2">
      <c r="A207" s="56" t="s">
        <v>221</v>
      </c>
      <c r="B207" s="57"/>
      <c r="C207" s="57"/>
      <c r="D207" s="58"/>
    </row>
    <row r="208" spans="1:4" ht="71" customHeight="1" x14ac:dyDescent="0.2">
      <c r="A208" s="19" t="s">
        <v>222</v>
      </c>
      <c r="B208" s="17" t="s">
        <v>448</v>
      </c>
      <c r="C208" s="13" t="str">
        <f>_xlfn.TEXTJOIN(CHAR(10),TRUE,$F$30:$F$32)</f>
        <v>ISO 11607-1
ISO 11607-2
ISO 20417</v>
      </c>
      <c r="D208" s="13" t="str">
        <f t="shared" ref="D208:D217" si="13">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9" spans="1:4" ht="86" customHeight="1" x14ac:dyDescent="0.2">
      <c r="A209" s="19" t="s">
        <v>223</v>
      </c>
      <c r="B209" s="17" t="s">
        <v>448</v>
      </c>
      <c r="C209" s="13" t="str">
        <f>_xlfn.TEXTJOIN(CHAR(10),TRUE,$F$30:$F$32)</f>
        <v>ISO 11607-1
ISO 11607-2
ISO 20417</v>
      </c>
      <c r="D209"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0" spans="1:4" ht="113" customHeight="1" x14ac:dyDescent="0.2">
      <c r="A210" s="19" t="s">
        <v>224</v>
      </c>
      <c r="B210" s="17" t="s">
        <v>448</v>
      </c>
      <c r="C210" s="13" t="str">
        <f>_xlfn.TEXTJOIN(CHAR(10),TRUE,$F$24:$F$26)&amp;CHAR(10)&amp;_xlfn.TEXTJOIN(CHAR(10),TRUE,$F$29:$F$32)</f>
        <v>ISO 11137-1
ISO 11137-2
ISO 11137-3
ISO 17665
ISO 11607-1
ISO 11607-2
ISO 20417</v>
      </c>
      <c r="D210"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1" spans="1:4" ht="62" customHeight="1" x14ac:dyDescent="0.2">
      <c r="A211" s="19" t="s">
        <v>225</v>
      </c>
      <c r="B211" s="17" t="s">
        <v>448</v>
      </c>
      <c r="C211" s="13" t="str">
        <f>$F$32</f>
        <v>ISO 20417</v>
      </c>
      <c r="D211"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2" spans="1:4" ht="78" customHeight="1" x14ac:dyDescent="0.2">
      <c r="A212" s="19" t="s">
        <v>320</v>
      </c>
      <c r="B212" s="17" t="s">
        <v>448</v>
      </c>
      <c r="C212" s="13" t="str">
        <f>$F$32</f>
        <v>ISO 20417</v>
      </c>
      <c r="D212"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3" spans="1:4" ht="82" customHeight="1" x14ac:dyDescent="0.2">
      <c r="A213" s="19" t="s">
        <v>321</v>
      </c>
      <c r="B213" s="17" t="s">
        <v>448</v>
      </c>
      <c r="C213" s="13" t="str">
        <f>$F$32</f>
        <v>ISO 20417</v>
      </c>
      <c r="D213"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4" spans="1:4" ht="97" customHeight="1" x14ac:dyDescent="0.2">
      <c r="A214" s="19" t="s">
        <v>322</v>
      </c>
      <c r="B214" s="17" t="s">
        <v>448</v>
      </c>
      <c r="C214" s="13" t="str">
        <f>$F$32</f>
        <v>ISO 20417</v>
      </c>
      <c r="D214"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5" spans="1:4" ht="76" customHeight="1" x14ac:dyDescent="0.2">
      <c r="A215" s="19" t="s">
        <v>319</v>
      </c>
      <c r="B215" s="17" t="s">
        <v>448</v>
      </c>
      <c r="C215" s="13" t="str">
        <f>$F$32</f>
        <v>ISO 20417</v>
      </c>
      <c r="D215"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6" spans="1:4" ht="65" customHeight="1" x14ac:dyDescent="0.2">
      <c r="A216" s="19" t="s">
        <v>323</v>
      </c>
      <c r="B216" s="17" t="s">
        <v>448</v>
      </c>
      <c r="C216" s="13" t="str">
        <f>$F$32</f>
        <v>ISO 20417</v>
      </c>
      <c r="D216"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7" spans="1:4" ht="105" customHeight="1" x14ac:dyDescent="0.2">
      <c r="A217" s="19" t="s">
        <v>241</v>
      </c>
      <c r="B217" s="17" t="s">
        <v>448</v>
      </c>
      <c r="C217" s="13" t="str">
        <f>_xlfn.TEXTJOIN(CHAR(10),TRUE,$F$30:$F$32)</f>
        <v>ISO 11607-1
ISO 11607-2
ISO 20417</v>
      </c>
      <c r="D217"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8" spans="1:4" x14ac:dyDescent="0.2">
      <c r="A218" s="59" t="s">
        <v>228</v>
      </c>
      <c r="B218" s="60"/>
      <c r="C218" s="60"/>
      <c r="D218" s="61"/>
    </row>
    <row r="219" spans="1:4" ht="17" customHeight="1" x14ac:dyDescent="0.2">
      <c r="A219" s="56" t="s">
        <v>229</v>
      </c>
      <c r="B219" s="57"/>
      <c r="C219" s="57"/>
      <c r="D219" s="58"/>
    </row>
    <row r="220" spans="1:4" ht="75" customHeight="1" x14ac:dyDescent="0.2">
      <c r="A220" s="19" t="s">
        <v>230</v>
      </c>
      <c r="B220" s="17" t="s">
        <v>448</v>
      </c>
      <c r="C220" s="13" t="str">
        <f>$F$32</f>
        <v>ISO 20417</v>
      </c>
      <c r="D220" s="13" t="str">
        <f t="shared" ref="D220:D229" si="1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1" spans="1:4" ht="77" customHeight="1" x14ac:dyDescent="0.2">
      <c r="A221" s="19" t="s">
        <v>231</v>
      </c>
      <c r="B221" s="17" t="s">
        <v>448</v>
      </c>
      <c r="C221" s="13" t="str">
        <f>$F$32</f>
        <v>ISO 20417</v>
      </c>
      <c r="D221"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2" spans="1:4" ht="76" customHeight="1" x14ac:dyDescent="0.2">
      <c r="A222" s="19" t="s">
        <v>232</v>
      </c>
      <c r="B222" s="17" t="s">
        <v>448</v>
      </c>
      <c r="C222" s="13" t="str">
        <f>$F$32</f>
        <v>ISO 20417</v>
      </c>
      <c r="D222"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3" spans="1:4" ht="61" customHeight="1" x14ac:dyDescent="0.2">
      <c r="A223" s="19" t="s">
        <v>233</v>
      </c>
      <c r="B223" s="17" t="s">
        <v>448</v>
      </c>
      <c r="C223" s="13" t="str">
        <f>$F$32</f>
        <v>ISO 20417</v>
      </c>
      <c r="D223"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4" spans="1:4" ht="71" customHeight="1" x14ac:dyDescent="0.2">
      <c r="A224" s="19" t="s">
        <v>234</v>
      </c>
      <c r="B224" s="17" t="s">
        <v>448</v>
      </c>
      <c r="C224" s="13" t="str">
        <f>$F$32</f>
        <v>ISO 20417</v>
      </c>
      <c r="D224"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5" spans="1:4" ht="55" customHeight="1" x14ac:dyDescent="0.2">
      <c r="A225" s="19" t="s">
        <v>235</v>
      </c>
      <c r="B225" s="17"/>
      <c r="C225" s="54" t="s">
        <v>605</v>
      </c>
      <c r="D225" s="55"/>
    </row>
    <row r="226" spans="1:4" ht="69" customHeight="1" x14ac:dyDescent="0.2">
      <c r="A226" s="19" t="s">
        <v>236</v>
      </c>
      <c r="B226" s="17" t="s">
        <v>448</v>
      </c>
      <c r="C226" s="13" t="str">
        <f>$F$5&amp;CHAR(10)&amp;$F$32</f>
        <v>ISO 14971
ISO 20417</v>
      </c>
      <c r="D226"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7" spans="1:4" ht="47" customHeight="1" x14ac:dyDescent="0.2">
      <c r="A227" s="19" t="s">
        <v>237</v>
      </c>
      <c r="B227" s="17" t="s">
        <v>506</v>
      </c>
      <c r="C227" s="19" t="str">
        <f t="shared" ref="C227:D227" si="15">$G$1</f>
        <v>N/A</v>
      </c>
      <c r="D227" s="19" t="str">
        <f t="shared" si="15"/>
        <v>N/A</v>
      </c>
    </row>
    <row r="228" spans="1:4" ht="62" customHeight="1" x14ac:dyDescent="0.2">
      <c r="A228" s="13" t="s">
        <v>238</v>
      </c>
      <c r="B228" s="17" t="s">
        <v>448</v>
      </c>
      <c r="C228" s="13" t="str">
        <f>$F$32</f>
        <v>ISO 20417</v>
      </c>
      <c r="D228"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9" spans="1:4" ht="61" customHeight="1" x14ac:dyDescent="0.2">
      <c r="A229" s="19" t="s">
        <v>239</v>
      </c>
      <c r="B229" s="17" t="s">
        <v>448</v>
      </c>
      <c r="C229" s="13" t="str">
        <f>$F$32</f>
        <v>ISO 20417</v>
      </c>
      <c r="D229"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0" spans="1:4" ht="16" customHeight="1" x14ac:dyDescent="0.2">
      <c r="A230" s="56" t="s">
        <v>240</v>
      </c>
      <c r="B230" s="57"/>
      <c r="C230" s="57"/>
      <c r="D230" s="58"/>
    </row>
    <row r="231" spans="1:4" ht="17" x14ac:dyDescent="0.2">
      <c r="A231" s="13" t="s">
        <v>408</v>
      </c>
      <c r="B231" s="17" t="s">
        <v>506</v>
      </c>
      <c r="C231" s="19" t="str">
        <f t="shared" ref="C231:D234" si="16">$G$1</f>
        <v>N/A</v>
      </c>
      <c r="D231" s="19" t="str">
        <f t="shared" si="16"/>
        <v>N/A</v>
      </c>
    </row>
    <row r="232" spans="1:4" ht="17" x14ac:dyDescent="0.2">
      <c r="A232" s="13" t="s">
        <v>409</v>
      </c>
      <c r="B232" s="17" t="s">
        <v>506</v>
      </c>
      <c r="C232" s="19" t="str">
        <f t="shared" si="16"/>
        <v>N/A</v>
      </c>
      <c r="D232" s="19" t="str">
        <f t="shared" si="16"/>
        <v>N/A</v>
      </c>
    </row>
    <row r="233" spans="1:4" ht="17" x14ac:dyDescent="0.2">
      <c r="A233" s="42" t="s">
        <v>410</v>
      </c>
      <c r="B233" s="17" t="s">
        <v>506</v>
      </c>
      <c r="C233" s="19" t="str">
        <f t="shared" si="16"/>
        <v>N/A</v>
      </c>
      <c r="D233" s="19" t="str">
        <f t="shared" si="16"/>
        <v>N/A</v>
      </c>
    </row>
    <row r="234" spans="1:4" ht="17" x14ac:dyDescent="0.2">
      <c r="A234" s="42" t="s">
        <v>411</v>
      </c>
      <c r="B234" s="17" t="s">
        <v>506</v>
      </c>
      <c r="C234" s="19" t="str">
        <f t="shared" si="16"/>
        <v>N/A</v>
      </c>
      <c r="D234" s="19" t="str">
        <f t="shared" si="16"/>
        <v>N/A</v>
      </c>
    </row>
    <row r="235" spans="1:4" ht="171" customHeight="1" x14ac:dyDescent="0.2">
      <c r="A235" s="19" t="s">
        <v>243</v>
      </c>
      <c r="B235" s="17" t="s">
        <v>448</v>
      </c>
      <c r="C235" s="13" t="str">
        <f>_xlfn.TEXTJOIN(CHAR(10),TRUE,$F$30:$F$32)</f>
        <v>ISO 11607-1
ISO 11607-2
ISO 20417</v>
      </c>
      <c r="D235" s="13" t="str">
        <f t="shared" ref="D235:D238" si="17">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6" spans="1:4" x14ac:dyDescent="0.2">
      <c r="A236" s="19" t="s">
        <v>242</v>
      </c>
      <c r="B236" s="17" t="s">
        <v>506</v>
      </c>
      <c r="C236" s="19" t="str">
        <f>$G$1</f>
        <v>N/A</v>
      </c>
      <c r="D236" s="19" t="str">
        <f>$G$1</f>
        <v>N/A</v>
      </c>
    </row>
    <row r="237" spans="1:4" ht="88" customHeight="1" x14ac:dyDescent="0.2">
      <c r="A237" s="13" t="s">
        <v>433</v>
      </c>
      <c r="B237" s="17" t="s">
        <v>506</v>
      </c>
      <c r="C237" s="19" t="str">
        <f>$G$1</f>
        <v>N/A</v>
      </c>
      <c r="D237" s="19" t="str">
        <f>$G$1</f>
        <v>N/A</v>
      </c>
    </row>
    <row r="238" spans="1:4" x14ac:dyDescent="0.2">
      <c r="A238" s="19" t="s">
        <v>244</v>
      </c>
      <c r="B238" s="17" t="s">
        <v>506</v>
      </c>
      <c r="C238" s="19" t="str">
        <f>$G$1</f>
        <v>N/A</v>
      </c>
      <c r="D238" s="19" t="str">
        <f>$G$1</f>
        <v>N/A</v>
      </c>
    </row>
    <row r="239" spans="1:4" ht="90" customHeight="1" x14ac:dyDescent="0.2">
      <c r="A239" s="13" t="s">
        <v>516</v>
      </c>
      <c r="B239" s="17" t="s">
        <v>448</v>
      </c>
      <c r="C239" s="13" t="str">
        <f>$F$5&amp;CHAR(10)&amp;_xlfn.TEXTJOIN(CHAR(10),TRUE,$F$30:$F$32)</f>
        <v>ISO 14971
ISO 11607-1
ISO 11607-2
ISO 20417</v>
      </c>
      <c r="D2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0" spans="1:4" ht="17" customHeight="1" x14ac:dyDescent="0.2">
      <c r="A240" s="56" t="s">
        <v>245</v>
      </c>
      <c r="B240" s="57"/>
      <c r="C240" s="57"/>
      <c r="D240" s="58"/>
    </row>
    <row r="241" spans="1:4" ht="17" x14ac:dyDescent="0.2">
      <c r="A241" s="13" t="s">
        <v>412</v>
      </c>
      <c r="B241" s="17"/>
      <c r="C241" s="54" t="s">
        <v>605</v>
      </c>
      <c r="D241" s="55"/>
    </row>
    <row r="242" spans="1:4" ht="17" x14ac:dyDescent="0.2">
      <c r="A242" s="13" t="s">
        <v>413</v>
      </c>
      <c r="B242" s="17"/>
      <c r="C242" s="54" t="s">
        <v>605</v>
      </c>
      <c r="D242" s="55"/>
    </row>
    <row r="243" spans="1:4" x14ac:dyDescent="0.2">
      <c r="A243" s="56" t="s">
        <v>246</v>
      </c>
      <c r="B243" s="57"/>
      <c r="C243" s="57"/>
      <c r="D243" s="58"/>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2"/>
      <c r="C246" s="62"/>
      <c r="D246" s="55"/>
    </row>
    <row r="247" spans="1:4" ht="143" customHeight="1" x14ac:dyDescent="0.2">
      <c r="A247" s="19" t="s">
        <v>416</v>
      </c>
      <c r="B247" s="17" t="s">
        <v>448</v>
      </c>
      <c r="C247" s="13" t="str">
        <f>$F$5&amp;CHAR(10)&amp;$F$32</f>
        <v>ISO 14971
ISO 20417</v>
      </c>
      <c r="D247" s="13" t="str">
        <f t="shared" ref="D247:D248" si="18">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8" spans="1:4" ht="51" x14ac:dyDescent="0.2">
      <c r="A248" s="13" t="s">
        <v>417</v>
      </c>
      <c r="B248" s="17"/>
      <c r="C248" s="54" t="s">
        <v>605</v>
      </c>
      <c r="D248" s="55"/>
    </row>
    <row r="249" spans="1:4" ht="51" x14ac:dyDescent="0.2">
      <c r="A249" s="42" t="s">
        <v>418</v>
      </c>
      <c r="B249" s="17"/>
      <c r="C249" s="54" t="s">
        <v>605</v>
      </c>
      <c r="D249" s="55"/>
    </row>
    <row r="250" spans="1:4" ht="51" x14ac:dyDescent="0.2">
      <c r="A250" s="13" t="s">
        <v>419</v>
      </c>
      <c r="B250" s="17" t="s">
        <v>506</v>
      </c>
      <c r="C250" s="19" t="str">
        <f>$G$1</f>
        <v>N/A</v>
      </c>
      <c r="D250" s="19" t="str">
        <f>$G$1</f>
        <v>N/A</v>
      </c>
    </row>
    <row r="251" spans="1:4" x14ac:dyDescent="0.2">
      <c r="A251" s="19" t="s">
        <v>420</v>
      </c>
      <c r="B251" s="17" t="s">
        <v>506</v>
      </c>
      <c r="C251" s="19" t="str">
        <f>$G$1</f>
        <v>N/A</v>
      </c>
      <c r="D251" s="19" t="str">
        <f>$G$1</f>
        <v>N/A</v>
      </c>
    </row>
    <row r="252" spans="1:4" ht="34" customHeight="1" x14ac:dyDescent="0.2">
      <c r="A252" s="13" t="s">
        <v>421</v>
      </c>
      <c r="B252" s="53"/>
      <c r="C252" s="70" t="s">
        <v>1090</v>
      </c>
      <c r="D252" s="71"/>
    </row>
    <row r="253" spans="1:4" ht="51" x14ac:dyDescent="0.2">
      <c r="A253" s="13" t="s">
        <v>248</v>
      </c>
      <c r="B253" s="17" t="s">
        <v>506</v>
      </c>
      <c r="C253" s="19" t="str">
        <f>$G$1</f>
        <v>N/A</v>
      </c>
      <c r="D253" s="19" t="str">
        <f>$G$1</f>
        <v>N/A</v>
      </c>
    </row>
    <row r="254" spans="1:4" x14ac:dyDescent="0.2">
      <c r="A254" s="19" t="s">
        <v>249</v>
      </c>
      <c r="B254" s="17"/>
      <c r="C254" s="54" t="s">
        <v>605</v>
      </c>
      <c r="D254" s="55"/>
    </row>
    <row r="255" spans="1:4" x14ac:dyDescent="0.2">
      <c r="A255" s="56" t="s">
        <v>250</v>
      </c>
      <c r="B255" s="57"/>
      <c r="C255" s="57"/>
      <c r="D255" s="58"/>
    </row>
    <row r="256" spans="1:4" ht="132" customHeight="1" x14ac:dyDescent="0.2">
      <c r="A256" s="19" t="s">
        <v>422</v>
      </c>
      <c r="B256" s="17" t="s">
        <v>448</v>
      </c>
      <c r="C256" s="13" t="str">
        <f>$F$5&amp;CHAR(10)&amp;$F$32</f>
        <v>ISO 14971
ISO 20417</v>
      </c>
      <c r="D25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7" spans="1:4" ht="86" customHeight="1" x14ac:dyDescent="0.2">
      <c r="A257" s="19" t="s">
        <v>423</v>
      </c>
      <c r="B257" s="17" t="s">
        <v>448</v>
      </c>
      <c r="C257" s="13" t="str">
        <f>$F$5&amp;CHAR(10)&amp;$F$32</f>
        <v>ISO 14971
ISO 20417</v>
      </c>
      <c r="D25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8" spans="1:4" x14ac:dyDescent="0.2">
      <c r="A258" s="19" t="s">
        <v>251</v>
      </c>
      <c r="B258" s="17" t="s">
        <v>506</v>
      </c>
      <c r="C258" s="19" t="str">
        <f t="shared" ref="C258:D260" si="19">$G$1</f>
        <v>N/A</v>
      </c>
      <c r="D258" s="19" t="str">
        <f t="shared" si="19"/>
        <v>N/A</v>
      </c>
    </row>
    <row r="259" spans="1:4" ht="94" customHeight="1" x14ac:dyDescent="0.2">
      <c r="A259" s="19" t="s">
        <v>252</v>
      </c>
      <c r="B259" s="17" t="s">
        <v>506</v>
      </c>
      <c r="C259" s="19" t="str">
        <f t="shared" si="19"/>
        <v>N/A</v>
      </c>
      <c r="D259" s="19" t="str">
        <f t="shared" si="19"/>
        <v>N/A</v>
      </c>
    </row>
    <row r="260" spans="1:4" x14ac:dyDescent="0.2">
      <c r="A260" s="19" t="s">
        <v>253</v>
      </c>
      <c r="B260" s="17" t="s">
        <v>506</v>
      </c>
      <c r="C260" s="19" t="str">
        <f t="shared" si="19"/>
        <v>N/A</v>
      </c>
      <c r="D260" s="19" t="str">
        <f t="shared" si="19"/>
        <v>N/A</v>
      </c>
    </row>
    <row r="261" spans="1:4" ht="106" customHeight="1" x14ac:dyDescent="0.2">
      <c r="A261" s="19" t="s">
        <v>254</v>
      </c>
      <c r="B261" s="17" t="s">
        <v>448</v>
      </c>
      <c r="C261" s="13" t="str">
        <f>$F$32</f>
        <v>ISO 20417</v>
      </c>
      <c r="D2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2" spans="1:4" ht="71" customHeight="1" x14ac:dyDescent="0.2">
      <c r="A262" s="19" t="s">
        <v>255</v>
      </c>
      <c r="B262" s="17" t="s">
        <v>448</v>
      </c>
      <c r="C262" s="13" t="str">
        <f>$F$5&amp;CHAR(10)&amp;$F$32</f>
        <v>ISO 14971
ISO 20417</v>
      </c>
      <c r="D2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3" spans="1:4" ht="60" customHeight="1" x14ac:dyDescent="0.2">
      <c r="A263" s="19" t="s">
        <v>256</v>
      </c>
      <c r="B263" s="17" t="s">
        <v>448</v>
      </c>
      <c r="C263" s="13" t="str">
        <f>$F$32</f>
        <v>ISO 20417</v>
      </c>
      <c r="D26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4" spans="1:4" ht="34" x14ac:dyDescent="0.2">
      <c r="A264" s="13" t="s">
        <v>257</v>
      </c>
      <c r="B264" s="17"/>
      <c r="C264" s="54" t="s">
        <v>605</v>
      </c>
      <c r="D264" s="55"/>
    </row>
  </sheetData>
  <mergeCells count="81">
    <mergeCell ref="C25:D25"/>
    <mergeCell ref="C145:D145"/>
    <mergeCell ref="A162:D162"/>
    <mergeCell ref="A166:D166"/>
    <mergeCell ref="C264:D264"/>
    <mergeCell ref="C34:D34"/>
    <mergeCell ref="C37:D37"/>
    <mergeCell ref="C101:D101"/>
    <mergeCell ref="C225:D225"/>
    <mergeCell ref="C241:D241"/>
    <mergeCell ref="A255:D255"/>
    <mergeCell ref="C252:D252"/>
    <mergeCell ref="C254:D254"/>
    <mergeCell ref="C150:D150"/>
    <mergeCell ref="C154:D154"/>
    <mergeCell ref="C177:D177"/>
    <mergeCell ref="C178:D178"/>
    <mergeCell ref="A115:D115"/>
    <mergeCell ref="A120:D120"/>
    <mergeCell ref="A125:D125"/>
    <mergeCell ref="A188:D188"/>
    <mergeCell ref="A206:D206"/>
    <mergeCell ref="A135:D135"/>
    <mergeCell ref="A138:D138"/>
    <mergeCell ref="A143:D143"/>
    <mergeCell ref="A148:D148"/>
    <mergeCell ref="A156:D156"/>
    <mergeCell ref="A160:D160"/>
    <mergeCell ref="C137:D137"/>
    <mergeCell ref="C139:D139"/>
    <mergeCell ref="C140:D140"/>
    <mergeCell ref="C141:D141"/>
    <mergeCell ref="C142:D142"/>
    <mergeCell ref="A59:D59"/>
    <mergeCell ref="A63:D63"/>
    <mergeCell ref="A64:D64"/>
    <mergeCell ref="A76:D76"/>
    <mergeCell ref="A134:D134"/>
    <mergeCell ref="A80:D80"/>
    <mergeCell ref="A84:D84"/>
    <mergeCell ref="A89:D89"/>
    <mergeCell ref="A91:D91"/>
    <mergeCell ref="A104:D104"/>
    <mergeCell ref="A107:D107"/>
    <mergeCell ref="C97:D97"/>
    <mergeCell ref="C105:D105"/>
    <mergeCell ref="C106:D106"/>
    <mergeCell ref="A108:D108"/>
    <mergeCell ref="A111:D111"/>
    <mergeCell ref="A55:D55"/>
    <mergeCell ref="A57:D57"/>
    <mergeCell ref="C136:D136"/>
    <mergeCell ref="A50:D50"/>
    <mergeCell ref="A6:D6"/>
    <mergeCell ref="A7:D7"/>
    <mergeCell ref="A14:D14"/>
    <mergeCell ref="A19:D19"/>
    <mergeCell ref="A28:D28"/>
    <mergeCell ref="A29:D29"/>
    <mergeCell ref="A40:D40"/>
    <mergeCell ref="A41:D41"/>
    <mergeCell ref="A42:D42"/>
    <mergeCell ref="A46:D46"/>
    <mergeCell ref="A49:D49"/>
    <mergeCell ref="A79:D79"/>
    <mergeCell ref="C249:D249"/>
    <mergeCell ref="C248:D248"/>
    <mergeCell ref="A207:D207"/>
    <mergeCell ref="A218:D218"/>
    <mergeCell ref="A219:D219"/>
    <mergeCell ref="A240:D240"/>
    <mergeCell ref="A243:D243"/>
    <mergeCell ref="A246:D246"/>
    <mergeCell ref="C242:D242"/>
    <mergeCell ref="A171:D171"/>
    <mergeCell ref="A172:D172"/>
    <mergeCell ref="A173:D173"/>
    <mergeCell ref="A182:D182"/>
    <mergeCell ref="A230:D230"/>
    <mergeCell ref="C179:D179"/>
    <mergeCell ref="A183:D183"/>
  </mergeCells>
  <phoneticPr fontId="14" type="noConversion"/>
  <dataValidations count="1">
    <dataValidation type="list" allowBlank="1" showInputMessage="1" showErrorMessage="1" sqref="B4:B5 B8:B13 B15:B18 B20:B25 B144:B147 B56 B43:B45 B149:B155 B256:B264 B47:B48 B58 B65:B75 B77:B78 B81:B83 B85:B88 B51:B54 B116:B119 B90 B105:B106 B109:B110 B112:B114 B121:B124 B38:B39 B220:B229 B136:B137 B139:B142 B241:B242 B92:B103 B60:B62 B157:B159 B163:B165 B231:B239 B184:B187 B208:B217 B161 B126:B133 B167:B168 B244:B245 B189:B205 B174:B181 B30:B36 B253:B254 B247:B251" xr:uid="{6C019FE8-5A0D-6542-A63B-50EB0E87C21E}">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topLeftCell="A254" zoomScale="80" zoomScaleNormal="80" workbookViewId="0">
      <selection activeCell="C256" sqref="C256:D256"/>
    </sheetView>
  </sheetViews>
  <sheetFormatPr baseColWidth="10" defaultRowHeight="16" x14ac:dyDescent="0.2"/>
  <cols>
    <col min="1" max="1" width="100.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49.33203125" style="1" customWidth="1"/>
    <col min="8" max="8" width="6.33203125" style="1" customWidth="1"/>
    <col min="9" max="9" width="43" style="2" bestFit="1" customWidth="1"/>
    <col min="10" max="16384" width="10.83203125" style="1"/>
  </cols>
  <sheetData>
    <row r="1" spans="1:9" ht="23" x14ac:dyDescent="0.2">
      <c r="A1" s="8" t="s">
        <v>24</v>
      </c>
      <c r="F1" s="8" t="s">
        <v>20</v>
      </c>
      <c r="G1" s="1" t="s">
        <v>480</v>
      </c>
      <c r="I1" s="22" t="s">
        <v>956</v>
      </c>
    </row>
    <row r="3" spans="1:9" ht="32" x14ac:dyDescent="0.2">
      <c r="A3" s="11" t="s">
        <v>22</v>
      </c>
      <c r="B3" s="10" t="s">
        <v>3</v>
      </c>
      <c r="C3" s="11" t="s">
        <v>4</v>
      </c>
      <c r="D3" s="33" t="s">
        <v>26</v>
      </c>
      <c r="E3" s="5"/>
      <c r="F3" s="4" t="s">
        <v>20</v>
      </c>
      <c r="G3" s="4" t="s">
        <v>21</v>
      </c>
      <c r="I3" s="20" t="s">
        <v>954</v>
      </c>
    </row>
    <row r="4" spans="1:9" ht="171" customHeight="1" x14ac:dyDescent="0.2">
      <c r="A4" s="13" t="s">
        <v>27</v>
      </c>
      <c r="B4" s="17" t="s">
        <v>448</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4" s="2"/>
      <c r="F4" s="35" t="s">
        <v>17</v>
      </c>
      <c r="G4" s="18" t="s">
        <v>471</v>
      </c>
      <c r="I4" s="18" t="s">
        <v>871</v>
      </c>
    </row>
    <row r="5" spans="1:9" ht="62" customHeight="1" x14ac:dyDescent="0.2">
      <c r="A5" s="13" t="s">
        <v>1</v>
      </c>
      <c r="B5" s="17" t="s">
        <v>448</v>
      </c>
      <c r="C5" s="13" t="str">
        <f>$F$5</f>
        <v>ISO 14971</v>
      </c>
      <c r="D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5" s="2"/>
      <c r="F5" s="35" t="s">
        <v>18</v>
      </c>
      <c r="G5" s="18" t="s">
        <v>472</v>
      </c>
      <c r="I5" s="18" t="s">
        <v>874</v>
      </c>
    </row>
    <row r="6" spans="1:9" ht="34" x14ac:dyDescent="0.2">
      <c r="A6" s="54" t="s">
        <v>2</v>
      </c>
      <c r="B6" s="62"/>
      <c r="C6" s="62"/>
      <c r="D6" s="55"/>
      <c r="E6" s="2"/>
      <c r="F6" s="35" t="s">
        <v>9</v>
      </c>
      <c r="G6" s="18" t="s">
        <v>473</v>
      </c>
      <c r="I6" s="18" t="s">
        <v>875</v>
      </c>
    </row>
    <row r="7" spans="1:9" ht="17" x14ac:dyDescent="0.2">
      <c r="A7" s="54" t="s">
        <v>28</v>
      </c>
      <c r="B7" s="62"/>
      <c r="C7" s="62"/>
      <c r="D7" s="55"/>
      <c r="E7" s="2"/>
      <c r="F7" s="35" t="s">
        <v>915</v>
      </c>
      <c r="G7" s="18" t="s">
        <v>916</v>
      </c>
      <c r="I7" s="18" t="s">
        <v>872</v>
      </c>
    </row>
    <row r="8" spans="1:9" ht="116" customHeight="1" x14ac:dyDescent="0.2">
      <c r="A8" s="13" t="s">
        <v>29</v>
      </c>
      <c r="B8" s="17" t="s">
        <v>448</v>
      </c>
      <c r="C8" s="13" t="str">
        <f t="shared" ref="C8:C13" si="0">$F$5</f>
        <v>ISO 14971</v>
      </c>
      <c r="D8" s="13" t="str">
        <f t="shared" ref="D8:D13" si="1">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8" s="2"/>
      <c r="F8" s="35" t="s">
        <v>929</v>
      </c>
      <c r="G8" s="18" t="s">
        <v>930</v>
      </c>
      <c r="I8" s="18" t="s">
        <v>873</v>
      </c>
    </row>
    <row r="9" spans="1:9" ht="113" customHeight="1" x14ac:dyDescent="0.2">
      <c r="A9" s="13" t="s">
        <v>30</v>
      </c>
      <c r="B9" s="17" t="s">
        <v>448</v>
      </c>
      <c r="C9" s="13" t="str">
        <f t="shared" si="0"/>
        <v>ISO 14971</v>
      </c>
      <c r="D9"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9" s="2"/>
      <c r="F9" s="35" t="s">
        <v>927</v>
      </c>
      <c r="G9" s="18" t="s">
        <v>928</v>
      </c>
      <c r="I9" s="18" t="s">
        <v>876</v>
      </c>
    </row>
    <row r="10" spans="1:9" ht="125" customHeight="1" x14ac:dyDescent="0.2">
      <c r="A10" s="13" t="s">
        <v>31</v>
      </c>
      <c r="B10" s="17" t="s">
        <v>448</v>
      </c>
      <c r="C10" s="13" t="str">
        <f t="shared" si="0"/>
        <v>ISO 14971</v>
      </c>
      <c r="D10"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0" s="2"/>
      <c r="F10" s="35" t="s">
        <v>488</v>
      </c>
      <c r="G10" s="18" t="s">
        <v>904</v>
      </c>
      <c r="I10" s="18" t="s">
        <v>877</v>
      </c>
    </row>
    <row r="11" spans="1:9" ht="102" customHeight="1" x14ac:dyDescent="0.2">
      <c r="A11" s="13" t="s">
        <v>80</v>
      </c>
      <c r="B11" s="17" t="s">
        <v>448</v>
      </c>
      <c r="C11" s="13" t="str">
        <f t="shared" si="0"/>
        <v>ISO 14971</v>
      </c>
      <c r="D11"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1" s="2"/>
      <c r="F11" s="35" t="s">
        <v>491</v>
      </c>
      <c r="G11" s="18" t="s">
        <v>905</v>
      </c>
      <c r="I11" s="18" t="s">
        <v>878</v>
      </c>
    </row>
    <row r="12" spans="1:9" ht="101" customHeight="1" x14ac:dyDescent="0.2">
      <c r="A12" s="13" t="s">
        <v>32</v>
      </c>
      <c r="B12" s="17" t="s">
        <v>448</v>
      </c>
      <c r="C12" s="13" t="str">
        <f t="shared" si="0"/>
        <v>ISO 14971</v>
      </c>
      <c r="D12"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2" s="2"/>
      <c r="F12" s="35" t="s">
        <v>907</v>
      </c>
      <c r="G12" s="18" t="s">
        <v>908</v>
      </c>
      <c r="I12" s="18" t="s">
        <v>879</v>
      </c>
    </row>
    <row r="13" spans="1:9" ht="92" customHeight="1" x14ac:dyDescent="0.2">
      <c r="A13" s="13" t="s">
        <v>79</v>
      </c>
      <c r="B13" s="17" t="s">
        <v>448</v>
      </c>
      <c r="C13" s="13" t="str">
        <f t="shared" si="0"/>
        <v>ISO 14971</v>
      </c>
      <c r="D13"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3" s="2"/>
      <c r="F13" s="35" t="s">
        <v>909</v>
      </c>
      <c r="G13" s="18" t="s">
        <v>910</v>
      </c>
      <c r="I13" s="18" t="s">
        <v>880</v>
      </c>
    </row>
    <row r="14" spans="1:9" ht="64" customHeight="1" x14ac:dyDescent="0.2">
      <c r="A14" s="54" t="s">
        <v>33</v>
      </c>
      <c r="B14" s="62"/>
      <c r="C14" s="62"/>
      <c r="D14" s="55"/>
      <c r="F14" s="35" t="s">
        <v>911</v>
      </c>
      <c r="G14" s="18" t="s">
        <v>912</v>
      </c>
      <c r="I14" s="18" t="s">
        <v>881</v>
      </c>
    </row>
    <row r="15" spans="1:9" ht="76" customHeight="1" x14ac:dyDescent="0.2">
      <c r="A15" s="13" t="s">
        <v>5</v>
      </c>
      <c r="B15" s="17" t="s">
        <v>448</v>
      </c>
      <c r="C15" s="13" t="str">
        <f>$F$5</f>
        <v>ISO 14971</v>
      </c>
      <c r="D1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5" s="35" t="s">
        <v>913</v>
      </c>
      <c r="G15" s="18" t="s">
        <v>914</v>
      </c>
      <c r="I15" s="18" t="s">
        <v>882</v>
      </c>
    </row>
    <row r="16" spans="1:9" ht="84" customHeight="1" x14ac:dyDescent="0.2">
      <c r="A16" s="13" t="s">
        <v>34</v>
      </c>
      <c r="B16" s="17" t="s">
        <v>448</v>
      </c>
      <c r="C16" s="13" t="str">
        <f>$F$5</f>
        <v>ISO 14971</v>
      </c>
      <c r="D1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6" s="35" t="s">
        <v>902</v>
      </c>
      <c r="G16" s="18" t="s">
        <v>903</v>
      </c>
      <c r="I16" s="18" t="s">
        <v>883</v>
      </c>
    </row>
    <row r="17" spans="1:9" ht="90" customHeight="1" x14ac:dyDescent="0.2">
      <c r="A17" s="13" t="s">
        <v>35</v>
      </c>
      <c r="B17" s="17" t="s">
        <v>448</v>
      </c>
      <c r="C17" s="13" t="str">
        <f>$F$5</f>
        <v>ISO 14971</v>
      </c>
      <c r="D17"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7" s="35" t="s">
        <v>919</v>
      </c>
      <c r="G17" s="18" t="s">
        <v>920</v>
      </c>
      <c r="I17" s="18" t="s">
        <v>884</v>
      </c>
    </row>
    <row r="18" spans="1:9" ht="101" customHeight="1" x14ac:dyDescent="0.2">
      <c r="A18" s="1" t="s">
        <v>0</v>
      </c>
      <c r="B18" s="17" t="s">
        <v>448</v>
      </c>
      <c r="C18" s="13" t="str">
        <f>$F$5</f>
        <v>ISO 14971</v>
      </c>
      <c r="D1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8" s="35" t="s">
        <v>921</v>
      </c>
      <c r="G18" s="18" t="s">
        <v>922</v>
      </c>
      <c r="I18" s="18" t="s">
        <v>885</v>
      </c>
    </row>
    <row r="19" spans="1:9" ht="34" x14ac:dyDescent="0.2">
      <c r="A19" s="56" t="s">
        <v>6</v>
      </c>
      <c r="B19" s="57"/>
      <c r="C19" s="57"/>
      <c r="D19" s="58"/>
      <c r="F19" s="35" t="s">
        <v>923</v>
      </c>
      <c r="G19" s="18" t="s">
        <v>924</v>
      </c>
      <c r="I19" s="18" t="s">
        <v>886</v>
      </c>
    </row>
    <row r="20" spans="1:9" ht="128" customHeight="1" x14ac:dyDescent="0.2">
      <c r="A20" s="13" t="s">
        <v>7</v>
      </c>
      <c r="B20" s="17" t="s">
        <v>448</v>
      </c>
      <c r="C20" s="13" t="str">
        <f>$F$5&amp;CHAR(10)&amp;$F$21</f>
        <v>ISO 14971
IEC 62366-1</v>
      </c>
      <c r="D2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0" s="35" t="s">
        <v>774</v>
      </c>
      <c r="G20" s="18" t="s">
        <v>775</v>
      </c>
      <c r="I20" s="18" t="s">
        <v>887</v>
      </c>
    </row>
    <row r="21" spans="1:9" ht="103" customHeight="1" x14ac:dyDescent="0.2">
      <c r="A21" s="13" t="s">
        <v>8</v>
      </c>
      <c r="B21" s="17" t="s">
        <v>448</v>
      </c>
      <c r="C21" s="13" t="str">
        <f>$F$5&amp;CHAR(10)&amp;$F$21</f>
        <v>ISO 14971
IEC 62366-1</v>
      </c>
      <c r="D2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1" s="35" t="s">
        <v>504</v>
      </c>
      <c r="G21" s="18" t="s">
        <v>505</v>
      </c>
      <c r="I21" s="18" t="s">
        <v>888</v>
      </c>
    </row>
    <row r="22" spans="1:9" ht="171" customHeight="1" x14ac:dyDescent="0.2">
      <c r="A22" s="13" t="s">
        <v>36</v>
      </c>
      <c r="B22" s="17" t="s">
        <v>448</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2" s="35" t="s">
        <v>925</v>
      </c>
      <c r="G22" s="18" t="s">
        <v>926</v>
      </c>
      <c r="I22" s="18" t="s">
        <v>889</v>
      </c>
    </row>
    <row r="23" spans="1:9" ht="129" customHeight="1" x14ac:dyDescent="0.2">
      <c r="A23" s="13" t="s">
        <v>37</v>
      </c>
      <c r="B23" s="17" t="s">
        <v>448</v>
      </c>
      <c r="C23" s="13" t="str">
        <f>$F$4&amp;CHAR(10)&amp;$F$5&amp;CHAR(10)&amp;$F$7&amp;CHAR(10)&amp;_xlfn.TEXTJOIN(CHAR(10),TRUE,$F$16:$F$17)&amp;CHAR(10)&amp;_xlfn.TEXTJOIN(CHAR(10),TRUE,$F$27:$F$30)</f>
        <v>ISO 13485
ISO 14971
EN 13532
IEC 61010-1
IEC 61010-2-101
ISO 11607-1
ISO 11607-2
ISO 18113-1
ISO 20417</v>
      </c>
      <c r="D2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3" s="35" t="s">
        <v>508</v>
      </c>
      <c r="G23" s="18" t="s">
        <v>509</v>
      </c>
      <c r="I23" s="18" t="s">
        <v>890</v>
      </c>
    </row>
    <row r="24" spans="1:9" ht="117" customHeight="1" x14ac:dyDescent="0.2">
      <c r="A24" s="13" t="s">
        <v>39</v>
      </c>
      <c r="B24" s="17" t="s">
        <v>448</v>
      </c>
      <c r="C24" s="13" t="str">
        <f>$F$5</f>
        <v>ISO 14971</v>
      </c>
      <c r="D2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4" s="35" t="s">
        <v>900</v>
      </c>
      <c r="G24" s="18" t="s">
        <v>901</v>
      </c>
      <c r="I24" s="18" t="s">
        <v>891</v>
      </c>
    </row>
    <row r="25" spans="1:9" ht="68" x14ac:dyDescent="0.2">
      <c r="A25" s="27"/>
      <c r="B25" s="25"/>
      <c r="C25" s="26"/>
      <c r="F25" s="35" t="s">
        <v>826</v>
      </c>
      <c r="G25" s="18" t="s">
        <v>827</v>
      </c>
      <c r="I25" s="18" t="s">
        <v>892</v>
      </c>
    </row>
    <row r="26" spans="1:9" ht="32" customHeight="1" x14ac:dyDescent="0.2">
      <c r="F26" s="35" t="s">
        <v>481</v>
      </c>
      <c r="G26" s="13" t="s">
        <v>482</v>
      </c>
      <c r="I26" s="18" t="s">
        <v>893</v>
      </c>
    </row>
    <row r="27" spans="1:9" ht="34" x14ac:dyDescent="0.2">
      <c r="A27" s="11" t="s">
        <v>260</v>
      </c>
      <c r="B27" s="10" t="s">
        <v>3</v>
      </c>
      <c r="C27" s="11" t="s">
        <v>4</v>
      </c>
      <c r="D27" s="11" t="s">
        <v>40</v>
      </c>
      <c r="F27" s="35" t="s">
        <v>483</v>
      </c>
      <c r="G27" s="18" t="s">
        <v>484</v>
      </c>
      <c r="I27" s="18" t="s">
        <v>894</v>
      </c>
    </row>
    <row r="28" spans="1:9" s="26" customFormat="1" ht="34" x14ac:dyDescent="0.2">
      <c r="A28" s="66" t="s">
        <v>350</v>
      </c>
      <c r="B28" s="66"/>
      <c r="C28" s="66"/>
      <c r="D28" s="66"/>
      <c r="F28" s="35" t="s">
        <v>500</v>
      </c>
      <c r="G28" s="18" t="s">
        <v>501</v>
      </c>
      <c r="I28" s="18" t="s">
        <v>895</v>
      </c>
    </row>
    <row r="29" spans="1:9" s="26" customFormat="1" ht="39" customHeight="1" x14ac:dyDescent="0.2">
      <c r="A29" s="54" t="s">
        <v>357</v>
      </c>
      <c r="B29" s="62"/>
      <c r="C29" s="62"/>
      <c r="D29" s="55"/>
      <c r="F29" s="35" t="s">
        <v>917</v>
      </c>
      <c r="G29" s="18" t="s">
        <v>918</v>
      </c>
      <c r="I29" s="18" t="s">
        <v>896</v>
      </c>
    </row>
    <row r="30" spans="1:9" s="26" customFormat="1" ht="81" customHeight="1" x14ac:dyDescent="0.2">
      <c r="A30" s="18" t="s">
        <v>351</v>
      </c>
      <c r="B30" s="17" t="s">
        <v>448</v>
      </c>
      <c r="C30" s="13" t="str">
        <f>$F$7</f>
        <v>EN 13532</v>
      </c>
      <c r="D3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0" s="35" t="s">
        <v>479</v>
      </c>
      <c r="G30" s="18" t="s">
        <v>597</v>
      </c>
      <c r="I30" s="18" t="s">
        <v>897</v>
      </c>
    </row>
    <row r="31" spans="1:9" s="26" customFormat="1" ht="91" customHeight="1" x14ac:dyDescent="0.2">
      <c r="A31" s="18" t="s">
        <v>352</v>
      </c>
      <c r="B31" s="17" t="s">
        <v>448</v>
      </c>
      <c r="C31" s="13" t="str">
        <f>_xlfn.TEXTJOIN(CHAR(10),TRUE,$F$7:$F$9)</f>
        <v>EN 13532
EN 13612
ISO 20916</v>
      </c>
      <c r="D3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1" s="27"/>
      <c r="I31" s="18" t="s">
        <v>898</v>
      </c>
    </row>
    <row r="32" spans="1:9" s="26" customFormat="1" ht="61" customHeight="1" x14ac:dyDescent="0.2">
      <c r="A32" s="18" t="s">
        <v>353</v>
      </c>
      <c r="B32" s="17" t="s">
        <v>448</v>
      </c>
      <c r="C32" s="13" t="str">
        <f>$F$7</f>
        <v>EN 13532</v>
      </c>
      <c r="D3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2" s="27"/>
      <c r="I32" s="18" t="s">
        <v>899</v>
      </c>
    </row>
    <row r="33" spans="1:10" s="26" customFormat="1" ht="87" customHeight="1" x14ac:dyDescent="0.2">
      <c r="A33" s="18" t="s">
        <v>445</v>
      </c>
      <c r="B33" s="17" t="s">
        <v>448</v>
      </c>
      <c r="C33" s="13" t="str">
        <f>$F$8</f>
        <v>EN 13612</v>
      </c>
      <c r="D3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3" s="27"/>
      <c r="I33" s="27"/>
    </row>
    <row r="34" spans="1:10" s="26" customFormat="1" ht="16" customHeight="1" x14ac:dyDescent="0.2">
      <c r="A34" s="54" t="s">
        <v>356</v>
      </c>
      <c r="B34" s="62"/>
      <c r="C34" s="62"/>
      <c r="D34" s="55"/>
      <c r="F34" s="27"/>
      <c r="I34" s="27"/>
    </row>
    <row r="35" spans="1:10" s="26" customFormat="1" ht="84" customHeight="1" x14ac:dyDescent="0.2">
      <c r="A35" s="18" t="s">
        <v>358</v>
      </c>
      <c r="B35" s="17" t="s">
        <v>448</v>
      </c>
      <c r="C35" s="13" t="str">
        <f>_xlfn.TEXTJOIN(CHAR(10),TRUE,$F$7:$F$9)&amp;CHAR(10)&amp;$F$21</f>
        <v>EN 13532
EN 13612
ISO 20916
IEC 62366-1</v>
      </c>
      <c r="D3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5" s="27"/>
      <c r="I35" s="27"/>
    </row>
    <row r="36" spans="1:10" s="26" customFormat="1" ht="83" customHeight="1" x14ac:dyDescent="0.2">
      <c r="A36" s="18" t="s">
        <v>359</v>
      </c>
      <c r="B36" s="17" t="s">
        <v>448</v>
      </c>
      <c r="C36" s="13" t="str">
        <f>_xlfn.TEXTJOIN(CHAR(10),TRUE,$F$7:$F$9)&amp;CHAR(10)&amp;$F$21</f>
        <v>EN 13532
EN 13612
ISO 20916
IEC 62366-1</v>
      </c>
      <c r="D3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6" s="27"/>
      <c r="I36" s="27"/>
    </row>
    <row r="37" spans="1:10" ht="17" customHeight="1" x14ac:dyDescent="0.2">
      <c r="A37" s="76" t="s">
        <v>42</v>
      </c>
      <c r="B37" s="77"/>
      <c r="C37" s="77"/>
      <c r="D37" s="78"/>
      <c r="F37" s="2"/>
    </row>
    <row r="38" spans="1:10" ht="115" customHeight="1" x14ac:dyDescent="0.2">
      <c r="A38" s="29" t="s">
        <v>292</v>
      </c>
      <c r="B38" s="17" t="s">
        <v>448</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8" s="2"/>
    </row>
    <row r="39" spans="1:10" ht="103" customHeight="1" x14ac:dyDescent="0.2">
      <c r="A39" s="12" t="s">
        <v>360</v>
      </c>
      <c r="B39" s="17" t="s">
        <v>448</v>
      </c>
      <c r="C39" s="13" t="str">
        <f>_xlfn.TEXTJOIN(CHAR(10),TRUE,$F$5:$F$7)</f>
        <v>ISO 14971
ISO 10993-1
EN 13532</v>
      </c>
      <c r="D39"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9" s="2"/>
    </row>
    <row r="40" spans="1:10" ht="95" customHeight="1" x14ac:dyDescent="0.2">
      <c r="A40" s="12" t="s">
        <v>44</v>
      </c>
      <c r="B40" s="17" t="s">
        <v>448</v>
      </c>
      <c r="C40" s="13" t="str">
        <f>_xlfn.TEXTJOIN(CHAR(10),TRUE,$F$5:$F$7)</f>
        <v>ISO 14971
ISO 10993-1
EN 13532</v>
      </c>
      <c r="D4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1" spans="1:10" ht="115" customHeight="1" x14ac:dyDescent="0.2">
      <c r="A41" s="12" t="s">
        <v>361</v>
      </c>
      <c r="B41" s="17" t="s">
        <v>448</v>
      </c>
      <c r="C41" s="13" t="str">
        <f>_xlfn.TEXTJOIN(CHAR(10),TRUE,$F$5:$F$7)&amp;CHAR(10)&amp;$F$23</f>
        <v>ISO 14971
ISO 10993-1
EN 13532
IEC 63000</v>
      </c>
      <c r="D4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2" spans="1:10" ht="113" customHeight="1" x14ac:dyDescent="0.2">
      <c r="A42" s="29" t="s">
        <v>362</v>
      </c>
      <c r="B42" s="17" t="s">
        <v>448</v>
      </c>
      <c r="C42" s="13" t="str">
        <f>$F$4&amp;CHAR(10)&amp;$F$5&amp;CHAR(10)&amp;$F$7&amp;CHAR(10)&amp;_xlfn.TEXTJOIN(CHAR(10),TRUE,$F$16:$F$17)</f>
        <v>ISO 13485
ISO 14971
EN 13532
IEC 61010-1
IEC 61010-2-101</v>
      </c>
      <c r="D4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3" spans="1:10" ht="17" customHeight="1" x14ac:dyDescent="0.2">
      <c r="A43" s="83" t="s">
        <v>66</v>
      </c>
      <c r="B43" s="83"/>
      <c r="C43" s="83"/>
      <c r="D43" s="83"/>
      <c r="F43" s="48"/>
      <c r="H43" s="68"/>
      <c r="I43" s="68"/>
      <c r="J43" s="68"/>
    </row>
    <row r="44" spans="1:10" ht="34" customHeight="1" x14ac:dyDescent="0.2">
      <c r="A44" s="79" t="s">
        <v>263</v>
      </c>
      <c r="B44" s="79"/>
      <c r="C44" s="79"/>
      <c r="D44" s="79"/>
      <c r="F44" s="21"/>
      <c r="H44" s="69"/>
      <c r="I44" s="69"/>
      <c r="J44" s="69"/>
    </row>
    <row r="45" spans="1:10" ht="85" customHeight="1" x14ac:dyDescent="0.2">
      <c r="A45" s="15" t="s">
        <v>261</v>
      </c>
      <c r="B45" s="17" t="s">
        <v>448</v>
      </c>
      <c r="C45" s="13" t="str">
        <f>_xlfn.TEXTJOIN(CHAR(10),TRUE,$F$5:$F$8)&amp;CHAR(10)&amp;$F$21</f>
        <v>ISO 14971
ISO 10993-1
EN 13532
EN 13612
IEC 62366-1</v>
      </c>
      <c r="D45" s="13" t="str">
        <f t="shared" ref="D45:D52" si="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5" s="9"/>
      <c r="I45" s="25"/>
    </row>
    <row r="46" spans="1:10" ht="76" customHeight="1" x14ac:dyDescent="0.2">
      <c r="A46" s="15" t="s">
        <v>262</v>
      </c>
      <c r="B46" s="17" t="s">
        <v>448</v>
      </c>
      <c r="C46" s="13" t="str">
        <f>_xlfn.TEXTJOIN(CHAR(10),TRUE,$F$5:$F$7)&amp;CHAR(10)&amp;$F$21</f>
        <v>ISO 14971
ISO 10993-1
EN 13532
IEC 62366-1</v>
      </c>
      <c r="D46"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6" s="9"/>
      <c r="I46" s="25"/>
    </row>
    <row r="47" spans="1:10" ht="130" customHeight="1" x14ac:dyDescent="0.2">
      <c r="A47" s="15" t="s">
        <v>363</v>
      </c>
      <c r="B47" s="17" t="s">
        <v>448</v>
      </c>
      <c r="C47" s="13" t="str">
        <f>_xlfn.TEXTJOIN(CHAR(10),TRUE,$F$5:$F$7)&amp;CHAR(10)&amp;$F$21</f>
        <v>ISO 14971
ISO 10993-1
EN 13532
IEC 62366-1</v>
      </c>
      <c r="D47"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7" s="9"/>
      <c r="I47" s="25"/>
    </row>
    <row r="48" spans="1:10" ht="80" customHeight="1" x14ac:dyDescent="0.2">
      <c r="A48" s="12" t="s">
        <v>364</v>
      </c>
      <c r="B48" s="17" t="s">
        <v>448</v>
      </c>
      <c r="C48" s="13" t="str">
        <f>_xlfn.TEXTJOIN(CHAR(10),TRUE,$F$27:$F$30)</f>
        <v>ISO 11607-1
ISO 11607-2
ISO 18113-1
ISO 20417</v>
      </c>
      <c r="D48" s="13" t="str">
        <f>$I$12&amp;CHAR(10)&amp;$I$15&amp;CHAR(10)&amp;_xlfn.TEXTJOIN(CHAR(10),TRUE,$I$17:$I$18)&amp;CHAR(10)&amp;$I$20</f>
        <v>w020202 - 止血
w020205 - 組織學/細胞學
w020301 - 微生物感受性/鑑定
w020302 - 血液培養與分枝桿菌
w020304 - 微生物革蘭氏染色</v>
      </c>
      <c r="H48" s="9"/>
      <c r="I48" s="25"/>
    </row>
    <row r="49" spans="1:10" ht="89" customHeight="1" x14ac:dyDescent="0.2">
      <c r="A49" s="15" t="s">
        <v>264</v>
      </c>
      <c r="B49" s="17" t="s">
        <v>448</v>
      </c>
      <c r="C49" s="13" t="str">
        <f>_xlfn.TEXTJOIN(CHAR(10),TRUE,$F$4:$F$5)&amp;CHAR(10)&amp;_xlfn.TEXTJOIN(CHAR(10),TRUE,$F$25:$F$28)</f>
        <v>ISO 13485
ISO 14971
ISO 11137-1
ISO 11135
ISO 11607-1
ISO 11607-2</v>
      </c>
      <c r="D49" s="13" t="str">
        <f>$I$12&amp;CHAR(10)&amp;$I$15&amp;CHAR(10)&amp;_xlfn.TEXTJOIN(CHAR(10),TRUE,$I$17:$I$18)</f>
        <v>w020202 - 止血
w020205 - 組織學/細胞學
w020301 - 微生物感受性/鑑定
w020302 - 血液培養與分枝桿菌</v>
      </c>
      <c r="H49" s="9"/>
      <c r="I49" s="25"/>
    </row>
    <row r="50" spans="1:10" ht="100" customHeight="1" x14ac:dyDescent="0.2">
      <c r="A50" s="15" t="s">
        <v>265</v>
      </c>
      <c r="B50" s="17" t="s">
        <v>448</v>
      </c>
      <c r="C50" s="13" t="str">
        <f>_xlfn.TEXTJOIN(CHAR(10),TRUE,$F$4:$F$5)&amp;CHAR(10)&amp;_xlfn.TEXTJOIN(CHAR(10),TRUE,$F$25:$F$26)</f>
        <v>ISO 13485
ISO 14971
ISO 11137-1
ISO 11135</v>
      </c>
      <c r="D50"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0" s="9"/>
      <c r="I50" s="25"/>
    </row>
    <row r="51" spans="1:10" ht="64" customHeight="1" x14ac:dyDescent="0.2">
      <c r="A51" s="12" t="s">
        <v>266</v>
      </c>
      <c r="B51" s="17" t="s">
        <v>448</v>
      </c>
      <c r="C51" s="13" t="str">
        <f>_xlfn.TEXTJOIN(CHAR(10),TRUE,$F$4:$F$5)&amp;CHAR(10)&amp;$F$30</f>
        <v>ISO 13485
ISO 14971
ISO 20417</v>
      </c>
      <c r="D51"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1" s="9"/>
      <c r="I51" s="25"/>
    </row>
    <row r="52" spans="1:10" ht="77" customHeight="1" x14ac:dyDescent="0.2">
      <c r="A52" s="15" t="s">
        <v>267</v>
      </c>
      <c r="B52" s="17" t="s">
        <v>448</v>
      </c>
      <c r="C52" s="13" t="str">
        <f>_xlfn.TEXTJOIN(CHAR(10),TRUE,$F$27:$F$30)</f>
        <v>ISO 11607-1
ISO 11607-2
ISO 18113-1
ISO 20417</v>
      </c>
      <c r="D52"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2" s="24"/>
      <c r="I52" s="25"/>
    </row>
    <row r="53" spans="1:10" x14ac:dyDescent="0.2">
      <c r="A53" s="72" t="s">
        <v>268</v>
      </c>
      <c r="B53" s="72"/>
      <c r="C53" s="72"/>
      <c r="D53" s="72"/>
      <c r="H53" s="9"/>
      <c r="I53" s="25"/>
    </row>
    <row r="54" spans="1:10" ht="74" customHeight="1" x14ac:dyDescent="0.2">
      <c r="A54" s="12" t="s">
        <v>365</v>
      </c>
      <c r="B54" s="17"/>
      <c r="C54" s="54" t="s">
        <v>605</v>
      </c>
      <c r="D54" s="55"/>
      <c r="F54" s="48"/>
      <c r="H54" s="49"/>
      <c r="I54" s="49"/>
      <c r="J54" s="49"/>
    </row>
    <row r="55" spans="1:10" ht="71" customHeight="1" x14ac:dyDescent="0.2">
      <c r="A55" s="12" t="s">
        <v>366</v>
      </c>
      <c r="B55" s="17"/>
      <c r="C55" s="54" t="s">
        <v>605</v>
      </c>
      <c r="D55" s="55"/>
      <c r="F55" s="2"/>
      <c r="H55" s="24"/>
      <c r="I55" s="25"/>
    </row>
    <row r="56" spans="1:10" x14ac:dyDescent="0.2">
      <c r="A56" s="72" t="s">
        <v>269</v>
      </c>
      <c r="B56" s="72"/>
      <c r="C56" s="72"/>
      <c r="D56" s="72"/>
      <c r="H56" s="24"/>
      <c r="I56" s="25"/>
    </row>
    <row r="57" spans="1:10" ht="129" customHeight="1" x14ac:dyDescent="0.2">
      <c r="A57" s="12" t="s">
        <v>270</v>
      </c>
      <c r="B57" s="17" t="s">
        <v>448</v>
      </c>
      <c r="C57" s="13" t="str">
        <f>$F$5&amp;CHAR(10)&amp;$F$22&amp;CHAR(10)&amp;$F$23</f>
        <v>ISO 14971
IEC 62479
IEC 63000</v>
      </c>
      <c r="D5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F57" s="47"/>
      <c r="H57" s="49"/>
      <c r="I57" s="49"/>
      <c r="J57" s="49"/>
    </row>
    <row r="58" spans="1:10" x14ac:dyDescent="0.2">
      <c r="A58" s="79" t="s">
        <v>272</v>
      </c>
      <c r="B58" s="79"/>
      <c r="C58" s="79"/>
      <c r="D58" s="79"/>
      <c r="H58" s="24"/>
      <c r="I58" s="25"/>
    </row>
    <row r="59" spans="1:10" ht="119" customHeight="1" x14ac:dyDescent="0.2">
      <c r="A59" s="15" t="s">
        <v>91</v>
      </c>
      <c r="B59" s="17" t="s">
        <v>448</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59" s="28"/>
      <c r="H59" s="9"/>
      <c r="I59" s="9"/>
      <c r="J59" s="9"/>
    </row>
    <row r="60" spans="1:10" ht="113" customHeight="1" x14ac:dyDescent="0.2">
      <c r="A60" s="12" t="s">
        <v>90</v>
      </c>
      <c r="B60" s="17" t="s">
        <v>448</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0" s="9"/>
      <c r="I60" s="25"/>
    </row>
    <row r="61" spans="1:10" ht="117" customHeight="1" x14ac:dyDescent="0.2">
      <c r="A61" s="15" t="s">
        <v>96</v>
      </c>
      <c r="B61" s="17" t="s">
        <v>448</v>
      </c>
      <c r="C61" s="13" t="str">
        <f>_xlfn.TEXTJOIN(CHAR(10),TRUE,$F$5:$F$7)</f>
        <v>ISO 14971
ISO 10993-1
EN 13532</v>
      </c>
      <c r="D61"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1" s="24"/>
      <c r="I61" s="25"/>
    </row>
    <row r="62" spans="1:10" ht="102" customHeight="1" x14ac:dyDescent="0.2">
      <c r="A62" s="15" t="s">
        <v>95</v>
      </c>
      <c r="B62" s="17" t="s">
        <v>448</v>
      </c>
      <c r="C62" s="13" t="str">
        <f>$F$5&amp;CHAR(10)&amp;$F$20&amp;CHAR(10)&amp;$F$24</f>
        <v>ISO 14971
IEC 62304
IEC 81001-5-1</v>
      </c>
      <c r="D6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2" s="9"/>
      <c r="I62" s="25"/>
    </row>
    <row r="63" spans="1:10" ht="77" customHeight="1" x14ac:dyDescent="0.2">
      <c r="A63" s="15" t="s">
        <v>98</v>
      </c>
      <c r="B63" s="17" t="s">
        <v>448</v>
      </c>
      <c r="C63" s="13" t="str">
        <f>_xlfn.TEXTJOIN(CHAR(10),TRUE,$F$5:$F$7)</f>
        <v>ISO 14971
ISO 10993-1
EN 13532</v>
      </c>
      <c r="D63"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3" s="9"/>
      <c r="I63" s="25"/>
    </row>
    <row r="64" spans="1:10" ht="120" customHeight="1" x14ac:dyDescent="0.2">
      <c r="A64" s="12" t="s">
        <v>367</v>
      </c>
      <c r="B64" s="17" t="s">
        <v>448</v>
      </c>
      <c r="C64" s="13" t="str">
        <f>$F$5&amp;CHAR(10)&amp;_xlfn.TEXTJOIN(CHAR(10),TRUE,$F$7:$F$9)&amp;CHAR(10)&amp;$F$21</f>
        <v>ISO 14971
EN 13532
EN 13612
ISO 20916
IEC 62366-1</v>
      </c>
      <c r="D64"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4" s="9"/>
      <c r="I64" s="25"/>
    </row>
    <row r="65" spans="1:9" ht="90" customHeight="1" x14ac:dyDescent="0.2">
      <c r="A65" s="15" t="s">
        <v>368</v>
      </c>
      <c r="B65" s="17" t="s">
        <v>448</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5" s="9"/>
      <c r="I65" s="25"/>
    </row>
    <row r="66" spans="1:9" ht="112" customHeight="1" x14ac:dyDescent="0.2">
      <c r="A66" s="12" t="s">
        <v>273</v>
      </c>
      <c r="B66" s="17" t="s">
        <v>448</v>
      </c>
      <c r="C66" s="13" t="str">
        <f>$F$4&amp;CHAR(10)&amp;$F$5&amp;CHAR(10)&amp;$F$16&amp;CHAR(10)&amp;$F$17</f>
        <v>ISO 13485
ISO 14971
IEC 61010-1
IEC 61010-2-101</v>
      </c>
      <c r="D66"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6" s="9"/>
      <c r="I66" s="25"/>
    </row>
    <row r="67" spans="1:9" ht="118" customHeight="1" x14ac:dyDescent="0.2">
      <c r="A67" s="15" t="s">
        <v>274</v>
      </c>
      <c r="B67" s="17" t="s">
        <v>448</v>
      </c>
      <c r="C67" s="13" t="str">
        <f>$F$4&amp;CHAR(10)&amp;$F$5&amp;CHAR(10)&amp;$F$7&amp;CHAR(10)&amp;$F$21</f>
        <v>ISO 13485
ISO 14971
EN 13532
IEC 62366-1</v>
      </c>
      <c r="D67"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8" spans="1:9" ht="98" customHeight="1" x14ac:dyDescent="0.2">
      <c r="A68" s="15" t="s">
        <v>275</v>
      </c>
      <c r="B68" s="17" t="s">
        <v>448</v>
      </c>
      <c r="C68" s="13" t="str">
        <f>$F$4&amp;CHAR(10)&amp;$F$5&amp;CHAR(10)&amp;$F$7&amp;CHAR(10)&amp;$F$21</f>
        <v>ISO 13485
ISO 14971
EN 13532
IEC 62366-1</v>
      </c>
      <c r="D68"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9" spans="1:9" ht="122" customHeight="1" x14ac:dyDescent="0.2">
      <c r="A69" s="12" t="s">
        <v>276</v>
      </c>
      <c r="B69" s="17" t="s">
        <v>448</v>
      </c>
      <c r="C69" s="13" t="str">
        <f>$F$4&amp;CHAR(10)&amp;$F$5&amp;CHAR(10)&amp;$F$7&amp;CHAR(10)&amp;_xlfn.TEXTJOIN(CHAR(10),TRUE,$F$29:$F$30)</f>
        <v>ISO 13485
ISO 14971
EN 13532
ISO 18113-1
ISO 20417</v>
      </c>
      <c r="D69"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0" spans="1:9" ht="115" customHeight="1" x14ac:dyDescent="0.2">
      <c r="A70" s="12" t="s">
        <v>370</v>
      </c>
      <c r="B70" s="17" t="s">
        <v>448</v>
      </c>
      <c r="C70" s="13" t="str">
        <f>$F$4&amp;CHAR(10)&amp;$F$5&amp;CHAR(10)&amp;$F$21</f>
        <v>ISO 13485
ISO 14971
IEC 62366-1</v>
      </c>
      <c r="D70"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1" spans="1:9" x14ac:dyDescent="0.2">
      <c r="A71" s="76" t="s">
        <v>277</v>
      </c>
      <c r="B71" s="77"/>
      <c r="C71" s="77"/>
      <c r="D71" s="78"/>
    </row>
    <row r="72" spans="1:9" ht="92" customHeight="1" x14ac:dyDescent="0.2">
      <c r="A72" s="12" t="s">
        <v>369</v>
      </c>
      <c r="B72" s="17" t="s">
        <v>448</v>
      </c>
      <c r="C72" s="13" t="str">
        <f>_xlfn.TEXTJOIN(CHAR(10),TRUE,$F$7:$F$8)</f>
        <v>EN 13532
EN 13612</v>
      </c>
      <c r="D7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3" spans="1:9" ht="103" customHeight="1" x14ac:dyDescent="0.2">
      <c r="A73" s="15" t="s">
        <v>278</v>
      </c>
      <c r="B73" s="17" t="s">
        <v>448</v>
      </c>
      <c r="C73" s="13" t="str">
        <f>$F$5&amp;CHAR(10)&amp;_xlfn.TEXTJOIN(CHAR(10),TRUE,$F$29:$F$30)</f>
        <v>ISO 14971
ISO 18113-1
ISO 20417</v>
      </c>
      <c r="D73"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4" spans="1:9" x14ac:dyDescent="0.2">
      <c r="A74" s="72" t="s">
        <v>280</v>
      </c>
      <c r="B74" s="72"/>
      <c r="C74" s="72"/>
      <c r="D74" s="72"/>
    </row>
    <row r="75" spans="1:9" s="26" customFormat="1" ht="119" customHeight="1" x14ac:dyDescent="0.2">
      <c r="A75" s="12" t="s">
        <v>279</v>
      </c>
      <c r="B75" s="17" t="s">
        <v>448</v>
      </c>
      <c r="C75" s="13" t="str">
        <f>$F$4&amp;CHAR(10)&amp;$F$5&amp;CHAR(10)&amp;$F$22</f>
        <v>ISO 13485
ISO 14971
IEC 62479</v>
      </c>
      <c r="D7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I75" s="27"/>
    </row>
    <row r="76" spans="1:9" x14ac:dyDescent="0.2">
      <c r="A76" s="73" t="s">
        <v>371</v>
      </c>
      <c r="B76" s="74"/>
      <c r="C76" s="74"/>
      <c r="D76" s="75"/>
    </row>
    <row r="77" spans="1:9" ht="107" customHeight="1" x14ac:dyDescent="0.2">
      <c r="A77" s="12" t="s">
        <v>372</v>
      </c>
      <c r="B77" s="17" t="s">
        <v>448</v>
      </c>
      <c r="C77" s="13" t="str">
        <f>$F$4&amp;CHAR(10)&amp;$F$5&amp;CHAR(10)&amp;_xlfn.TEXTJOIN(CHAR(10),TRUE,$F$12:$F$15)&amp;CHAR(10)&amp;_xlfn.TEXTJOIN(CHAR(10),TRUE,$F$18:$F$19)&amp;CHAR(10)&amp;$F$22</f>
        <v>ISO 13485
ISO 14971
IEC 61000-4-2
IEC 61000-4-3
IEC 61000-4-6
IEC 61000-4-8
IEC 61326-1
IEC 61326-2-6
IEC 62479</v>
      </c>
      <c r="D7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8" spans="1:9" ht="77" customHeight="1" x14ac:dyDescent="0.2">
      <c r="A78" s="12" t="s">
        <v>373</v>
      </c>
      <c r="B78" s="17"/>
      <c r="C78" s="54" t="s">
        <v>605</v>
      </c>
      <c r="D78" s="55"/>
    </row>
    <row r="79" spans="1:9" ht="139" customHeight="1" x14ac:dyDescent="0.2">
      <c r="A79" s="12" t="s">
        <v>281</v>
      </c>
      <c r="B79" s="17" t="s">
        <v>448</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0" spans="1:9" x14ac:dyDescent="0.2">
      <c r="A80" s="76" t="s">
        <v>282</v>
      </c>
      <c r="B80" s="77"/>
      <c r="C80" s="77"/>
      <c r="D80" s="78"/>
    </row>
    <row r="81" spans="1:4" ht="126" customHeight="1" x14ac:dyDescent="0.2">
      <c r="A81" s="12" t="s">
        <v>283</v>
      </c>
      <c r="B81" s="17" t="s">
        <v>448</v>
      </c>
      <c r="C81" s="13" t="str">
        <f>$F$5&amp;CHAR(10)&amp;$F$20&amp;CHAR(10)&amp;$F$24</f>
        <v>ISO 14971
IEC 62304
IEC 81001-5-1</v>
      </c>
      <c r="D81"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2" spans="1:4" ht="126" customHeight="1" x14ac:dyDescent="0.2">
      <c r="A82" s="12" t="s">
        <v>284</v>
      </c>
      <c r="B82" s="17" t="s">
        <v>448</v>
      </c>
      <c r="C82" s="13" t="str">
        <f>$F$5&amp;CHAR(10)&amp;$F$20&amp;CHAR(10)&amp;$F$24</f>
        <v>ISO 14971
IEC 62304
IEC 81001-5-1</v>
      </c>
      <c r="D8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3" spans="1:4" ht="107" customHeight="1" x14ac:dyDescent="0.2">
      <c r="A83" s="12" t="s">
        <v>285</v>
      </c>
      <c r="B83" s="17"/>
      <c r="C83" s="54" t="s">
        <v>605</v>
      </c>
      <c r="D83" s="55"/>
    </row>
    <row r="84" spans="1:4" ht="113" customHeight="1" x14ac:dyDescent="0.2">
      <c r="A84" s="12" t="s">
        <v>286</v>
      </c>
      <c r="B84" s="17" t="s">
        <v>448</v>
      </c>
      <c r="C84" s="13" t="str">
        <f>$F$5&amp;CHAR(10)&amp;$F$20&amp;CHAR(10)&amp;$F$24</f>
        <v>ISO 14971
IEC 62304
IEC 81001-5-1</v>
      </c>
      <c r="D84"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5" spans="1:4" x14ac:dyDescent="0.2">
      <c r="A85" s="76" t="s">
        <v>287</v>
      </c>
      <c r="B85" s="77"/>
      <c r="C85" s="77"/>
      <c r="D85" s="78"/>
    </row>
    <row r="86" spans="1:4" ht="91" customHeight="1" x14ac:dyDescent="0.2">
      <c r="A86" s="15" t="s">
        <v>374</v>
      </c>
      <c r="B86" s="17" t="s">
        <v>448</v>
      </c>
      <c r="C86" s="13" t="str">
        <f>$F$5&amp;CHAR(10)&amp;_xlfn.TEXTJOIN(CHAR(10),TRUE,$F$16:$F$17)</f>
        <v>ISO 14971
IEC 61010-1
IEC 61010-2-101</v>
      </c>
      <c r="D86"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7" spans="1:4" ht="140" customHeight="1" x14ac:dyDescent="0.2">
      <c r="A87" s="12" t="s">
        <v>375</v>
      </c>
      <c r="B87" s="17" t="s">
        <v>448</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8" spans="1:4" ht="130" customHeight="1" x14ac:dyDescent="0.2">
      <c r="A88" s="12" t="s">
        <v>376</v>
      </c>
      <c r="B88" s="17" t="s">
        <v>448</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9" spans="1:4" ht="122" customHeight="1" x14ac:dyDescent="0.2">
      <c r="A89" s="12" t="s">
        <v>377</v>
      </c>
      <c r="B89" s="17" t="s">
        <v>448</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0" spans="1:4" ht="134" customHeight="1" x14ac:dyDescent="0.2">
      <c r="A90" s="12" t="s">
        <v>378</v>
      </c>
      <c r="B90" s="17" t="s">
        <v>448</v>
      </c>
      <c r="C90" s="13" t="str">
        <f>$F$5&amp;CHAR(10)&amp;_xlfn.TEXTJOIN(CHAR(10),TRUE,$F$16:$F$17)</f>
        <v>ISO 14971
IEC 61010-1
IEC 61010-2-101</v>
      </c>
      <c r="D90"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1" spans="1:4" x14ac:dyDescent="0.2">
      <c r="A91" s="76" t="s">
        <v>288</v>
      </c>
      <c r="B91" s="77"/>
      <c r="C91" s="77"/>
      <c r="D91" s="78"/>
    </row>
    <row r="92" spans="1:4" ht="146" customHeight="1" x14ac:dyDescent="0.2">
      <c r="A92" s="15" t="s">
        <v>289</v>
      </c>
      <c r="B92" s="17" t="s">
        <v>448</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3" spans="1:4" ht="130" customHeight="1" x14ac:dyDescent="0.2">
      <c r="A93" s="12" t="s">
        <v>379</v>
      </c>
      <c r="B93" s="17" t="s">
        <v>448</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4" spans="1:4" ht="120" customHeight="1" x14ac:dyDescent="0.2">
      <c r="A94" s="15" t="s">
        <v>380</v>
      </c>
      <c r="B94" s="17" t="s">
        <v>448</v>
      </c>
      <c r="C94" s="13" t="str">
        <f>$F$5&amp;CHAR(10)&amp;_xlfn.TEXTJOIN(CHAR(10),TRUE,$F$16:$F$17)</f>
        <v>ISO 14971
IEC 61010-1
IEC 61010-2-101</v>
      </c>
      <c r="D94"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5" spans="1:4" ht="113" customHeight="1" x14ac:dyDescent="0.2">
      <c r="A95" s="12" t="s">
        <v>381</v>
      </c>
      <c r="B95" s="17" t="s">
        <v>448</v>
      </c>
      <c r="C95" s="13" t="str">
        <f>$F$5&amp;CHAR(10)&amp;_xlfn.TEXTJOIN(CHAR(10),TRUE,$F$16:$F$17)</f>
        <v>ISO 14971
IEC 61010-1
IEC 61010-2-101</v>
      </c>
      <c r="D9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6" spans="1:4" ht="51" customHeight="1" x14ac:dyDescent="0.2">
      <c r="A96" s="12" t="s">
        <v>293</v>
      </c>
      <c r="B96" s="17"/>
      <c r="C96" s="54" t="s">
        <v>605</v>
      </c>
      <c r="D96" s="55"/>
    </row>
    <row r="97" spans="1:4" ht="48" x14ac:dyDescent="0.2">
      <c r="A97" s="12" t="s">
        <v>294</v>
      </c>
      <c r="B97" s="17"/>
      <c r="C97" s="54" t="s">
        <v>605</v>
      </c>
      <c r="D97" s="55"/>
    </row>
    <row r="98" spans="1:4" ht="93" customHeight="1" x14ac:dyDescent="0.2">
      <c r="A98" s="12" t="s">
        <v>295</v>
      </c>
      <c r="B98" s="17" t="s">
        <v>448</v>
      </c>
      <c r="C98" s="13" t="str">
        <f>$F$5&amp;CHAR(10)&amp;_xlfn.TEXTJOIN(CHAR(10),TRUE,$F$16:$F$17)</f>
        <v>ISO 14971
IEC 61010-1
IEC 61010-2-101</v>
      </c>
      <c r="D9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9" spans="1:4" ht="100" customHeight="1" x14ac:dyDescent="0.2">
      <c r="A99" s="12" t="s">
        <v>296</v>
      </c>
      <c r="B99" s="17" t="s">
        <v>448</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0" spans="1:4" ht="50" customHeight="1" x14ac:dyDescent="0.2">
      <c r="A100" s="12" t="s">
        <v>291</v>
      </c>
      <c r="B100" s="17"/>
      <c r="C100" s="54" t="s">
        <v>605</v>
      </c>
      <c r="D100" s="55"/>
    </row>
    <row r="101" spans="1:4" ht="81" customHeight="1" x14ac:dyDescent="0.2">
      <c r="A101" s="12" t="s">
        <v>297</v>
      </c>
      <c r="B101" s="17" t="s">
        <v>448</v>
      </c>
      <c r="C101" s="13" t="str">
        <f>$F$5&amp;CHAR(10)&amp;_xlfn.TEXTJOIN(CHAR(10),TRUE,$F$16:$F$17)</f>
        <v>ISO 14971
IEC 61010-1
IEC 61010-2-101</v>
      </c>
      <c r="D101"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2" spans="1:4" x14ac:dyDescent="0.2">
      <c r="A102" s="76" t="s">
        <v>382</v>
      </c>
      <c r="B102" s="77"/>
      <c r="C102" s="77"/>
      <c r="D102" s="78"/>
    </row>
    <row r="103" spans="1:4" ht="124" customHeight="1" x14ac:dyDescent="0.2">
      <c r="A103" s="12" t="s">
        <v>383</v>
      </c>
      <c r="B103" s="17" t="s">
        <v>448</v>
      </c>
      <c r="C103" s="13" t="str">
        <f>$F$5&amp;CHAR(10)&amp;_xlfn.TEXTJOIN(CHAR(10),TRUE,$F$7:$F$9)&amp;CHAR(10)&amp;$F$21</f>
        <v>ISO 14971
EN 13532
EN 13612
ISO 20916
IEC 62366-1</v>
      </c>
      <c r="D103" s="13" t="str">
        <f>$I$9&amp;CHAR(10)&amp;$I$26</f>
        <v>w020106 - 化學/免疫化學快速測試 + 定點照護檢驗
w020503 - 核酸檢測儀器 - 快速和定點照護檢驗</v>
      </c>
    </row>
    <row r="104" spans="1:4" x14ac:dyDescent="0.2">
      <c r="A104" s="80" t="s">
        <v>384</v>
      </c>
      <c r="B104" s="81"/>
      <c r="C104" s="81"/>
      <c r="D104" s="82"/>
    </row>
    <row r="105" spans="1:4" ht="99" customHeight="1" x14ac:dyDescent="0.2">
      <c r="A105" s="15" t="s">
        <v>300</v>
      </c>
      <c r="B105" s="17" t="s">
        <v>448</v>
      </c>
      <c r="C105" s="13" t="str">
        <f>$F$5&amp;CHAR(10)&amp;_xlfn.TEXTJOIN(CHAR(10),TRUE,$F$7:$F$9)&amp;CHAR(10)&amp;$F$21</f>
        <v>ISO 14971
EN 13532
EN 13612
ISO 20916
IEC 62366-1</v>
      </c>
      <c r="D105" s="13" t="str">
        <f>$I$9&amp;CHAR(10)&amp;$I$26</f>
        <v>w020106 - 化學/免疫化學快速測試 + 定點照護檢驗
w020503 - 核酸檢測儀器 - 快速和定點照護檢驗</v>
      </c>
    </row>
    <row r="106" spans="1:4" ht="92" customHeight="1" x14ac:dyDescent="0.2">
      <c r="A106" s="15" t="s">
        <v>301</v>
      </c>
      <c r="B106" s="17" t="s">
        <v>448</v>
      </c>
      <c r="C106" s="13" t="str">
        <f>$F$5&amp;CHAR(10)&amp;_xlfn.TEXTJOIN(CHAR(10),TRUE,$F$7:$F$9)&amp;CHAR(10)&amp;$F$21</f>
        <v>ISO 14971
EN 13532
EN 13612
ISO 20916
IEC 62366-1</v>
      </c>
      <c r="D106" s="13" t="str">
        <f>$I$9&amp;CHAR(10)&amp;$I$26</f>
        <v>w020106 - 化學/免疫化學快速測試 + 定點照護檢驗
w020503 - 核酸檢測儀器 - 快速和定點照護檢驗</v>
      </c>
    </row>
    <row r="107" spans="1:4" x14ac:dyDescent="0.2">
      <c r="A107" s="80" t="s">
        <v>348</v>
      </c>
      <c r="B107" s="81"/>
      <c r="C107" s="81"/>
      <c r="D107" s="82"/>
    </row>
    <row r="108" spans="1:4" ht="105" customHeight="1" x14ac:dyDescent="0.2">
      <c r="A108" s="15" t="s">
        <v>298</v>
      </c>
      <c r="B108" s="17" t="s">
        <v>448</v>
      </c>
      <c r="C108" s="13" t="str">
        <f>$F$5&amp;CHAR(10)&amp;$F$7&amp;CHAR(10)&amp;$F$21&amp;CHAR(10)&amp;_xlfn.TEXTJOIN(CHAR(10),TRUE,$F$29:$F$30)</f>
        <v>ISO 14971
EN 13532
IEC 62366-1
ISO 18113-1
ISO 20417</v>
      </c>
      <c r="D108" s="13" t="str">
        <f>$I$9&amp;CHAR(10)&amp;$I$26</f>
        <v>w020106 - 化學/免疫化學快速測試 + 定點照護檢驗
w020503 - 核酸檢測儀器 - 快速和定點照護檢驗</v>
      </c>
    </row>
    <row r="109" spans="1:4" ht="105" customHeight="1" x14ac:dyDescent="0.2">
      <c r="A109" s="15" t="s">
        <v>299</v>
      </c>
      <c r="B109" s="17" t="s">
        <v>448</v>
      </c>
      <c r="C109" s="13" t="str">
        <f>$F$5&amp;CHAR(10)&amp;$F$7&amp;CHAR(10)&amp;$F$21&amp;CHAR(10)&amp;_xlfn.TEXTJOIN(CHAR(10),TRUE,$F$29:$F$30)</f>
        <v>ISO 14971
EN 13532
IEC 62366-1
ISO 18113-1
ISO 20417</v>
      </c>
      <c r="D109" s="13" t="str">
        <f>$I$9&amp;CHAR(10)&amp;$I$26</f>
        <v>w020106 - 化學/免疫化學快速測試 + 定點照護檢驗
w020503 - 核酸檢測儀器 - 快速和定點照護檢驗</v>
      </c>
    </row>
    <row r="110" spans="1:4" x14ac:dyDescent="0.2">
      <c r="B110" s="25"/>
      <c r="C110" s="26"/>
    </row>
    <row r="111" spans="1:4" x14ac:dyDescent="0.2">
      <c r="B111" s="25"/>
      <c r="C111" s="26"/>
    </row>
    <row r="112" spans="1:4" x14ac:dyDescent="0.2">
      <c r="B112" s="25"/>
      <c r="C112" s="26"/>
    </row>
    <row r="113" spans="2:3" x14ac:dyDescent="0.2">
      <c r="B113" s="25"/>
      <c r="C113" s="26"/>
    </row>
    <row r="114" spans="2:3" x14ac:dyDescent="0.2">
      <c r="B114" s="25"/>
      <c r="C114" s="26"/>
    </row>
    <row r="115" spans="2:3" x14ac:dyDescent="0.2">
      <c r="B115" s="25"/>
      <c r="C115" s="26"/>
    </row>
    <row r="116" spans="2:3" x14ac:dyDescent="0.2">
      <c r="B116" s="25"/>
      <c r="C116" s="26"/>
    </row>
    <row r="117" spans="2:3" x14ac:dyDescent="0.2">
      <c r="B117" s="25"/>
      <c r="C117" s="26"/>
    </row>
    <row r="118" spans="2:3" x14ac:dyDescent="0.2">
      <c r="B118" s="25"/>
      <c r="C118" s="26"/>
    </row>
    <row r="119" spans="2:3" x14ac:dyDescent="0.2">
      <c r="B119" s="25"/>
      <c r="C119" s="26"/>
    </row>
    <row r="120" spans="2:3" x14ac:dyDescent="0.2">
      <c r="B120" s="25"/>
      <c r="C120" s="26"/>
    </row>
    <row r="121" spans="2:3" x14ac:dyDescent="0.2">
      <c r="B121" s="25"/>
      <c r="C121" s="26"/>
    </row>
    <row r="122" spans="2:3" x14ac:dyDescent="0.2">
      <c r="B122" s="25"/>
      <c r="C122" s="26"/>
    </row>
    <row r="123" spans="2:3" x14ac:dyDescent="0.2">
      <c r="B123" s="25"/>
      <c r="C123" s="26"/>
    </row>
    <row r="124" spans="2:3" x14ac:dyDescent="0.2">
      <c r="B124" s="25"/>
      <c r="C124" s="26"/>
    </row>
    <row r="125" spans="2:3" x14ac:dyDescent="0.2">
      <c r="B125" s="25"/>
      <c r="C125" s="26"/>
    </row>
    <row r="126" spans="2:3" x14ac:dyDescent="0.2">
      <c r="B126" s="25"/>
      <c r="C126" s="26"/>
    </row>
    <row r="127" spans="2:3" x14ac:dyDescent="0.2">
      <c r="B127" s="25"/>
      <c r="C127" s="26"/>
    </row>
    <row r="128" spans="2:3" x14ac:dyDescent="0.2">
      <c r="B128" s="25"/>
      <c r="C128" s="26"/>
    </row>
    <row r="129" spans="2:3" x14ac:dyDescent="0.2">
      <c r="B129" s="25"/>
      <c r="C129" s="26"/>
    </row>
    <row r="130" spans="2:3" x14ac:dyDescent="0.2">
      <c r="B130" s="25"/>
      <c r="C130" s="26"/>
    </row>
    <row r="131" spans="2:3" x14ac:dyDescent="0.2">
      <c r="B131" s="25"/>
      <c r="C131" s="26"/>
    </row>
    <row r="132" spans="2:3" x14ac:dyDescent="0.2">
      <c r="B132" s="25"/>
      <c r="C132" s="26"/>
    </row>
    <row r="133" spans="2:3" x14ac:dyDescent="0.2">
      <c r="B133" s="25"/>
      <c r="C133" s="26"/>
    </row>
    <row r="134" spans="2:3" x14ac:dyDescent="0.2">
      <c r="B134" s="25"/>
      <c r="C134" s="26"/>
    </row>
    <row r="135" spans="2:3" x14ac:dyDescent="0.2">
      <c r="B135" s="25"/>
      <c r="C135" s="26"/>
    </row>
    <row r="136" spans="2:3" x14ac:dyDescent="0.2">
      <c r="B136" s="25"/>
      <c r="C136" s="26"/>
    </row>
    <row r="137" spans="2:3" x14ac:dyDescent="0.2">
      <c r="B137" s="25"/>
      <c r="C137" s="26"/>
    </row>
    <row r="138" spans="2:3" x14ac:dyDescent="0.2">
      <c r="B138" s="25"/>
      <c r="C138" s="26"/>
    </row>
    <row r="139" spans="2:3" x14ac:dyDescent="0.2">
      <c r="B139" s="25"/>
      <c r="C139" s="26"/>
    </row>
    <row r="140" spans="2:3" x14ac:dyDescent="0.2">
      <c r="B140" s="25"/>
      <c r="C140" s="26"/>
    </row>
    <row r="141" spans="2:3" x14ac:dyDescent="0.2">
      <c r="B141" s="25"/>
      <c r="C141" s="26"/>
    </row>
    <row r="142" spans="2:3" x14ac:dyDescent="0.2">
      <c r="B142" s="25"/>
      <c r="C142" s="26"/>
    </row>
    <row r="143" spans="2:3" x14ac:dyDescent="0.2">
      <c r="B143" s="25"/>
      <c r="C143" s="26"/>
    </row>
    <row r="144" spans="2:3" x14ac:dyDescent="0.2">
      <c r="B144" s="25"/>
      <c r="C144" s="26"/>
    </row>
    <row r="145" spans="2:3" x14ac:dyDescent="0.2">
      <c r="B145" s="25"/>
      <c r="C145" s="26"/>
    </row>
    <row r="146" spans="2:3" x14ac:dyDescent="0.2">
      <c r="B146" s="25"/>
      <c r="C146" s="26"/>
    </row>
    <row r="147" spans="2:3" x14ac:dyDescent="0.2">
      <c r="B147" s="25"/>
      <c r="C147" s="26"/>
    </row>
    <row r="148" spans="2:3" x14ac:dyDescent="0.2">
      <c r="B148" s="25"/>
      <c r="C148" s="26"/>
    </row>
    <row r="149" spans="2:3" x14ac:dyDescent="0.2">
      <c r="B149" s="25"/>
      <c r="C149" s="26"/>
    </row>
    <row r="150" spans="2:3" x14ac:dyDescent="0.2">
      <c r="B150" s="25"/>
      <c r="C150" s="26"/>
    </row>
    <row r="151" spans="2:3" x14ac:dyDescent="0.2">
      <c r="B151" s="25"/>
      <c r="C151" s="26"/>
    </row>
    <row r="152" spans="2:3" x14ac:dyDescent="0.2">
      <c r="B152" s="25"/>
      <c r="C152" s="26"/>
    </row>
    <row r="153" spans="2:3" x14ac:dyDescent="0.2">
      <c r="B153" s="25"/>
      <c r="C153" s="26"/>
    </row>
    <row r="154" spans="2:3" x14ac:dyDescent="0.2">
      <c r="B154" s="25"/>
      <c r="C154" s="26"/>
    </row>
    <row r="155" spans="2:3" x14ac:dyDescent="0.2">
      <c r="B155" s="25"/>
      <c r="C155" s="26"/>
    </row>
    <row r="156" spans="2:3" x14ac:dyDescent="0.2">
      <c r="B156" s="25"/>
      <c r="C156" s="26"/>
    </row>
    <row r="157" spans="2:3" x14ac:dyDescent="0.2">
      <c r="B157" s="25"/>
      <c r="C157" s="26"/>
    </row>
    <row r="158" spans="2:3" x14ac:dyDescent="0.2">
      <c r="B158" s="25"/>
      <c r="C158" s="26"/>
    </row>
    <row r="159" spans="2:3" x14ac:dyDescent="0.2">
      <c r="B159" s="25"/>
      <c r="C159" s="26"/>
    </row>
    <row r="160" spans="2:3" x14ac:dyDescent="0.2">
      <c r="B160" s="25"/>
      <c r="C160" s="26"/>
    </row>
    <row r="161" spans="1:4" x14ac:dyDescent="0.2">
      <c r="B161" s="25"/>
      <c r="C161" s="26"/>
    </row>
    <row r="162" spans="1:4" x14ac:dyDescent="0.2">
      <c r="B162" s="25"/>
      <c r="C162" s="26"/>
    </row>
    <row r="163" spans="1:4" x14ac:dyDescent="0.2">
      <c r="B163" s="25"/>
      <c r="C163" s="26"/>
    </row>
    <row r="164" spans="1:4" x14ac:dyDescent="0.2">
      <c r="B164" s="25"/>
      <c r="C164" s="26"/>
    </row>
    <row r="165" spans="1:4" x14ac:dyDescent="0.2">
      <c r="B165" s="25"/>
      <c r="C165" s="26"/>
    </row>
    <row r="166" spans="1:4" x14ac:dyDescent="0.2">
      <c r="B166" s="25"/>
      <c r="C166" s="26"/>
    </row>
    <row r="167" spans="1:4" x14ac:dyDescent="0.2">
      <c r="B167" s="25"/>
      <c r="C167" s="26"/>
    </row>
    <row r="168" spans="1:4" x14ac:dyDescent="0.2">
      <c r="B168" s="25"/>
      <c r="C168" s="26"/>
    </row>
    <row r="169" spans="1:4" ht="32" customHeight="1" x14ac:dyDescent="0.2"/>
    <row r="170" spans="1:4" ht="32" x14ac:dyDescent="0.2">
      <c r="A170" s="11" t="s">
        <v>25</v>
      </c>
      <c r="B170" s="10" t="s">
        <v>3</v>
      </c>
      <c r="C170" s="11" t="s">
        <v>4</v>
      </c>
      <c r="D170" s="11" t="s">
        <v>26</v>
      </c>
    </row>
    <row r="171" spans="1:4" x14ac:dyDescent="0.2">
      <c r="A171" s="76" t="s">
        <v>310</v>
      </c>
      <c r="B171" s="77"/>
      <c r="C171" s="77"/>
      <c r="D171" s="78"/>
    </row>
    <row r="172" spans="1:4" x14ac:dyDescent="0.2">
      <c r="A172" s="76" t="s">
        <v>311</v>
      </c>
      <c r="B172" s="77"/>
      <c r="C172" s="77"/>
      <c r="D172" s="78"/>
    </row>
    <row r="173" spans="1:4" ht="68" customHeight="1" x14ac:dyDescent="0.2">
      <c r="A173" s="73" t="s">
        <v>162</v>
      </c>
      <c r="B173" s="74"/>
      <c r="C173" s="74"/>
      <c r="D173" s="75"/>
    </row>
    <row r="174" spans="1:4" ht="102" customHeight="1" x14ac:dyDescent="0.2">
      <c r="A174" s="12" t="s">
        <v>164</v>
      </c>
      <c r="B174" s="17" t="s">
        <v>448</v>
      </c>
      <c r="C174" s="13" t="str">
        <f>$F$7&amp;CHAR(10)&amp;$F$21&amp;CHAR(10)&amp;_xlfn.TEXTJOIN(CHAR(10),TRUE,$F$29:$F$30)</f>
        <v>EN 13532
IEC 62366-1
ISO 18113-1
ISO 20417</v>
      </c>
      <c r="D174" s="13" t="str">
        <f t="shared" ref="D174:D183" si="4">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5" spans="1:4" ht="94" customHeight="1" x14ac:dyDescent="0.2">
      <c r="A175" s="12" t="s">
        <v>302</v>
      </c>
      <c r="B175" s="17" t="s">
        <v>448</v>
      </c>
      <c r="C175" s="13" t="str">
        <f>$F$7&amp;CHAR(10)&amp;_xlfn.TEXTJOIN(CHAR(10),TRUE,$F$29:$F$30)</f>
        <v>EN 13532
ISO 18113-1
ISO 20417</v>
      </c>
      <c r="D175"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6" spans="1:4" ht="89" customHeight="1" x14ac:dyDescent="0.2">
      <c r="A176" s="15" t="s">
        <v>303</v>
      </c>
      <c r="B176" s="17" t="s">
        <v>448</v>
      </c>
      <c r="C176" s="13" t="str">
        <f>$F$7&amp;CHAR(10)&amp;_xlfn.TEXTJOIN(CHAR(10),TRUE,$F$29:$F$30)</f>
        <v>EN 13532
ISO 18113-1
ISO 20417</v>
      </c>
      <c r="D176"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7" spans="1:4" ht="116" customHeight="1" x14ac:dyDescent="0.2">
      <c r="A177" s="12" t="s">
        <v>385</v>
      </c>
      <c r="B177" s="17" t="s">
        <v>448</v>
      </c>
      <c r="C177" s="13" t="str">
        <f>$F$7&amp;CHAR(10)&amp;_xlfn.TEXTJOIN(CHAR(10),TRUE,$F$29:$F$30)</f>
        <v>EN 13532
ISO 18113-1
ISO 20417</v>
      </c>
      <c r="D177"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8" spans="1:4" ht="132" customHeight="1" x14ac:dyDescent="0.2">
      <c r="A178" s="12" t="s">
        <v>347</v>
      </c>
      <c r="B178" s="17"/>
      <c r="C178" s="54" t="s">
        <v>605</v>
      </c>
      <c r="D178" s="55"/>
    </row>
    <row r="179" spans="1:4" ht="122" customHeight="1" x14ac:dyDescent="0.2">
      <c r="A179" s="12" t="s">
        <v>346</v>
      </c>
      <c r="B179" s="17"/>
      <c r="C179" s="54" t="s">
        <v>605</v>
      </c>
      <c r="D179" s="55"/>
    </row>
    <row r="180" spans="1:4" ht="100" customHeight="1" x14ac:dyDescent="0.2">
      <c r="A180" s="12" t="s">
        <v>169</v>
      </c>
      <c r="B180" s="17" t="s">
        <v>448</v>
      </c>
      <c r="C180" s="13" t="str">
        <f>$F$7&amp;CHAR(10)&amp;_xlfn.TEXTJOIN(CHAR(10),TRUE,$F$29:$F$30)</f>
        <v>EN 13532
ISO 18113-1
ISO 20417</v>
      </c>
      <c r="D180"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1" spans="1:4" ht="100" customHeight="1" x14ac:dyDescent="0.2">
      <c r="A181" s="12" t="s">
        <v>170</v>
      </c>
      <c r="B181" s="17" t="s">
        <v>448</v>
      </c>
      <c r="C181" s="13" t="str">
        <f>$F$7&amp;CHAR(10)&amp;_xlfn.TEXTJOIN(CHAR(10),TRUE,$F$29:$F$30)</f>
        <v>EN 13532
ISO 18113-1
ISO 20417</v>
      </c>
      <c r="D181"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2" spans="1:4" ht="109" customHeight="1" x14ac:dyDescent="0.2">
      <c r="A182" s="30" t="s">
        <v>386</v>
      </c>
      <c r="B182" s="17"/>
      <c r="C182" s="54" t="s">
        <v>605</v>
      </c>
      <c r="D182" s="55"/>
    </row>
    <row r="183" spans="1:4" ht="75" customHeight="1" x14ac:dyDescent="0.2">
      <c r="A183" s="30" t="s">
        <v>387</v>
      </c>
      <c r="B183" s="17" t="s">
        <v>448</v>
      </c>
      <c r="C183" s="13" t="str">
        <f>$F$5&amp;CHAR(10)&amp;$F$7&amp;CHAR(10)&amp;_xlfn.TEXTJOIN(CHAR(10),TRUE,$F$29:$F$30)</f>
        <v>ISO 14971
EN 13532
ISO 18113-1
ISO 20417</v>
      </c>
      <c r="D183"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4" spans="1:4" x14ac:dyDescent="0.2">
      <c r="A184" s="76" t="s">
        <v>309</v>
      </c>
      <c r="B184" s="77"/>
      <c r="C184" s="77"/>
      <c r="D184" s="78"/>
    </row>
    <row r="185" spans="1:4" x14ac:dyDescent="0.2">
      <c r="A185" s="80" t="s">
        <v>172</v>
      </c>
      <c r="B185" s="81"/>
      <c r="C185" s="81"/>
      <c r="D185" s="82"/>
    </row>
    <row r="186" spans="1:4" ht="75" customHeight="1" x14ac:dyDescent="0.2">
      <c r="A186" s="15" t="s">
        <v>174</v>
      </c>
      <c r="B186" s="17" t="s">
        <v>448</v>
      </c>
      <c r="C186" s="13" t="str">
        <f t="shared" ref="C186:C196" si="5">$F$7&amp;CHAR(10)&amp;_xlfn.TEXTJOIN(CHAR(10),TRUE,$F$29:$F$30)</f>
        <v>EN 13532
ISO 18113-1
ISO 20417</v>
      </c>
      <c r="D186" s="13" t="str">
        <f t="shared" ref="D186:D190" si="6">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7" spans="1:4" ht="68" customHeight="1" x14ac:dyDescent="0.2">
      <c r="A187" s="15" t="s">
        <v>173</v>
      </c>
      <c r="B187" s="17" t="s">
        <v>448</v>
      </c>
      <c r="C187" s="13" t="str">
        <f t="shared" si="5"/>
        <v>EN 13532
ISO 18113-1
ISO 20417</v>
      </c>
      <c r="D187"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8" spans="1:4" ht="54" customHeight="1" x14ac:dyDescent="0.2">
      <c r="A188" s="15" t="s">
        <v>175</v>
      </c>
      <c r="B188" s="17" t="s">
        <v>448</v>
      </c>
      <c r="C188" s="13" t="str">
        <f t="shared" si="5"/>
        <v>EN 13532
ISO 18113-1
ISO 20417</v>
      </c>
      <c r="D188"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9" spans="1:4" ht="99" customHeight="1" x14ac:dyDescent="0.2">
      <c r="A189" s="15" t="s">
        <v>176</v>
      </c>
      <c r="B189" s="17" t="s">
        <v>448</v>
      </c>
      <c r="C189" s="13" t="str">
        <f t="shared" si="5"/>
        <v>EN 13532
ISO 18113-1
ISO 20417</v>
      </c>
      <c r="D189"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0" spans="1:4" ht="86" customHeight="1" x14ac:dyDescent="0.2">
      <c r="A190" s="30" t="s">
        <v>304</v>
      </c>
      <c r="B190" s="17" t="s">
        <v>448</v>
      </c>
      <c r="C190" s="13" t="str">
        <f t="shared" si="5"/>
        <v>EN 13532
ISO 18113-1
ISO 20417</v>
      </c>
      <c r="D190"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1" spans="1:4" ht="105" customHeight="1" x14ac:dyDescent="0.2">
      <c r="A191" s="15" t="s">
        <v>306</v>
      </c>
      <c r="B191" s="17" t="s">
        <v>448</v>
      </c>
      <c r="C191" s="13" t="str">
        <f t="shared" si="5"/>
        <v>EN 13532
ISO 18113-1
ISO 20417</v>
      </c>
      <c r="D191" s="13" t="str">
        <f t="shared" ref="D191:D205" si="7">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2" spans="1:4" ht="130" customHeight="1" x14ac:dyDescent="0.2">
      <c r="A192" s="15" t="s">
        <v>305</v>
      </c>
      <c r="B192" s="17" t="s">
        <v>448</v>
      </c>
      <c r="C192" s="13" t="str">
        <f t="shared" si="5"/>
        <v>EN 13532
ISO 18113-1
ISO 20417</v>
      </c>
      <c r="D19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3" spans="1:4" ht="101" customHeight="1" x14ac:dyDescent="0.2">
      <c r="A193" s="15" t="s">
        <v>388</v>
      </c>
      <c r="B193" s="17" t="s">
        <v>448</v>
      </c>
      <c r="C193" s="13" t="str">
        <f t="shared" si="5"/>
        <v>EN 13532
ISO 18113-1
ISO 20417</v>
      </c>
      <c r="D193"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4" spans="1:4" ht="130" customHeight="1" x14ac:dyDescent="0.2">
      <c r="A194" s="15" t="s">
        <v>389</v>
      </c>
      <c r="B194" s="17" t="s">
        <v>448</v>
      </c>
      <c r="C194" s="13" t="str">
        <f t="shared" si="5"/>
        <v>EN 13532
ISO 18113-1
ISO 20417</v>
      </c>
      <c r="D19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5" spans="1:4" ht="145" customHeight="1" x14ac:dyDescent="0.2">
      <c r="A195" s="15" t="s">
        <v>390</v>
      </c>
      <c r="B195" s="17" t="s">
        <v>448</v>
      </c>
      <c r="C195" s="13" t="str">
        <f t="shared" si="5"/>
        <v>EN 13532
ISO 18113-1
ISO 20417</v>
      </c>
      <c r="D19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6" spans="1:4" ht="126" customHeight="1" x14ac:dyDescent="0.2">
      <c r="A196" s="15" t="s">
        <v>188</v>
      </c>
      <c r="B196" s="17" t="s">
        <v>448</v>
      </c>
      <c r="C196" s="13" t="str">
        <f t="shared" si="5"/>
        <v>EN 13532
ISO 18113-1
ISO 20417</v>
      </c>
      <c r="D196"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7" spans="1:4" ht="122" customHeight="1" x14ac:dyDescent="0.2">
      <c r="A197" s="15" t="s">
        <v>391</v>
      </c>
      <c r="B197" s="17" t="s">
        <v>448</v>
      </c>
      <c r="C197" s="13" t="str">
        <f>$F$7&amp;CHAR(10)&amp;_xlfn.TEXTJOIN(CHAR(10),TRUE,$F$27:$F$30)</f>
        <v>EN 13532
ISO 11607-1
ISO 11607-2
ISO 18113-1
ISO 20417</v>
      </c>
      <c r="D197"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8" spans="1:4" ht="124" customHeight="1" x14ac:dyDescent="0.2">
      <c r="A198" s="12" t="s">
        <v>190</v>
      </c>
      <c r="B198" s="17" t="s">
        <v>448</v>
      </c>
      <c r="C198" s="13" t="str">
        <f>$F$7&amp;CHAR(10)&amp;_xlfn.TEXTJOIN(CHAR(10),TRUE,$F$29:$F$30)</f>
        <v>EN 13532
ISO 18113-1
ISO 20417</v>
      </c>
      <c r="D198"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9" spans="1:4" ht="61" customHeight="1" x14ac:dyDescent="0.2">
      <c r="A199" s="12" t="s">
        <v>392</v>
      </c>
      <c r="B199" s="17"/>
      <c r="C199" s="54" t="s">
        <v>605</v>
      </c>
      <c r="D199" s="55"/>
    </row>
    <row r="200" spans="1:4" ht="95" customHeight="1" x14ac:dyDescent="0.2">
      <c r="A200" s="15" t="s">
        <v>307</v>
      </c>
      <c r="B200" s="17" t="s">
        <v>448</v>
      </c>
      <c r="C200" s="13" t="str">
        <f>$F$7&amp;CHAR(10)&amp;_xlfn.TEXTJOIN(CHAR(10),TRUE,$F$29:$F$30)</f>
        <v>EN 13532
ISO 18113-1
ISO 20417</v>
      </c>
      <c r="D200"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1" spans="1:4" ht="69" customHeight="1" x14ac:dyDescent="0.2">
      <c r="A201" s="15" t="s">
        <v>312</v>
      </c>
      <c r="B201" s="17" t="s">
        <v>448</v>
      </c>
      <c r="C201" s="13" t="str">
        <f>$F$7&amp;CHAR(10)&amp;_xlfn.TEXTJOIN(CHAR(10),TRUE,$F$29:$F$30)</f>
        <v>EN 13532
ISO 18113-1
ISO 20417</v>
      </c>
      <c r="D201"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2" spans="1:4" ht="138" customHeight="1" x14ac:dyDescent="0.2">
      <c r="A202" s="15" t="s">
        <v>345</v>
      </c>
      <c r="B202" s="17" t="s">
        <v>448</v>
      </c>
      <c r="C202" s="13" t="str">
        <f>$F$7&amp;CHAR(10)&amp;_xlfn.TEXTJOIN(CHAR(10),TRUE,$F$29:$F$30)</f>
        <v>EN 13532
ISO 18113-1
ISO 20417</v>
      </c>
      <c r="D20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3" spans="1:4" ht="52" customHeight="1" x14ac:dyDescent="0.2">
      <c r="A203" s="15" t="s">
        <v>344</v>
      </c>
      <c r="B203" s="17"/>
      <c r="C203" s="54" t="s">
        <v>605</v>
      </c>
      <c r="D203" s="55"/>
    </row>
    <row r="204" spans="1:4" ht="97" customHeight="1" x14ac:dyDescent="0.2">
      <c r="A204" s="15" t="s">
        <v>393</v>
      </c>
      <c r="B204" s="17" t="s">
        <v>448</v>
      </c>
      <c r="C204" s="13" t="str">
        <f>$F$7&amp;CHAR(10)&amp;_xlfn.TEXTJOIN(CHAR(10),TRUE,$F$29:$F$30)</f>
        <v>EN 13532
ISO 18113-1
ISO 20417</v>
      </c>
      <c r="D20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5" spans="1:4" ht="97" customHeight="1" x14ac:dyDescent="0.2">
      <c r="A205" s="12" t="s">
        <v>394</v>
      </c>
      <c r="B205" s="17" t="s">
        <v>448</v>
      </c>
      <c r="C205" s="13" t="str">
        <f>$F$5&amp;CHAR(10)&amp;$F$7&amp;CHAR(10)&amp;_xlfn.TEXTJOIN(CHAR(10),TRUE,$F$29:$F$30)</f>
        <v>ISO 14971
EN 13532
ISO 18113-1
ISO 20417</v>
      </c>
      <c r="D20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6" spans="1:4" x14ac:dyDescent="0.2">
      <c r="A206" s="80" t="s">
        <v>313</v>
      </c>
      <c r="B206" s="81"/>
      <c r="C206" s="81"/>
      <c r="D206" s="82"/>
    </row>
    <row r="207" spans="1:4" ht="84" customHeight="1" x14ac:dyDescent="0.2">
      <c r="A207" s="12" t="s">
        <v>314</v>
      </c>
      <c r="B207" s="17" t="s">
        <v>448</v>
      </c>
      <c r="C207" s="13" t="str">
        <f>$F$7&amp;CHAR(10)&amp;_xlfn.TEXTJOIN(CHAR(10),TRUE,$F$29:$F$30)</f>
        <v>EN 13532
ISO 18113-1
ISO 20417</v>
      </c>
      <c r="D207" s="13" t="str">
        <f>$I$9&amp;CHAR(10)&amp;$I$26</f>
        <v>w020106 - 化學/免疫化學快速測試 + 定點照護檢驗
w020503 - 核酸檢測儀器 - 快速和定點照護檢驗</v>
      </c>
    </row>
    <row r="208" spans="1:4" ht="58" customHeight="1" x14ac:dyDescent="0.2">
      <c r="A208" s="12" t="s">
        <v>315</v>
      </c>
      <c r="B208" s="17" t="s">
        <v>448</v>
      </c>
      <c r="C208" s="13" t="str">
        <f>$F$7&amp;CHAR(10)&amp;_xlfn.TEXTJOIN(CHAR(10),TRUE,$F$29:$F$30)</f>
        <v>EN 13532
ISO 18113-1
ISO 20417</v>
      </c>
      <c r="D208" s="13" t="str">
        <f>$I$9&amp;CHAR(10)&amp;$I$26</f>
        <v>w020106 - 化學/免疫化學快速測試 + 定點照護檢驗
w020503 - 核酸檢測儀器 - 快速和定點照護檢驗</v>
      </c>
    </row>
    <row r="209" spans="1:4" ht="51" customHeight="1" x14ac:dyDescent="0.2">
      <c r="A209" s="12" t="s">
        <v>316</v>
      </c>
      <c r="B209" s="17" t="s">
        <v>448</v>
      </c>
      <c r="C209" s="13" t="str">
        <f>$F$7&amp;CHAR(10)&amp;_xlfn.TEXTJOIN(CHAR(10),TRUE,$F$29:$F$30)</f>
        <v>EN 13532
ISO 18113-1
ISO 20417</v>
      </c>
      <c r="D209" s="13" t="str">
        <f>$I$9&amp;CHAR(10)&amp;$I$26</f>
        <v>w020106 - 化學/免疫化學快速測試 + 定點照護檢驗
w020503 - 核酸檢測儀器 - 快速和定點照護檢驗</v>
      </c>
    </row>
    <row r="210" spans="1:4" ht="77" customHeight="1" x14ac:dyDescent="0.2">
      <c r="A210" s="15" t="s">
        <v>317</v>
      </c>
      <c r="B210" s="17" t="s">
        <v>448</v>
      </c>
      <c r="C210" s="13" t="str">
        <f>$F$7&amp;CHAR(10)&amp;_xlfn.TEXTJOIN(CHAR(10),TRUE,$F$29:$F$30)</f>
        <v>EN 13532
ISO 18113-1
ISO 20417</v>
      </c>
      <c r="D210" s="13" t="str">
        <f>$I$9&amp;CHAR(10)&amp;$I$26</f>
        <v>w020106 - 化學/免疫化學快速測試 + 定點照護檢驗
w020503 - 核酸檢測儀器 - 快速和定點照護檢驗</v>
      </c>
    </row>
    <row r="211" spans="1:4" ht="16" customHeight="1" x14ac:dyDescent="0.2">
      <c r="A211" s="76" t="s">
        <v>308</v>
      </c>
      <c r="B211" s="77"/>
      <c r="C211" s="77"/>
      <c r="D211" s="78"/>
    </row>
    <row r="212" spans="1:4" ht="17" customHeight="1" x14ac:dyDescent="0.2">
      <c r="A212" s="80" t="s">
        <v>221</v>
      </c>
      <c r="B212" s="81"/>
      <c r="C212" s="81"/>
      <c r="D212" s="82"/>
    </row>
    <row r="213" spans="1:4" ht="65" customHeight="1" x14ac:dyDescent="0.2">
      <c r="A213" s="15" t="s">
        <v>222</v>
      </c>
      <c r="B213" s="17" t="s">
        <v>448</v>
      </c>
      <c r="C213" s="13" t="str">
        <f t="shared" ref="C213:C220" si="8">$F$7&amp;CHAR(10)&amp;_xlfn.TEXTJOIN(CHAR(10),TRUE,$F$27:$F$30)</f>
        <v>EN 13532
ISO 11607-1
ISO 11607-2
ISO 18113-1
ISO 20417</v>
      </c>
      <c r="D213" s="13" t="str">
        <f t="shared" ref="D213:D220" si="9">$I$15&amp;CHAR(10)&amp;$I$17&amp;CHAR(10)&amp;$I$18&amp;CHAR(10)&amp;$I$20&amp;CHAR(10)&amp;$I$21</f>
        <v>w020205 - 組織學/細胞學
w020301 - 微生物感受性/鑑定
w020302 - 血液培養與分枝桿菌
w020304 - 微生物革蘭氏染色
w020305 - 平板劃線</v>
      </c>
    </row>
    <row r="214" spans="1:4" ht="61" customHeight="1" x14ac:dyDescent="0.2">
      <c r="A214" s="15" t="s">
        <v>223</v>
      </c>
      <c r="B214" s="17" t="s">
        <v>448</v>
      </c>
      <c r="C214" s="13" t="str">
        <f t="shared" si="8"/>
        <v>EN 13532
ISO 11607-1
ISO 11607-2
ISO 18113-1
ISO 20417</v>
      </c>
      <c r="D214" s="13" t="str">
        <f t="shared" si="9"/>
        <v>w020205 - 組織學/細胞學
w020301 - 微生物感受性/鑑定
w020302 - 血液培養與分枝桿菌
w020304 - 微生物革蘭氏染色
w020305 - 平板劃線</v>
      </c>
    </row>
    <row r="215" spans="1:4" ht="53" customHeight="1" x14ac:dyDescent="0.2">
      <c r="A215" s="15" t="s">
        <v>224</v>
      </c>
      <c r="B215" s="17" t="s">
        <v>448</v>
      </c>
      <c r="C215" s="13" t="str">
        <f>$F$7&amp;CHAR(10)&amp;_xlfn.TEXTJOIN(CHAR(10),TRUE,$F$25:$F$30)</f>
        <v>EN 13532
ISO 11137-1
ISO 11135
ISO 11607-1
ISO 11607-2
ISO 18113-1
ISO 20417</v>
      </c>
      <c r="D215" s="13" t="str">
        <f t="shared" si="9"/>
        <v>w020205 - 組織學/細胞學
w020301 - 微生物感受性/鑑定
w020302 - 血液培養與分枝桿菌
w020304 - 微生物革蘭氏染色
w020305 - 平板劃線</v>
      </c>
    </row>
    <row r="216" spans="1:4" ht="52" customHeight="1" x14ac:dyDescent="0.2">
      <c r="A216" s="15" t="s">
        <v>225</v>
      </c>
      <c r="B216" s="17" t="s">
        <v>448</v>
      </c>
      <c r="C216" s="13" t="str">
        <f t="shared" si="8"/>
        <v>EN 13532
ISO 11607-1
ISO 11607-2
ISO 18113-1
ISO 20417</v>
      </c>
      <c r="D216" s="13" t="str">
        <f t="shared" si="9"/>
        <v>w020205 - 組織學/細胞學
w020301 - 微生物感受性/鑑定
w020302 - 血液培養與分枝桿菌
w020304 - 微生物革蘭氏染色
w020305 - 平板劃線</v>
      </c>
    </row>
    <row r="217" spans="1:4" ht="56" customHeight="1" x14ac:dyDescent="0.2">
      <c r="A217" s="15" t="s">
        <v>320</v>
      </c>
      <c r="B217" s="17" t="s">
        <v>448</v>
      </c>
      <c r="C217" s="13" t="str">
        <f t="shared" si="8"/>
        <v>EN 13532
ISO 11607-1
ISO 11607-2
ISO 18113-1
ISO 20417</v>
      </c>
      <c r="D217" s="13" t="str">
        <f t="shared" si="9"/>
        <v>w020205 - 組織學/細胞學
w020301 - 微生物感受性/鑑定
w020302 - 血液培養與分枝桿菌
w020304 - 微生物革蘭氏染色
w020305 - 平板劃線</v>
      </c>
    </row>
    <row r="218" spans="1:4" ht="62" customHeight="1" x14ac:dyDescent="0.2">
      <c r="A218" s="15" t="s">
        <v>319</v>
      </c>
      <c r="B218" s="17" t="s">
        <v>448</v>
      </c>
      <c r="C218" s="13" t="str">
        <f t="shared" si="8"/>
        <v>EN 13532
ISO 11607-1
ISO 11607-2
ISO 18113-1
ISO 20417</v>
      </c>
      <c r="D218" s="13" t="str">
        <f t="shared" si="9"/>
        <v>w020205 - 組織學/細胞學
w020301 - 微生物感受性/鑑定
w020302 - 血液培養與分枝桿菌
w020304 - 微生物革蘭氏染色
w020305 - 平板劃線</v>
      </c>
    </row>
    <row r="219" spans="1:4" ht="56" customHeight="1" x14ac:dyDescent="0.2">
      <c r="A219" s="15" t="s">
        <v>318</v>
      </c>
      <c r="B219" s="17" t="s">
        <v>448</v>
      </c>
      <c r="C219" s="13" t="str">
        <f t="shared" si="8"/>
        <v>EN 13532
ISO 11607-1
ISO 11607-2
ISO 18113-1
ISO 20417</v>
      </c>
      <c r="D219" s="13" t="str">
        <f t="shared" si="9"/>
        <v>w020205 - 組織學/細胞學
w020301 - 微生物感受性/鑑定
w020302 - 血液培養與分枝桿菌
w020304 - 微生物革蘭氏染色
w020305 - 平板劃線</v>
      </c>
    </row>
    <row r="220" spans="1:4" ht="50" customHeight="1" x14ac:dyDescent="0.2">
      <c r="A220" s="15" t="s">
        <v>241</v>
      </c>
      <c r="B220" s="17" t="s">
        <v>448</v>
      </c>
      <c r="C220" s="13" t="str">
        <f t="shared" si="8"/>
        <v>EN 13532
ISO 11607-1
ISO 11607-2
ISO 18113-1
ISO 20417</v>
      </c>
      <c r="D220" s="13" t="str">
        <f t="shared" si="9"/>
        <v>w020205 - 組織學/細胞學
w020301 - 微生物感受性/鑑定
w020302 - 血液培養與分枝桿菌
w020304 - 微生物革蘭氏染色
w020305 - 平板劃線</v>
      </c>
    </row>
    <row r="221" spans="1:4" x14ac:dyDescent="0.2">
      <c r="A221" s="76" t="s">
        <v>324</v>
      </c>
      <c r="B221" s="77"/>
      <c r="C221" s="77"/>
      <c r="D221" s="78"/>
    </row>
    <row r="222" spans="1:4" ht="17" customHeight="1" x14ac:dyDescent="0.2">
      <c r="A222" s="80" t="s">
        <v>325</v>
      </c>
      <c r="B222" s="81"/>
      <c r="C222" s="81"/>
      <c r="D222" s="82"/>
    </row>
    <row r="223" spans="1:4" ht="102" customHeight="1" x14ac:dyDescent="0.2">
      <c r="A223" s="15" t="s">
        <v>174</v>
      </c>
      <c r="B223" s="17" t="s">
        <v>448</v>
      </c>
      <c r="C223" s="13" t="str">
        <f>$F$7&amp;CHAR(10)&amp;_xlfn.TEXTJOIN(CHAR(10),TRUE,$F$29:$F$30)</f>
        <v>EN 13532
ISO 18113-1
ISO 20417</v>
      </c>
      <c r="D223" s="13" t="str">
        <f t="shared" ref="D223:D245" si="10">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4" spans="1:4" ht="115" customHeight="1" x14ac:dyDescent="0.2">
      <c r="A224" s="15" t="s">
        <v>326</v>
      </c>
      <c r="B224" s="17" t="s">
        <v>448</v>
      </c>
      <c r="C224" s="13" t="str">
        <f>$F$7&amp;CHAR(10)&amp;_xlfn.TEXTJOIN(CHAR(10),TRUE,$F$29:$F$30)</f>
        <v>EN 13532
ISO 18113-1
ISO 20417</v>
      </c>
      <c r="D22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5" spans="1:4" x14ac:dyDescent="0.2">
      <c r="A225" s="80" t="s">
        <v>327</v>
      </c>
      <c r="B225" s="81"/>
      <c r="C225" s="81"/>
      <c r="D225" s="82"/>
    </row>
    <row r="226" spans="1:4" ht="93" customHeight="1" x14ac:dyDescent="0.2">
      <c r="A226" s="15" t="s">
        <v>328</v>
      </c>
      <c r="B226" s="17" t="s">
        <v>448</v>
      </c>
      <c r="C226" s="13" t="str">
        <f>$F$7&amp;CHAR(10)&amp;_xlfn.TEXTJOIN(CHAR(10),TRUE,$F$29:$F$30)</f>
        <v>EN 13532
ISO 18113-1
ISO 20417</v>
      </c>
      <c r="D22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7" spans="1:4" ht="112" customHeight="1" x14ac:dyDescent="0.2">
      <c r="A227" s="15" t="s">
        <v>329</v>
      </c>
      <c r="B227" s="17" t="s">
        <v>448</v>
      </c>
      <c r="C227" s="13" t="str">
        <f>$F$7&amp;CHAR(10)&amp;_xlfn.TEXTJOIN(CHAR(10),TRUE,$F$29:$F$30)</f>
        <v>EN 13532
ISO 18113-1
ISO 20417</v>
      </c>
      <c r="D22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8" spans="1:4" ht="17" customHeight="1" x14ac:dyDescent="0.2">
      <c r="A228" s="80" t="s">
        <v>330</v>
      </c>
      <c r="B228" s="81"/>
      <c r="C228" s="81"/>
      <c r="D228" s="82"/>
    </row>
    <row r="229" spans="1:4" ht="139" customHeight="1" x14ac:dyDescent="0.2">
      <c r="A229" s="14" t="s">
        <v>331</v>
      </c>
      <c r="B229" s="17" t="s">
        <v>448</v>
      </c>
      <c r="C229" s="13" t="str">
        <f>$F$7&amp;CHAR(10)&amp;_xlfn.TEXTJOIN(CHAR(10),TRUE,$F$29:$F$30)</f>
        <v>EN 13532
ISO 18113-1
ISO 20417</v>
      </c>
      <c r="D22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0" spans="1:4" ht="17" x14ac:dyDescent="0.2">
      <c r="A230" s="14" t="s">
        <v>332</v>
      </c>
      <c r="B230" s="17"/>
      <c r="C230" s="54" t="s">
        <v>605</v>
      </c>
      <c r="D230" s="55"/>
    </row>
    <row r="231" spans="1:4" ht="17" x14ac:dyDescent="0.2">
      <c r="A231" s="14" t="s">
        <v>333</v>
      </c>
      <c r="B231" s="17"/>
      <c r="C231" s="54" t="s">
        <v>605</v>
      </c>
      <c r="D231" s="55"/>
    </row>
    <row r="232" spans="1:4" ht="17" x14ac:dyDescent="0.2">
      <c r="A232" s="14" t="s">
        <v>334</v>
      </c>
      <c r="B232" s="17"/>
      <c r="C232" s="54" t="s">
        <v>605</v>
      </c>
      <c r="D232" s="55"/>
    </row>
    <row r="233" spans="1:4" ht="17" x14ac:dyDescent="0.2">
      <c r="A233" s="14" t="s">
        <v>335</v>
      </c>
      <c r="B233" s="17"/>
      <c r="C233" s="54" t="s">
        <v>605</v>
      </c>
      <c r="D233" s="55"/>
    </row>
    <row r="234" spans="1:4" ht="17" x14ac:dyDescent="0.2">
      <c r="A234" s="14" t="s">
        <v>336</v>
      </c>
      <c r="B234" s="17"/>
      <c r="C234" s="54" t="s">
        <v>605</v>
      </c>
      <c r="D234" s="55"/>
    </row>
    <row r="235" spans="1:4" ht="79" customHeight="1" x14ac:dyDescent="0.2">
      <c r="A235" s="14" t="s">
        <v>337</v>
      </c>
      <c r="B235" s="17" t="s">
        <v>448</v>
      </c>
      <c r="C235" s="13" t="str">
        <f>$F$7&amp;CHAR(10)&amp;_xlfn.TEXTJOIN(CHAR(10),TRUE,$F$29:$F$30)</f>
        <v>EN 13532
ISO 18113-1
ISO 20417</v>
      </c>
      <c r="D23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6" spans="1:4" ht="87" customHeight="1" x14ac:dyDescent="0.2">
      <c r="A236" s="14" t="s">
        <v>338</v>
      </c>
      <c r="B236" s="17" t="s">
        <v>448</v>
      </c>
      <c r="C236" s="13" t="str">
        <f>$F$7&amp;CHAR(10)&amp;_xlfn.TEXTJOIN(CHAR(10),TRUE,$F$29:$F$30)</f>
        <v>EN 13532
ISO 18113-1
ISO 20417</v>
      </c>
      <c r="D23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7" spans="1:4" ht="95" customHeight="1" x14ac:dyDescent="0.2">
      <c r="A237" s="15" t="s">
        <v>339</v>
      </c>
      <c r="B237" s="17" t="s">
        <v>448</v>
      </c>
      <c r="C237" s="13" t="str">
        <f>$F$7&amp;CHAR(10)&amp;_xlfn.TEXTJOIN(CHAR(10),TRUE,$F$29:$F$30)</f>
        <v>EN 13532
ISO 18113-1
ISO 20417</v>
      </c>
      <c r="D23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8" spans="1:4" ht="81" customHeight="1" x14ac:dyDescent="0.2">
      <c r="A238" s="15" t="s">
        <v>340</v>
      </c>
      <c r="B238" s="17" t="s">
        <v>448</v>
      </c>
      <c r="C238" s="13" t="str">
        <f>$F$7&amp;CHAR(10)&amp;_xlfn.TEXTJOIN(CHAR(10),TRUE,$F$29:$F$30)</f>
        <v>EN 13532
ISO 18113-1
ISO 20417</v>
      </c>
      <c r="D23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9" spans="1:4" ht="84" customHeight="1" x14ac:dyDescent="0.2">
      <c r="A239" s="15" t="s">
        <v>341</v>
      </c>
      <c r="B239" s="17"/>
      <c r="C239" s="54" t="s">
        <v>605</v>
      </c>
      <c r="D239" s="55"/>
    </row>
    <row r="240" spans="1:4" ht="120" customHeight="1" x14ac:dyDescent="0.2">
      <c r="A240" s="23" t="s">
        <v>342</v>
      </c>
      <c r="B240" s="17" t="s">
        <v>448</v>
      </c>
      <c r="C240" s="13" t="str">
        <f>$F$7&amp;CHAR(10)&amp;_xlfn.TEXTJOIN(CHAR(10),TRUE,$F$29:$F$30)</f>
        <v>EN 13532
ISO 18113-1
ISO 20417</v>
      </c>
      <c r="D24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1" spans="1:4" ht="144" customHeight="1" x14ac:dyDescent="0.2">
      <c r="A241" s="15" t="s">
        <v>343</v>
      </c>
      <c r="B241" s="17" t="s">
        <v>448</v>
      </c>
      <c r="C241" s="13" t="str">
        <f>$F$7&amp;CHAR(10)&amp;_xlfn.TEXTJOIN(CHAR(10),TRUE,$F$29:$F$30)</f>
        <v>EN 13532
ISO 18113-1
ISO 20417</v>
      </c>
      <c r="D24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2" spans="1:4" ht="169" customHeight="1" x14ac:dyDescent="0.2">
      <c r="A242" s="15" t="s">
        <v>349</v>
      </c>
      <c r="B242" s="17" t="s">
        <v>448</v>
      </c>
      <c r="C242" s="13" t="str">
        <f>$F$7&amp;CHAR(10)&amp;_xlfn.TEXTJOIN(CHAR(10),TRUE,$F$29:$F$30)</f>
        <v>EN 13532
ISO 18113-1
ISO 20417</v>
      </c>
      <c r="D24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3" spans="1:4" x14ac:dyDescent="0.2">
      <c r="A243" s="15" t="s">
        <v>395</v>
      </c>
      <c r="B243" s="17" t="s">
        <v>506</v>
      </c>
      <c r="C243" s="19" t="str">
        <f t="shared" ref="C243:D244" si="11">$G$1</f>
        <v>N/A</v>
      </c>
      <c r="D243" s="19" t="str">
        <f t="shared" si="11"/>
        <v>N/A</v>
      </c>
    </row>
    <row r="244" spans="1:4" ht="48" x14ac:dyDescent="0.2">
      <c r="A244" s="12" t="s">
        <v>396</v>
      </c>
      <c r="B244" s="17" t="s">
        <v>506</v>
      </c>
      <c r="C244" s="19" t="str">
        <f t="shared" si="11"/>
        <v>N/A</v>
      </c>
      <c r="D244" s="19" t="str">
        <f t="shared" si="11"/>
        <v>N/A</v>
      </c>
    </row>
    <row r="245" spans="1:4" ht="102" customHeight="1" x14ac:dyDescent="0.2">
      <c r="A245" s="15" t="s">
        <v>397</v>
      </c>
      <c r="B245" s="17" t="s">
        <v>448</v>
      </c>
      <c r="C245" s="13" t="str">
        <f>$F$7&amp;CHAR(10)&amp;_xlfn.TEXTJOIN(CHAR(10),TRUE,$F$29:$F$30)</f>
        <v>EN 13532
ISO 18113-1
ISO 20417</v>
      </c>
      <c r="D24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6" spans="1:4" x14ac:dyDescent="0.2">
      <c r="A246" s="80" t="s">
        <v>398</v>
      </c>
      <c r="B246" s="81"/>
      <c r="C246" s="81"/>
      <c r="D246" s="82"/>
    </row>
    <row r="247" spans="1:4" x14ac:dyDescent="0.2">
      <c r="A247" s="15" t="s">
        <v>399</v>
      </c>
      <c r="B247" s="17"/>
      <c r="C247" s="54" t="s">
        <v>605</v>
      </c>
      <c r="D247" s="55"/>
    </row>
    <row r="248" spans="1:4" x14ac:dyDescent="0.2">
      <c r="A248" s="15" t="s">
        <v>400</v>
      </c>
      <c r="B248" s="17"/>
      <c r="C248" s="54" t="s">
        <v>605</v>
      </c>
      <c r="D248" s="55"/>
    </row>
    <row r="249" spans="1:4" ht="70" customHeight="1" x14ac:dyDescent="0.2">
      <c r="A249" s="15" t="s">
        <v>424</v>
      </c>
      <c r="B249" s="17" t="s">
        <v>448</v>
      </c>
      <c r="C249" s="13" t="str">
        <f>$F$7&amp;CHAR(10)&amp;_xlfn.TEXTJOIN(CHAR(10),TRUE,$F$29:$F$30)</f>
        <v>EN 13532
ISO 18113-1
ISO 20417</v>
      </c>
      <c r="D249" s="13" t="str">
        <f t="shared" ref="D249:D250" si="1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0" spans="1:4" ht="86" customHeight="1" x14ac:dyDescent="0.2">
      <c r="A250" s="15" t="s">
        <v>425</v>
      </c>
      <c r="B250" s="17" t="s">
        <v>448</v>
      </c>
      <c r="C250" s="13" t="str">
        <f>$F$7&amp;CHAR(10)&amp;_xlfn.TEXTJOIN(CHAR(10),TRUE,$F$29:$F$30)</f>
        <v>EN 13532
ISO 18113-1
ISO 20417</v>
      </c>
      <c r="D250" s="13" t="str">
        <f t="shared" si="1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1" spans="1:4" ht="85" x14ac:dyDescent="0.2">
      <c r="A251" s="15" t="s">
        <v>426</v>
      </c>
      <c r="B251" s="17" t="s">
        <v>448</v>
      </c>
      <c r="C251" s="13" t="str">
        <f>$F$7&amp;CHAR(10)&amp;_xlfn.TEXTJOIN(CHAR(10),TRUE,$F$27:$F$30)</f>
        <v>EN 13532
ISO 11607-1
ISO 11607-2
ISO 18113-1
ISO 20417</v>
      </c>
      <c r="D251" s="13" t="str">
        <f>$I$15&amp;CHAR(10)&amp;$I$17&amp;CHAR(10)&amp;$I$18&amp;CHAR(10)&amp;$I$20&amp;CHAR(10)&amp;$I$21</f>
        <v>w020205 - 組織學/細胞學
w020301 - 微生物感受性/鑑定
w020302 - 血液培養與分枝桿菌
w020304 - 微生物革蘭氏染色
w020305 - 平板劃線</v>
      </c>
    </row>
    <row r="252" spans="1:4" x14ac:dyDescent="0.2">
      <c r="A252" s="80" t="s">
        <v>427</v>
      </c>
      <c r="B252" s="81"/>
      <c r="C252" s="81"/>
      <c r="D252" s="82"/>
    </row>
    <row r="253" spans="1:4" ht="98" customHeight="1" x14ac:dyDescent="0.2">
      <c r="A253" s="12" t="s">
        <v>428</v>
      </c>
      <c r="B253" s="17" t="s">
        <v>448</v>
      </c>
      <c r="C253" s="13" t="str">
        <f>$F$5&amp;CHAR(10)&amp;$F$7&amp;CHAR(10)&amp;_xlfn.TEXTJOIN(CHAR(10),TRUE,$F$29:$F$30)</f>
        <v>ISO 14971
EN 13532
ISO 18113-1
ISO 20417</v>
      </c>
      <c r="D253" s="13" t="str">
        <f t="shared" ref="D253:D293" si="1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4" spans="1:4" ht="182" customHeight="1" x14ac:dyDescent="0.2">
      <c r="A254" s="12" t="s">
        <v>429</v>
      </c>
      <c r="B254" s="17" t="s">
        <v>448</v>
      </c>
      <c r="C254" s="13" t="str">
        <f>$F$5&amp;CHAR(10)&amp;$F$7&amp;CHAR(10)&amp;_xlfn.TEXTJOIN(CHAR(10),TRUE,$F$29:$F$30)</f>
        <v>ISO 14971
EN 13532
ISO 18113-1
ISO 20417</v>
      </c>
      <c r="D25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5" spans="1:4" ht="123" customHeight="1" x14ac:dyDescent="0.2">
      <c r="A255" s="12" t="s">
        <v>430</v>
      </c>
      <c r="B255" s="17" t="s">
        <v>448</v>
      </c>
      <c r="C255" s="13" t="str">
        <f>$F$5&amp;CHAR(10)&amp;$F$7&amp;CHAR(10)&amp;_xlfn.TEXTJOIN(CHAR(10),TRUE,$F$29:$F$30)</f>
        <v>ISO 14971
EN 13532
ISO 18113-1
ISO 20417</v>
      </c>
      <c r="D25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6" spans="1:4" ht="32" customHeight="1" x14ac:dyDescent="0.2">
      <c r="A256" s="12" t="s">
        <v>431</v>
      </c>
      <c r="B256" s="17"/>
      <c r="C256" s="70" t="s">
        <v>1090</v>
      </c>
      <c r="D256" s="71"/>
    </row>
    <row r="257" spans="1:4" ht="34" customHeight="1" x14ac:dyDescent="0.2">
      <c r="A257" s="12" t="s">
        <v>432</v>
      </c>
      <c r="B257" s="17"/>
      <c r="C257" s="54" t="s">
        <v>605</v>
      </c>
      <c r="D257" s="55"/>
    </row>
    <row r="258" spans="1:4" ht="135" customHeight="1" x14ac:dyDescent="0.2">
      <c r="A258" s="12" t="s">
        <v>434</v>
      </c>
      <c r="B258" s="17" t="s">
        <v>448</v>
      </c>
      <c r="C258" s="13" t="str">
        <f>$F$5&amp;CHAR(10)&amp;$F$7&amp;CHAR(10)&amp;_xlfn.TEXTJOIN(CHAR(10),TRUE,$F$27:$F$30)</f>
        <v>ISO 14971
EN 13532
ISO 11607-1
ISO 11607-2
ISO 18113-1
ISO 20417</v>
      </c>
      <c r="D25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9" spans="1:4" ht="124" customHeight="1" x14ac:dyDescent="0.2">
      <c r="A259" s="15" t="s">
        <v>435</v>
      </c>
      <c r="B259" s="17" t="s">
        <v>448</v>
      </c>
      <c r="C259" s="13" t="str">
        <f>$F$5&amp;CHAR(10)&amp;$F$7&amp;CHAR(10)&amp;_xlfn.TEXTJOIN(CHAR(10),TRUE,$F$29:$F$30)</f>
        <v>ISO 14971
EN 13532
ISO 18113-1
ISO 20417</v>
      </c>
      <c r="D25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0" spans="1:4" ht="109" customHeight="1" x14ac:dyDescent="0.2">
      <c r="A260" s="12" t="s">
        <v>436</v>
      </c>
      <c r="B260" s="17" t="s">
        <v>448</v>
      </c>
      <c r="C260" s="13" t="str">
        <f>$F$5&amp;CHAR(10)&amp;$F$7&amp;CHAR(10)&amp;_xlfn.TEXTJOIN(CHAR(10),TRUE,$F$29:$F$30)</f>
        <v>ISO 14971
EN 13532
ISO 18113-1
ISO 20417</v>
      </c>
      <c r="D26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1" spans="1:4" ht="126" customHeight="1" x14ac:dyDescent="0.2">
      <c r="A261" s="15" t="s">
        <v>437</v>
      </c>
      <c r="B261" s="17" t="s">
        <v>448</v>
      </c>
      <c r="C261" s="13" t="str">
        <f>$F$5&amp;CHAR(10)&amp;$F$7&amp;CHAR(10)&amp;_xlfn.TEXTJOIN(CHAR(10),TRUE,$F$29:$F$30)</f>
        <v>ISO 14971
EN 13532
ISO 18113-1
ISO 20417</v>
      </c>
      <c r="D26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2" spans="1:4" ht="135" customHeight="1" x14ac:dyDescent="0.2">
      <c r="A262" s="12" t="s">
        <v>438</v>
      </c>
      <c r="B262" s="17" t="s">
        <v>448</v>
      </c>
      <c r="C262" s="13" t="str">
        <f>$F$5&amp;CHAR(10)&amp;$F$7&amp;CHAR(10)&amp;_xlfn.TEXTJOIN(CHAR(10),TRUE,$F$29:$F$30)</f>
        <v>ISO 14971
EN 13532
ISO 18113-1
ISO 20417</v>
      </c>
      <c r="D26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3" spans="1:4" x14ac:dyDescent="0.2">
      <c r="A263" s="80" t="s">
        <v>439</v>
      </c>
      <c r="B263" s="81"/>
      <c r="C263" s="81"/>
      <c r="D263" s="82"/>
    </row>
    <row r="264" spans="1:4" ht="75" customHeight="1" x14ac:dyDescent="0.2">
      <c r="A264" s="12" t="s">
        <v>440</v>
      </c>
      <c r="B264" s="17" t="s">
        <v>448</v>
      </c>
      <c r="C264" s="13" t="str">
        <f>$F$5&amp;CHAR(10)&amp;$F$7&amp;CHAR(10)&amp;_xlfn.TEXTJOIN(CHAR(10),TRUE,$F$29:$F$30)</f>
        <v>ISO 14971
EN 13532
ISO 18113-1
ISO 20417</v>
      </c>
      <c r="D26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5" spans="1:4" ht="77" customHeight="1" x14ac:dyDescent="0.2">
      <c r="A265" s="12" t="s">
        <v>441</v>
      </c>
      <c r="B265" s="17" t="s">
        <v>448</v>
      </c>
      <c r="C265" s="13" t="str">
        <f>$F$5&amp;CHAR(10)&amp;$F$7&amp;CHAR(10)&amp;_xlfn.TEXTJOIN(CHAR(10),TRUE,$F$29:$F$30)</f>
        <v>ISO 14971
EN 13532
ISO 18113-1
ISO 20417</v>
      </c>
      <c r="D26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6" spans="1:4" ht="92" customHeight="1" x14ac:dyDescent="0.2">
      <c r="A266" s="12" t="s">
        <v>442</v>
      </c>
      <c r="B266" s="17"/>
      <c r="C266" s="54" t="s">
        <v>605</v>
      </c>
      <c r="D266" s="55"/>
    </row>
    <row r="267" spans="1:4" ht="101" customHeight="1" x14ac:dyDescent="0.2">
      <c r="A267" s="12" t="s">
        <v>443</v>
      </c>
      <c r="B267" s="17"/>
      <c r="C267" s="54" t="s">
        <v>605</v>
      </c>
      <c r="D267" s="55"/>
    </row>
    <row r="268" spans="1:4" ht="117" customHeight="1" x14ac:dyDescent="0.2">
      <c r="A268" s="15" t="s">
        <v>444</v>
      </c>
      <c r="B268" s="17" t="s">
        <v>448</v>
      </c>
      <c r="C268" s="13" t="str">
        <f t="shared" ref="C268:C276" si="14">$F$5&amp;CHAR(10)&amp;$F$7&amp;CHAR(10)&amp;_xlfn.TEXTJOIN(CHAR(10),TRUE,$F$29:$F$30)</f>
        <v>ISO 14971
EN 13532
ISO 18113-1
ISO 20417</v>
      </c>
      <c r="D26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9" spans="1:4" ht="146" customHeight="1" x14ac:dyDescent="0.2">
      <c r="A269" s="12" t="s">
        <v>446</v>
      </c>
      <c r="B269" s="17" t="s">
        <v>448</v>
      </c>
      <c r="C269" s="13" t="str">
        <f t="shared" si="14"/>
        <v>ISO 14971
EN 13532
ISO 18113-1
ISO 20417</v>
      </c>
      <c r="D26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0" spans="1:4" ht="135" customHeight="1" x14ac:dyDescent="0.2">
      <c r="A270" s="12" t="s">
        <v>447</v>
      </c>
      <c r="B270" s="17" t="s">
        <v>448</v>
      </c>
      <c r="C270" s="13" t="str">
        <f t="shared" si="14"/>
        <v>ISO 14971
EN 13532
ISO 18113-1
ISO 20417</v>
      </c>
      <c r="D27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1" spans="1:4" ht="146" customHeight="1" x14ac:dyDescent="0.2">
      <c r="A271" s="12" t="s">
        <v>848</v>
      </c>
      <c r="B271" s="17" t="s">
        <v>448</v>
      </c>
      <c r="C271" s="13" t="str">
        <f t="shared" si="14"/>
        <v>ISO 14971
EN 13532
ISO 18113-1
ISO 20417</v>
      </c>
      <c r="D27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2" spans="1:4" ht="150" customHeight="1" x14ac:dyDescent="0.2">
      <c r="A272" s="12" t="s">
        <v>849</v>
      </c>
      <c r="B272" s="17" t="s">
        <v>448</v>
      </c>
      <c r="C272" s="13" t="str">
        <f t="shared" si="14"/>
        <v>ISO 14971
EN 13532
ISO 18113-1
ISO 20417</v>
      </c>
      <c r="D27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3" spans="1:4" ht="91" customHeight="1" x14ac:dyDescent="0.2">
      <c r="A273" s="15" t="s">
        <v>850</v>
      </c>
      <c r="B273" s="17" t="s">
        <v>448</v>
      </c>
      <c r="C273" s="13" t="str">
        <f t="shared" si="14"/>
        <v>ISO 14971
EN 13532
ISO 18113-1
ISO 20417</v>
      </c>
      <c r="D27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4" spans="1:4" ht="103" customHeight="1" x14ac:dyDescent="0.2">
      <c r="A274" s="15" t="s">
        <v>851</v>
      </c>
      <c r="B274" s="17" t="s">
        <v>448</v>
      </c>
      <c r="C274" s="13" t="str">
        <f t="shared" si="14"/>
        <v>ISO 14971
EN 13532
ISO 18113-1
ISO 20417</v>
      </c>
      <c r="D27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5" spans="1:4" ht="121" customHeight="1" x14ac:dyDescent="0.2">
      <c r="A275" s="15" t="s">
        <v>852</v>
      </c>
      <c r="B275" s="17" t="s">
        <v>448</v>
      </c>
      <c r="C275" s="13" t="str">
        <f t="shared" si="14"/>
        <v>ISO 14971
EN 13532
ISO 18113-1
ISO 20417</v>
      </c>
      <c r="D27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6" spans="1:4" ht="89" customHeight="1" x14ac:dyDescent="0.2">
      <c r="A276" s="15" t="s">
        <v>853</v>
      </c>
      <c r="B276" s="17" t="s">
        <v>448</v>
      </c>
      <c r="C276" s="13" t="str">
        <f t="shared" si="14"/>
        <v>ISO 14971
EN 13532
ISO 18113-1
ISO 20417</v>
      </c>
      <c r="D276"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7" spans="1:4" x14ac:dyDescent="0.2">
      <c r="A277" s="80" t="s">
        <v>854</v>
      </c>
      <c r="B277" s="81"/>
      <c r="C277" s="81"/>
      <c r="D277" s="82"/>
    </row>
    <row r="278" spans="1:4" ht="82" customHeight="1" x14ac:dyDescent="0.2">
      <c r="A278" s="15" t="s">
        <v>855</v>
      </c>
      <c r="B278" s="17" t="s">
        <v>448</v>
      </c>
      <c r="C278" s="13" t="str">
        <f t="shared" ref="C278:C285" si="15">$F$5&amp;CHAR(10)&amp;$F$7&amp;CHAR(10)&amp;_xlfn.TEXTJOIN(CHAR(10),TRUE,$F$29:$F$30)</f>
        <v>ISO 14971
EN 13532
ISO 18113-1
ISO 20417</v>
      </c>
      <c r="D27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9" spans="1:4" ht="90" customHeight="1" x14ac:dyDescent="0.2">
      <c r="A279" s="15" t="s">
        <v>856</v>
      </c>
      <c r="B279" s="17" t="s">
        <v>448</v>
      </c>
      <c r="C279" s="13" t="str">
        <f t="shared" si="15"/>
        <v>ISO 14971
EN 13532
ISO 18113-1
ISO 20417</v>
      </c>
      <c r="D27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0" spans="1:4" ht="89" customHeight="1" x14ac:dyDescent="0.2">
      <c r="A280" s="15" t="s">
        <v>857</v>
      </c>
      <c r="B280" s="17" t="s">
        <v>448</v>
      </c>
      <c r="C280" s="13" t="str">
        <f t="shared" si="15"/>
        <v>ISO 14971
EN 13532
ISO 18113-1
ISO 20417</v>
      </c>
      <c r="D28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1" spans="1:4" ht="106" customHeight="1" x14ac:dyDescent="0.2">
      <c r="A281" s="12" t="s">
        <v>858</v>
      </c>
      <c r="B281" s="17" t="s">
        <v>448</v>
      </c>
      <c r="C281" s="13" t="str">
        <f t="shared" si="15"/>
        <v>ISO 14971
EN 13532
ISO 18113-1
ISO 20417</v>
      </c>
      <c r="D28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2" spans="1:4" ht="119" customHeight="1" x14ac:dyDescent="0.2">
      <c r="A282" s="15" t="s">
        <v>859</v>
      </c>
      <c r="B282" s="17" t="s">
        <v>448</v>
      </c>
      <c r="C282" s="13" t="str">
        <f t="shared" si="15"/>
        <v>ISO 14971
EN 13532
ISO 18113-1
ISO 20417</v>
      </c>
      <c r="D28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3" spans="1:4" ht="107" customHeight="1" x14ac:dyDescent="0.2">
      <c r="A283" s="15" t="s">
        <v>860</v>
      </c>
      <c r="B283" s="17" t="s">
        <v>448</v>
      </c>
      <c r="C283" s="13" t="str">
        <f t="shared" si="15"/>
        <v>ISO 14971
EN 13532
ISO 18113-1
ISO 20417</v>
      </c>
      <c r="D28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4" spans="1:4" ht="122" customHeight="1" x14ac:dyDescent="0.2">
      <c r="A284" s="15" t="s">
        <v>861</v>
      </c>
      <c r="B284" s="17" t="s">
        <v>448</v>
      </c>
      <c r="C284" s="13" t="str">
        <f t="shared" si="15"/>
        <v>ISO 14971
EN 13532
ISO 18113-1
ISO 20417</v>
      </c>
      <c r="D28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5" spans="1:4" ht="112" customHeight="1" x14ac:dyDescent="0.2">
      <c r="A285" s="12" t="s">
        <v>862</v>
      </c>
      <c r="B285" s="17" t="s">
        <v>448</v>
      </c>
      <c r="C285" s="13" t="str">
        <f>$F$5&amp;CHAR(10)&amp;$F$7&amp;CHAR(10)&amp;$F$20&amp;CHAR(10)&amp;_xlfn.TEXTJOIN(CHAR(10),TRUE,$F$29:$F$30)</f>
        <v>ISO 14971
EN 13532
IEC 62304
ISO 18113-1
ISO 20417</v>
      </c>
      <c r="D28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286" spans="1:4" x14ac:dyDescent="0.2">
      <c r="A286" s="80" t="s">
        <v>863</v>
      </c>
      <c r="B286" s="81"/>
      <c r="C286" s="81"/>
      <c r="D286" s="82"/>
    </row>
    <row r="287" spans="1:4" ht="123" customHeight="1" x14ac:dyDescent="0.2">
      <c r="A287" s="15" t="s">
        <v>864</v>
      </c>
      <c r="B287" s="17" t="s">
        <v>448</v>
      </c>
      <c r="C287" s="13" t="str">
        <f>$F$5&amp;CHAR(10)&amp;$F$7&amp;CHAR(10)&amp;_xlfn.TEXTJOIN(CHAR(10),TRUE,$F$29:$F$30)</f>
        <v>ISO 14971
EN 13532
ISO 18113-1
ISO 20417</v>
      </c>
      <c r="D287"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8" spans="1:4" ht="94" customHeight="1" x14ac:dyDescent="0.2">
      <c r="A288" s="15" t="s">
        <v>865</v>
      </c>
      <c r="B288" s="17"/>
      <c r="C288" s="54" t="s">
        <v>605</v>
      </c>
      <c r="D288" s="55"/>
    </row>
    <row r="289" spans="1:4" ht="105" customHeight="1" x14ac:dyDescent="0.2">
      <c r="A289" s="15" t="s">
        <v>866</v>
      </c>
      <c r="B289" s="17" t="s">
        <v>448</v>
      </c>
      <c r="C289" s="13" t="str">
        <f>$F$5&amp;CHAR(10)&amp;$F$7&amp;CHAR(10)&amp;_xlfn.TEXTJOIN(CHAR(10),TRUE,$F$29:$F$30)</f>
        <v>ISO 14971
EN 13532
ISO 18113-1
ISO 20417</v>
      </c>
      <c r="D28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0" spans="1:4" ht="89" customHeight="1" x14ac:dyDescent="0.2">
      <c r="A290" s="15" t="s">
        <v>867</v>
      </c>
      <c r="B290" s="17" t="s">
        <v>448</v>
      </c>
      <c r="C290" s="13" t="str">
        <f>$F$5&amp;CHAR(10)&amp;$F$7&amp;CHAR(10)&amp;_xlfn.TEXTJOIN(CHAR(10),TRUE,$F$29:$F$30)</f>
        <v>ISO 14971
EN 13532
ISO 18113-1
ISO 20417</v>
      </c>
      <c r="D29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1" spans="1:4" ht="110" customHeight="1" x14ac:dyDescent="0.2">
      <c r="A291" s="12" t="s">
        <v>868</v>
      </c>
      <c r="B291" s="17" t="s">
        <v>448</v>
      </c>
      <c r="C291" s="13" t="str">
        <f>$F$5&amp;CHAR(10)&amp;$F$7&amp;CHAR(10)&amp;_xlfn.TEXTJOIN(CHAR(10),TRUE,$F$29:$F$30)</f>
        <v>ISO 14971
EN 13532
ISO 18113-1
ISO 20417</v>
      </c>
      <c r="D29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2" spans="1:4" ht="110" customHeight="1" x14ac:dyDescent="0.2">
      <c r="A292" s="12" t="s">
        <v>869</v>
      </c>
      <c r="B292" s="17" t="s">
        <v>448</v>
      </c>
      <c r="C292" s="13" t="str">
        <f>$F$5&amp;CHAR(10)&amp;$F$7&amp;CHAR(10)&amp;_xlfn.TEXTJOIN(CHAR(10),TRUE,$F$29:$F$30)</f>
        <v>ISO 14971
EN 13532
ISO 18113-1
ISO 20417</v>
      </c>
      <c r="D29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3" spans="1:4" ht="84" customHeight="1" x14ac:dyDescent="0.2">
      <c r="A293" s="15" t="s">
        <v>870</v>
      </c>
      <c r="B293" s="17" t="s">
        <v>448</v>
      </c>
      <c r="C293" s="13" t="str">
        <f>$F$5&amp;CHAR(10)&amp;$F$7&amp;CHAR(10)&amp;_xlfn.TEXTJOIN(CHAR(10),TRUE,$F$29:$F$30)</f>
        <v>ISO 14971
EN 13532
ISO 18113-1
ISO 20417</v>
      </c>
      <c r="D29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4" spans="1:4" x14ac:dyDescent="0.2">
      <c r="A294" s="15"/>
      <c r="B294" s="17"/>
      <c r="C294" s="19"/>
      <c r="D294" s="16"/>
    </row>
  </sheetData>
  <mergeCells count="66">
    <mergeCell ref="A286:D286"/>
    <mergeCell ref="C288:D288"/>
    <mergeCell ref="C247:D247"/>
    <mergeCell ref="C248:D248"/>
    <mergeCell ref="C256:D256"/>
    <mergeCell ref="C257:D257"/>
    <mergeCell ref="C267:D267"/>
    <mergeCell ref="C266:D266"/>
    <mergeCell ref="A252:D252"/>
    <mergeCell ref="A263:D263"/>
    <mergeCell ref="A277:D277"/>
    <mergeCell ref="A225:D225"/>
    <mergeCell ref="A246:D246"/>
    <mergeCell ref="C199:D199"/>
    <mergeCell ref="C203:D203"/>
    <mergeCell ref="C230:D230"/>
    <mergeCell ref="C231:D231"/>
    <mergeCell ref="C232:D232"/>
    <mergeCell ref="C233:D233"/>
    <mergeCell ref="C234:D234"/>
    <mergeCell ref="C239:D239"/>
    <mergeCell ref="A206:D206"/>
    <mergeCell ref="A222:D222"/>
    <mergeCell ref="A211:D211"/>
    <mergeCell ref="A212:D212"/>
    <mergeCell ref="A221:D221"/>
    <mergeCell ref="A228:D228"/>
    <mergeCell ref="A6:D6"/>
    <mergeCell ref="A7:D7"/>
    <mergeCell ref="A43:D43"/>
    <mergeCell ref="A44:D44"/>
    <mergeCell ref="A37:D37"/>
    <mergeCell ref="A14:D14"/>
    <mergeCell ref="A19:D19"/>
    <mergeCell ref="A28:D28"/>
    <mergeCell ref="A34:D34"/>
    <mergeCell ref="A29:D29"/>
    <mergeCell ref="A185:D185"/>
    <mergeCell ref="A171:D171"/>
    <mergeCell ref="A184:D184"/>
    <mergeCell ref="A80:D80"/>
    <mergeCell ref="A172:D172"/>
    <mergeCell ref="A173:D173"/>
    <mergeCell ref="A102:D102"/>
    <mergeCell ref="C179:D179"/>
    <mergeCell ref="C178:D178"/>
    <mergeCell ref="C182:D182"/>
    <mergeCell ref="A104:D104"/>
    <mergeCell ref="A107:D107"/>
    <mergeCell ref="A85:D85"/>
    <mergeCell ref="C100:D100"/>
    <mergeCell ref="A91:D91"/>
    <mergeCell ref="C83:D83"/>
    <mergeCell ref="C96:D96"/>
    <mergeCell ref="C97:D97"/>
    <mergeCell ref="C78:D78"/>
    <mergeCell ref="A74:D74"/>
    <mergeCell ref="A76:D76"/>
    <mergeCell ref="H43:J43"/>
    <mergeCell ref="H44:J44"/>
    <mergeCell ref="A71:D71"/>
    <mergeCell ref="A58:D58"/>
    <mergeCell ref="A53:D53"/>
    <mergeCell ref="A56:D56"/>
    <mergeCell ref="C54:D54"/>
    <mergeCell ref="C55:D55"/>
  </mergeCells>
  <dataValidations count="1">
    <dataValidation type="list" allowBlank="1" showInputMessage="1" showErrorMessage="1" sqref="B4:B5 B8:B13 B15:B18 B20:B24 B108:B109 B35:B36 B38:B42 B30:B33 B45:B52 B54:B55 B287:B293 B72:B73 B75 B57 B77:B79 B86:B90 B81:B84 B103 B105:B106 B92:B101 B174:B183 B186:B205 B207:B210 B213:B220 B223:B224 B226:B227 B229:B245 B247:B251 B253:B262 B264:B276 B278:B285 B59:B70" xr:uid="{78F46896-9360-0348-A8AB-F00874ADA6C7}">
      <formula1>"是,否"</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1A9CD-EB96-1345-8AE2-85556AF278A6}">
  <dimension ref="A1:J294"/>
  <sheetViews>
    <sheetView tabSelected="1" topLeftCell="A250" zoomScale="80" zoomScaleNormal="80" workbookViewId="0">
      <selection activeCell="C256" sqref="C256:D264"/>
    </sheetView>
  </sheetViews>
  <sheetFormatPr baseColWidth="10" defaultRowHeight="16" x14ac:dyDescent="0.2"/>
  <cols>
    <col min="1" max="1" width="108.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60.1640625"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_xlfn.TEXTJOIN(CHAR(10),TRUE,$F$4:$F$34)&amp;CHAR(10)&amp;_xlfn.TEXTJOIN(CHAR(10),TRUE,$F$37:$F$39)</f>
        <v>ISO 13485
ISO 14971
ISO 10993-1
ISO 10993-5
ISO 10993-10
ISO 10993-23
ISO/IEC 15444-1
IEC 60601-1
IEC 60601-1-2
IEC 60601-1-3
IEC 60601-1-6
IEC 60601-2-1
IEC 60601-2-8
IEC 60601-2-28
IEC 60601-2-33
IEC 60601-2-37
IEC 60601-2-43
IEC 60601-2-44
IEC 60601-2-45
IEC 60601-2-54
IEC 60601-2-63
IEC 60601-2-65
IEC 60601-2-68
IEC TS 60601-4-2
IEC 60825-1
IEC 60976
IEC 61217
IEC 61223-3-4
IEC 62083
IEC 62133-2
IEC 62274
IEC 62359
IEC 62366-1
IEC 62464-1</v>
      </c>
      <c r="D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4" s="2"/>
      <c r="F4" s="35" t="s">
        <v>17</v>
      </c>
      <c r="G4" s="18" t="s">
        <v>471</v>
      </c>
      <c r="I4" s="18" t="s">
        <v>1008</v>
      </c>
    </row>
    <row r="5" spans="1:9" ht="62" customHeight="1" x14ac:dyDescent="0.2">
      <c r="A5" s="13" t="s">
        <v>1</v>
      </c>
      <c r="B5" s="17" t="s">
        <v>448</v>
      </c>
      <c r="C5" s="13" t="str">
        <f>$F$5</f>
        <v>ISO 14971</v>
      </c>
      <c r="D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5" s="2"/>
      <c r="F5" s="35" t="s">
        <v>18</v>
      </c>
      <c r="G5" s="18" t="s">
        <v>472</v>
      </c>
      <c r="I5" s="18" t="s">
        <v>1009</v>
      </c>
    </row>
    <row r="6" spans="1:9" ht="34" x14ac:dyDescent="0.2">
      <c r="A6" s="54" t="s">
        <v>2</v>
      </c>
      <c r="B6" s="62"/>
      <c r="C6" s="62"/>
      <c r="D6" s="55"/>
      <c r="E6" s="2"/>
      <c r="F6" s="35" t="s">
        <v>9</v>
      </c>
      <c r="G6" s="18" t="s">
        <v>473</v>
      </c>
      <c r="I6" s="18" t="s">
        <v>1010</v>
      </c>
    </row>
    <row r="7" spans="1:9" ht="34" x14ac:dyDescent="0.2">
      <c r="A7" s="54" t="s">
        <v>28</v>
      </c>
      <c r="B7" s="62"/>
      <c r="C7" s="62"/>
      <c r="D7" s="55"/>
      <c r="E7" s="2"/>
      <c r="F7" s="35" t="s">
        <v>11</v>
      </c>
      <c r="G7" s="18" t="s">
        <v>474</v>
      </c>
      <c r="I7" s="18" t="s">
        <v>1011</v>
      </c>
    </row>
    <row r="8" spans="1:9" ht="67" customHeight="1" x14ac:dyDescent="0.2">
      <c r="A8" s="13" t="s">
        <v>29</v>
      </c>
      <c r="B8" s="17" t="s">
        <v>448</v>
      </c>
      <c r="C8" s="13" t="str">
        <f t="shared" ref="C8:C13" si="0">$F$5</f>
        <v>ISO 14971</v>
      </c>
      <c r="D8" s="13" t="str">
        <f t="shared" ref="D8:D13" si="1">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8" s="2"/>
      <c r="F8" s="35" t="s">
        <v>10</v>
      </c>
      <c r="G8" s="18" t="s">
        <v>476</v>
      </c>
      <c r="I8" s="18" t="s">
        <v>1012</v>
      </c>
    </row>
    <row r="9" spans="1:9" ht="60" customHeight="1" x14ac:dyDescent="0.2">
      <c r="A9" s="13" t="s">
        <v>30</v>
      </c>
      <c r="B9" s="17" t="s">
        <v>448</v>
      </c>
      <c r="C9" s="13" t="str">
        <f t="shared" si="0"/>
        <v>ISO 14971</v>
      </c>
      <c r="D9"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9" s="2"/>
      <c r="F9" s="35" t="s">
        <v>498</v>
      </c>
      <c r="G9" s="18" t="s">
        <v>499</v>
      </c>
      <c r="I9" s="18" t="s">
        <v>1013</v>
      </c>
    </row>
    <row r="10" spans="1:9" ht="64" customHeight="1" x14ac:dyDescent="0.2">
      <c r="A10" s="13" t="s">
        <v>31</v>
      </c>
      <c r="B10" s="17" t="s">
        <v>448</v>
      </c>
      <c r="C10" s="13" t="str">
        <f t="shared" si="0"/>
        <v>ISO 14971</v>
      </c>
      <c r="D10"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0" s="2"/>
      <c r="F10" s="35" t="s">
        <v>1079</v>
      </c>
      <c r="G10" s="13" t="s">
        <v>1080</v>
      </c>
      <c r="I10" s="18" t="s">
        <v>1014</v>
      </c>
    </row>
    <row r="11" spans="1:9" ht="74" customHeight="1" x14ac:dyDescent="0.2">
      <c r="A11" s="13" t="s">
        <v>80</v>
      </c>
      <c r="B11" s="17" t="s">
        <v>448</v>
      </c>
      <c r="C11" s="13" t="str">
        <f t="shared" si="0"/>
        <v>ISO 14971</v>
      </c>
      <c r="D11"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1" s="2"/>
      <c r="F11" s="35" t="s">
        <v>488</v>
      </c>
      <c r="G11" s="18" t="s">
        <v>904</v>
      </c>
      <c r="I11" s="18" t="s">
        <v>1087</v>
      </c>
    </row>
    <row r="12" spans="1:9" ht="68" customHeight="1" x14ac:dyDescent="0.2">
      <c r="A12" s="13" t="s">
        <v>32</v>
      </c>
      <c r="B12" s="17" t="s">
        <v>448</v>
      </c>
      <c r="C12" s="13" t="str">
        <f t="shared" si="0"/>
        <v>ISO 14971</v>
      </c>
      <c r="D12"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2" s="2"/>
      <c r="F12" s="35" t="s">
        <v>491</v>
      </c>
      <c r="G12" s="18" t="s">
        <v>905</v>
      </c>
      <c r="I12" s="18" t="s">
        <v>1015</v>
      </c>
    </row>
    <row r="13" spans="1:9" ht="61" customHeight="1" x14ac:dyDescent="0.2">
      <c r="A13" s="13" t="s">
        <v>79</v>
      </c>
      <c r="B13" s="17" t="s">
        <v>448</v>
      </c>
      <c r="C13" s="13" t="str">
        <f t="shared" si="0"/>
        <v>ISO 14971</v>
      </c>
      <c r="D13"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3" s="2"/>
      <c r="F13" s="35" t="s">
        <v>1056</v>
      </c>
      <c r="G13" s="18" t="s">
        <v>1057</v>
      </c>
      <c r="I13" s="18" t="s">
        <v>1016</v>
      </c>
    </row>
    <row r="14" spans="1:9" ht="64" customHeight="1" x14ac:dyDescent="0.2">
      <c r="A14" s="65" t="s">
        <v>33</v>
      </c>
      <c r="B14" s="65"/>
      <c r="C14" s="65"/>
      <c r="D14" s="65"/>
      <c r="F14" s="35" t="s">
        <v>961</v>
      </c>
      <c r="G14" s="18" t="s">
        <v>999</v>
      </c>
      <c r="I14" s="18" t="s">
        <v>1017</v>
      </c>
    </row>
    <row r="15" spans="1:9" ht="76" customHeight="1" x14ac:dyDescent="0.2">
      <c r="A15" s="13" t="s">
        <v>5</v>
      </c>
      <c r="B15" s="17" t="s">
        <v>448</v>
      </c>
      <c r="C15" s="13" t="str">
        <f>$F$5</f>
        <v>ISO 14971</v>
      </c>
      <c r="D1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5" s="35" t="s">
        <v>1055</v>
      </c>
      <c r="G15" s="18" t="s">
        <v>1103</v>
      </c>
      <c r="I15" s="18" t="s">
        <v>1018</v>
      </c>
    </row>
    <row r="16" spans="1:9" ht="60" customHeight="1" x14ac:dyDescent="0.2">
      <c r="A16" s="13" t="s">
        <v>34</v>
      </c>
      <c r="B16" s="17" t="s">
        <v>448</v>
      </c>
      <c r="C16" s="13" t="str">
        <f>$F$5</f>
        <v>ISO 14971</v>
      </c>
      <c r="D1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6" s="35" t="s">
        <v>1069</v>
      </c>
      <c r="G16" s="18" t="s">
        <v>1102</v>
      </c>
      <c r="I16" s="18" t="s">
        <v>1019</v>
      </c>
    </row>
    <row r="17" spans="1:9" ht="51" customHeight="1" x14ac:dyDescent="0.2">
      <c r="A17" s="13" t="s">
        <v>35</v>
      </c>
      <c r="B17" s="17" t="s">
        <v>448</v>
      </c>
      <c r="C17" s="13" t="str">
        <f>$F$5</f>
        <v>ISO 14971</v>
      </c>
      <c r="D1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7" s="35" t="s">
        <v>1093</v>
      </c>
      <c r="G17" s="18" t="s">
        <v>1100</v>
      </c>
      <c r="I17" s="18" t="s">
        <v>1020</v>
      </c>
    </row>
    <row r="18" spans="1:9" ht="44" customHeight="1" x14ac:dyDescent="0.2">
      <c r="A18" s="26" t="s">
        <v>0</v>
      </c>
      <c r="B18" s="17" t="s">
        <v>448</v>
      </c>
      <c r="C18" s="13" t="str">
        <f>$F$5</f>
        <v>ISO 14971</v>
      </c>
      <c r="D18"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8" s="35" t="s">
        <v>1081</v>
      </c>
      <c r="G18" s="18" t="s">
        <v>1099</v>
      </c>
      <c r="I18" s="18" t="s">
        <v>1021</v>
      </c>
    </row>
    <row r="19" spans="1:9" ht="34" x14ac:dyDescent="0.2">
      <c r="A19" s="63" t="s">
        <v>6</v>
      </c>
      <c r="B19" s="63"/>
      <c r="C19" s="63"/>
      <c r="D19" s="63"/>
      <c r="F19" s="35" t="s">
        <v>1075</v>
      </c>
      <c r="G19" s="18" t="s">
        <v>1098</v>
      </c>
      <c r="I19" s="18" t="s">
        <v>1022</v>
      </c>
    </row>
    <row r="20" spans="1:9" ht="64" customHeight="1" x14ac:dyDescent="0.2">
      <c r="A20" s="13" t="s">
        <v>7</v>
      </c>
      <c r="B20" s="17" t="s">
        <v>448</v>
      </c>
      <c r="C20" s="13" t="str">
        <f>$F$5&amp;CHAR(10)&amp;$F$38</f>
        <v>ISO 14971
IEC 62366-1</v>
      </c>
      <c r="D2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0" s="35" t="s">
        <v>1094</v>
      </c>
      <c r="G20" s="18" t="s">
        <v>1097</v>
      </c>
      <c r="I20" s="18" t="s">
        <v>1023</v>
      </c>
    </row>
    <row r="21" spans="1:9" ht="59" customHeight="1" x14ac:dyDescent="0.2">
      <c r="A21" s="13" t="s">
        <v>8</v>
      </c>
      <c r="B21" s="17" t="s">
        <v>448</v>
      </c>
      <c r="C21" s="13" t="str">
        <f>$F$5&amp;CHAR(10)&amp;$F$38</f>
        <v>ISO 14971
IEC 62366-1</v>
      </c>
      <c r="D2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1" s="35" t="s">
        <v>1060</v>
      </c>
      <c r="G21" s="18" t="s">
        <v>1101</v>
      </c>
      <c r="I21" s="18" t="s">
        <v>1024</v>
      </c>
    </row>
    <row r="22" spans="1:9" ht="81" customHeight="1" x14ac:dyDescent="0.2">
      <c r="A22" s="13" t="s">
        <v>36</v>
      </c>
      <c r="B22" s="17" t="s">
        <v>448</v>
      </c>
      <c r="C2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2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2" s="35" t="s">
        <v>1104</v>
      </c>
      <c r="G22" s="18" t="s">
        <v>1105</v>
      </c>
      <c r="I22" s="18" t="s">
        <v>1025</v>
      </c>
    </row>
    <row r="23" spans="1:9" ht="139" customHeight="1" x14ac:dyDescent="0.2">
      <c r="A23" s="13" t="s">
        <v>37</v>
      </c>
      <c r="B23" s="17" t="s">
        <v>448</v>
      </c>
      <c r="C23" s="13" t="str">
        <f>$F$4&amp;CHAR(10)&amp;$F$5&amp;CHAR(10)&amp;$F$13&amp;CHAR(10)&amp;_xlfn.TEXTJOIN(CHAR(10),TRUE,$F$15:$F$26)&amp;CHAR(10)&amp;$F$28&amp;CHAR(10)&amp;$F$29&amp;CHAR(10)&amp;$F$41&amp;CHAR(10)&amp;$F$42</f>
        <v>ISO 13485
ISO 14971
IEC 60601-1-3
IEC 60601-2-1
IEC 60601-2-8
IEC 60601-2-28
IEC 60601-2-33
IEC 60601-2-37
IEC 60601-2-43
IEC 60601-2-44
IEC 60601-2-45
IEC 60601-2-54
IEC 60601-2-63
IEC 60601-2-65
IEC 60601-2-68
IEC 60825-1
IEC 60976
ISO 15223-1
ISO 20417</v>
      </c>
      <c r="D2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3" s="35" t="s">
        <v>1070</v>
      </c>
      <c r="G23" s="18" t="s">
        <v>1096</v>
      </c>
      <c r="I23" s="18" t="s">
        <v>1026</v>
      </c>
    </row>
    <row r="24" spans="1:9" ht="81" customHeight="1" x14ac:dyDescent="0.2">
      <c r="A24" s="13" t="s">
        <v>39</v>
      </c>
      <c r="B24" s="17" t="s">
        <v>448</v>
      </c>
      <c r="C24" s="13" t="str">
        <f>$F$5</f>
        <v>ISO 14971</v>
      </c>
      <c r="D2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4" s="35" t="s">
        <v>1106</v>
      </c>
      <c r="G24" s="18" t="s">
        <v>1107</v>
      </c>
      <c r="I24" s="18" t="s">
        <v>1027</v>
      </c>
    </row>
    <row r="25" spans="1:9" ht="51" x14ac:dyDescent="0.2">
      <c r="A25" s="13" t="s">
        <v>38</v>
      </c>
      <c r="B25" s="17"/>
      <c r="C25" s="54" t="s">
        <v>605</v>
      </c>
      <c r="D25" s="55"/>
      <c r="F25" s="35" t="s">
        <v>1108</v>
      </c>
      <c r="G25" s="18" t="s">
        <v>1109</v>
      </c>
      <c r="I25" s="18" t="s">
        <v>1030</v>
      </c>
    </row>
    <row r="26" spans="1:9" ht="57" customHeight="1" x14ac:dyDescent="0.2">
      <c r="F26" s="35" t="s">
        <v>1058</v>
      </c>
      <c r="G26" s="18" t="s">
        <v>1059</v>
      </c>
      <c r="I26" s="18" t="s">
        <v>1028</v>
      </c>
    </row>
    <row r="27" spans="1:9" ht="62" customHeight="1" x14ac:dyDescent="0.2">
      <c r="A27" s="33" t="s">
        <v>23</v>
      </c>
      <c r="B27" s="20" t="s">
        <v>3</v>
      </c>
      <c r="C27" s="33" t="s">
        <v>4</v>
      </c>
      <c r="D27" s="33" t="s">
        <v>26</v>
      </c>
      <c r="F27" s="35" t="s">
        <v>1084</v>
      </c>
      <c r="G27" s="18" t="s">
        <v>1085</v>
      </c>
      <c r="I27" s="18" t="s">
        <v>1086</v>
      </c>
    </row>
    <row r="28" spans="1:9" s="26" customFormat="1" ht="54" customHeight="1" x14ac:dyDescent="0.2">
      <c r="A28" s="66" t="s">
        <v>42</v>
      </c>
      <c r="B28" s="66"/>
      <c r="C28" s="66"/>
      <c r="D28" s="66"/>
      <c r="F28" s="35" t="s">
        <v>1067</v>
      </c>
      <c r="G28" s="18" t="s">
        <v>1068</v>
      </c>
      <c r="I28" s="18" t="s">
        <v>1029</v>
      </c>
    </row>
    <row r="29" spans="1:9" s="26" customFormat="1" ht="39" customHeight="1" x14ac:dyDescent="0.2">
      <c r="A29" s="65" t="s">
        <v>41</v>
      </c>
      <c r="B29" s="65"/>
      <c r="C29" s="65"/>
      <c r="D29" s="65"/>
      <c r="F29" s="35" t="s">
        <v>1061</v>
      </c>
      <c r="G29" s="18" t="s">
        <v>1062</v>
      </c>
      <c r="I29" s="18" t="s">
        <v>1031</v>
      </c>
    </row>
    <row r="30" spans="1:9" s="26" customFormat="1" ht="112" customHeight="1" x14ac:dyDescent="0.2">
      <c r="A30" s="19" t="s">
        <v>61</v>
      </c>
      <c r="B30" s="17" t="s">
        <v>448</v>
      </c>
      <c r="C30" s="13" t="str">
        <f>_xlfn.TEXTJOIN(CHAR(10),TRUE,$F$5:$F$9)</f>
        <v>ISO 14971
ISO 10993-1
ISO 10993-5
ISO 10993-10
ISO 10993-23</v>
      </c>
      <c r="D3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0" s="35" t="s">
        <v>1063</v>
      </c>
      <c r="G30" s="18" t="s">
        <v>1064</v>
      </c>
      <c r="I30" s="18" t="s">
        <v>1032</v>
      </c>
    </row>
    <row r="31" spans="1:9" s="26" customFormat="1" ht="100" customHeight="1" x14ac:dyDescent="0.2">
      <c r="A31" s="13" t="s">
        <v>60</v>
      </c>
      <c r="B31" s="17" t="s">
        <v>448</v>
      </c>
      <c r="C31" s="13" t="str">
        <f>_xlfn.TEXTJOIN(CHAR(10),TRUE,$F$5:$F$9)</f>
        <v>ISO 14971
ISO 10993-1
ISO 10993-5
ISO 10993-10
ISO 10993-23</v>
      </c>
      <c r="D31"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1" s="35" t="s">
        <v>1076</v>
      </c>
      <c r="G31" s="18" t="s">
        <v>1095</v>
      </c>
      <c r="I31" s="18" t="s">
        <v>1088</v>
      </c>
    </row>
    <row r="32" spans="1:9" s="26" customFormat="1" ht="53" customHeight="1" x14ac:dyDescent="0.2">
      <c r="A32" s="19" t="s">
        <v>59</v>
      </c>
      <c r="B32" s="17" t="s">
        <v>506</v>
      </c>
      <c r="C32" s="19" t="str">
        <f>$G$1</f>
        <v>N/A</v>
      </c>
      <c r="D32" s="19" t="str">
        <f>$G$1</f>
        <v>N/A</v>
      </c>
      <c r="F32" s="35" t="s">
        <v>1071</v>
      </c>
      <c r="G32" s="18" t="s">
        <v>1072</v>
      </c>
      <c r="I32" s="18" t="s">
        <v>1033</v>
      </c>
    </row>
    <row r="33" spans="1:10" s="26" customFormat="1" ht="123" customHeight="1" x14ac:dyDescent="0.2">
      <c r="A33" s="19" t="s">
        <v>58</v>
      </c>
      <c r="B33" s="17" t="s">
        <v>448</v>
      </c>
      <c r="C33" s="13" t="str">
        <f>$F$4&amp;CHAR(10)&amp;$F$30&amp;CHAR(10)&amp;_xlfn.TEXTJOIN(CHAR(10),TRUE,$F$32:$F$34)&amp;CHAR(10)&amp;$F$37&amp;CHAR(10)&amp;$F$38</f>
        <v>ISO 13485
IEC 61217
IEC 62083
IEC 62133-2
IEC 62274
IEC 62359
IEC 62366-1</v>
      </c>
      <c r="D3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3" s="35" t="s">
        <v>995</v>
      </c>
      <c r="G33" s="18" t="s">
        <v>996</v>
      </c>
      <c r="I33" s="18" t="s">
        <v>1034</v>
      </c>
    </row>
    <row r="34" spans="1:10" s="26" customFormat="1" ht="87" customHeight="1" x14ac:dyDescent="0.2">
      <c r="A34" s="19" t="s">
        <v>57</v>
      </c>
      <c r="B34" s="17" t="s">
        <v>448</v>
      </c>
      <c r="C34" s="13" t="str">
        <f>$F$30&amp;CHAR(10)&amp;$F$32&amp;CHAR(10)&amp;$F$34&amp;CHAR(10)&amp;$F$38</f>
        <v>IEC 61217
IEC 62083
IEC 62274
IEC 62366-1</v>
      </c>
      <c r="D34" s="13"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c r="F34" s="35" t="s">
        <v>1065</v>
      </c>
      <c r="G34" s="18" t="s">
        <v>1066</v>
      </c>
      <c r="I34" s="18" t="s">
        <v>1035</v>
      </c>
    </row>
    <row r="35" spans="1:10" s="26" customFormat="1" ht="81" customHeight="1" x14ac:dyDescent="0.2">
      <c r="A35" s="19" t="s">
        <v>56</v>
      </c>
      <c r="B35" s="17" t="s">
        <v>448</v>
      </c>
      <c r="C35" s="13" t="str">
        <f>$F$30&amp;CHAR(10)&amp;$F$32&amp;CHAR(10)&amp;$F$33&amp;CHAR(10)&amp;$F$34&amp;CHAR(10)&amp;$F$37&amp;CHAR(10)&amp;$F$38</f>
        <v>IEC 61217
IEC 62083
IEC 62133-2
IEC 62274
IEC 62359
IEC 62366-1</v>
      </c>
      <c r="D3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5" s="35" t="s">
        <v>774</v>
      </c>
      <c r="G35" s="18" t="s">
        <v>775</v>
      </c>
      <c r="I35" s="18" t="s">
        <v>1036</v>
      </c>
    </row>
    <row r="36" spans="1:10" s="26" customFormat="1" ht="45" customHeight="1" x14ac:dyDescent="0.2">
      <c r="A36" s="19" t="s">
        <v>55</v>
      </c>
      <c r="B36" s="17" t="s">
        <v>506</v>
      </c>
      <c r="C36" s="19" t="str">
        <f>$G$1</f>
        <v>N/A</v>
      </c>
      <c r="D36" s="19" t="str">
        <f>$G$1</f>
        <v>N/A</v>
      </c>
      <c r="F36" s="35" t="s">
        <v>1110</v>
      </c>
      <c r="G36" s="18" t="s">
        <v>987</v>
      </c>
      <c r="I36" s="18" t="s">
        <v>1037</v>
      </c>
    </row>
    <row r="37" spans="1:10" ht="117" customHeight="1" x14ac:dyDescent="0.2">
      <c r="A37" s="19" t="s">
        <v>43</v>
      </c>
      <c r="B37" s="17" t="s">
        <v>448</v>
      </c>
      <c r="C37" s="13" t="str">
        <f>$F$30&amp;CHAR(10)&amp;$F$32&amp;CHAR(10)&amp;$F$34&amp;CHAR(10)&amp;$F$38</f>
        <v>IEC 61217
IEC 62083
IEC 62274
IEC 62366-1</v>
      </c>
      <c r="D37" s="13"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c r="F37" s="35" t="s">
        <v>1077</v>
      </c>
      <c r="G37" s="18" t="s">
        <v>1078</v>
      </c>
      <c r="I37" s="18" t="s">
        <v>1047</v>
      </c>
    </row>
    <row r="38" spans="1:10" ht="89" customHeight="1" x14ac:dyDescent="0.2">
      <c r="A38" s="13" t="s">
        <v>44</v>
      </c>
      <c r="B38" s="17" t="s">
        <v>448</v>
      </c>
      <c r="C38" s="13" t="str">
        <f>_xlfn.TEXTJOIN(CHAR(10),TRUE,$F$5:$F$9)</f>
        <v>ISO 14971
ISO 10993-1
ISO 10993-5
ISO 10993-10
ISO 10993-23</v>
      </c>
      <c r="D3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8" s="35" t="s">
        <v>504</v>
      </c>
      <c r="G38" s="18" t="s">
        <v>505</v>
      </c>
      <c r="I38" s="18" t="s">
        <v>1038</v>
      </c>
    </row>
    <row r="39" spans="1:10" ht="161" customHeight="1" x14ac:dyDescent="0.2">
      <c r="A39" s="13" t="s">
        <v>550</v>
      </c>
      <c r="B39" s="17" t="s">
        <v>448</v>
      </c>
      <c r="C39" s="13" t="str">
        <f>$F$4&amp;CHAR(10)&amp;$F$5</f>
        <v>ISO 13485
ISO 14971</v>
      </c>
      <c r="D3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9" s="35" t="s">
        <v>1082</v>
      </c>
      <c r="G39" s="18" t="s">
        <v>1083</v>
      </c>
      <c r="I39" s="18" t="s">
        <v>1054</v>
      </c>
    </row>
    <row r="40" spans="1:10" ht="34" x14ac:dyDescent="0.2">
      <c r="A40" s="64" t="s">
        <v>45</v>
      </c>
      <c r="B40" s="64"/>
      <c r="C40" s="64"/>
      <c r="D40" s="64"/>
      <c r="F40" s="35" t="s">
        <v>1073</v>
      </c>
      <c r="G40" s="18" t="s">
        <v>1074</v>
      </c>
      <c r="I40" s="18" t="s">
        <v>1039</v>
      </c>
    </row>
    <row r="41" spans="1:10" ht="34" x14ac:dyDescent="0.2">
      <c r="A41" s="64" t="s">
        <v>46</v>
      </c>
      <c r="B41" s="64"/>
      <c r="C41" s="64"/>
      <c r="D41" s="64"/>
      <c r="F41" s="35" t="s">
        <v>598</v>
      </c>
      <c r="G41" s="18" t="s">
        <v>599</v>
      </c>
      <c r="I41" s="18" t="s">
        <v>1040</v>
      </c>
    </row>
    <row r="42" spans="1:10" ht="17" x14ac:dyDescent="0.2">
      <c r="A42" s="65" t="s">
        <v>47</v>
      </c>
      <c r="B42" s="65"/>
      <c r="C42" s="65"/>
      <c r="D42" s="65"/>
      <c r="F42" s="35" t="s">
        <v>479</v>
      </c>
      <c r="G42" s="18" t="s">
        <v>597</v>
      </c>
      <c r="I42" s="18" t="s">
        <v>1041</v>
      </c>
    </row>
    <row r="43" spans="1:10" ht="17" x14ac:dyDescent="0.2">
      <c r="A43" s="18" t="s">
        <v>48</v>
      </c>
      <c r="B43" s="17" t="s">
        <v>506</v>
      </c>
      <c r="C43" s="19" t="str">
        <f t="shared" ref="C43:D45" si="2">$G$1</f>
        <v>N/A</v>
      </c>
      <c r="D43" s="19" t="str">
        <f t="shared" si="2"/>
        <v>N/A</v>
      </c>
      <c r="F43" s="48"/>
      <c r="H43" s="2"/>
      <c r="I43" s="18" t="s">
        <v>1042</v>
      </c>
      <c r="J43" s="2"/>
    </row>
    <row r="44" spans="1:10" ht="17" x14ac:dyDescent="0.2">
      <c r="A44" s="19" t="s">
        <v>49</v>
      </c>
      <c r="B44" s="17" t="s">
        <v>506</v>
      </c>
      <c r="C44" s="19" t="str">
        <f t="shared" si="2"/>
        <v>N/A</v>
      </c>
      <c r="D44" s="19" t="str">
        <f t="shared" si="2"/>
        <v>N/A</v>
      </c>
      <c r="F44" s="21"/>
      <c r="H44" s="2"/>
      <c r="I44" s="18" t="s">
        <v>1043</v>
      </c>
      <c r="J44" s="2"/>
    </row>
    <row r="45" spans="1:10" ht="17" x14ac:dyDescent="0.2">
      <c r="A45" s="18" t="s">
        <v>50</v>
      </c>
      <c r="B45" s="17" t="s">
        <v>506</v>
      </c>
      <c r="C45" s="19" t="str">
        <f t="shared" si="2"/>
        <v>N/A</v>
      </c>
      <c r="D45" s="19" t="str">
        <f t="shared" si="2"/>
        <v>N/A</v>
      </c>
      <c r="H45" s="2"/>
      <c r="I45" s="18" t="s">
        <v>1044</v>
      </c>
      <c r="J45" s="2"/>
    </row>
    <row r="46" spans="1:10" ht="17" x14ac:dyDescent="0.2">
      <c r="A46" s="65" t="s">
        <v>51</v>
      </c>
      <c r="B46" s="65"/>
      <c r="C46" s="65"/>
      <c r="D46" s="65"/>
      <c r="H46" s="2"/>
      <c r="I46" s="18" t="s">
        <v>1045</v>
      </c>
      <c r="J46" s="2"/>
    </row>
    <row r="47" spans="1:10" ht="35" customHeight="1" x14ac:dyDescent="0.2">
      <c r="A47" s="13" t="s">
        <v>179</v>
      </c>
      <c r="B47" s="17"/>
      <c r="C47" s="54" t="s">
        <v>1090</v>
      </c>
      <c r="D47" s="55"/>
      <c r="H47" s="2"/>
      <c r="I47" s="18" t="s">
        <v>1046</v>
      </c>
      <c r="J47" s="2"/>
    </row>
    <row r="48" spans="1:10" ht="59" customHeight="1" x14ac:dyDescent="0.2">
      <c r="A48" s="13" t="s">
        <v>180</v>
      </c>
      <c r="B48" s="17"/>
      <c r="C48" s="54" t="s">
        <v>1090</v>
      </c>
      <c r="D48" s="55"/>
      <c r="H48" s="2"/>
      <c r="I48" s="18" t="s">
        <v>1048</v>
      </c>
      <c r="J48" s="2"/>
    </row>
    <row r="49" spans="1:10" ht="17" x14ac:dyDescent="0.2">
      <c r="A49" s="66" t="s">
        <v>78</v>
      </c>
      <c r="B49" s="66"/>
      <c r="C49" s="66"/>
      <c r="D49" s="66"/>
      <c r="H49" s="2"/>
      <c r="I49" s="18" t="s">
        <v>1049</v>
      </c>
      <c r="J49" s="2"/>
    </row>
    <row r="50" spans="1:10" ht="17" x14ac:dyDescent="0.2">
      <c r="A50" s="65" t="s">
        <v>52</v>
      </c>
      <c r="B50" s="65"/>
      <c r="C50" s="65"/>
      <c r="D50" s="65"/>
      <c r="H50" s="2"/>
      <c r="I50" s="18" t="s">
        <v>1050</v>
      </c>
      <c r="J50" s="2"/>
    </row>
    <row r="51" spans="1:10" ht="16" customHeight="1" x14ac:dyDescent="0.2">
      <c r="A51" s="19" t="s">
        <v>54</v>
      </c>
      <c r="B51" s="17"/>
      <c r="C51" s="54" t="s">
        <v>1090</v>
      </c>
      <c r="D51" s="55"/>
      <c r="H51" s="2"/>
      <c r="I51" s="18" t="s">
        <v>1051</v>
      </c>
      <c r="J51" s="2"/>
    </row>
    <row r="52" spans="1:10" ht="51" customHeight="1" x14ac:dyDescent="0.2">
      <c r="A52" s="13" t="s">
        <v>53</v>
      </c>
      <c r="B52" s="17"/>
      <c r="C52" s="54" t="s">
        <v>1090</v>
      </c>
      <c r="D52" s="55"/>
      <c r="H52" s="2"/>
      <c r="I52" s="18" t="s">
        <v>1052</v>
      </c>
      <c r="J52" s="2"/>
    </row>
    <row r="53" spans="1:10" ht="68" x14ac:dyDescent="0.2">
      <c r="A53" s="13" t="s">
        <v>94</v>
      </c>
      <c r="B53" s="17"/>
      <c r="C53" s="54" t="s">
        <v>1090</v>
      </c>
      <c r="D53" s="55"/>
      <c r="H53" s="2"/>
      <c r="I53" s="18" t="s">
        <v>1053</v>
      </c>
      <c r="J53" s="2"/>
    </row>
    <row r="54" spans="1:10" ht="34" customHeight="1" x14ac:dyDescent="0.2">
      <c r="A54" s="19" t="s">
        <v>82</v>
      </c>
      <c r="B54" s="17"/>
      <c r="C54" s="54" t="s">
        <v>1090</v>
      </c>
      <c r="D54" s="55"/>
      <c r="F54" s="48"/>
      <c r="H54" s="2"/>
      <c r="J54" s="2"/>
    </row>
    <row r="55" spans="1:10" x14ac:dyDescent="0.2">
      <c r="A55" s="64" t="s">
        <v>62</v>
      </c>
      <c r="B55" s="64"/>
      <c r="C55" s="64"/>
      <c r="D55" s="64"/>
      <c r="F55" s="2"/>
      <c r="H55" s="2"/>
      <c r="J55" s="2"/>
    </row>
    <row r="56" spans="1:10" ht="102" x14ac:dyDescent="0.2">
      <c r="A56" s="13" t="s">
        <v>81</v>
      </c>
      <c r="B56" s="17"/>
      <c r="C56" s="54" t="s">
        <v>1090</v>
      </c>
      <c r="D56" s="55"/>
      <c r="H56" s="2"/>
      <c r="J56" s="2"/>
    </row>
    <row r="57" spans="1:10" x14ac:dyDescent="0.2">
      <c r="A57" s="64" t="s">
        <v>63</v>
      </c>
      <c r="B57" s="64"/>
      <c r="C57" s="64"/>
      <c r="D57" s="64"/>
      <c r="F57" s="47"/>
      <c r="H57" s="2"/>
      <c r="J57" s="2"/>
    </row>
    <row r="58" spans="1:10" ht="34" customHeight="1" x14ac:dyDescent="0.2">
      <c r="A58" s="13" t="s">
        <v>515</v>
      </c>
      <c r="B58" s="17"/>
      <c r="C58" s="54" t="s">
        <v>1090</v>
      </c>
      <c r="D58" s="55"/>
      <c r="H58" s="2"/>
      <c r="J58" s="2"/>
    </row>
    <row r="59" spans="1:10" x14ac:dyDescent="0.2">
      <c r="A59" s="64" t="s">
        <v>64</v>
      </c>
      <c r="B59" s="64"/>
      <c r="C59" s="64"/>
      <c r="D59" s="64"/>
      <c r="F59" s="28"/>
      <c r="H59" s="2"/>
      <c r="J59" s="2"/>
    </row>
    <row r="60" spans="1:10" ht="113" customHeight="1" x14ac:dyDescent="0.2">
      <c r="A60" s="13" t="s">
        <v>510</v>
      </c>
      <c r="B60" s="17" t="s">
        <v>448</v>
      </c>
      <c r="C60" s="13" t="str">
        <f>$F$5&amp;CHAR(10)&amp;_xlfn.TEXTJOIN(CHAR(10),TRUE,$F$41:$F$42)</f>
        <v>ISO 14971
ISO 15223-1
ISO 20417</v>
      </c>
      <c r="D6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0" s="2"/>
      <c r="J60" s="2"/>
    </row>
    <row r="61" spans="1:10" ht="103" customHeight="1" x14ac:dyDescent="0.2">
      <c r="A61" s="13" t="s">
        <v>507</v>
      </c>
      <c r="B61" s="17" t="s">
        <v>448</v>
      </c>
      <c r="C61" s="13" t="str">
        <f>$F$4&amp;CHAR(10)&amp;$F$5&amp;CHAR(10)&amp;$F$32&amp;CHAR(10)&amp;$F$34</f>
        <v>ISO 13485
ISO 14971
IEC 62083
IEC 62274</v>
      </c>
      <c r="D61"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1" s="2"/>
      <c r="J61" s="2"/>
    </row>
    <row r="62" spans="1:10" ht="92" customHeight="1" x14ac:dyDescent="0.2">
      <c r="A62" s="13" t="s">
        <v>65</v>
      </c>
      <c r="B62" s="17" t="s">
        <v>506</v>
      </c>
      <c r="C62" s="19" t="str">
        <f>$G$1</f>
        <v>N/A</v>
      </c>
      <c r="D62" s="19" t="str">
        <f>$G$1</f>
        <v>N/A</v>
      </c>
      <c r="H62" s="9"/>
      <c r="I62" s="25"/>
    </row>
    <row r="63" spans="1:10" x14ac:dyDescent="0.2">
      <c r="A63" s="66" t="s">
        <v>66</v>
      </c>
      <c r="B63" s="66"/>
      <c r="C63" s="66"/>
      <c r="D63" s="66"/>
      <c r="H63" s="9"/>
      <c r="I63" s="25"/>
    </row>
    <row r="64" spans="1:10" x14ac:dyDescent="0.2">
      <c r="A64" s="63" t="s">
        <v>263</v>
      </c>
      <c r="B64" s="63"/>
      <c r="C64" s="63"/>
      <c r="D64" s="63"/>
      <c r="H64" s="9"/>
      <c r="I64" s="25"/>
    </row>
    <row r="65" spans="1:9" x14ac:dyDescent="0.2">
      <c r="A65" s="19" t="s">
        <v>67</v>
      </c>
      <c r="B65" s="17" t="s">
        <v>506</v>
      </c>
      <c r="C65" s="19" t="str">
        <f>$G$1</f>
        <v>N/A</v>
      </c>
      <c r="D65" s="19" t="str">
        <f>$G$1</f>
        <v>N/A</v>
      </c>
      <c r="H65" s="9"/>
      <c r="I65" s="25"/>
    </row>
    <row r="66" spans="1:9" ht="107" customHeight="1" x14ac:dyDescent="0.2">
      <c r="A66" s="19" t="s">
        <v>68</v>
      </c>
      <c r="B66" s="17" t="s">
        <v>448</v>
      </c>
      <c r="C66" s="13" t="str">
        <f>$F$5&amp;CHAR(10)&amp;$F$38</f>
        <v>ISO 14971
IEC 62366-1</v>
      </c>
      <c r="D6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6" s="9"/>
      <c r="I66" s="25"/>
    </row>
    <row r="67" spans="1:9" ht="105" customHeight="1" x14ac:dyDescent="0.2">
      <c r="A67" s="19" t="s">
        <v>69</v>
      </c>
      <c r="B67" s="17" t="s">
        <v>448</v>
      </c>
      <c r="C67" s="13" t="str">
        <f>_xlfn.TEXTJOIN(CHAR(10),TRUE,$F$6:$F$9)</f>
        <v>ISO 10993-1
ISO 10993-5
ISO 10993-10
ISO 10993-23</v>
      </c>
      <c r="D67"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68" spans="1:9" ht="102" customHeight="1" x14ac:dyDescent="0.2">
      <c r="A68" s="19" t="s">
        <v>70</v>
      </c>
      <c r="B68" s="17" t="s">
        <v>448</v>
      </c>
      <c r="C68" s="13" t="str">
        <f>_xlfn.TEXTJOIN(CHAR(10),TRUE,$F$6:$F$9)</f>
        <v>ISO 10993-1
ISO 10993-5
ISO 10993-10
ISO 10993-23</v>
      </c>
      <c r="D6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69" spans="1:9" ht="92" customHeight="1" x14ac:dyDescent="0.2">
      <c r="A69" s="13" t="s">
        <v>271</v>
      </c>
      <c r="B69" s="17" t="s">
        <v>448</v>
      </c>
      <c r="C69" s="13" t="str">
        <f>$F$5</f>
        <v>ISO 14971</v>
      </c>
      <c r="D6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70" spans="1:9" ht="51" x14ac:dyDescent="0.2">
      <c r="A70" s="13" t="s">
        <v>71</v>
      </c>
      <c r="B70" s="17" t="s">
        <v>506</v>
      </c>
      <c r="C70" s="19" t="str">
        <f t="shared" ref="C70:D73" si="3">$G$1</f>
        <v>N/A</v>
      </c>
      <c r="D70" s="19" t="str">
        <f t="shared" si="3"/>
        <v>N/A</v>
      </c>
    </row>
    <row r="71" spans="1:9" ht="68" x14ac:dyDescent="0.2">
      <c r="A71" s="13" t="s">
        <v>72</v>
      </c>
      <c r="B71" s="17" t="s">
        <v>506</v>
      </c>
      <c r="C71" s="19" t="str">
        <f t="shared" si="3"/>
        <v>N/A</v>
      </c>
      <c r="D71" s="19" t="str">
        <f t="shared" si="3"/>
        <v>N/A</v>
      </c>
    </row>
    <row r="72" spans="1:9" x14ac:dyDescent="0.2">
      <c r="A72" s="19" t="s">
        <v>73</v>
      </c>
      <c r="B72" s="17" t="s">
        <v>506</v>
      </c>
      <c r="C72" s="19" t="str">
        <f t="shared" si="3"/>
        <v>N/A</v>
      </c>
      <c r="D72" s="19" t="str">
        <f t="shared" si="3"/>
        <v>N/A</v>
      </c>
    </row>
    <row r="73" spans="1:9" x14ac:dyDescent="0.2">
      <c r="A73" s="19" t="s">
        <v>74</v>
      </c>
      <c r="B73" s="17" t="s">
        <v>506</v>
      </c>
      <c r="C73" s="19" t="str">
        <f t="shared" si="3"/>
        <v>N/A</v>
      </c>
      <c r="D73" s="19" t="str">
        <f t="shared" si="3"/>
        <v>N/A</v>
      </c>
    </row>
    <row r="74" spans="1:9" ht="107" customHeight="1" x14ac:dyDescent="0.2">
      <c r="A74" s="13" t="s">
        <v>354</v>
      </c>
      <c r="B74" s="17" t="s">
        <v>448</v>
      </c>
      <c r="C74" s="13" t="str">
        <f>$F$4&amp;CHAR(10)&amp;$F$5&amp;CHAR(10)&amp;_xlfn.TEXTJOIN(CHAR(10),TRUE,$F$41:$F$42)</f>
        <v>ISO 13485
ISO 14971
ISO 15223-1
ISO 20417</v>
      </c>
      <c r="D7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75" spans="1:9" s="26" customFormat="1" ht="119" customHeight="1" x14ac:dyDescent="0.2">
      <c r="A75" s="19" t="s">
        <v>75</v>
      </c>
      <c r="B75" s="17" t="s">
        <v>448</v>
      </c>
      <c r="C75" s="13" t="str">
        <f>_xlfn.TEXTJOIN(CHAR(10),TRUE,$F$41:$F$42)</f>
        <v>ISO 15223-1
ISO 20417</v>
      </c>
      <c r="D7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I75" s="27"/>
    </row>
    <row r="76" spans="1:9" x14ac:dyDescent="0.2">
      <c r="A76" s="63" t="s">
        <v>76</v>
      </c>
      <c r="B76" s="63"/>
      <c r="C76" s="63"/>
      <c r="D76" s="63"/>
    </row>
    <row r="77" spans="1:9" ht="51" x14ac:dyDescent="0.2">
      <c r="A77" s="13" t="s">
        <v>181</v>
      </c>
      <c r="B77" s="17" t="s">
        <v>506</v>
      </c>
      <c r="C77" s="19" t="str">
        <f>$G$1</f>
        <v>N/A</v>
      </c>
      <c r="D77" s="19" t="str">
        <f>$G$1</f>
        <v>N/A</v>
      </c>
    </row>
    <row r="78" spans="1:9" ht="77" customHeight="1" x14ac:dyDescent="0.2">
      <c r="A78" s="13" t="s">
        <v>182</v>
      </c>
      <c r="B78" s="17" t="s">
        <v>506</v>
      </c>
      <c r="C78" s="19" t="str">
        <f>$G$1</f>
        <v>N/A</v>
      </c>
      <c r="D78" s="19" t="str">
        <f>$G$1</f>
        <v>N/A</v>
      </c>
    </row>
    <row r="79" spans="1:9" x14ac:dyDescent="0.2">
      <c r="A79" s="64" t="s">
        <v>77</v>
      </c>
      <c r="B79" s="64"/>
      <c r="C79" s="64"/>
      <c r="D79" s="64"/>
    </row>
    <row r="80" spans="1:9" x14ac:dyDescent="0.2">
      <c r="A80" s="65" t="s">
        <v>514</v>
      </c>
      <c r="B80" s="65"/>
      <c r="C80" s="65"/>
      <c r="D80" s="65"/>
    </row>
    <row r="81" spans="1:9" x14ac:dyDescent="0.2">
      <c r="A81" s="19" t="s">
        <v>93</v>
      </c>
      <c r="B81" s="17" t="s">
        <v>506</v>
      </c>
      <c r="C81" s="19" t="str">
        <f t="shared" ref="C81:D83" si="4">$G$1</f>
        <v>N/A</v>
      </c>
      <c r="D81" s="19" t="str">
        <f t="shared" si="4"/>
        <v>N/A</v>
      </c>
    </row>
    <row r="82" spans="1:9" ht="73" customHeight="1" x14ac:dyDescent="0.2">
      <c r="A82" s="13" t="s">
        <v>83</v>
      </c>
      <c r="B82" s="17" t="s">
        <v>506</v>
      </c>
      <c r="C82" s="19" t="str">
        <f t="shared" si="4"/>
        <v>N/A</v>
      </c>
      <c r="D82" s="19" t="str">
        <f t="shared" si="4"/>
        <v>N/A</v>
      </c>
    </row>
    <row r="83" spans="1:9" ht="51" x14ac:dyDescent="0.2">
      <c r="A83" s="13" t="s">
        <v>183</v>
      </c>
      <c r="B83" s="17" t="s">
        <v>506</v>
      </c>
      <c r="C83" s="19" t="str">
        <f t="shared" si="4"/>
        <v>N/A</v>
      </c>
      <c r="D83" s="19" t="str">
        <f t="shared" si="4"/>
        <v>N/A</v>
      </c>
    </row>
    <row r="84" spans="1:9" x14ac:dyDescent="0.2">
      <c r="A84" s="63" t="s">
        <v>84</v>
      </c>
      <c r="B84" s="63"/>
      <c r="C84" s="63"/>
      <c r="D84" s="63"/>
    </row>
    <row r="85" spans="1:9" ht="51" customHeight="1" x14ac:dyDescent="0.2">
      <c r="A85" s="13" t="s">
        <v>85</v>
      </c>
      <c r="B85" s="17" t="s">
        <v>506</v>
      </c>
      <c r="C85" s="19" t="str">
        <f t="shared" ref="C85:D88" si="5">$G$1</f>
        <v>N/A</v>
      </c>
      <c r="D85" s="19" t="str">
        <f t="shared" si="5"/>
        <v>N/A</v>
      </c>
    </row>
    <row r="86" spans="1:9" ht="91" customHeight="1" x14ac:dyDescent="0.2">
      <c r="A86" s="13" t="s">
        <v>92</v>
      </c>
      <c r="B86" s="17" t="s">
        <v>506</v>
      </c>
      <c r="C86" s="19" t="str">
        <f t="shared" si="5"/>
        <v>N/A</v>
      </c>
      <c r="D86" s="19" t="str">
        <f t="shared" si="5"/>
        <v>N/A</v>
      </c>
    </row>
    <row r="87" spans="1:9" ht="34" customHeight="1" x14ac:dyDescent="0.2">
      <c r="A87" s="13" t="s">
        <v>86</v>
      </c>
      <c r="B87" s="17" t="s">
        <v>506</v>
      </c>
      <c r="C87" s="19" t="str">
        <f t="shared" si="5"/>
        <v>N/A</v>
      </c>
      <c r="D87" s="19" t="str">
        <f t="shared" si="5"/>
        <v>N/A</v>
      </c>
    </row>
    <row r="88" spans="1:9" ht="68" x14ac:dyDescent="0.2">
      <c r="A88" s="13" t="s">
        <v>513</v>
      </c>
      <c r="B88" s="17" t="s">
        <v>506</v>
      </c>
      <c r="C88" s="19" t="str">
        <f t="shared" si="5"/>
        <v>N/A</v>
      </c>
      <c r="D88" s="19" t="str">
        <f t="shared" si="5"/>
        <v>N/A</v>
      </c>
    </row>
    <row r="89" spans="1:9" x14ac:dyDescent="0.2">
      <c r="A89" s="64" t="s">
        <v>87</v>
      </c>
      <c r="B89" s="64"/>
      <c r="C89" s="64"/>
      <c r="D89" s="64"/>
    </row>
    <row r="90" spans="1:9" ht="100" customHeight="1" x14ac:dyDescent="0.2">
      <c r="A90" s="84" t="s">
        <v>88</v>
      </c>
      <c r="B90" s="85" t="s">
        <v>448</v>
      </c>
      <c r="C90" s="84" t="str">
        <f>$F$5&amp;CHAR(10)&amp;$F$36</f>
        <v>ISO 14971
IEC 62311</v>
      </c>
      <c r="D9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1" spans="1:9" x14ac:dyDescent="0.2">
      <c r="A91" s="63" t="s">
        <v>89</v>
      </c>
      <c r="B91" s="63"/>
      <c r="C91" s="63"/>
      <c r="D91" s="63"/>
    </row>
    <row r="92" spans="1:9" s="87" customFormat="1" ht="118" customHeight="1" x14ac:dyDescent="0.2">
      <c r="A92" s="86" t="s">
        <v>91</v>
      </c>
      <c r="B92" s="85" t="s">
        <v>448</v>
      </c>
      <c r="C92" s="84"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92" s="84"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c r="I92" s="88"/>
    </row>
    <row r="93" spans="1:9" ht="130" customHeight="1" x14ac:dyDescent="0.2">
      <c r="A93" s="13" t="s">
        <v>90</v>
      </c>
      <c r="B93" s="17" t="s">
        <v>448</v>
      </c>
      <c r="C93" s="84" t="str">
        <f>$F$5&amp;CHAR(10)&amp;_xlfn.TEXTJOIN(CHAR(10),TRUE,$F$11:$F$29)&amp;CHAR(10)&amp;F36&amp;CHAR(10)&amp;$F$37&amp;CHAR(10)&amp;$F$38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62311
IEC 62359
IEC 62366-1</v>
      </c>
      <c r="D9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4" spans="1:9" ht="115" customHeight="1" x14ac:dyDescent="0.2">
      <c r="A94" s="19" t="s">
        <v>96</v>
      </c>
      <c r="B94" s="17" t="s">
        <v>448</v>
      </c>
      <c r="C94" s="13" t="str">
        <f>_xlfn.TEXTJOIN(CHAR(10),TRUE,$F$5:$F$6)</f>
        <v>ISO 14971
ISO 10993-1</v>
      </c>
      <c r="D9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5" spans="1:9" ht="116" customHeight="1" x14ac:dyDescent="0.2">
      <c r="A95" s="19" t="s">
        <v>512</v>
      </c>
      <c r="B95" s="17" t="s">
        <v>448</v>
      </c>
      <c r="C95" s="13" t="str">
        <f>$F$5&amp;CHAR(10)&amp;$F$10&amp;CHAR(10)&amp;$F$35&amp;CHAR(10)&amp;$F$40</f>
        <v>ISO 14971
ISO/IEC 15444-1
IEC 62304
IEC 82304-1</v>
      </c>
      <c r="D9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6" spans="1:9" ht="87" customHeight="1" x14ac:dyDescent="0.2">
      <c r="A96" s="19" t="s">
        <v>98</v>
      </c>
      <c r="B96" s="17" t="s">
        <v>448</v>
      </c>
      <c r="C96" s="13" t="str">
        <f>$F$5&amp;CHAR(10)&amp;$F$6</f>
        <v>ISO 14971
ISO 10993-1</v>
      </c>
      <c r="D9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7" spans="1:9" ht="119" customHeight="1" x14ac:dyDescent="0.2">
      <c r="A97" s="19" t="s">
        <v>97</v>
      </c>
      <c r="B97" s="17" t="s">
        <v>448</v>
      </c>
      <c r="C97" s="13" t="str">
        <f>$F$5&amp;CHAR(10)&amp;$F$12&amp;CHAR(10)&amp;$F$27</f>
        <v>ISO 14971
IEC 60601-1-2
IEC TS 60601-4-2</v>
      </c>
      <c r="D9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8" spans="1:9" ht="112" customHeight="1" x14ac:dyDescent="0.2">
      <c r="A98" s="13" t="s">
        <v>99</v>
      </c>
      <c r="B98" s="17" t="s">
        <v>448</v>
      </c>
      <c r="C98" s="13" t="str">
        <f>$F$5&amp;CHAR(10)&amp;$F$38</f>
        <v>ISO 14971
IEC 62366-1</v>
      </c>
      <c r="D9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9" spans="1:9" ht="150" customHeight="1" x14ac:dyDescent="0.2">
      <c r="A99" s="13" t="s">
        <v>100</v>
      </c>
      <c r="B99" s="17" t="s">
        <v>448</v>
      </c>
      <c r="C99" s="13" t="str">
        <f>$F$4&amp;CHAR(10)&amp;$F$5</f>
        <v>ISO 13485
ISO 14971</v>
      </c>
      <c r="D9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0" spans="1:9" ht="86" customHeight="1" x14ac:dyDescent="0.2">
      <c r="A100" s="19" t="s">
        <v>101</v>
      </c>
      <c r="B100" s="17" t="s">
        <v>448</v>
      </c>
      <c r="C100" s="13" t="str">
        <f>$F$4&amp;CHAR(10)&amp;$F$5&amp;CHAR(10)&amp;$F$38</f>
        <v>ISO 13485
ISO 14971
IEC 62366-1</v>
      </c>
      <c r="D10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1" spans="1:9" ht="86" customHeight="1" x14ac:dyDescent="0.2">
      <c r="A101" s="19" t="s">
        <v>102</v>
      </c>
      <c r="B101" s="17" t="s">
        <v>448</v>
      </c>
      <c r="C101" s="13" t="str">
        <f>$F$4&amp;CHAR(10)&amp;$F$5&amp;CHAR(10)&amp;$F$38</f>
        <v>ISO 13485
ISO 14971
IEC 62366-1</v>
      </c>
      <c r="D10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2" spans="1:9" ht="180" customHeight="1" x14ac:dyDescent="0.2">
      <c r="A102" s="13" t="s">
        <v>103</v>
      </c>
      <c r="B102" s="17" t="s">
        <v>448</v>
      </c>
      <c r="C102" s="13" t="str">
        <f>$F$4&amp;CHAR(10)&amp;$F$5&amp;CHAR(10)&amp;$F$38</f>
        <v>ISO 13485
ISO 14971
IEC 62366-1</v>
      </c>
      <c r="D10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3" spans="1:9" ht="124" customHeight="1" x14ac:dyDescent="0.2">
      <c r="A103" s="13" t="s">
        <v>1091</v>
      </c>
      <c r="B103" s="17" t="s">
        <v>448</v>
      </c>
      <c r="C103" s="13" t="str">
        <f>$F$4&amp;CHAR(10)&amp;$F$5&amp;CHAR(10)&amp;_xlfn.TEXTJOIN(CHAR(10),TRUE,$F$41:$F$42)</f>
        <v>ISO 13485
ISO 14971
ISO 15223-1
ISO 20417</v>
      </c>
      <c r="D10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4" spans="1:9" x14ac:dyDescent="0.2">
      <c r="A104" s="64" t="s">
        <v>104</v>
      </c>
      <c r="B104" s="64"/>
      <c r="C104" s="64"/>
      <c r="D104" s="64"/>
    </row>
    <row r="105" spans="1:9" ht="168" customHeight="1" x14ac:dyDescent="0.2">
      <c r="A105" s="13" t="s">
        <v>1092</v>
      </c>
      <c r="B105" s="17" t="s">
        <v>448</v>
      </c>
      <c r="C105" s="13" t="str">
        <f>$F$13&amp;CHAR(10)&amp;_xlfn.TEXTJOIN(CHAR(10),TRUE,$F$15:$F$26)&amp;CHAR(10)&amp;$F$28&amp;CHAR(10)&amp;$F$29&amp;CHAR(10)&amp;$F$39</f>
        <v>IEC 60601-1-3
IEC 60601-2-1
IEC 60601-2-8
IEC 60601-2-28
IEC 60601-2-33
IEC 60601-2-37
IEC 60601-2-43
IEC 60601-2-44
IEC 60601-2-45
IEC 60601-2-54
IEC 60601-2-63
IEC 60601-2-65
IEC 60601-2-68
IEC 60825-1
IEC 60976
IEC 62464-1</v>
      </c>
      <c r="D10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6" spans="1:9" ht="133" customHeight="1" x14ac:dyDescent="0.2">
      <c r="A106" s="19" t="s">
        <v>106</v>
      </c>
      <c r="B106" s="17" t="s">
        <v>448</v>
      </c>
      <c r="C106" s="13" t="str">
        <f>$F$5&amp;CHAR(10)&amp;_xlfn.TEXTJOIN(CHAR(10),TRUE,$F$35:$F$36)</f>
        <v>ISO 14971
IEC 62304
IEC 62311</v>
      </c>
      <c r="D10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7" spans="1:9" x14ac:dyDescent="0.2">
      <c r="A107" s="64" t="s">
        <v>107</v>
      </c>
      <c r="B107" s="64"/>
      <c r="C107" s="64"/>
      <c r="D107" s="64"/>
    </row>
    <row r="108" spans="1:9" x14ac:dyDescent="0.2">
      <c r="A108" s="64" t="s">
        <v>108</v>
      </c>
      <c r="B108" s="64"/>
      <c r="C108" s="64"/>
      <c r="D108" s="64"/>
    </row>
    <row r="109" spans="1:9" ht="99" customHeight="1" x14ac:dyDescent="0.2">
      <c r="A109" s="13" t="s">
        <v>109</v>
      </c>
      <c r="B109" s="17" t="s">
        <v>448</v>
      </c>
      <c r="C109" s="13" t="str">
        <f>$F$4&amp;CHAR(10)&amp;$F$5&amp;CHAR(10)&amp;$F$11&amp;CHAR(10)&amp;$F$12&amp;CHAR(10)&amp;$F$27&amp;CHAR(10)&amp;$F$36</f>
        <v>ISO 13485
ISO 14971
IEC 60601-1
IEC 60601-1-2
IEC TS 60601-4-2
IEC 62311</v>
      </c>
      <c r="D10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0" spans="1:9" ht="111" customHeight="1" x14ac:dyDescent="0.2">
      <c r="A110" s="13" t="s">
        <v>110</v>
      </c>
      <c r="B110" s="17" t="s">
        <v>448</v>
      </c>
      <c r="C110" s="13" t="str">
        <f>$F$5&amp;CHAR(10)&amp;$F$11&amp;CHAR(10)&amp;$F$12&amp;CHAR(10)&amp;$F$27&amp;CHAR(10)&amp;$F$32&amp;CHAR(10)&amp;$F$34&amp;CHAR(10)&amp;$F$36</f>
        <v>ISO 14971
IEC 60601-1
IEC 60601-1-2
IEC TS 60601-4-2
IEC 62083
IEC 62274
IEC 62311</v>
      </c>
      <c r="D11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1" spans="1:9" x14ac:dyDescent="0.2">
      <c r="A111" s="64" t="s">
        <v>111</v>
      </c>
      <c r="B111" s="64"/>
      <c r="C111" s="64"/>
      <c r="D111" s="64"/>
    </row>
    <row r="112" spans="1:9" s="87" customFormat="1" ht="152" customHeight="1" x14ac:dyDescent="0.2">
      <c r="A112" s="13" t="s">
        <v>1117</v>
      </c>
      <c r="B112" s="85" t="s">
        <v>448</v>
      </c>
      <c r="C112" s="84"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2"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c r="I112" s="88"/>
    </row>
    <row r="113" spans="1:9" ht="74" customHeight="1" x14ac:dyDescent="0.2">
      <c r="A113" s="84" t="s">
        <v>1116</v>
      </c>
      <c r="B113" s="17" t="s">
        <v>448</v>
      </c>
      <c r="C113" s="13" t="str">
        <f>$F$5&amp;CHAR(10)&amp;$F$32&amp;CHAR(10)&amp;$F$34&amp;CHAR(10)&amp;$F$36</f>
        <v>ISO 14971
IEC 62083
IEC 62274
IEC 62311</v>
      </c>
      <c r="D113"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4" spans="1:9" ht="111" customHeight="1" x14ac:dyDescent="0.2">
      <c r="A114" s="13" t="s">
        <v>114</v>
      </c>
      <c r="B114" s="17" t="s">
        <v>448</v>
      </c>
      <c r="C114" s="13" t="str">
        <f>$F$4&amp;CHAR(10)&amp;$F$5&amp;CHAR(10)&amp;$F$32&amp;CHAR(10)&amp;$F$34&amp;CHAR(10)&amp;$F$36</f>
        <v>ISO 13485
ISO 14971
IEC 62083
IEC 62274
IEC 62311</v>
      </c>
      <c r="D11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5" spans="1:9" x14ac:dyDescent="0.2">
      <c r="A115" s="64" t="s">
        <v>1115</v>
      </c>
      <c r="B115" s="64"/>
      <c r="C115" s="64"/>
      <c r="D115" s="64"/>
    </row>
    <row r="116" spans="1:9" ht="112" customHeight="1" x14ac:dyDescent="0.2">
      <c r="A116" s="13" t="s">
        <v>1114</v>
      </c>
      <c r="B116" s="17" t="s">
        <v>448</v>
      </c>
      <c r="C116" s="84"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6"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7" spans="1:9" ht="94" customHeight="1" x14ac:dyDescent="0.2">
      <c r="A117" s="13" t="s">
        <v>1111</v>
      </c>
      <c r="B117" s="17" t="s">
        <v>448</v>
      </c>
      <c r="C117" s="84"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7"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8" spans="1:9" ht="110" customHeight="1" x14ac:dyDescent="0.2">
      <c r="A118" s="13" t="s">
        <v>1112</v>
      </c>
      <c r="B118" s="17" t="s">
        <v>448</v>
      </c>
      <c r="C118" s="84"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8"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9" spans="1:9" ht="84" customHeight="1" x14ac:dyDescent="0.2">
      <c r="A119" s="13" t="s">
        <v>1113</v>
      </c>
      <c r="B119" s="17" t="s">
        <v>448</v>
      </c>
      <c r="C119" s="84"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9"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20" spans="1:9" x14ac:dyDescent="0.2">
      <c r="A120" s="59" t="s">
        <v>120</v>
      </c>
      <c r="B120" s="60"/>
      <c r="C120" s="60"/>
      <c r="D120" s="61"/>
    </row>
    <row r="121" spans="1:9" s="87" customFormat="1" ht="106" customHeight="1" x14ac:dyDescent="0.2">
      <c r="A121" s="84" t="s">
        <v>258</v>
      </c>
      <c r="B121" s="85" t="s">
        <v>448</v>
      </c>
      <c r="C121" s="84" t="str">
        <f>$F$5&amp;CHAR(10)&amp;$F$10&amp;CHAR(10)&amp;$F$35&amp;CHAR(10)&amp;$F$40</f>
        <v>ISO 14971
ISO/IEC 15444-1
IEC 62304
IEC 82304-1</v>
      </c>
      <c r="D121" s="84"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I121" s="88"/>
    </row>
    <row r="122" spans="1:9" ht="112" customHeight="1" x14ac:dyDescent="0.2">
      <c r="A122" s="13" t="s">
        <v>121</v>
      </c>
      <c r="B122" s="17" t="s">
        <v>448</v>
      </c>
      <c r="C122" s="13" t="str">
        <f>$F$5&amp;CHAR(10)&amp;$F$10&amp;CHAR(10)&amp;$F$35&amp;CHAR(10)&amp;$F$40</f>
        <v>ISO 14971
ISO/IEC 15444-1
IEC 62304
IEC 82304-1</v>
      </c>
      <c r="D12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3" spans="1:9" ht="82" customHeight="1" x14ac:dyDescent="0.2">
      <c r="A123" s="13" t="s">
        <v>259</v>
      </c>
      <c r="B123" s="17" t="s">
        <v>448</v>
      </c>
      <c r="C123" s="13" t="str">
        <f>$F$5&amp;CHAR(10)&amp;$F$10&amp;CHAR(10)&amp;$F$35&amp;CHAR(10)&amp;$F$40</f>
        <v>ISO 14971
ISO/IEC 15444-1
IEC 62304
IEC 82304-1</v>
      </c>
      <c r="D12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4" spans="1:9" ht="137" customHeight="1" x14ac:dyDescent="0.2">
      <c r="A124" s="13" t="s">
        <v>122</v>
      </c>
      <c r="B124" s="17" t="s">
        <v>448</v>
      </c>
      <c r="C124" s="13" t="str">
        <f>$F$5&amp;CHAR(10)&amp;$F$10&amp;CHAR(10)&amp;$F$35&amp;CHAR(10)&amp;$F$40</f>
        <v>ISO 14971
ISO/IEC 15444-1
IEC 62304
IEC 82304-1</v>
      </c>
      <c r="D12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5" spans="1:9" x14ac:dyDescent="0.2">
      <c r="A125" s="59" t="s">
        <v>123</v>
      </c>
      <c r="B125" s="60"/>
      <c r="C125" s="60"/>
      <c r="D125" s="61"/>
    </row>
    <row r="126" spans="1:9" x14ac:dyDescent="0.2">
      <c r="A126" s="19" t="s">
        <v>124</v>
      </c>
      <c r="B126" s="17" t="s">
        <v>506</v>
      </c>
      <c r="C126" s="19" t="str">
        <f t="shared" ref="C126:D133" si="6">$G$1</f>
        <v>N/A</v>
      </c>
      <c r="D126" s="19" t="str">
        <f t="shared" si="6"/>
        <v>N/A</v>
      </c>
    </row>
    <row r="127" spans="1:9" ht="51" x14ac:dyDescent="0.2">
      <c r="A127" s="13" t="s">
        <v>125</v>
      </c>
      <c r="B127" s="17" t="s">
        <v>506</v>
      </c>
      <c r="C127" s="19" t="str">
        <f t="shared" si="6"/>
        <v>N/A</v>
      </c>
      <c r="D127" s="19" t="str">
        <f t="shared" si="6"/>
        <v>N/A</v>
      </c>
    </row>
    <row r="128" spans="1:9" x14ac:dyDescent="0.2">
      <c r="A128" s="19" t="s">
        <v>126</v>
      </c>
      <c r="B128" s="17" t="s">
        <v>506</v>
      </c>
      <c r="C128" s="19" t="str">
        <f t="shared" si="6"/>
        <v>N/A</v>
      </c>
      <c r="D128" s="19" t="str">
        <f t="shared" si="6"/>
        <v>N/A</v>
      </c>
    </row>
    <row r="129" spans="1:4" ht="51" x14ac:dyDescent="0.2">
      <c r="A129" s="13" t="s">
        <v>127</v>
      </c>
      <c r="B129" s="17" t="s">
        <v>506</v>
      </c>
      <c r="C129" s="19" t="str">
        <f t="shared" si="6"/>
        <v>N/A</v>
      </c>
      <c r="D129" s="19" t="str">
        <f t="shared" si="6"/>
        <v>N/A</v>
      </c>
    </row>
    <row r="130" spans="1:4" ht="51" x14ac:dyDescent="0.2">
      <c r="A130" s="13" t="s">
        <v>128</v>
      </c>
      <c r="B130" s="17" t="s">
        <v>506</v>
      </c>
      <c r="C130" s="19" t="str">
        <f t="shared" si="6"/>
        <v>N/A</v>
      </c>
      <c r="D130" s="19" t="str">
        <f t="shared" si="6"/>
        <v>N/A</v>
      </c>
    </row>
    <row r="131" spans="1:4" x14ac:dyDescent="0.2">
      <c r="A131" s="19" t="s">
        <v>129</v>
      </c>
      <c r="B131" s="17" t="s">
        <v>506</v>
      </c>
      <c r="C131" s="19" t="str">
        <f t="shared" si="6"/>
        <v>N/A</v>
      </c>
      <c r="D131" s="19" t="str">
        <f t="shared" si="6"/>
        <v>N/A</v>
      </c>
    </row>
    <row r="132" spans="1:4" ht="51" x14ac:dyDescent="0.2">
      <c r="A132" s="13" t="s">
        <v>130</v>
      </c>
      <c r="B132" s="17" t="s">
        <v>506</v>
      </c>
      <c r="C132" s="19" t="str">
        <f>$G$1</f>
        <v>N/A</v>
      </c>
      <c r="D132" s="19" t="str">
        <f t="shared" si="6"/>
        <v>N/A</v>
      </c>
    </row>
    <row r="133" spans="1:4" x14ac:dyDescent="0.2">
      <c r="A133" s="19" t="s">
        <v>131</v>
      </c>
      <c r="B133" s="17" t="s">
        <v>506</v>
      </c>
      <c r="C133" s="19" t="str">
        <f t="shared" si="6"/>
        <v>N/A</v>
      </c>
      <c r="D133" s="19" t="str">
        <f t="shared" si="6"/>
        <v>N/A</v>
      </c>
    </row>
    <row r="134" spans="1:4" x14ac:dyDescent="0.2">
      <c r="A134" s="59" t="s">
        <v>132</v>
      </c>
      <c r="B134" s="60"/>
      <c r="C134" s="60"/>
      <c r="D134" s="61"/>
    </row>
    <row r="135" spans="1:4" x14ac:dyDescent="0.2">
      <c r="A135" s="56" t="s">
        <v>133</v>
      </c>
      <c r="B135" s="57"/>
      <c r="C135" s="57"/>
      <c r="D135" s="58"/>
    </row>
    <row r="136" spans="1:4" x14ac:dyDescent="0.2">
      <c r="A136" s="19" t="s">
        <v>134</v>
      </c>
      <c r="B136" s="17" t="s">
        <v>506</v>
      </c>
      <c r="C136" s="19" t="str">
        <f t="shared" ref="C136:D137" si="7">$G$1</f>
        <v>N/A</v>
      </c>
      <c r="D136" s="19" t="str">
        <f t="shared" si="7"/>
        <v>N/A</v>
      </c>
    </row>
    <row r="137" spans="1:4" ht="16" customHeight="1" x14ac:dyDescent="0.2">
      <c r="A137" s="19" t="s">
        <v>135</v>
      </c>
      <c r="B137" s="17" t="s">
        <v>506</v>
      </c>
      <c r="C137" s="19" t="str">
        <f t="shared" si="7"/>
        <v>N/A</v>
      </c>
      <c r="D137" s="19" t="str">
        <f t="shared" si="7"/>
        <v>N/A</v>
      </c>
    </row>
    <row r="138" spans="1:4" x14ac:dyDescent="0.2">
      <c r="A138" s="56" t="s">
        <v>136</v>
      </c>
      <c r="B138" s="57"/>
      <c r="C138" s="57"/>
      <c r="D138" s="58"/>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6" t="s">
        <v>137</v>
      </c>
      <c r="B143" s="57"/>
      <c r="C143" s="57"/>
      <c r="D143" s="58"/>
    </row>
    <row r="144" spans="1:4" x14ac:dyDescent="0.2">
      <c r="A144" s="19" t="s">
        <v>138</v>
      </c>
      <c r="B144" s="17" t="s">
        <v>506</v>
      </c>
      <c r="C144" s="19" t="str">
        <f t="shared" ref="C144:D147" si="9">$G$1</f>
        <v>N/A</v>
      </c>
      <c r="D144" s="19" t="str">
        <f t="shared" si="9"/>
        <v>N/A</v>
      </c>
    </row>
    <row r="145" spans="1:9" x14ac:dyDescent="0.2">
      <c r="A145" s="19" t="s">
        <v>139</v>
      </c>
      <c r="B145" s="17" t="s">
        <v>506</v>
      </c>
      <c r="C145" s="19" t="str">
        <f t="shared" si="9"/>
        <v>N/A</v>
      </c>
      <c r="D145" s="19" t="str">
        <f t="shared" si="9"/>
        <v>N/A</v>
      </c>
    </row>
    <row r="146" spans="1:9" ht="51" x14ac:dyDescent="0.2">
      <c r="A146" s="13" t="s">
        <v>140</v>
      </c>
      <c r="B146" s="17" t="s">
        <v>506</v>
      </c>
      <c r="C146" s="19" t="str">
        <f t="shared" si="9"/>
        <v>N/A</v>
      </c>
      <c r="D146" s="19" t="str">
        <f t="shared" si="9"/>
        <v>N/A</v>
      </c>
    </row>
    <row r="147" spans="1:9" ht="51" x14ac:dyDescent="0.2">
      <c r="A147" s="13" t="s">
        <v>141</v>
      </c>
      <c r="B147" s="17" t="s">
        <v>506</v>
      </c>
      <c r="C147" s="19" t="str">
        <f t="shared" si="9"/>
        <v>N/A</v>
      </c>
      <c r="D147" s="19" t="str">
        <f t="shared" si="9"/>
        <v>N/A</v>
      </c>
    </row>
    <row r="148" spans="1:9" x14ac:dyDescent="0.2">
      <c r="A148" s="59" t="s">
        <v>142</v>
      </c>
      <c r="B148" s="60"/>
      <c r="C148" s="60"/>
      <c r="D148" s="61"/>
    </row>
    <row r="149" spans="1:9" s="87" customFormat="1" ht="99" customHeight="1" x14ac:dyDescent="0.2">
      <c r="A149" s="86" t="s">
        <v>143</v>
      </c>
      <c r="B149" s="85" t="s">
        <v>448</v>
      </c>
      <c r="C149" s="84" t="str">
        <f>$F$4&amp;CHAR(10)&amp;$F$5&amp;CHAR(10)&amp;$F$30&amp;CHAR(10)&amp;$F$37&amp;CHAR(10)&amp;$F$38</f>
        <v>ISO 13485
ISO 14971
IEC 61217
IEC 62359
IEC 62366-1</v>
      </c>
      <c r="D149"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I149" s="88"/>
    </row>
    <row r="150" spans="1:9" ht="89" customHeight="1" x14ac:dyDescent="0.2">
      <c r="A150" s="13" t="s">
        <v>144</v>
      </c>
      <c r="B150" s="85" t="s">
        <v>448</v>
      </c>
      <c r="C150" s="84" t="str">
        <f>$F$4&amp;CHAR(10)&amp;$F$5&amp;CHAR(10)&amp;$F$30&amp;CHAR(10)&amp;$F$32&amp;CHAR(10)&amp;$F$38</f>
        <v>ISO 13485
ISO 14971
IEC 61217
IEC 62083
IEC 62366-1</v>
      </c>
      <c r="D150"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1" spans="1:9" ht="97" customHeight="1" x14ac:dyDescent="0.2">
      <c r="A151" s="13" t="s">
        <v>145</v>
      </c>
      <c r="B151" s="85" t="s">
        <v>448</v>
      </c>
      <c r="C151" s="84" t="str">
        <f>$F$4&amp;CHAR(10)&amp;$F$5&amp;CHAR(10)&amp;$F$32&amp;CHAR(10)&amp;$F$38</f>
        <v>ISO 13485
ISO 14971
IEC 62083
IEC 62366-1</v>
      </c>
      <c r="D151"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2" spans="1:9" ht="155" customHeight="1" x14ac:dyDescent="0.2">
      <c r="A152" s="13" t="s">
        <v>146</v>
      </c>
      <c r="B152" s="17" t="s">
        <v>448</v>
      </c>
      <c r="C152" s="13" t="str">
        <f>$F$5&amp;CHAR(10)&amp;_xlfn.TEXTJOIN(CHAR(10),TRUE,$F$11:$F$13)&amp;CHAR(10)&amp;_xlfn.TEXTJOIN(CHAR(10),TRUE,$F$15:$F$29)</f>
        <v>ISO 14971
IEC 60601-1
IEC 60601-1-2
IEC 60601-1-3
IEC 60601-2-1
IEC 60601-2-8
IEC 60601-2-28
IEC 60601-2-33
IEC 60601-2-37
IEC 60601-2-43
IEC 60601-2-44
IEC 60601-2-45
IEC 60601-2-54
IEC 60601-2-63
IEC 60601-2-65
IEC 60601-2-68
IEC TS 60601-4-2
IEC 60825-1
IEC 60976</v>
      </c>
      <c r="D152"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3" spans="1:9" ht="116" customHeight="1" x14ac:dyDescent="0.2">
      <c r="A153" s="13" t="s">
        <v>290</v>
      </c>
      <c r="B153" s="17" t="s">
        <v>448</v>
      </c>
      <c r="C153" s="13" t="str">
        <f>$F$5&amp;CHAR(10)&amp;$F$41&amp;CHAR(10)&amp;$F$42</f>
        <v>ISO 14971
ISO 15223-1
ISO 20417</v>
      </c>
      <c r="D153"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4" spans="1:9" ht="99" customHeight="1" x14ac:dyDescent="0.2">
      <c r="A154" s="13" t="s">
        <v>291</v>
      </c>
      <c r="B154" s="17" t="s">
        <v>448</v>
      </c>
      <c r="C154" s="13" t="str">
        <f>$F$5&amp;CHAR(10)&amp;$F$30&amp;CHAR(10)&amp;$F$41&amp;CHAR(10)&amp;$F$42</f>
        <v>ISO 14971
IEC 61217
ISO 15223-1
ISO 20417</v>
      </c>
      <c r="D154"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5" spans="1:9" ht="97" customHeight="1" x14ac:dyDescent="0.2">
      <c r="A155" s="13" t="s">
        <v>147</v>
      </c>
      <c r="B155" s="17" t="s">
        <v>448</v>
      </c>
      <c r="C155" s="13" t="str">
        <f>$F$5&amp;CHAR(10)&amp;$F$11&amp;CHAR(10)&amp;$F$12&amp;CHAR(10)&amp;$F$27</f>
        <v>ISO 14971
IEC 60601-1
IEC 60601-1-2
IEC TS 60601-4-2</v>
      </c>
      <c r="D155"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6" spans="1:9" x14ac:dyDescent="0.2">
      <c r="A156" s="59" t="s">
        <v>148</v>
      </c>
      <c r="B156" s="60"/>
      <c r="C156" s="60"/>
      <c r="D156" s="61"/>
    </row>
    <row r="157" spans="1:9" x14ac:dyDescent="0.2">
      <c r="A157" s="19" t="s">
        <v>149</v>
      </c>
      <c r="B157" s="17" t="s">
        <v>506</v>
      </c>
      <c r="C157" s="19" t="str">
        <f t="shared" ref="C157:D159" si="10">$G$1</f>
        <v>N/A</v>
      </c>
      <c r="D157" s="19" t="str">
        <f t="shared" si="10"/>
        <v>N/A</v>
      </c>
    </row>
    <row r="158" spans="1:9" ht="34" x14ac:dyDescent="0.2">
      <c r="A158" s="13" t="s">
        <v>150</v>
      </c>
      <c r="B158" s="17" t="s">
        <v>506</v>
      </c>
      <c r="C158" s="19" t="str">
        <f t="shared" si="10"/>
        <v>N/A</v>
      </c>
      <c r="D158" s="19" t="str">
        <f t="shared" si="10"/>
        <v>N/A</v>
      </c>
    </row>
    <row r="159" spans="1:9" ht="51" x14ac:dyDescent="0.2">
      <c r="A159" s="13" t="s">
        <v>151</v>
      </c>
      <c r="B159" s="17" t="s">
        <v>506</v>
      </c>
      <c r="C159" s="19" t="str">
        <f t="shared" si="10"/>
        <v>N/A</v>
      </c>
      <c r="D159" s="19" t="str">
        <f t="shared" si="10"/>
        <v>N/A</v>
      </c>
    </row>
    <row r="160" spans="1:9" x14ac:dyDescent="0.2">
      <c r="A160" s="59" t="s">
        <v>152</v>
      </c>
      <c r="B160" s="60"/>
      <c r="C160" s="60"/>
      <c r="D160" s="61"/>
    </row>
    <row r="161" spans="1:4" ht="51" x14ac:dyDescent="0.2">
      <c r="A161" s="13" t="s">
        <v>153</v>
      </c>
      <c r="B161" s="17" t="s">
        <v>506</v>
      </c>
      <c r="C161" s="19" t="str">
        <f>$G$1</f>
        <v>N/A</v>
      </c>
      <c r="D161" s="19" t="str">
        <f>$G$1</f>
        <v>N/A</v>
      </c>
    </row>
    <row r="162" spans="1:4" x14ac:dyDescent="0.2">
      <c r="A162" s="56" t="s">
        <v>154</v>
      </c>
      <c r="B162" s="57"/>
      <c r="C162" s="57"/>
      <c r="D162" s="58"/>
    </row>
    <row r="163" spans="1:4" x14ac:dyDescent="0.2">
      <c r="A163" s="19" t="s">
        <v>155</v>
      </c>
      <c r="B163" s="17" t="s">
        <v>506</v>
      </c>
      <c r="C163" s="19" t="str">
        <f t="shared" ref="C163:D165" si="11">$G$1</f>
        <v>N/A</v>
      </c>
      <c r="D163" s="19" t="str">
        <f t="shared" si="11"/>
        <v>N/A</v>
      </c>
    </row>
    <row r="164" spans="1:4" x14ac:dyDescent="0.2">
      <c r="A164" s="19" t="s">
        <v>156</v>
      </c>
      <c r="B164" s="17" t="s">
        <v>506</v>
      </c>
      <c r="C164" s="19" t="str">
        <f t="shared" si="11"/>
        <v>N/A</v>
      </c>
      <c r="D164" s="19" t="str">
        <f t="shared" si="11"/>
        <v>N/A</v>
      </c>
    </row>
    <row r="165" spans="1:4" x14ac:dyDescent="0.2">
      <c r="A165" s="19" t="s">
        <v>157</v>
      </c>
      <c r="B165" s="17" t="s">
        <v>506</v>
      </c>
      <c r="C165" s="19" t="str">
        <f t="shared" si="11"/>
        <v>N/A</v>
      </c>
      <c r="D165" s="19" t="str">
        <f t="shared" si="11"/>
        <v>N/A</v>
      </c>
    </row>
    <row r="166" spans="1:4" x14ac:dyDescent="0.2">
      <c r="A166" s="56" t="s">
        <v>158</v>
      </c>
      <c r="B166" s="57"/>
      <c r="C166" s="57"/>
      <c r="D166" s="58"/>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9" t="s">
        <v>163</v>
      </c>
      <c r="B171" s="60"/>
      <c r="C171" s="60"/>
      <c r="D171" s="61"/>
    </row>
    <row r="172" spans="1:4" x14ac:dyDescent="0.2">
      <c r="A172" s="59" t="s">
        <v>161</v>
      </c>
      <c r="B172" s="60"/>
      <c r="C172" s="60"/>
      <c r="D172" s="61"/>
    </row>
    <row r="173" spans="1:4" ht="68" customHeight="1" x14ac:dyDescent="0.2">
      <c r="A173" s="54" t="s">
        <v>162</v>
      </c>
      <c r="B173" s="62"/>
      <c r="C173" s="62"/>
      <c r="D173" s="55"/>
    </row>
    <row r="174" spans="1:4" ht="102" customHeight="1" x14ac:dyDescent="0.2">
      <c r="A174" s="13" t="s">
        <v>164</v>
      </c>
      <c r="B174" s="17" t="s">
        <v>448</v>
      </c>
      <c r="C174" s="13" t="str">
        <f>$F$38&amp;CHAR(10)&amp;_xlfn.TEXTJOIN(CHAR(10),TRUE,$F$41:$F$42)</f>
        <v>IEC 62366-1
ISO 15223-1
ISO 20417</v>
      </c>
      <c r="D17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5" spans="1:4" ht="94" customHeight="1" x14ac:dyDescent="0.2">
      <c r="A175" s="13" t="s">
        <v>165</v>
      </c>
      <c r="B175" s="17" t="s">
        <v>448</v>
      </c>
      <c r="C175" s="13" t="str">
        <f>_xlfn.TEXTJOIN(CHAR(10),TRUE,$F$41:$F$42)</f>
        <v>ISO 15223-1
ISO 20417</v>
      </c>
      <c r="D17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6" spans="1:4" ht="89" customHeight="1" x14ac:dyDescent="0.2">
      <c r="A176" s="19" t="s">
        <v>166</v>
      </c>
      <c r="B176" s="17" t="s">
        <v>448</v>
      </c>
      <c r="C176" s="13" t="str">
        <f>_xlfn.TEXTJOIN(CHAR(10),TRUE,$F$41:$F$42)</f>
        <v>ISO 15223-1
ISO 20417</v>
      </c>
      <c r="D17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7" spans="1:4" ht="58" customHeight="1" x14ac:dyDescent="0.2">
      <c r="A177" s="13" t="s">
        <v>167</v>
      </c>
      <c r="B177" s="17" t="s">
        <v>448</v>
      </c>
      <c r="C177" s="13" t="str">
        <f>_xlfn.TEXTJOIN(CHAR(10),TRUE,$F$41:$F$42)</f>
        <v>ISO 15223-1
ISO 20417</v>
      </c>
      <c r="D17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8" spans="1:4" ht="51" x14ac:dyDescent="0.2">
      <c r="A178" s="13" t="s">
        <v>168</v>
      </c>
      <c r="B178" s="17"/>
      <c r="C178" s="54" t="s">
        <v>605</v>
      </c>
      <c r="D178" s="55"/>
    </row>
    <row r="179" spans="1:4" ht="51" x14ac:dyDescent="0.2">
      <c r="A179" s="13" t="s">
        <v>178</v>
      </c>
      <c r="B179" s="17"/>
      <c r="C179" s="54" t="s">
        <v>605</v>
      </c>
      <c r="D179" s="55"/>
    </row>
    <row r="180" spans="1:4" ht="100" customHeight="1" x14ac:dyDescent="0.2">
      <c r="A180" s="13" t="s">
        <v>169</v>
      </c>
      <c r="B180" s="17" t="s">
        <v>448</v>
      </c>
      <c r="C180" s="13" t="str">
        <f>$F$5&amp;CHAR(10)&amp;_xlfn.TEXTJOIN(CHAR(10),TRUE,$F$41:$F$42)</f>
        <v>ISO 14971
ISO 15223-1
ISO 20417</v>
      </c>
      <c r="D18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1" spans="1:4" ht="100" customHeight="1" x14ac:dyDescent="0.2">
      <c r="A181" s="13" t="s">
        <v>170</v>
      </c>
      <c r="B181" s="17" t="s">
        <v>448</v>
      </c>
      <c r="C181" s="13" t="str">
        <f>_xlfn.TEXTJOIN(CHAR(10),TRUE,$F$41:$F$42)</f>
        <v>ISO 15223-1
ISO 20417</v>
      </c>
      <c r="D18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2" spans="1:4" x14ac:dyDescent="0.2">
      <c r="A182" s="59" t="s">
        <v>171</v>
      </c>
      <c r="B182" s="60"/>
      <c r="C182" s="60"/>
      <c r="D182" s="61"/>
    </row>
    <row r="183" spans="1:4" x14ac:dyDescent="0.2">
      <c r="A183" s="56" t="s">
        <v>172</v>
      </c>
      <c r="B183" s="57"/>
      <c r="C183" s="57"/>
      <c r="D183" s="58"/>
    </row>
    <row r="184" spans="1:4" ht="68" customHeight="1" x14ac:dyDescent="0.2">
      <c r="A184" s="19" t="s">
        <v>174</v>
      </c>
      <c r="B184" s="17" t="s">
        <v>448</v>
      </c>
      <c r="C184" s="13" t="str">
        <f>_xlfn.TEXTJOIN(CHAR(10),TRUE,$F$41:$F$42)</f>
        <v>ISO 15223-1
ISO 20417</v>
      </c>
      <c r="D18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5" spans="1:4" ht="82" customHeight="1" x14ac:dyDescent="0.2">
      <c r="A185" s="19" t="s">
        <v>173</v>
      </c>
      <c r="B185" s="17" t="s">
        <v>448</v>
      </c>
      <c r="C185" s="13" t="str">
        <f>_xlfn.TEXTJOIN(CHAR(10),TRUE,$F$41:$F$42)</f>
        <v>ISO 15223-1
ISO 20417</v>
      </c>
      <c r="D18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6" spans="1:4" ht="75" customHeight="1" x14ac:dyDescent="0.2">
      <c r="A186" s="19" t="s">
        <v>175</v>
      </c>
      <c r="B186" s="17" t="s">
        <v>448</v>
      </c>
      <c r="C186" s="13" t="str">
        <f>_xlfn.TEXTJOIN(CHAR(10),TRUE,$F$41:$F$42)</f>
        <v>ISO 15223-1
ISO 20417</v>
      </c>
      <c r="D18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7" spans="1:4" ht="68" customHeight="1" x14ac:dyDescent="0.2">
      <c r="A187" s="19" t="s">
        <v>176</v>
      </c>
      <c r="B187" s="17" t="s">
        <v>448</v>
      </c>
      <c r="C187" s="13" t="str">
        <f>_xlfn.TEXTJOIN(CHAR(10),TRUE,$F$41:$F$42)</f>
        <v>ISO 15223-1
ISO 20417</v>
      </c>
      <c r="D18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8" spans="1:4" x14ac:dyDescent="0.2">
      <c r="A188" s="56" t="s">
        <v>177</v>
      </c>
      <c r="B188" s="57"/>
      <c r="C188" s="57"/>
      <c r="D188" s="58"/>
    </row>
    <row r="189" spans="1:4" x14ac:dyDescent="0.2">
      <c r="A189" s="19" t="s">
        <v>405</v>
      </c>
      <c r="B189" s="17" t="s">
        <v>506</v>
      </c>
      <c r="C189" s="19" t="str">
        <f t="shared" ref="C189:D190" si="12">$G$1</f>
        <v>N/A</v>
      </c>
      <c r="D189" s="19" t="str">
        <f t="shared" si="12"/>
        <v>N/A</v>
      </c>
    </row>
    <row r="190" spans="1:4" x14ac:dyDescent="0.2">
      <c r="A190" s="19" t="s">
        <v>406</v>
      </c>
      <c r="B190" s="17" t="s">
        <v>506</v>
      </c>
      <c r="C190" s="19" t="str">
        <f t="shared" si="12"/>
        <v>N/A</v>
      </c>
      <c r="D190" s="19" t="str">
        <f t="shared" si="12"/>
        <v>N/A</v>
      </c>
    </row>
    <row r="191" spans="1:4" x14ac:dyDescent="0.2">
      <c r="A191" s="19" t="s">
        <v>407</v>
      </c>
      <c r="B191" s="17" t="s">
        <v>506</v>
      </c>
      <c r="C191" s="19" t="str">
        <f>$G$1</f>
        <v>N/A</v>
      </c>
      <c r="D191" s="19" t="str">
        <f>$G$1</f>
        <v>N/A</v>
      </c>
    </row>
    <row r="192" spans="1:4" ht="112" customHeight="1" x14ac:dyDescent="0.2">
      <c r="A192" s="19" t="s">
        <v>184</v>
      </c>
      <c r="B192" s="17" t="s">
        <v>448</v>
      </c>
      <c r="C192" s="13" t="str">
        <f>_xlfn.TEXTJOIN(CHAR(10),TRUE,$F$41:$F$42)</f>
        <v>ISO 15223-1
ISO 20417</v>
      </c>
      <c r="D192" s="13" t="str">
        <f t="shared" ref="D192:D200" si="13">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3" spans="1:4" ht="82" customHeight="1" x14ac:dyDescent="0.2">
      <c r="A193" s="19" t="s">
        <v>185</v>
      </c>
      <c r="B193" s="17" t="s">
        <v>448</v>
      </c>
      <c r="C193" s="13" t="str">
        <f>_xlfn.TEXTJOIN(CHAR(10),TRUE,$F$41:$F$42)</f>
        <v>ISO 15223-1
ISO 20417</v>
      </c>
      <c r="D193"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4" spans="1:4" ht="72" customHeight="1" x14ac:dyDescent="0.2">
      <c r="A194" s="19" t="s">
        <v>186</v>
      </c>
      <c r="B194" s="17" t="s">
        <v>448</v>
      </c>
      <c r="C194" s="13" t="str">
        <f>_xlfn.TEXTJOIN(CHAR(10),TRUE,$F$41:$F$42)</f>
        <v>ISO 15223-1
ISO 20417</v>
      </c>
      <c r="D194"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5" spans="1:4" ht="78" customHeight="1" x14ac:dyDescent="0.2">
      <c r="A195" s="19" t="s">
        <v>227</v>
      </c>
      <c r="B195" s="17" t="s">
        <v>448</v>
      </c>
      <c r="C195" s="13" t="str">
        <f>_xlfn.TEXTJOIN(CHAR(10),TRUE,$F$41:$F$42)</f>
        <v>ISO 15223-1
ISO 20417</v>
      </c>
      <c r="D195"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6" spans="1:4" ht="72" customHeight="1" x14ac:dyDescent="0.2">
      <c r="A196" s="13" t="s">
        <v>187</v>
      </c>
      <c r="B196" s="17" t="s">
        <v>448</v>
      </c>
      <c r="C196" s="13" t="str">
        <f>_xlfn.TEXTJOIN(CHAR(10),TRUE,$F$41:$F$42)</f>
        <v>ISO 15223-1
ISO 20417</v>
      </c>
      <c r="D196"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7" spans="1:4" ht="52" customHeight="1" x14ac:dyDescent="0.2">
      <c r="A197" s="19" t="s">
        <v>355</v>
      </c>
      <c r="B197" s="17" t="s">
        <v>448</v>
      </c>
      <c r="C197" s="13" t="str">
        <f>_xlfn.TEXTJOIN(CHAR(10),TRUE,$F$41:$F$42)</f>
        <v>ISO 15223-1
ISO 20417</v>
      </c>
      <c r="D197"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8" spans="1:4" x14ac:dyDescent="0.2">
      <c r="A198" s="19" t="s">
        <v>189</v>
      </c>
      <c r="B198" s="17" t="s">
        <v>506</v>
      </c>
      <c r="C198" s="19" t="str">
        <f>$G$1</f>
        <v>N/A</v>
      </c>
      <c r="D198" s="19" t="str">
        <f>$G$1</f>
        <v>N/A</v>
      </c>
    </row>
    <row r="199" spans="1:4" ht="61" customHeight="1" x14ac:dyDescent="0.2">
      <c r="A199" s="13" t="s">
        <v>190</v>
      </c>
      <c r="B199" s="17" t="s">
        <v>448</v>
      </c>
      <c r="C199" s="13" t="str">
        <f>_xlfn.TEXTJOIN(CHAR(10),TRUE,$F$41:$F$42)</f>
        <v>ISO 15223-1
ISO 20417</v>
      </c>
      <c r="D199" s="13" t="str">
        <f t="shared" si="13"/>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0" spans="1:4" x14ac:dyDescent="0.2">
      <c r="A200" s="19" t="s">
        <v>191</v>
      </c>
      <c r="B200" s="17" t="s">
        <v>506</v>
      </c>
      <c r="C200" s="19" t="str">
        <f>$G$1</f>
        <v>N/A</v>
      </c>
      <c r="D200" s="19" t="str">
        <f>$G$1</f>
        <v>N/A</v>
      </c>
    </row>
    <row r="201" spans="1:4" ht="34" x14ac:dyDescent="0.2">
      <c r="A201" s="13" t="s">
        <v>216</v>
      </c>
      <c r="B201" s="17" t="s">
        <v>506</v>
      </c>
      <c r="C201" s="19" t="str">
        <f>$G$1</f>
        <v>N/A</v>
      </c>
      <c r="D201" s="19" t="str">
        <f>$G$1</f>
        <v>N/A</v>
      </c>
    </row>
    <row r="202" spans="1:4" ht="102" customHeight="1" x14ac:dyDescent="0.2">
      <c r="A202" s="19" t="s">
        <v>217</v>
      </c>
      <c r="B202" s="17" t="s">
        <v>448</v>
      </c>
      <c r="C202" s="13" t="str">
        <f>_xlfn.TEXTJOIN(CHAR(10),TRUE,$F$41:$F$42)</f>
        <v>ISO 15223-1
ISO 20417</v>
      </c>
      <c r="D20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3" spans="1:4" ht="77" customHeight="1" x14ac:dyDescent="0.2">
      <c r="A203" s="13" t="s">
        <v>226</v>
      </c>
      <c r="B203" s="17" t="s">
        <v>448</v>
      </c>
      <c r="C203" s="13" t="str">
        <f>_xlfn.TEXTJOIN(CHAR(10),TRUE,$F$41:$F$42)</f>
        <v>ISO 15223-1
ISO 20417</v>
      </c>
      <c r="D20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4" spans="1:4" ht="5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x14ac:dyDescent="0.2">
      <c r="A206" s="59" t="s">
        <v>220</v>
      </c>
      <c r="B206" s="60"/>
      <c r="C206" s="60"/>
      <c r="D206" s="61"/>
    </row>
    <row r="207" spans="1:4" ht="49" customHeight="1" x14ac:dyDescent="0.2">
      <c r="A207" s="56" t="s">
        <v>221</v>
      </c>
      <c r="B207" s="57"/>
      <c r="C207" s="57"/>
      <c r="D207" s="58"/>
    </row>
    <row r="208" spans="1:4" x14ac:dyDescent="0.2">
      <c r="A208" s="19" t="s">
        <v>222</v>
      </c>
      <c r="B208" s="17" t="s">
        <v>506</v>
      </c>
      <c r="C208" s="19" t="str">
        <f>$G$1</f>
        <v>N/A</v>
      </c>
      <c r="D208" s="19" t="str">
        <f>$G$1</f>
        <v>N/A</v>
      </c>
    </row>
    <row r="209" spans="1:4" x14ac:dyDescent="0.2">
      <c r="A209" s="19" t="s">
        <v>223</v>
      </c>
      <c r="B209" s="17" t="s">
        <v>506</v>
      </c>
      <c r="C209" s="19" t="str">
        <f>$G$1</f>
        <v>N/A</v>
      </c>
      <c r="D209" s="19" t="str">
        <f>$G$1</f>
        <v>N/A</v>
      </c>
    </row>
    <row r="210" spans="1:4" x14ac:dyDescent="0.2">
      <c r="A210" s="19" t="s">
        <v>224</v>
      </c>
      <c r="B210" s="17" t="s">
        <v>506</v>
      </c>
      <c r="C210" s="19" t="str">
        <f>$G$1</f>
        <v>N/A</v>
      </c>
      <c r="D210" s="19" t="str">
        <f>$G$1</f>
        <v>N/A</v>
      </c>
    </row>
    <row r="211" spans="1:4" x14ac:dyDescent="0.2">
      <c r="A211" s="19" t="s">
        <v>225</v>
      </c>
      <c r="B211" s="17" t="s">
        <v>506</v>
      </c>
      <c r="C211" s="19" t="str">
        <f>$G$1</f>
        <v>N/A</v>
      </c>
      <c r="D211" s="19" t="str">
        <f>$G$1</f>
        <v>N/A</v>
      </c>
    </row>
    <row r="212" spans="1:4" x14ac:dyDescent="0.2">
      <c r="A212" s="19" t="s">
        <v>320</v>
      </c>
      <c r="B212" s="17" t="s">
        <v>506</v>
      </c>
      <c r="C212" s="19" t="str">
        <f>$G$1</f>
        <v>N/A</v>
      </c>
      <c r="D212" s="19" t="str">
        <f>$G$1</f>
        <v>N/A</v>
      </c>
    </row>
    <row r="213" spans="1:4" x14ac:dyDescent="0.2">
      <c r="A213" s="19" t="s">
        <v>321</v>
      </c>
      <c r="B213" s="17" t="s">
        <v>506</v>
      </c>
      <c r="C213" s="19" t="str">
        <f>$G$1</f>
        <v>N/A</v>
      </c>
      <c r="D213" s="19" t="str">
        <f>$G$1</f>
        <v>N/A</v>
      </c>
    </row>
    <row r="214" spans="1:4" x14ac:dyDescent="0.2">
      <c r="A214" s="19" t="s">
        <v>322</v>
      </c>
      <c r="B214" s="17" t="s">
        <v>506</v>
      </c>
      <c r="C214" s="19" t="str">
        <f>$G$1</f>
        <v>N/A</v>
      </c>
      <c r="D214" s="19" t="str">
        <f>$G$1</f>
        <v>N/A</v>
      </c>
    </row>
    <row r="215" spans="1:4" x14ac:dyDescent="0.2">
      <c r="A215" s="19" t="s">
        <v>319</v>
      </c>
      <c r="B215" s="17" t="s">
        <v>506</v>
      </c>
      <c r="C215" s="19" t="str">
        <f>$G$1</f>
        <v>N/A</v>
      </c>
      <c r="D215" s="19" t="str">
        <f>$G$1</f>
        <v>N/A</v>
      </c>
    </row>
    <row r="216" spans="1:4" x14ac:dyDescent="0.2">
      <c r="A216" s="19" t="s">
        <v>323</v>
      </c>
      <c r="B216" s="17" t="s">
        <v>506</v>
      </c>
      <c r="C216" s="19" t="str">
        <f>$G$1</f>
        <v>N/A</v>
      </c>
      <c r="D216" s="19" t="str">
        <f>$G$1</f>
        <v>N/A</v>
      </c>
    </row>
    <row r="217" spans="1:4" x14ac:dyDescent="0.2">
      <c r="A217" s="19" t="s">
        <v>241</v>
      </c>
      <c r="B217" s="17" t="s">
        <v>506</v>
      </c>
      <c r="C217" s="19" t="str">
        <f>$G$1</f>
        <v>N/A</v>
      </c>
      <c r="D217" s="19" t="str">
        <f>$G$1</f>
        <v>N/A</v>
      </c>
    </row>
    <row r="218" spans="1:4" x14ac:dyDescent="0.2">
      <c r="A218" s="59" t="s">
        <v>228</v>
      </c>
      <c r="B218" s="60"/>
      <c r="C218" s="60"/>
      <c r="D218" s="61"/>
    </row>
    <row r="219" spans="1:4" x14ac:dyDescent="0.2">
      <c r="A219" s="56" t="s">
        <v>229</v>
      </c>
      <c r="B219" s="57"/>
      <c r="C219" s="57"/>
      <c r="D219" s="58"/>
    </row>
    <row r="220" spans="1:4" ht="50" customHeight="1" x14ac:dyDescent="0.2">
      <c r="A220" s="19" t="s">
        <v>230</v>
      </c>
      <c r="B220" s="17" t="s">
        <v>448</v>
      </c>
      <c r="C220" s="13" t="str">
        <f>_xlfn.TEXTJOIN(CHAR(10),TRUE,$F$41:$F$42)</f>
        <v>ISO 15223-1
ISO 20417</v>
      </c>
      <c r="D220" s="13" t="str">
        <f t="shared" ref="D220:D238" si="14">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1" spans="1:4" ht="62" customHeight="1" x14ac:dyDescent="0.2">
      <c r="A221" s="19" t="s">
        <v>231</v>
      </c>
      <c r="B221" s="17" t="s">
        <v>448</v>
      </c>
      <c r="C221" s="13" t="str">
        <f>_xlfn.TEXTJOIN(CHAR(10),TRUE,$F$41:$F$42)</f>
        <v>ISO 15223-1
ISO 20417</v>
      </c>
      <c r="D221"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2" spans="1:4" ht="65" customHeight="1" x14ac:dyDescent="0.2">
      <c r="A222" s="19" t="s">
        <v>232</v>
      </c>
      <c r="B222" s="17" t="s">
        <v>448</v>
      </c>
      <c r="C222" s="13" t="str">
        <f>_xlfn.TEXTJOIN(CHAR(10),TRUE,$F$41:$F$42)</f>
        <v>ISO 15223-1
ISO 20417</v>
      </c>
      <c r="D222"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3" spans="1:4" ht="130" customHeight="1" x14ac:dyDescent="0.2">
      <c r="A223" s="19" t="s">
        <v>233</v>
      </c>
      <c r="B223" s="17" t="s">
        <v>448</v>
      </c>
      <c r="C223" s="13" t="str">
        <f>_xlfn.TEXTJOIN(CHAR(10),TRUE,$F$41:$F$42)</f>
        <v>ISO 15223-1
ISO 20417</v>
      </c>
      <c r="D223"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4" spans="1:4" ht="139" customHeight="1" x14ac:dyDescent="0.2">
      <c r="A224" s="19" t="s">
        <v>234</v>
      </c>
      <c r="B224" s="17" t="s">
        <v>448</v>
      </c>
      <c r="C224" s="13" t="str">
        <f>_xlfn.TEXTJOIN(CHAR(10),TRUE,$F$41:$F$42)</f>
        <v>ISO 15223-1
ISO 20417</v>
      </c>
      <c r="D224"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5" spans="1:4" ht="139" customHeight="1" x14ac:dyDescent="0.2">
      <c r="A225" s="19" t="s">
        <v>235</v>
      </c>
      <c r="B225" s="17" t="s">
        <v>448</v>
      </c>
      <c r="C225" s="13" t="str">
        <f>$F$10&amp;CHAR(10)&amp;$F$35&amp;CHAR(10)&amp;_xlfn.TEXTJOIN(CHAR(10),TRUE,$F$40:$F$42)</f>
        <v>ISO/IEC 15444-1
IEC 62304
IEC 82304-1
ISO 15223-1
ISO 20417</v>
      </c>
      <c r="D225"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6" spans="1:4" ht="99" customHeight="1" x14ac:dyDescent="0.2">
      <c r="A226" s="19" t="s">
        <v>236</v>
      </c>
      <c r="B226" s="17" t="s">
        <v>448</v>
      </c>
      <c r="C226" s="13" t="str">
        <f>_xlfn.TEXTJOIN(CHAR(10),TRUE,$F$41:$F$42)</f>
        <v>ISO 15223-1
ISO 20417</v>
      </c>
      <c r="D226"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7" spans="1:4" ht="67" customHeight="1" x14ac:dyDescent="0.2">
      <c r="A227" s="19" t="s">
        <v>237</v>
      </c>
      <c r="B227" s="17" t="s">
        <v>448</v>
      </c>
      <c r="C227" s="13" t="str">
        <f>_xlfn.TEXTJOIN(CHAR(10),TRUE,$F$41:$F$42)</f>
        <v>ISO 15223-1
ISO 20417</v>
      </c>
      <c r="D227"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8" spans="1:4" ht="80" customHeight="1" x14ac:dyDescent="0.2">
      <c r="A228" s="13" t="s">
        <v>238</v>
      </c>
      <c r="B228" s="17" t="s">
        <v>448</v>
      </c>
      <c r="C228" s="13" t="str">
        <f>_xlfn.TEXTJOIN(CHAR(10),TRUE,$F$41:$F$42)</f>
        <v>ISO 15223-1
ISO 20417</v>
      </c>
      <c r="D228"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229" spans="1:4" ht="75" customHeight="1" x14ac:dyDescent="0.2">
      <c r="A229" s="19" t="s">
        <v>239</v>
      </c>
      <c r="B229" s="17" t="s">
        <v>448</v>
      </c>
      <c r="C229" s="13" t="str">
        <f>_xlfn.TEXTJOIN(CHAR(10),TRUE,$F$41:$F$42)</f>
        <v>ISO 15223-1
ISO 20417</v>
      </c>
      <c r="D229"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0" spans="1:4" x14ac:dyDescent="0.2">
      <c r="A230" s="56" t="s">
        <v>240</v>
      </c>
      <c r="B230" s="57"/>
      <c r="C230" s="57"/>
      <c r="D230" s="58"/>
    </row>
    <row r="231" spans="1:4" ht="46" customHeight="1" x14ac:dyDescent="0.2">
      <c r="A231" s="13" t="s">
        <v>408</v>
      </c>
      <c r="B231" s="17" t="s">
        <v>448</v>
      </c>
      <c r="C231" s="13" t="str">
        <f>_xlfn.TEXTJOIN(CHAR(10),TRUE,$F$41:$F$42)</f>
        <v>ISO 15223-1
ISO 20417</v>
      </c>
      <c r="D231"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2" spans="1:4" ht="64" customHeight="1" x14ac:dyDescent="0.2">
      <c r="A232" s="13" t="s">
        <v>409</v>
      </c>
      <c r="B232" s="17" t="s">
        <v>448</v>
      </c>
      <c r="C232" s="13" t="str">
        <f>_xlfn.TEXTJOIN(CHAR(10),TRUE,$F$41:$F$42)</f>
        <v>ISO 15223-1
ISO 20417</v>
      </c>
      <c r="D232"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3" spans="1:4" ht="75" customHeight="1" x14ac:dyDescent="0.2">
      <c r="A233" s="13" t="s">
        <v>410</v>
      </c>
      <c r="B233" s="17" t="s">
        <v>448</v>
      </c>
      <c r="C233" s="13" t="str">
        <f>_xlfn.TEXTJOIN(CHAR(10),TRUE,$F$41:$F$42)</f>
        <v>ISO 15223-1
ISO 20417</v>
      </c>
      <c r="D233"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4" spans="1:4" ht="82" customHeight="1" x14ac:dyDescent="0.2">
      <c r="A234" s="13" t="s">
        <v>411</v>
      </c>
      <c r="B234" s="17" t="s">
        <v>448</v>
      </c>
      <c r="C234" s="13" t="str">
        <f>$F$5&amp;CHAR(10)&amp;_xlfn.TEXTJOIN(CHAR(10),TRUE,$F$41:$F$42)</f>
        <v>ISO 14971
ISO 15223-1
ISO 20417</v>
      </c>
      <c r="D234"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5" spans="1:4" x14ac:dyDescent="0.2">
      <c r="A235" s="19" t="s">
        <v>243</v>
      </c>
      <c r="B235" s="17" t="s">
        <v>506</v>
      </c>
      <c r="C235" s="19" t="str">
        <f>$G$1</f>
        <v>N/A</v>
      </c>
      <c r="D235" s="19" t="str">
        <f>$G$1</f>
        <v>N/A</v>
      </c>
    </row>
    <row r="236" spans="1:4" x14ac:dyDescent="0.2">
      <c r="A236" s="19" t="s">
        <v>242</v>
      </c>
      <c r="B236" s="17" t="s">
        <v>506</v>
      </c>
      <c r="C236" s="19" t="str">
        <f>$G$1</f>
        <v>N/A</v>
      </c>
      <c r="D236" s="19" t="str">
        <f>$G$1</f>
        <v>N/A</v>
      </c>
    </row>
    <row r="237" spans="1:4" ht="95" customHeight="1" x14ac:dyDescent="0.2">
      <c r="A237" s="13" t="s">
        <v>433</v>
      </c>
      <c r="B237" s="17" t="s">
        <v>448</v>
      </c>
      <c r="C237" s="13" t="str">
        <f>_xlfn.TEXTJOIN(CHAR(10),TRUE,$F$41:$F$42)</f>
        <v>ISO 15223-1
ISO 20417</v>
      </c>
      <c r="D237" s="84"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238" spans="1:4" ht="81" customHeight="1" x14ac:dyDescent="0.2">
      <c r="A238" s="19" t="s">
        <v>244</v>
      </c>
      <c r="B238" s="17" t="s">
        <v>448</v>
      </c>
      <c r="C238" s="13" t="str">
        <f>_xlfn.TEXTJOIN(CHAR(10),TRUE,$F$41:$F$42)</f>
        <v>ISO 15223-1
ISO 20417</v>
      </c>
      <c r="D238" s="13" t="str">
        <f t="shared" si="14"/>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9" spans="1:4" ht="68" x14ac:dyDescent="0.2">
      <c r="A239" s="13" t="s">
        <v>516</v>
      </c>
      <c r="B239" s="17" t="s">
        <v>506</v>
      </c>
      <c r="C239" s="19" t="str">
        <f>$G$1</f>
        <v>N/A</v>
      </c>
      <c r="D239" s="19" t="str">
        <f>$G$1</f>
        <v>N/A</v>
      </c>
    </row>
    <row r="240" spans="1:4" x14ac:dyDescent="0.2">
      <c r="A240" s="56" t="s">
        <v>245</v>
      </c>
      <c r="B240" s="57"/>
      <c r="C240" s="57"/>
      <c r="D240" s="58"/>
    </row>
    <row r="241" spans="1:4" ht="75" customHeight="1" x14ac:dyDescent="0.2">
      <c r="A241" s="13" t="s">
        <v>412</v>
      </c>
      <c r="B241" s="17" t="s">
        <v>448</v>
      </c>
      <c r="C241" s="13" t="str">
        <f>_xlfn.TEXTJOIN(CHAR(10),TRUE,$F$41:$F$42)</f>
        <v>ISO 15223-1
ISO 20417</v>
      </c>
      <c r="D241" s="13" t="str">
        <f t="shared" ref="D241:D242" si="15">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2" spans="1:4" ht="73" customHeight="1" x14ac:dyDescent="0.2">
      <c r="A242" s="13" t="s">
        <v>413</v>
      </c>
      <c r="B242" s="17" t="s">
        <v>448</v>
      </c>
      <c r="C242" s="13" t="str">
        <f>_xlfn.TEXTJOIN(CHAR(10),TRUE,$F$41:$F$42)</f>
        <v>ISO 15223-1
ISO 20417</v>
      </c>
      <c r="D242" s="13" t="str">
        <f t="shared" si="15"/>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3" spans="1:4" x14ac:dyDescent="0.2">
      <c r="A243" s="56" t="s">
        <v>246</v>
      </c>
      <c r="B243" s="57"/>
      <c r="C243" s="57"/>
      <c r="D243" s="58"/>
    </row>
    <row r="244" spans="1:4" ht="90" customHeight="1" x14ac:dyDescent="0.2">
      <c r="A244" s="13" t="s">
        <v>414</v>
      </c>
      <c r="B244" s="17" t="s">
        <v>448</v>
      </c>
      <c r="C244" s="84" t="str">
        <f>_xlfn.TEXTJOIN(CHAR(10),TRUE,$F$11:$F$12)&amp;CHAR(10)&amp;$F$27&amp;CHAR(10)&amp;$F$41&amp;CHAR(10)&amp;$F$42</f>
        <v>IEC 60601-1
IEC 60601-1-2
IEC TS 60601-4-2
ISO 15223-1
ISO 20417</v>
      </c>
      <c r="D244"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45" spans="1:4" ht="105" customHeight="1" x14ac:dyDescent="0.2">
      <c r="A245" s="13" t="s">
        <v>415</v>
      </c>
      <c r="B245" s="17" t="s">
        <v>448</v>
      </c>
      <c r="C245" s="84" t="str">
        <f>_xlfn.TEXTJOIN(CHAR(10),TRUE,$F$11:$F$12)&amp;CHAR(10)&amp;$F$27&amp;CHAR(10)&amp;$F$41&amp;CHAR(10)&amp;$F$42</f>
        <v>IEC 60601-1
IEC 60601-1-2
IEC TS 60601-4-2
ISO 15223-1
ISO 20417</v>
      </c>
      <c r="D245"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46" spans="1:4" ht="49" customHeight="1" x14ac:dyDescent="0.2">
      <c r="A246" s="54" t="s">
        <v>247</v>
      </c>
      <c r="B246" s="62"/>
      <c r="C246" s="62"/>
      <c r="D246" s="55"/>
    </row>
    <row r="247" spans="1:4" ht="80" customHeight="1" x14ac:dyDescent="0.2">
      <c r="A247" s="19" t="s">
        <v>416</v>
      </c>
      <c r="B247" s="17" t="s">
        <v>448</v>
      </c>
      <c r="C247" s="13" t="str">
        <f>$F$5&amp;CHAR(10)&amp;_xlfn.TEXTJOIN(CHAR(10),TRUE,$F$41:$F$42)</f>
        <v>ISO 14971
ISO 15223-1
ISO 20417</v>
      </c>
      <c r="D24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8" spans="1:4" ht="98" customHeight="1" x14ac:dyDescent="0.2">
      <c r="A248" s="13" t="s">
        <v>417</v>
      </c>
      <c r="B248" s="17" t="s">
        <v>448</v>
      </c>
      <c r="C248" s="13" t="str">
        <f>$F$5&amp;CHAR(10)&amp;$F$36&amp;CHAR(10)&amp;_xlfn.TEXTJOIN(CHAR(10),TRUE,$F$41:$F$42)</f>
        <v>ISO 14971
IEC 62311
ISO 15223-1
ISO 20417</v>
      </c>
      <c r="D248"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9" spans="1:4" ht="97" customHeight="1" x14ac:dyDescent="0.2">
      <c r="A249" s="13" t="s">
        <v>418</v>
      </c>
      <c r="B249" s="17" t="s">
        <v>448</v>
      </c>
      <c r="C249" s="13" t="str">
        <f>$F$5&amp;CHAR(10)&amp;$F$36&amp;CHAR(10)&amp;_xlfn.TEXTJOIN(CHAR(10),TRUE,$F$41:$F$42)</f>
        <v>ISO 14971
IEC 62311
ISO 15223-1
ISO 20417</v>
      </c>
      <c r="D249"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56" customHeight="1" x14ac:dyDescent="0.2">
      <c r="A252" s="13" t="s">
        <v>421</v>
      </c>
      <c r="B252" s="17"/>
      <c r="C252" s="54" t="s">
        <v>1090</v>
      </c>
      <c r="D252" s="55"/>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IEC 62304
IEC 62311
IEC 62359</v>
      </c>
      <c r="D25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55" spans="1:4" x14ac:dyDescent="0.2">
      <c r="A255" s="56" t="s">
        <v>250</v>
      </c>
      <c r="B255" s="57"/>
      <c r="C255" s="57"/>
      <c r="D255" s="58"/>
    </row>
    <row r="256" spans="1:4" ht="84" customHeight="1" x14ac:dyDescent="0.2">
      <c r="A256" s="19" t="s">
        <v>422</v>
      </c>
      <c r="B256" s="17" t="s">
        <v>448</v>
      </c>
      <c r="C256" s="13" t="str">
        <f>$F$5&amp;CHAR(10)&amp;_xlfn.TEXTJOIN(CHAR(10),TRUE,$F$41:$F$42)</f>
        <v>ISO 14971
ISO 15223-1
ISO 20417</v>
      </c>
      <c r="D256" s="84"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57" spans="1:4" x14ac:dyDescent="0.2">
      <c r="A257" s="19" t="s">
        <v>423</v>
      </c>
      <c r="B257" s="17" t="s">
        <v>506</v>
      </c>
      <c r="C257" s="19" t="str">
        <f>$G$1</f>
        <v>N/A</v>
      </c>
      <c r="D257" s="19" t="str">
        <f>$G$1</f>
        <v>N/A</v>
      </c>
    </row>
    <row r="258" spans="1:4" x14ac:dyDescent="0.2">
      <c r="A258" s="19" t="s">
        <v>251</v>
      </c>
      <c r="B258" s="17" t="s">
        <v>506</v>
      </c>
      <c r="C258" s="19" t="str">
        <f t="shared" ref="C258:D260" si="16">$G$1</f>
        <v>N/A</v>
      </c>
      <c r="D258" s="19" t="str">
        <f t="shared" si="16"/>
        <v>N/A</v>
      </c>
    </row>
    <row r="259" spans="1:4" x14ac:dyDescent="0.2">
      <c r="A259" s="19" t="s">
        <v>252</v>
      </c>
      <c r="B259" s="17" t="s">
        <v>506</v>
      </c>
      <c r="C259" s="19" t="str">
        <f t="shared" si="16"/>
        <v>N/A</v>
      </c>
      <c r="D259" s="19" t="str">
        <f t="shared" si="16"/>
        <v>N/A</v>
      </c>
    </row>
    <row r="260" spans="1:4" x14ac:dyDescent="0.2">
      <c r="A260" s="19" t="s">
        <v>253</v>
      </c>
      <c r="B260" s="17" t="s">
        <v>506</v>
      </c>
      <c r="C260" s="19" t="str">
        <f t="shared" si="16"/>
        <v>N/A</v>
      </c>
      <c r="D260" s="19" t="str">
        <f t="shared" si="16"/>
        <v>N/A</v>
      </c>
    </row>
    <row r="261" spans="1:4" ht="79" customHeight="1" x14ac:dyDescent="0.2">
      <c r="A261" s="19" t="s">
        <v>254</v>
      </c>
      <c r="B261" s="17" t="s">
        <v>448</v>
      </c>
      <c r="C261" s="13" t="str">
        <f>_xlfn.TEXTJOIN(CHAR(10),TRUE,$F$41:$F$42)</f>
        <v>ISO 15223-1
ISO 20417</v>
      </c>
      <c r="D26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2" spans="1:4" ht="69" customHeight="1" x14ac:dyDescent="0.2">
      <c r="A262" s="13" t="s">
        <v>255</v>
      </c>
      <c r="B262" s="17" t="s">
        <v>448</v>
      </c>
      <c r="C262" s="13" t="str">
        <f>$F$5&amp;CHAR(10)&amp;_xlfn.TEXTJOIN(CHAR(10),TRUE,$F$41:$F$42)</f>
        <v>ISO 14971
ISO 15223-1
ISO 20417</v>
      </c>
      <c r="D26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3" spans="1:4" x14ac:dyDescent="0.2">
      <c r="A263" s="19" t="s">
        <v>256</v>
      </c>
      <c r="B263" s="17" t="s">
        <v>506</v>
      </c>
      <c r="C263" s="19" t="str">
        <f t="shared" ref="C263:D263" si="17">$G$1</f>
        <v>N/A</v>
      </c>
      <c r="D263" s="19" t="str">
        <f t="shared" si="17"/>
        <v>N/A</v>
      </c>
    </row>
    <row r="264" spans="1:4" ht="91" customHeight="1" x14ac:dyDescent="0.2">
      <c r="A264" s="13" t="s">
        <v>257</v>
      </c>
      <c r="B264" s="17" t="s">
        <v>448</v>
      </c>
      <c r="C264" s="13" t="str">
        <f>$F$10&amp;CHAR(10)&amp;$F$35&amp;CHAR(10)&amp;_xlfn.TEXTJOIN(CHAR(10),TRUE,$F$40:$F$42)</f>
        <v>ISO/IEC 15444-1
IEC 62304
IEC 82304-1
ISO 15223-1
ISO 20417</v>
      </c>
      <c r="D26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66">
    <mergeCell ref="A243:D243"/>
    <mergeCell ref="A246:D246"/>
    <mergeCell ref="C252:D252"/>
    <mergeCell ref="A255:D255"/>
    <mergeCell ref="C178:D178"/>
    <mergeCell ref="C179:D179"/>
    <mergeCell ref="A182:D182"/>
    <mergeCell ref="A183:D183"/>
    <mergeCell ref="A188:D188"/>
    <mergeCell ref="A206:D206"/>
    <mergeCell ref="A207:D207"/>
    <mergeCell ref="A218:D218"/>
    <mergeCell ref="A219:D219"/>
    <mergeCell ref="A230:D230"/>
    <mergeCell ref="A240:D240"/>
    <mergeCell ref="A173:D173"/>
    <mergeCell ref="A138:D138"/>
    <mergeCell ref="A143:D143"/>
    <mergeCell ref="A148:D148"/>
    <mergeCell ref="A156:D156"/>
    <mergeCell ref="A160:D160"/>
    <mergeCell ref="A162:D162"/>
    <mergeCell ref="A166:D166"/>
    <mergeCell ref="A171:D171"/>
    <mergeCell ref="A172:D172"/>
    <mergeCell ref="A135:D135"/>
    <mergeCell ref="A107:D107"/>
    <mergeCell ref="A108:D108"/>
    <mergeCell ref="A111:D111"/>
    <mergeCell ref="A115:D115"/>
    <mergeCell ref="A120:D120"/>
    <mergeCell ref="A125:D125"/>
    <mergeCell ref="A134:D134"/>
    <mergeCell ref="A104:D104"/>
    <mergeCell ref="C58:D58"/>
    <mergeCell ref="A59:D59"/>
    <mergeCell ref="A63:D63"/>
    <mergeCell ref="A64:D64"/>
    <mergeCell ref="A76:D76"/>
    <mergeCell ref="A79:D79"/>
    <mergeCell ref="A80:D80"/>
    <mergeCell ref="A84:D84"/>
    <mergeCell ref="A89:D89"/>
    <mergeCell ref="A91:D91"/>
    <mergeCell ref="A57:D57"/>
    <mergeCell ref="A46:D46"/>
    <mergeCell ref="C47:D47"/>
    <mergeCell ref="C48:D48"/>
    <mergeCell ref="A49:D49"/>
    <mergeCell ref="A50:D50"/>
    <mergeCell ref="C51:D51"/>
    <mergeCell ref="C52:D52"/>
    <mergeCell ref="C53:D53"/>
    <mergeCell ref="C54:D54"/>
    <mergeCell ref="A55:D55"/>
    <mergeCell ref="C56:D56"/>
    <mergeCell ref="A40:D40"/>
    <mergeCell ref="A41:D41"/>
    <mergeCell ref="A42:D42"/>
    <mergeCell ref="A29:D29"/>
    <mergeCell ref="A6:D6"/>
    <mergeCell ref="A7:D7"/>
    <mergeCell ref="A14:D14"/>
    <mergeCell ref="A19:D19"/>
    <mergeCell ref="A28:D28"/>
    <mergeCell ref="C25:D25"/>
  </mergeCells>
  <dataValidations count="1">
    <dataValidation type="list" allowBlank="1" showInputMessage="1" showErrorMessage="1" sqref="B241:B242 B136:B137 B278:B285 B287:B293 B4:B5 B8:B13 B15:B18 B116:B119 B85:B88 B157:B159 B163:B165 B161 B167:B168 B20:B25 B139:B142 B81:B83 B60:B62 B43:B45 B51:B54 B247:B254 B208:B217 B56 B58 B77:B78 B47:B48 B112:B114 B90 B92:B103 B109:B110 B30:B39 B105:B106 B65:B75 B126:B133 B144:B147 B244:B245 B121:B124 B184:B187 B189:B205 B174:B181 B149:B155 B231:B239 B220:B229 B256:B276" xr:uid="{BAF2F093-C592-8445-8FD7-8ADEF5D9418B}">
      <formula1>"是,否"</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EMDN</vt:lpstr>
      <vt:lpstr>A01</vt:lpstr>
      <vt:lpstr>A02</vt:lpstr>
      <vt:lpstr>B01</vt:lpstr>
      <vt:lpstr>B03</vt:lpstr>
      <vt:lpstr>J02</vt:lpstr>
      <vt:lpstr>P09</vt:lpstr>
      <vt:lpstr>W02</vt:lpstr>
      <vt:lpstr>Z11</vt:lpstr>
      <vt:lpstr>C01-動靜脈系統器材</vt:lpstr>
      <vt:lpstr>A</vt:lpstr>
      <vt:lpstr>B</vt:lpstr>
      <vt:lpstr>C0</vt:lpstr>
      <vt:lpstr>'A02'!Standards</vt:lpstr>
      <vt:lpstr>'B01'!Standards</vt:lpstr>
      <vt:lpstr>'B03'!Standards</vt:lpstr>
      <vt:lpstr>'C01-動靜脈系統器材'!Standards</vt:lpstr>
      <vt:lpstr>'P09'!Standards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2024-07-26T00:51:40Z</dcterms:modified>
</cp:coreProperties>
</file>