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0"/>
  <workbookPr codeName="ThisWorkbook" defaultThemeVersion="202300"/>
  <mc:AlternateContent xmlns:mc="http://schemas.openxmlformats.org/markup-compatibility/2006">
    <mc:Choice Requires="x15">
      <x15ac:absPath xmlns:x15ac="http://schemas.microsoft.com/office/spreadsheetml/2010/11/ac" url="/Users/yenhuaho/Desktop/GSPR_project/"/>
    </mc:Choice>
  </mc:AlternateContent>
  <xr:revisionPtr revIDLastSave="0" documentId="13_ncr:1_{203DFBF6-5C6F-E549-A3F4-6A07CD4239F3}" xr6:coauthVersionLast="47" xr6:coauthVersionMax="47" xr10:uidLastSave="{00000000-0000-0000-0000-000000000000}"/>
  <bookViews>
    <workbookView xWindow="3100" yWindow="500" windowWidth="25700" windowHeight="15660" xr2:uid="{00000000-000D-0000-FFFF-FFFF00000000}"/>
  </bookViews>
  <sheets>
    <sheet name="EMDN" sheetId="9" r:id="rId1"/>
    <sheet name="A01" sheetId="6" r:id="rId2"/>
    <sheet name="A02" sheetId="11" r:id="rId3"/>
    <sheet name="B01" sheetId="12" r:id="rId4"/>
    <sheet name="B03" sheetId="13" r:id="rId5"/>
    <sheet name="C01" sheetId="14" r:id="rId6"/>
    <sheet name="IVDR" sheetId="10" r:id="rId7"/>
  </sheets>
  <definedNames>
    <definedName name="_xlnm._FilterDatabase" localSheetId="1" hidden="1">'A01'!$A$3:$F$35</definedName>
    <definedName name="_xlnm._FilterDatabase" localSheetId="2" hidden="1">'A02'!$A$3:$F$35</definedName>
    <definedName name="_xlnm._FilterDatabase" localSheetId="3" hidden="1">'B01'!$A$3:$F$35</definedName>
    <definedName name="_xlnm._FilterDatabase" localSheetId="4" hidden="1">'B03'!$A$3:$F$35</definedName>
    <definedName name="_xlnm._FilterDatabase" localSheetId="5" hidden="1">'C01'!$A$3:$F$35</definedName>
    <definedName name="_xlnm._FilterDatabase" localSheetId="6" hidden="1">IVDR!$A$3:$K$39</definedName>
    <definedName name="A">EMDN!$A$3:$A$48</definedName>
    <definedName name="B">EMDN!$B$3:$B$49</definedName>
    <definedName name="C_">#REF!</definedName>
    <definedName name="C0">EMDN!$C$3:$C$49</definedName>
    <definedName name="Standards" localSheetId="2">'A02'!$F$3:$F$50</definedName>
    <definedName name="Standards" localSheetId="3">'B01'!$F$3:$F$50</definedName>
    <definedName name="Standards" localSheetId="4">'B03'!$F$3:$F$50</definedName>
    <definedName name="Standards" localSheetId="5">'C01'!$F$3:$F$50</definedName>
    <definedName name="Standards" localSheetId="6">IVDR!$K$3:$K$42</definedName>
    <definedName name="Standards">'A01'!$F$3:$F$50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64" i="14" l="1"/>
  <c r="C264" i="14"/>
  <c r="D263" i="14"/>
  <c r="C263" i="14"/>
  <c r="D262" i="14"/>
  <c r="C262" i="14"/>
  <c r="D261" i="14"/>
  <c r="C261" i="14"/>
  <c r="D260" i="14"/>
  <c r="C260" i="14"/>
  <c r="D259" i="14"/>
  <c r="C259" i="14"/>
  <c r="D258" i="14"/>
  <c r="C258" i="14"/>
  <c r="D257" i="14"/>
  <c r="C257" i="14"/>
  <c r="D256" i="14"/>
  <c r="C256" i="14"/>
  <c r="D254" i="14"/>
  <c r="C254" i="14"/>
  <c r="D253" i="14"/>
  <c r="C253" i="14"/>
  <c r="D252" i="14"/>
  <c r="C252" i="14"/>
  <c r="D251" i="14"/>
  <c r="C251" i="14"/>
  <c r="D250" i="14"/>
  <c r="C250" i="14"/>
  <c r="D249" i="14"/>
  <c r="C249" i="14"/>
  <c r="D248" i="14"/>
  <c r="C248" i="14"/>
  <c r="D247" i="14"/>
  <c r="C247" i="14"/>
  <c r="D245" i="14"/>
  <c r="C245" i="14"/>
  <c r="D244" i="14"/>
  <c r="C244" i="14"/>
  <c r="D242" i="14"/>
  <c r="C242" i="14"/>
  <c r="D241" i="14"/>
  <c r="C241" i="14"/>
  <c r="D239" i="14"/>
  <c r="C239" i="14"/>
  <c r="D238" i="14"/>
  <c r="C238" i="14"/>
  <c r="D237" i="14"/>
  <c r="C237" i="14"/>
  <c r="D236" i="14"/>
  <c r="C236" i="14"/>
  <c r="D235" i="14"/>
  <c r="C235" i="14"/>
  <c r="D234" i="14"/>
  <c r="C234" i="14"/>
  <c r="D233" i="14"/>
  <c r="C233" i="14"/>
  <c r="D232" i="14"/>
  <c r="C232" i="14"/>
  <c r="D231" i="14"/>
  <c r="C231" i="14"/>
  <c r="D229" i="14"/>
  <c r="C229" i="14"/>
  <c r="D228" i="14"/>
  <c r="C228" i="14"/>
  <c r="D227" i="14"/>
  <c r="C227" i="14"/>
  <c r="D226" i="14"/>
  <c r="C226" i="14"/>
  <c r="D225" i="14"/>
  <c r="C225" i="14"/>
  <c r="D224" i="14"/>
  <c r="C224" i="14"/>
  <c r="D223" i="14"/>
  <c r="C223" i="14"/>
  <c r="D222" i="14"/>
  <c r="C222" i="14"/>
  <c r="D221" i="14"/>
  <c r="C221" i="14"/>
  <c r="D220" i="14"/>
  <c r="C220" i="14"/>
  <c r="D217" i="14"/>
  <c r="C217" i="14"/>
  <c r="D216" i="14"/>
  <c r="C216" i="14"/>
  <c r="D215" i="14"/>
  <c r="C215" i="14"/>
  <c r="D214" i="14"/>
  <c r="C214" i="14"/>
  <c r="D213" i="14"/>
  <c r="C213" i="14"/>
  <c r="D212" i="14"/>
  <c r="C212" i="14"/>
  <c r="D211" i="14"/>
  <c r="C211" i="14"/>
  <c r="D210" i="14"/>
  <c r="C210" i="14"/>
  <c r="D209" i="14"/>
  <c r="C209" i="14"/>
  <c r="D208" i="14"/>
  <c r="C208" i="14"/>
  <c r="D205" i="14"/>
  <c r="C205" i="14"/>
  <c r="D204" i="14"/>
  <c r="C204" i="14"/>
  <c r="D203" i="14"/>
  <c r="C203" i="14"/>
  <c r="D202" i="14"/>
  <c r="C202" i="14"/>
  <c r="D201" i="14"/>
  <c r="C201" i="14"/>
  <c r="D200" i="14"/>
  <c r="C200" i="14"/>
  <c r="D199" i="14"/>
  <c r="C199" i="14"/>
  <c r="D198" i="14"/>
  <c r="C198" i="14"/>
  <c r="D197" i="14"/>
  <c r="C197" i="14"/>
  <c r="D196" i="14"/>
  <c r="C196" i="14"/>
  <c r="D195" i="14"/>
  <c r="C195" i="14"/>
  <c r="D194" i="14"/>
  <c r="C194" i="14"/>
  <c r="D193" i="14"/>
  <c r="C193" i="14"/>
  <c r="D192" i="14"/>
  <c r="C192" i="14"/>
  <c r="D191" i="14"/>
  <c r="C191" i="14"/>
  <c r="D190" i="14"/>
  <c r="C190" i="14"/>
  <c r="D189" i="14"/>
  <c r="C189" i="14"/>
  <c r="D187" i="14"/>
  <c r="C187" i="14"/>
  <c r="D186" i="14"/>
  <c r="C186" i="14"/>
  <c r="D185" i="14"/>
  <c r="C185" i="14"/>
  <c r="D184" i="14"/>
  <c r="C184" i="14"/>
  <c r="D181" i="14"/>
  <c r="C181" i="14"/>
  <c r="D180" i="14"/>
  <c r="C180" i="14"/>
  <c r="D179" i="14"/>
  <c r="C179" i="14"/>
  <c r="D178" i="14"/>
  <c r="C178" i="14"/>
  <c r="D177" i="14"/>
  <c r="C177" i="14"/>
  <c r="D176" i="14"/>
  <c r="C176" i="14"/>
  <c r="D175" i="14"/>
  <c r="C175" i="14"/>
  <c r="D174" i="14"/>
  <c r="C174" i="14"/>
  <c r="D168" i="14"/>
  <c r="C168" i="14"/>
  <c r="D167" i="14"/>
  <c r="C167" i="14"/>
  <c r="D165" i="14"/>
  <c r="C165" i="14"/>
  <c r="D164" i="14"/>
  <c r="C164" i="14"/>
  <c r="D163" i="14"/>
  <c r="C163" i="14"/>
  <c r="D161" i="14"/>
  <c r="C161" i="14"/>
  <c r="D159" i="14"/>
  <c r="C159" i="14"/>
  <c r="D158" i="14"/>
  <c r="C158" i="14"/>
  <c r="D157" i="14"/>
  <c r="C157" i="14"/>
  <c r="D155" i="14"/>
  <c r="C155" i="14"/>
  <c r="D154" i="14"/>
  <c r="C154" i="14"/>
  <c r="D153" i="14"/>
  <c r="C153" i="14"/>
  <c r="D152" i="14"/>
  <c r="C152" i="14"/>
  <c r="D151" i="14"/>
  <c r="C151" i="14"/>
  <c r="D150" i="14"/>
  <c r="C150" i="14"/>
  <c r="D149" i="14"/>
  <c r="C149" i="14"/>
  <c r="D147" i="14"/>
  <c r="C147" i="14"/>
  <c r="D146" i="14"/>
  <c r="C146" i="14"/>
  <c r="D145" i="14"/>
  <c r="C145" i="14"/>
  <c r="D144" i="14"/>
  <c r="C144" i="14"/>
  <c r="D142" i="14"/>
  <c r="C142" i="14"/>
  <c r="D141" i="14"/>
  <c r="C141" i="14"/>
  <c r="D140" i="14"/>
  <c r="C140" i="14"/>
  <c r="D139" i="14"/>
  <c r="C139" i="14"/>
  <c r="D137" i="14"/>
  <c r="C137" i="14"/>
  <c r="D136" i="14"/>
  <c r="C136" i="14"/>
  <c r="D133" i="14"/>
  <c r="C133" i="14"/>
  <c r="D132" i="14"/>
  <c r="C132" i="14"/>
  <c r="D131" i="14"/>
  <c r="C131" i="14"/>
  <c r="D130" i="14"/>
  <c r="C130" i="14"/>
  <c r="D129" i="14"/>
  <c r="C129" i="14"/>
  <c r="D128" i="14"/>
  <c r="C128" i="14"/>
  <c r="D127" i="14"/>
  <c r="C127" i="14"/>
  <c r="D126" i="14"/>
  <c r="C126" i="14"/>
  <c r="D124" i="14"/>
  <c r="C124" i="14"/>
  <c r="D123" i="14"/>
  <c r="C123" i="14"/>
  <c r="D122" i="14"/>
  <c r="C122" i="14"/>
  <c r="D121" i="14"/>
  <c r="C121" i="14"/>
  <c r="D119" i="14"/>
  <c r="C119" i="14"/>
  <c r="D118" i="14"/>
  <c r="C118" i="14"/>
  <c r="D117" i="14"/>
  <c r="C117" i="14"/>
  <c r="D116" i="14"/>
  <c r="C116" i="14"/>
  <c r="D114" i="14"/>
  <c r="C114" i="14"/>
  <c r="D113" i="14"/>
  <c r="C113" i="14"/>
  <c r="D112" i="14"/>
  <c r="C112" i="14"/>
  <c r="D110" i="14"/>
  <c r="C110" i="14"/>
  <c r="D109" i="14"/>
  <c r="C109" i="14"/>
  <c r="D106" i="14"/>
  <c r="C106" i="14"/>
  <c r="D105" i="14"/>
  <c r="C105" i="14"/>
  <c r="D103" i="14"/>
  <c r="C103" i="14"/>
  <c r="D102" i="14"/>
  <c r="C102" i="14"/>
  <c r="D101" i="14"/>
  <c r="C101" i="14"/>
  <c r="D100" i="14"/>
  <c r="C100" i="14"/>
  <c r="D99" i="14"/>
  <c r="C99" i="14"/>
  <c r="D98" i="14"/>
  <c r="C98" i="14"/>
  <c r="D97" i="14"/>
  <c r="C97" i="14"/>
  <c r="D96" i="14"/>
  <c r="C96" i="14"/>
  <c r="D95" i="14"/>
  <c r="C95" i="14"/>
  <c r="D94" i="14"/>
  <c r="C94" i="14"/>
  <c r="D93" i="14"/>
  <c r="C93" i="14"/>
  <c r="D92" i="14"/>
  <c r="C92" i="14"/>
  <c r="D90" i="14"/>
  <c r="C90" i="14"/>
  <c r="D88" i="14"/>
  <c r="C88" i="14"/>
  <c r="D87" i="14"/>
  <c r="C87" i="14"/>
  <c r="D86" i="14"/>
  <c r="C86" i="14"/>
  <c r="D85" i="14"/>
  <c r="C85" i="14"/>
  <c r="D83" i="14"/>
  <c r="C83" i="14"/>
  <c r="D82" i="14"/>
  <c r="C82" i="14"/>
  <c r="D81" i="14"/>
  <c r="C81" i="14"/>
  <c r="D78" i="14"/>
  <c r="C78" i="14"/>
  <c r="D77" i="14"/>
  <c r="C77" i="14"/>
  <c r="D75" i="14"/>
  <c r="C75" i="14"/>
  <c r="D74" i="14"/>
  <c r="C74" i="14"/>
  <c r="D73" i="14"/>
  <c r="C73" i="14"/>
  <c r="D72" i="14"/>
  <c r="C72" i="14"/>
  <c r="D71" i="14"/>
  <c r="C71" i="14"/>
  <c r="D70" i="14"/>
  <c r="C70" i="14"/>
  <c r="D69" i="14"/>
  <c r="C69" i="14"/>
  <c r="D68" i="14"/>
  <c r="C68" i="14"/>
  <c r="D67" i="14"/>
  <c r="C67" i="14"/>
  <c r="D66" i="14"/>
  <c r="C66" i="14"/>
  <c r="D65" i="14"/>
  <c r="C65" i="14"/>
  <c r="D62" i="14"/>
  <c r="C62" i="14"/>
  <c r="D61" i="14"/>
  <c r="C61" i="14"/>
  <c r="D60" i="14"/>
  <c r="C60" i="14"/>
  <c r="D56" i="14"/>
  <c r="C56" i="14"/>
  <c r="D48" i="14"/>
  <c r="C48" i="14"/>
  <c r="D47" i="14"/>
  <c r="C47" i="14"/>
  <c r="D45" i="14"/>
  <c r="C45" i="14"/>
  <c r="D44" i="14"/>
  <c r="C44" i="14"/>
  <c r="D43" i="14"/>
  <c r="C43" i="14"/>
  <c r="D39" i="14"/>
  <c r="C39" i="14"/>
  <c r="D38" i="14"/>
  <c r="C38" i="14"/>
  <c r="D37" i="14"/>
  <c r="C37" i="14"/>
  <c r="D36" i="14"/>
  <c r="C36" i="14"/>
  <c r="D35" i="14"/>
  <c r="C35" i="14"/>
  <c r="D34" i="14"/>
  <c r="C34" i="14"/>
  <c r="D33" i="14"/>
  <c r="C33" i="14"/>
  <c r="D32" i="14"/>
  <c r="C32" i="14"/>
  <c r="D31" i="14"/>
  <c r="C31" i="14"/>
  <c r="D30" i="14"/>
  <c r="C30" i="14"/>
  <c r="D25" i="14"/>
  <c r="C25" i="14"/>
  <c r="D24" i="14"/>
  <c r="C24" i="14"/>
  <c r="D23" i="14"/>
  <c r="C23" i="14"/>
  <c r="D22" i="14"/>
  <c r="C22" i="14"/>
  <c r="D21" i="14"/>
  <c r="C21" i="14"/>
  <c r="D20" i="14"/>
  <c r="C20" i="14"/>
  <c r="D18" i="14"/>
  <c r="C18" i="14"/>
  <c r="D17" i="14"/>
  <c r="C17" i="14"/>
  <c r="D16" i="14"/>
  <c r="C16" i="14"/>
  <c r="D15" i="14"/>
  <c r="C15" i="14"/>
  <c r="D13" i="14"/>
  <c r="C13" i="14"/>
  <c r="D12" i="14"/>
  <c r="C12" i="14"/>
  <c r="D11" i="14"/>
  <c r="C11" i="14"/>
  <c r="D10" i="14"/>
  <c r="C10" i="14"/>
  <c r="D9" i="14"/>
  <c r="C9" i="14"/>
  <c r="D8" i="14"/>
  <c r="C8" i="14"/>
  <c r="D5" i="14"/>
  <c r="C5" i="14"/>
  <c r="D4" i="14"/>
  <c r="C4" i="14"/>
  <c r="C262" i="13"/>
  <c r="C261" i="13"/>
  <c r="C257" i="13"/>
  <c r="C256" i="13"/>
  <c r="D253" i="13"/>
  <c r="C253" i="13"/>
  <c r="C252" i="13"/>
  <c r="C250" i="13"/>
  <c r="C248" i="13"/>
  <c r="C247" i="13"/>
  <c r="C239" i="13"/>
  <c r="C235" i="13"/>
  <c r="C229" i="13"/>
  <c r="C228" i="13"/>
  <c r="C227" i="13"/>
  <c r="C226" i="13"/>
  <c r="C224" i="13"/>
  <c r="C223" i="13"/>
  <c r="C222" i="13"/>
  <c r="C221" i="13"/>
  <c r="C220" i="13"/>
  <c r="C217" i="13"/>
  <c r="C216" i="13"/>
  <c r="C215" i="13"/>
  <c r="C214" i="13"/>
  <c r="C213" i="13"/>
  <c r="C212" i="13"/>
  <c r="C211" i="13"/>
  <c r="C210" i="13"/>
  <c r="C209" i="13"/>
  <c r="C208" i="13"/>
  <c r="D204" i="13"/>
  <c r="C204" i="13"/>
  <c r="C202" i="13"/>
  <c r="C203" i="13"/>
  <c r="C200" i="13"/>
  <c r="C199" i="13"/>
  <c r="C198" i="13"/>
  <c r="C197" i="13"/>
  <c r="C196" i="13"/>
  <c r="C195" i="13"/>
  <c r="C194" i="13"/>
  <c r="C193" i="13"/>
  <c r="C192" i="13"/>
  <c r="C190" i="13"/>
  <c r="C189" i="13"/>
  <c r="C187" i="13"/>
  <c r="C186" i="13"/>
  <c r="C185" i="13"/>
  <c r="C184" i="13"/>
  <c r="C181" i="13"/>
  <c r="C180" i="13"/>
  <c r="C176" i="13"/>
  <c r="C175" i="13"/>
  <c r="C174" i="13"/>
  <c r="C158" i="13"/>
  <c r="D78" i="13"/>
  <c r="C78" i="13"/>
  <c r="D77" i="13"/>
  <c r="C77" i="13"/>
  <c r="D159" i="13"/>
  <c r="C159" i="13"/>
  <c r="D158" i="13"/>
  <c r="D157" i="13"/>
  <c r="C157" i="13"/>
  <c r="C155" i="13"/>
  <c r="C155" i="12"/>
  <c r="C155" i="11"/>
  <c r="C154" i="13"/>
  <c r="C150" i="13"/>
  <c r="C149" i="13"/>
  <c r="C103" i="13"/>
  <c r="C99" i="13"/>
  <c r="C100" i="13"/>
  <c r="C98" i="13"/>
  <c r="C96" i="13"/>
  <c r="C93" i="13"/>
  <c r="C92" i="13"/>
  <c r="C75" i="13"/>
  <c r="C73" i="13"/>
  <c r="C72" i="13"/>
  <c r="C71" i="12"/>
  <c r="C71" i="13"/>
  <c r="C69" i="13"/>
  <c r="C68" i="13"/>
  <c r="C67" i="13"/>
  <c r="C66" i="13"/>
  <c r="C65" i="13"/>
  <c r="C61" i="13"/>
  <c r="C45" i="13"/>
  <c r="C44" i="13"/>
  <c r="C43" i="13"/>
  <c r="C38" i="13"/>
  <c r="C37" i="13"/>
  <c r="C36" i="13"/>
  <c r="C33" i="13"/>
  <c r="C35" i="13"/>
  <c r="C33" i="6"/>
  <c r="C33" i="11"/>
  <c r="C33" i="12"/>
  <c r="C30" i="12"/>
  <c r="C31" i="12"/>
  <c r="C31" i="13"/>
  <c r="C30" i="13"/>
  <c r="C23" i="13"/>
  <c r="C23" i="11"/>
  <c r="C23" i="12"/>
  <c r="C22" i="13"/>
  <c r="C21" i="13"/>
  <c r="C20" i="13"/>
  <c r="C4" i="13"/>
  <c r="C100" i="6"/>
  <c r="C100" i="11"/>
  <c r="C100" i="12"/>
  <c r="D100" i="13"/>
  <c r="D16" i="11"/>
  <c r="C16" i="11"/>
  <c r="D264" i="13"/>
  <c r="C264" i="13"/>
  <c r="D263" i="13"/>
  <c r="C263" i="13"/>
  <c r="D262" i="13"/>
  <c r="D261" i="13"/>
  <c r="D260" i="13"/>
  <c r="C260" i="13"/>
  <c r="D259" i="13"/>
  <c r="C259" i="13"/>
  <c r="D258" i="13"/>
  <c r="C258" i="13"/>
  <c r="D257" i="13"/>
  <c r="D256" i="13"/>
  <c r="D254" i="13"/>
  <c r="C254" i="13"/>
  <c r="D252" i="13"/>
  <c r="D251" i="13"/>
  <c r="C251" i="13"/>
  <c r="D250" i="13"/>
  <c r="D249" i="13"/>
  <c r="C249" i="13"/>
  <c r="D248" i="13"/>
  <c r="D247" i="13"/>
  <c r="D245" i="13"/>
  <c r="C245" i="13"/>
  <c r="D244" i="13"/>
  <c r="C244" i="13"/>
  <c r="D242" i="13"/>
  <c r="C242" i="13"/>
  <c r="D241" i="13"/>
  <c r="C241" i="13"/>
  <c r="D239" i="13"/>
  <c r="D238" i="13"/>
  <c r="C238" i="13"/>
  <c r="D237" i="13"/>
  <c r="C237" i="13"/>
  <c r="D236" i="13"/>
  <c r="C236" i="13"/>
  <c r="D235" i="13"/>
  <c r="D234" i="13"/>
  <c r="C234" i="13"/>
  <c r="D233" i="13"/>
  <c r="C233" i="13"/>
  <c r="D232" i="13"/>
  <c r="C232" i="13"/>
  <c r="D231" i="13"/>
  <c r="C231" i="13"/>
  <c r="D229" i="13"/>
  <c r="D228" i="13"/>
  <c r="D227" i="13"/>
  <c r="D226" i="13"/>
  <c r="D225" i="13"/>
  <c r="C225" i="13"/>
  <c r="D224" i="13"/>
  <c r="D223" i="13"/>
  <c r="D222" i="13"/>
  <c r="D221" i="13"/>
  <c r="D220" i="13"/>
  <c r="D217" i="13"/>
  <c r="D216" i="13"/>
  <c r="D215" i="13"/>
  <c r="D214" i="13"/>
  <c r="D213" i="13"/>
  <c r="D212" i="13"/>
  <c r="D211" i="13"/>
  <c r="D210" i="13"/>
  <c r="D209" i="13"/>
  <c r="D208" i="13"/>
  <c r="D205" i="13"/>
  <c r="C205" i="13"/>
  <c r="D203" i="13"/>
  <c r="D202" i="13"/>
  <c r="D201" i="13"/>
  <c r="C201" i="13"/>
  <c r="D200" i="13"/>
  <c r="D199" i="13"/>
  <c r="D198" i="13"/>
  <c r="D197" i="13"/>
  <c r="D196" i="13"/>
  <c r="D195" i="13"/>
  <c r="D194" i="13"/>
  <c r="D193" i="13"/>
  <c r="D192" i="13"/>
  <c r="D191" i="13"/>
  <c r="C191" i="13"/>
  <c r="D190" i="13"/>
  <c r="D189" i="13"/>
  <c r="D187" i="13"/>
  <c r="D186" i="13"/>
  <c r="D185" i="13"/>
  <c r="D184" i="13"/>
  <c r="D181" i="13"/>
  <c r="D180" i="13"/>
  <c r="D179" i="13"/>
  <c r="C179" i="13"/>
  <c r="D178" i="13"/>
  <c r="C178" i="13"/>
  <c r="D177" i="13"/>
  <c r="C177" i="13"/>
  <c r="D176" i="13"/>
  <c r="D175" i="13"/>
  <c r="D174" i="13"/>
  <c r="D168" i="13"/>
  <c r="C168" i="13"/>
  <c r="D167" i="13"/>
  <c r="C167" i="13"/>
  <c r="D165" i="13"/>
  <c r="C165" i="13"/>
  <c r="D164" i="13"/>
  <c r="C164" i="13"/>
  <c r="D163" i="13"/>
  <c r="C163" i="13"/>
  <c r="D161" i="13"/>
  <c r="C161" i="13"/>
  <c r="D155" i="13"/>
  <c r="D154" i="13"/>
  <c r="D153" i="13"/>
  <c r="C153" i="13"/>
  <c r="D152" i="13"/>
  <c r="C152" i="13"/>
  <c r="D151" i="13"/>
  <c r="C151" i="13"/>
  <c r="D150" i="13"/>
  <c r="D149" i="13"/>
  <c r="D147" i="13"/>
  <c r="C147" i="13"/>
  <c r="D146" i="13"/>
  <c r="C146" i="13"/>
  <c r="D145" i="13"/>
  <c r="C145" i="13"/>
  <c r="D144" i="13"/>
  <c r="C144" i="13"/>
  <c r="D142" i="13"/>
  <c r="C142" i="13"/>
  <c r="D141" i="13"/>
  <c r="C141" i="13"/>
  <c r="D140" i="13"/>
  <c r="C140" i="13"/>
  <c r="D139" i="13"/>
  <c r="C139" i="13"/>
  <c r="D137" i="13"/>
  <c r="C137" i="13"/>
  <c r="D136" i="13"/>
  <c r="C136" i="13"/>
  <c r="D133" i="13"/>
  <c r="C133" i="13"/>
  <c r="D132" i="13"/>
  <c r="C132" i="13"/>
  <c r="D131" i="13"/>
  <c r="C131" i="13"/>
  <c r="D130" i="13"/>
  <c r="C130" i="13"/>
  <c r="D129" i="13"/>
  <c r="C129" i="13"/>
  <c r="D128" i="13"/>
  <c r="C128" i="13"/>
  <c r="D127" i="13"/>
  <c r="C127" i="13"/>
  <c r="D126" i="13"/>
  <c r="C126" i="13"/>
  <c r="D124" i="13"/>
  <c r="C124" i="13"/>
  <c r="D123" i="13"/>
  <c r="C123" i="13"/>
  <c r="D122" i="13"/>
  <c r="C122" i="13"/>
  <c r="D121" i="13"/>
  <c r="C121" i="13"/>
  <c r="D119" i="13"/>
  <c r="C119" i="13"/>
  <c r="D118" i="13"/>
  <c r="C118" i="13"/>
  <c r="D117" i="13"/>
  <c r="C117" i="13"/>
  <c r="D116" i="13"/>
  <c r="C116" i="13"/>
  <c r="D114" i="13"/>
  <c r="C114" i="13"/>
  <c r="D113" i="13"/>
  <c r="C113" i="13"/>
  <c r="D112" i="13"/>
  <c r="C112" i="13"/>
  <c r="D110" i="13"/>
  <c r="C110" i="13"/>
  <c r="D109" i="13"/>
  <c r="C109" i="13"/>
  <c r="D106" i="13"/>
  <c r="C106" i="13"/>
  <c r="D105" i="13"/>
  <c r="C105" i="13"/>
  <c r="D103" i="13"/>
  <c r="D102" i="13"/>
  <c r="C102" i="13"/>
  <c r="D101" i="13"/>
  <c r="C101" i="13"/>
  <c r="D99" i="13"/>
  <c r="D98" i="13"/>
  <c r="D97" i="13"/>
  <c r="C97" i="13"/>
  <c r="D96" i="13"/>
  <c r="D95" i="13"/>
  <c r="C95" i="13"/>
  <c r="D94" i="13"/>
  <c r="C94" i="13"/>
  <c r="D93" i="13"/>
  <c r="D92" i="13"/>
  <c r="D90" i="13"/>
  <c r="C90" i="13"/>
  <c r="D88" i="13"/>
  <c r="C88" i="13"/>
  <c r="D87" i="13"/>
  <c r="C87" i="13"/>
  <c r="D86" i="13"/>
  <c r="C86" i="13"/>
  <c r="D85" i="13"/>
  <c r="C85" i="13"/>
  <c r="D83" i="13"/>
  <c r="C83" i="13"/>
  <c r="D82" i="13"/>
  <c r="C82" i="13"/>
  <c r="D81" i="13"/>
  <c r="C81" i="13"/>
  <c r="D75" i="13"/>
  <c r="D74" i="13"/>
  <c r="C74" i="13"/>
  <c r="D73" i="13"/>
  <c r="D72" i="13"/>
  <c r="D71" i="13"/>
  <c r="D70" i="13"/>
  <c r="C70" i="13"/>
  <c r="D69" i="13"/>
  <c r="D68" i="13"/>
  <c r="D67" i="13"/>
  <c r="D66" i="13"/>
  <c r="D65" i="13"/>
  <c r="D62" i="13"/>
  <c r="C62" i="13"/>
  <c r="D61" i="13"/>
  <c r="D60" i="13"/>
  <c r="C60" i="13"/>
  <c r="D58" i="13"/>
  <c r="C58" i="13"/>
  <c r="D56" i="13"/>
  <c r="C56" i="13"/>
  <c r="D54" i="13"/>
  <c r="C54" i="13"/>
  <c r="D53" i="13"/>
  <c r="C53" i="13"/>
  <c r="D52" i="13"/>
  <c r="C52" i="13"/>
  <c r="D51" i="13"/>
  <c r="C51" i="13"/>
  <c r="D48" i="13"/>
  <c r="C48" i="13"/>
  <c r="D47" i="13"/>
  <c r="C47" i="13"/>
  <c r="D45" i="13"/>
  <c r="D44" i="13"/>
  <c r="D43" i="13"/>
  <c r="D39" i="13"/>
  <c r="C39" i="13"/>
  <c r="D38" i="13"/>
  <c r="D37" i="13"/>
  <c r="D36" i="13"/>
  <c r="D35" i="13"/>
  <c r="D34" i="13"/>
  <c r="C34" i="13"/>
  <c r="D33" i="13"/>
  <c r="D32" i="13"/>
  <c r="C32" i="13"/>
  <c r="D31" i="13"/>
  <c r="D30" i="13"/>
  <c r="D25" i="13"/>
  <c r="C25" i="13"/>
  <c r="D24" i="13"/>
  <c r="C24" i="13"/>
  <c r="D23" i="13"/>
  <c r="D22" i="13"/>
  <c r="D21" i="13"/>
  <c r="D20" i="13"/>
  <c r="D18" i="13"/>
  <c r="C18" i="13"/>
  <c r="D17" i="13"/>
  <c r="C17" i="13"/>
  <c r="D16" i="13"/>
  <c r="C16" i="13"/>
  <c r="D15" i="13"/>
  <c r="C15" i="13"/>
  <c r="D13" i="13"/>
  <c r="C13" i="13"/>
  <c r="D12" i="13"/>
  <c r="C12" i="13"/>
  <c r="D11" i="13"/>
  <c r="C11" i="13"/>
  <c r="D10" i="13"/>
  <c r="C10" i="13"/>
  <c r="D9" i="13"/>
  <c r="C9" i="13"/>
  <c r="D8" i="13"/>
  <c r="C8" i="13"/>
  <c r="D5" i="13"/>
  <c r="C5" i="13"/>
  <c r="D4" i="13"/>
  <c r="D264" i="12"/>
  <c r="C264" i="12"/>
  <c r="C262" i="12"/>
  <c r="C261" i="12"/>
  <c r="C256" i="6"/>
  <c r="C257" i="6"/>
  <c r="C256" i="11"/>
  <c r="C257" i="11"/>
  <c r="C257" i="12"/>
  <c r="C256" i="12"/>
  <c r="C253" i="12"/>
  <c r="D252" i="12"/>
  <c r="C252" i="12"/>
  <c r="C251" i="12"/>
  <c r="C250" i="12"/>
  <c r="D249" i="12"/>
  <c r="C249" i="12"/>
  <c r="D248" i="12"/>
  <c r="C248" i="12"/>
  <c r="C247" i="12"/>
  <c r="C237" i="12"/>
  <c r="C239" i="12"/>
  <c r="C239" i="11"/>
  <c r="D234" i="6"/>
  <c r="D233" i="6"/>
  <c r="D232" i="6"/>
  <c r="D231" i="6"/>
  <c r="C237" i="11"/>
  <c r="C235" i="12"/>
  <c r="C236" i="11"/>
  <c r="D236" i="11"/>
  <c r="D237" i="11"/>
  <c r="D239" i="11"/>
  <c r="D234" i="11"/>
  <c r="C234" i="11"/>
  <c r="D233" i="11"/>
  <c r="C233" i="11"/>
  <c r="D232" i="11"/>
  <c r="C232" i="11"/>
  <c r="D231" i="11"/>
  <c r="C231" i="11"/>
  <c r="D234" i="12"/>
  <c r="C234" i="12"/>
  <c r="D233" i="12"/>
  <c r="C233" i="12"/>
  <c r="D231" i="12"/>
  <c r="C231" i="12"/>
  <c r="C229" i="12"/>
  <c r="C228" i="12"/>
  <c r="C227" i="12"/>
  <c r="C226" i="12"/>
  <c r="D245" i="12"/>
  <c r="C245" i="12"/>
  <c r="D244" i="12"/>
  <c r="C244" i="12"/>
  <c r="D242" i="12"/>
  <c r="C242" i="12"/>
  <c r="D241" i="12"/>
  <c r="C241" i="12"/>
  <c r="D238" i="12"/>
  <c r="C238" i="12"/>
  <c r="D237" i="12"/>
  <c r="D236" i="12"/>
  <c r="C236" i="12"/>
  <c r="D232" i="12"/>
  <c r="C232" i="12"/>
  <c r="D225" i="12"/>
  <c r="C225" i="12"/>
  <c r="C224" i="12"/>
  <c r="C223" i="12"/>
  <c r="C222" i="12"/>
  <c r="C221" i="12"/>
  <c r="C220" i="12"/>
  <c r="C217" i="12"/>
  <c r="C216" i="12"/>
  <c r="C215" i="12"/>
  <c r="C214" i="12"/>
  <c r="C213" i="12"/>
  <c r="C212" i="12"/>
  <c r="C211" i="12"/>
  <c r="C210" i="12"/>
  <c r="C209" i="12"/>
  <c r="C208" i="12"/>
  <c r="C204" i="12"/>
  <c r="C203" i="12"/>
  <c r="C202" i="12"/>
  <c r="D201" i="12"/>
  <c r="C201" i="12"/>
  <c r="C200" i="12"/>
  <c r="C199" i="12"/>
  <c r="C198" i="12"/>
  <c r="C197" i="12"/>
  <c r="C196" i="12"/>
  <c r="C195" i="12"/>
  <c r="C194" i="12"/>
  <c r="C193" i="12"/>
  <c r="C192" i="12"/>
  <c r="D190" i="12"/>
  <c r="C190" i="12"/>
  <c r="C189" i="12"/>
  <c r="C187" i="12"/>
  <c r="C186" i="12"/>
  <c r="C185" i="12"/>
  <c r="C184" i="12"/>
  <c r="C180" i="12"/>
  <c r="C180" i="11"/>
  <c r="C180" i="6"/>
  <c r="C175" i="12"/>
  <c r="C176" i="12"/>
  <c r="C181" i="12"/>
  <c r="D179" i="6"/>
  <c r="C179" i="6"/>
  <c r="D179" i="11"/>
  <c r="C179" i="11"/>
  <c r="D179" i="12"/>
  <c r="C179" i="12"/>
  <c r="C174" i="12"/>
  <c r="C159" i="12"/>
  <c r="C158" i="12"/>
  <c r="C157" i="12"/>
  <c r="D158" i="12"/>
  <c r="D154" i="12"/>
  <c r="C154" i="12"/>
  <c r="D157" i="12"/>
  <c r="C75" i="12"/>
  <c r="C73" i="12"/>
  <c r="C72" i="12"/>
  <c r="C38" i="12"/>
  <c r="D153" i="12"/>
  <c r="C153" i="12"/>
  <c r="D152" i="12"/>
  <c r="C152" i="12"/>
  <c r="C150" i="12"/>
  <c r="C149" i="12"/>
  <c r="C103" i="12"/>
  <c r="D101" i="12"/>
  <c r="C101" i="12"/>
  <c r="D100" i="12"/>
  <c r="C96" i="6"/>
  <c r="C96" i="11"/>
  <c r="C96" i="12"/>
  <c r="D99" i="12"/>
  <c r="C99" i="12"/>
  <c r="D98" i="12"/>
  <c r="C98" i="12"/>
  <c r="D97" i="12"/>
  <c r="C97" i="12"/>
  <c r="D95" i="12"/>
  <c r="C95" i="12"/>
  <c r="C93" i="12"/>
  <c r="C92" i="12"/>
  <c r="C92" i="11"/>
  <c r="D90" i="12"/>
  <c r="C90" i="12"/>
  <c r="D78" i="12"/>
  <c r="C78" i="12"/>
  <c r="D77" i="12"/>
  <c r="C77" i="12"/>
  <c r="C65" i="12"/>
  <c r="C61" i="12"/>
  <c r="C45" i="12"/>
  <c r="C44" i="12"/>
  <c r="C43" i="12"/>
  <c r="C37" i="12"/>
  <c r="C36" i="12"/>
  <c r="C35" i="12"/>
  <c r="C22" i="12"/>
  <c r="C21" i="12"/>
  <c r="C20" i="12"/>
  <c r="C4" i="12"/>
  <c r="D74" i="12"/>
  <c r="C74" i="12"/>
  <c r="C69" i="12"/>
  <c r="C68" i="12"/>
  <c r="C67" i="12"/>
  <c r="C66" i="12"/>
  <c r="D62" i="12"/>
  <c r="C62" i="12"/>
  <c r="C30" i="6"/>
  <c r="C30" i="11"/>
  <c r="D60" i="12"/>
  <c r="C60" i="12"/>
  <c r="C47" i="11"/>
  <c r="D32" i="12"/>
  <c r="C32" i="12"/>
  <c r="D263" i="12"/>
  <c r="C263" i="12"/>
  <c r="D262" i="12"/>
  <c r="D261" i="12"/>
  <c r="D260" i="12"/>
  <c r="C260" i="12"/>
  <c r="D259" i="12"/>
  <c r="C259" i="12"/>
  <c r="D258" i="12"/>
  <c r="C258" i="12"/>
  <c r="D257" i="12"/>
  <c r="D256" i="12"/>
  <c r="D254" i="12"/>
  <c r="C254" i="12"/>
  <c r="D253" i="12"/>
  <c r="D251" i="12"/>
  <c r="D250" i="12"/>
  <c r="D247" i="12"/>
  <c r="D239" i="12"/>
  <c r="D235" i="12"/>
  <c r="D229" i="12"/>
  <c r="D228" i="12"/>
  <c r="D227" i="12"/>
  <c r="D226" i="12"/>
  <c r="D224" i="12"/>
  <c r="D223" i="12"/>
  <c r="D222" i="12"/>
  <c r="D221" i="12"/>
  <c r="D220" i="12"/>
  <c r="D217" i="12"/>
  <c r="D216" i="12"/>
  <c r="D215" i="12"/>
  <c r="D214" i="12"/>
  <c r="D213" i="12"/>
  <c r="D212" i="12"/>
  <c r="D211" i="12"/>
  <c r="D210" i="12"/>
  <c r="D209" i="12"/>
  <c r="D208" i="12"/>
  <c r="D205" i="12"/>
  <c r="C205" i="12"/>
  <c r="D204" i="12"/>
  <c r="D203" i="12"/>
  <c r="D202" i="12"/>
  <c r="D200" i="12"/>
  <c r="D199" i="12"/>
  <c r="D198" i="12"/>
  <c r="D197" i="12"/>
  <c r="D196" i="12"/>
  <c r="D195" i="12"/>
  <c r="D194" i="12"/>
  <c r="D193" i="12"/>
  <c r="D192" i="12"/>
  <c r="D191" i="12"/>
  <c r="C191" i="12"/>
  <c r="D189" i="12"/>
  <c r="D187" i="12"/>
  <c r="D186" i="12"/>
  <c r="D185" i="12"/>
  <c r="D184" i="12"/>
  <c r="D181" i="12"/>
  <c r="D180" i="12"/>
  <c r="D178" i="12"/>
  <c r="C178" i="12"/>
  <c r="D177" i="12"/>
  <c r="C177" i="12"/>
  <c r="D176" i="12"/>
  <c r="D175" i="12"/>
  <c r="D174" i="12"/>
  <c r="D168" i="12"/>
  <c r="C168" i="12"/>
  <c r="D167" i="12"/>
  <c r="C167" i="12"/>
  <c r="D165" i="12"/>
  <c r="C165" i="12"/>
  <c r="D164" i="12"/>
  <c r="C164" i="12"/>
  <c r="D163" i="12"/>
  <c r="C163" i="12"/>
  <c r="D161" i="12"/>
  <c r="C161" i="12"/>
  <c r="D159" i="12"/>
  <c r="D155" i="12"/>
  <c r="D151" i="12"/>
  <c r="C151" i="12"/>
  <c r="D150" i="12"/>
  <c r="D149" i="12"/>
  <c r="D147" i="12"/>
  <c r="C147" i="12"/>
  <c r="D146" i="12"/>
  <c r="C146" i="12"/>
  <c r="D145" i="12"/>
  <c r="C145" i="12"/>
  <c r="D144" i="12"/>
  <c r="C144" i="12"/>
  <c r="D142" i="12"/>
  <c r="C142" i="12"/>
  <c r="D141" i="12"/>
  <c r="C141" i="12"/>
  <c r="D140" i="12"/>
  <c r="C140" i="12"/>
  <c r="D139" i="12"/>
  <c r="C139" i="12"/>
  <c r="D137" i="12"/>
  <c r="C137" i="12"/>
  <c r="D136" i="12"/>
  <c r="C136" i="12"/>
  <c r="D133" i="12"/>
  <c r="C133" i="12"/>
  <c r="D132" i="12"/>
  <c r="C132" i="12"/>
  <c r="D131" i="12"/>
  <c r="C131" i="12"/>
  <c r="D130" i="12"/>
  <c r="C130" i="12"/>
  <c r="D129" i="12"/>
  <c r="C129" i="12"/>
  <c r="D128" i="12"/>
  <c r="C128" i="12"/>
  <c r="D127" i="12"/>
  <c r="C127" i="12"/>
  <c r="D126" i="12"/>
  <c r="C126" i="12"/>
  <c r="D124" i="12"/>
  <c r="C124" i="12"/>
  <c r="D123" i="12"/>
  <c r="C123" i="12"/>
  <c r="D122" i="12"/>
  <c r="C122" i="12"/>
  <c r="D121" i="12"/>
  <c r="C121" i="12"/>
  <c r="D119" i="12"/>
  <c r="C119" i="12"/>
  <c r="D118" i="12"/>
  <c r="C118" i="12"/>
  <c r="D117" i="12"/>
  <c r="C117" i="12"/>
  <c r="D116" i="12"/>
  <c r="C116" i="12"/>
  <c r="D114" i="12"/>
  <c r="C114" i="12"/>
  <c r="D113" i="12"/>
  <c r="C113" i="12"/>
  <c r="D112" i="12"/>
  <c r="C112" i="12"/>
  <c r="D110" i="12"/>
  <c r="C110" i="12"/>
  <c r="D109" i="12"/>
  <c r="C109" i="12"/>
  <c r="D106" i="12"/>
  <c r="C106" i="12"/>
  <c r="D105" i="12"/>
  <c r="C105" i="12"/>
  <c r="D103" i="12"/>
  <c r="D102" i="12"/>
  <c r="C102" i="12"/>
  <c r="D96" i="12"/>
  <c r="D94" i="12"/>
  <c r="C94" i="12"/>
  <c r="D93" i="12"/>
  <c r="D92" i="12"/>
  <c r="D88" i="12"/>
  <c r="C88" i="12"/>
  <c r="D87" i="12"/>
  <c r="C87" i="12"/>
  <c r="D86" i="12"/>
  <c r="C86" i="12"/>
  <c r="D85" i="12"/>
  <c r="C85" i="12"/>
  <c r="D83" i="12"/>
  <c r="C83" i="12"/>
  <c r="D82" i="12"/>
  <c r="C82" i="12"/>
  <c r="D81" i="12"/>
  <c r="C81" i="12"/>
  <c r="D75" i="12"/>
  <c r="D73" i="12"/>
  <c r="D72" i="12"/>
  <c r="D71" i="12"/>
  <c r="D70" i="12"/>
  <c r="C70" i="12"/>
  <c r="D69" i="12"/>
  <c r="D68" i="12"/>
  <c r="D67" i="12"/>
  <c r="D66" i="12"/>
  <c r="D65" i="12"/>
  <c r="D61" i="12"/>
  <c r="D56" i="12"/>
  <c r="C56" i="12"/>
  <c r="D45" i="12"/>
  <c r="D44" i="12"/>
  <c r="D43" i="12"/>
  <c r="D39" i="12"/>
  <c r="C39" i="12"/>
  <c r="D38" i="12"/>
  <c r="D37" i="12"/>
  <c r="D36" i="12"/>
  <c r="D35" i="12"/>
  <c r="D34" i="12"/>
  <c r="C34" i="12"/>
  <c r="D33" i="12"/>
  <c r="D31" i="12"/>
  <c r="D30" i="12"/>
  <c r="D25" i="12"/>
  <c r="C25" i="12"/>
  <c r="D24" i="12"/>
  <c r="C24" i="12"/>
  <c r="D23" i="12"/>
  <c r="D22" i="12"/>
  <c r="D21" i="12"/>
  <c r="D20" i="12"/>
  <c r="D18" i="12"/>
  <c r="C18" i="12"/>
  <c r="D17" i="12"/>
  <c r="C17" i="12"/>
  <c r="D16" i="12"/>
  <c r="C16" i="12"/>
  <c r="D15" i="12"/>
  <c r="C15" i="12"/>
  <c r="D13" i="12"/>
  <c r="C13" i="12"/>
  <c r="D12" i="12"/>
  <c r="C12" i="12"/>
  <c r="D11" i="12"/>
  <c r="C11" i="12"/>
  <c r="D10" i="12"/>
  <c r="C10" i="12"/>
  <c r="D9" i="12"/>
  <c r="C9" i="12"/>
  <c r="D8" i="12"/>
  <c r="C8" i="12"/>
  <c r="D5" i="12"/>
  <c r="C5" i="12"/>
  <c r="D4" i="12"/>
  <c r="D264" i="11"/>
  <c r="C264" i="11"/>
  <c r="C262" i="11"/>
  <c r="C261" i="11"/>
  <c r="D256" i="11"/>
  <c r="D257" i="11"/>
  <c r="C253" i="11"/>
  <c r="D252" i="11"/>
  <c r="D251" i="11"/>
  <c r="D250" i="11"/>
  <c r="C252" i="11"/>
  <c r="C251" i="11"/>
  <c r="C250" i="11"/>
  <c r="D249" i="11"/>
  <c r="D248" i="11"/>
  <c r="C249" i="11"/>
  <c r="C248" i="11"/>
  <c r="C247" i="11"/>
  <c r="D245" i="11"/>
  <c r="C245" i="11"/>
  <c r="D244" i="11"/>
  <c r="C244" i="11"/>
  <c r="C242" i="11"/>
  <c r="C241" i="11"/>
  <c r="D242" i="11"/>
  <c r="D241" i="11"/>
  <c r="D74" i="11"/>
  <c r="C237" i="6"/>
  <c r="C236" i="6"/>
  <c r="C235" i="11"/>
  <c r="D99" i="11"/>
  <c r="C229" i="11"/>
  <c r="C228" i="11"/>
  <c r="C227" i="11"/>
  <c r="C226" i="11"/>
  <c r="C225" i="11"/>
  <c r="C224" i="11"/>
  <c r="C223" i="11"/>
  <c r="C222" i="11"/>
  <c r="C221" i="11"/>
  <c r="C220" i="11"/>
  <c r="C217" i="11"/>
  <c r="C216" i="11"/>
  <c r="C215" i="11"/>
  <c r="C214" i="11"/>
  <c r="C213" i="11"/>
  <c r="C212" i="11"/>
  <c r="C211" i="11"/>
  <c r="C210" i="11"/>
  <c r="C209" i="11"/>
  <c r="C208" i="11"/>
  <c r="C204" i="11"/>
  <c r="C202" i="11"/>
  <c r="C201" i="11"/>
  <c r="C203" i="11"/>
  <c r="C199" i="11"/>
  <c r="C200" i="11"/>
  <c r="C198" i="11"/>
  <c r="C197" i="11"/>
  <c r="C196" i="11"/>
  <c r="C195" i="11"/>
  <c r="C194" i="11"/>
  <c r="C193" i="11"/>
  <c r="C192" i="11"/>
  <c r="D88" i="11"/>
  <c r="C88" i="11"/>
  <c r="D87" i="11"/>
  <c r="C87" i="11"/>
  <c r="D86" i="11"/>
  <c r="C86" i="11"/>
  <c r="D85" i="11"/>
  <c r="C85" i="11"/>
  <c r="C82" i="11"/>
  <c r="D83" i="11"/>
  <c r="C83" i="11"/>
  <c r="D82" i="11"/>
  <c r="C81" i="11"/>
  <c r="D81" i="11"/>
  <c r="C190" i="11"/>
  <c r="C189" i="11"/>
  <c r="C187" i="11"/>
  <c r="C186" i="11"/>
  <c r="C185" i="11"/>
  <c r="C184" i="11"/>
  <c r="C181" i="11"/>
  <c r="D178" i="11"/>
  <c r="C178" i="11"/>
  <c r="C176" i="11"/>
  <c r="C175" i="11"/>
  <c r="C174" i="11"/>
  <c r="D158" i="11"/>
  <c r="C159" i="11"/>
  <c r="C158" i="11"/>
  <c r="C157" i="11"/>
  <c r="D157" i="11"/>
  <c r="D155" i="11"/>
  <c r="D154" i="11"/>
  <c r="C154" i="11"/>
  <c r="D151" i="11"/>
  <c r="D153" i="11"/>
  <c r="C153" i="11"/>
  <c r="D152" i="11"/>
  <c r="C152" i="11"/>
  <c r="C150" i="11"/>
  <c r="C149" i="11"/>
  <c r="C103" i="11"/>
  <c r="D101" i="11"/>
  <c r="D100" i="11"/>
  <c r="D98" i="11"/>
  <c r="D97" i="11"/>
  <c r="C97" i="11"/>
  <c r="C98" i="11"/>
  <c r="C99" i="11"/>
  <c r="D95" i="11"/>
  <c r="C95" i="11"/>
  <c r="D93" i="6"/>
  <c r="D92" i="11"/>
  <c r="D93" i="11"/>
  <c r="C93" i="6"/>
  <c r="C93" i="11"/>
  <c r="D90" i="11"/>
  <c r="C90" i="11"/>
  <c r="D78" i="11"/>
  <c r="C78" i="11"/>
  <c r="C77" i="11"/>
  <c r="D77" i="11"/>
  <c r="C75" i="11"/>
  <c r="C75" i="6"/>
  <c r="C74" i="11"/>
  <c r="C73" i="11"/>
  <c r="C72" i="11"/>
  <c r="D71" i="11"/>
  <c r="C70" i="11"/>
  <c r="C71" i="11"/>
  <c r="D70" i="11"/>
  <c r="C69" i="11"/>
  <c r="D62" i="11"/>
  <c r="C62" i="11"/>
  <c r="C61" i="11"/>
  <c r="D60" i="11"/>
  <c r="D47" i="11"/>
  <c r="D43" i="11"/>
  <c r="D44" i="11"/>
  <c r="C43" i="11"/>
  <c r="C45" i="11"/>
  <c r="C44" i="11"/>
  <c r="C48" i="11"/>
  <c r="C38" i="11"/>
  <c r="C37" i="11"/>
  <c r="C36" i="11"/>
  <c r="C35" i="11"/>
  <c r="C37" i="6"/>
  <c r="C31" i="11"/>
  <c r="C25" i="11"/>
  <c r="D32" i="11"/>
  <c r="C32" i="11"/>
  <c r="C22" i="11"/>
  <c r="C22" i="6"/>
  <c r="C23" i="6"/>
  <c r="C21" i="11"/>
  <c r="C20" i="11"/>
  <c r="D4" i="11"/>
  <c r="C4" i="11"/>
  <c r="D263" i="11"/>
  <c r="C263" i="11"/>
  <c r="D262" i="11"/>
  <c r="D261" i="11"/>
  <c r="D260" i="11"/>
  <c r="C260" i="11"/>
  <c r="D259" i="11"/>
  <c r="C259" i="11"/>
  <c r="D258" i="11"/>
  <c r="C258" i="11"/>
  <c r="D254" i="11"/>
  <c r="C254" i="11"/>
  <c r="D253" i="11"/>
  <c r="D247" i="11"/>
  <c r="D238" i="11"/>
  <c r="C238" i="11"/>
  <c r="D235" i="11"/>
  <c r="D229" i="11"/>
  <c r="D228" i="11"/>
  <c r="D227" i="11"/>
  <c r="D226" i="11"/>
  <c r="D225" i="11"/>
  <c r="D224" i="11"/>
  <c r="D223" i="11"/>
  <c r="D222" i="11"/>
  <c r="D221" i="11"/>
  <c r="D220" i="11"/>
  <c r="D217" i="11"/>
  <c r="D216" i="11"/>
  <c r="D215" i="11"/>
  <c r="D214" i="11"/>
  <c r="D213" i="11"/>
  <c r="D212" i="11"/>
  <c r="D211" i="11"/>
  <c r="D210" i="11"/>
  <c r="D209" i="11"/>
  <c r="D208" i="11"/>
  <c r="D205" i="11"/>
  <c r="C205" i="11"/>
  <c r="D204" i="11"/>
  <c r="D203" i="11"/>
  <c r="D202" i="11"/>
  <c r="D201" i="11"/>
  <c r="D200" i="11"/>
  <c r="D199" i="11"/>
  <c r="D198" i="11"/>
  <c r="D197" i="11"/>
  <c r="D196" i="11"/>
  <c r="D195" i="11"/>
  <c r="D194" i="11"/>
  <c r="D193" i="11"/>
  <c r="D192" i="11"/>
  <c r="D191" i="11"/>
  <c r="C191" i="11"/>
  <c r="D190" i="11"/>
  <c r="D189" i="11"/>
  <c r="D187" i="11"/>
  <c r="D186" i="11"/>
  <c r="D185" i="11"/>
  <c r="D184" i="11"/>
  <c r="D181" i="11"/>
  <c r="D180" i="11"/>
  <c r="D177" i="11"/>
  <c r="C177" i="11"/>
  <c r="D176" i="11"/>
  <c r="D175" i="11"/>
  <c r="D174" i="11"/>
  <c r="D168" i="11"/>
  <c r="C168" i="11"/>
  <c r="D167" i="11"/>
  <c r="C167" i="11"/>
  <c r="D165" i="11"/>
  <c r="C165" i="11"/>
  <c r="D164" i="11"/>
  <c r="C164" i="11"/>
  <c r="D163" i="11"/>
  <c r="C163" i="11"/>
  <c r="D161" i="11"/>
  <c r="C161" i="11"/>
  <c r="D159" i="11"/>
  <c r="C151" i="11"/>
  <c r="D150" i="11"/>
  <c r="D149" i="11"/>
  <c r="D147" i="11"/>
  <c r="C147" i="11"/>
  <c r="D146" i="11"/>
  <c r="C146" i="11"/>
  <c r="D145" i="11"/>
  <c r="C145" i="11"/>
  <c r="D144" i="11"/>
  <c r="C144" i="11"/>
  <c r="D142" i="11"/>
  <c r="C142" i="11"/>
  <c r="D141" i="11"/>
  <c r="C141" i="11"/>
  <c r="D140" i="11"/>
  <c r="C140" i="11"/>
  <c r="D139" i="11"/>
  <c r="C139" i="11"/>
  <c r="D137" i="11"/>
  <c r="C137" i="11"/>
  <c r="D136" i="11"/>
  <c r="C136" i="11"/>
  <c r="D133" i="11"/>
  <c r="C133" i="11"/>
  <c r="D132" i="11"/>
  <c r="C132" i="11"/>
  <c r="D131" i="11"/>
  <c r="C131" i="11"/>
  <c r="D130" i="11"/>
  <c r="C130" i="11"/>
  <c r="D129" i="11"/>
  <c r="C129" i="11"/>
  <c r="D128" i="11"/>
  <c r="C128" i="11"/>
  <c r="D127" i="11"/>
  <c r="C127" i="11"/>
  <c r="D126" i="11"/>
  <c r="C126" i="11"/>
  <c r="D124" i="11"/>
  <c r="C124" i="11"/>
  <c r="D123" i="11"/>
  <c r="C123" i="11"/>
  <c r="D122" i="11"/>
  <c r="C122" i="11"/>
  <c r="D121" i="11"/>
  <c r="C121" i="11"/>
  <c r="D119" i="11"/>
  <c r="C119" i="11"/>
  <c r="D118" i="11"/>
  <c r="C118" i="11"/>
  <c r="D117" i="11"/>
  <c r="C117" i="11"/>
  <c r="D116" i="11"/>
  <c r="C116" i="11"/>
  <c r="D114" i="11"/>
  <c r="C114" i="11"/>
  <c r="D113" i="11"/>
  <c r="C113" i="11"/>
  <c r="D112" i="11"/>
  <c r="C112" i="11"/>
  <c r="D110" i="11"/>
  <c r="C110" i="11"/>
  <c r="D109" i="11"/>
  <c r="C109" i="11"/>
  <c r="D106" i="11"/>
  <c r="C106" i="11"/>
  <c r="D105" i="11"/>
  <c r="C105" i="11"/>
  <c r="D103" i="11"/>
  <c r="D102" i="11"/>
  <c r="C102" i="11"/>
  <c r="C101" i="11"/>
  <c r="D96" i="11"/>
  <c r="D94" i="11"/>
  <c r="C94" i="11"/>
  <c r="D75" i="11"/>
  <c r="D73" i="11"/>
  <c r="D72" i="11"/>
  <c r="D69" i="11"/>
  <c r="D68" i="11"/>
  <c r="C68" i="11"/>
  <c r="D67" i="11"/>
  <c r="C67" i="11"/>
  <c r="D66" i="11"/>
  <c r="C66" i="11"/>
  <c r="D65" i="11"/>
  <c r="C65" i="11"/>
  <c r="D61" i="11"/>
  <c r="C60" i="11"/>
  <c r="D56" i="11"/>
  <c r="C56" i="11"/>
  <c r="D48" i="11"/>
  <c r="D45" i="11"/>
  <c r="D39" i="11"/>
  <c r="C39" i="11"/>
  <c r="D38" i="11"/>
  <c r="D37" i="11"/>
  <c r="D36" i="11"/>
  <c r="D35" i="11"/>
  <c r="D34" i="11"/>
  <c r="C34" i="11"/>
  <c r="D33" i="11"/>
  <c r="D31" i="11"/>
  <c r="D30" i="11"/>
  <c r="D25" i="11"/>
  <c r="D24" i="11"/>
  <c r="C24" i="11"/>
  <c r="D23" i="11"/>
  <c r="D22" i="11"/>
  <c r="D21" i="11"/>
  <c r="D20" i="11"/>
  <c r="D18" i="11"/>
  <c r="C18" i="11"/>
  <c r="D17" i="11"/>
  <c r="C17" i="11"/>
  <c r="D15" i="11"/>
  <c r="C15" i="11"/>
  <c r="D13" i="11"/>
  <c r="C13" i="11"/>
  <c r="D12" i="11"/>
  <c r="C12" i="11"/>
  <c r="D11" i="11"/>
  <c r="C11" i="11"/>
  <c r="D10" i="11"/>
  <c r="C10" i="11"/>
  <c r="D9" i="11"/>
  <c r="C9" i="11"/>
  <c r="D8" i="11"/>
  <c r="C8" i="11"/>
  <c r="D5" i="11"/>
  <c r="C5" i="11"/>
  <c r="D264" i="6"/>
  <c r="C264" i="6"/>
  <c r="C262" i="6"/>
  <c r="C261" i="6"/>
  <c r="D262" i="6"/>
  <c r="D261" i="6"/>
  <c r="D260" i="6"/>
  <c r="C260" i="6"/>
  <c r="D257" i="6"/>
  <c r="D256" i="6"/>
  <c r="D263" i="6"/>
  <c r="C263" i="6"/>
  <c r="D259" i="6"/>
  <c r="C259" i="6"/>
  <c r="D258" i="6"/>
  <c r="C258" i="6"/>
  <c r="D254" i="6"/>
  <c r="C254" i="6"/>
  <c r="D253" i="6"/>
  <c r="C253" i="6"/>
  <c r="D251" i="6"/>
  <c r="C251" i="6"/>
  <c r="C249" i="6"/>
  <c r="C245" i="6"/>
  <c r="C244" i="6"/>
  <c r="C248" i="6"/>
  <c r="D47" i="6"/>
  <c r="D252" i="6"/>
  <c r="C252" i="6"/>
  <c r="C250" i="6"/>
  <c r="D250" i="6"/>
  <c r="D249" i="6"/>
  <c r="D248" i="6"/>
  <c r="C247" i="6"/>
  <c r="D247" i="6"/>
  <c r="D245" i="6"/>
  <c r="D244" i="6"/>
  <c r="D242" i="6"/>
  <c r="D241" i="6"/>
  <c r="C242" i="6"/>
  <c r="C241" i="6"/>
  <c r="C239" i="6"/>
  <c r="D238" i="6"/>
  <c r="C238" i="6"/>
  <c r="D239" i="6"/>
  <c r="D237" i="6"/>
  <c r="D236" i="6"/>
  <c r="D235" i="6"/>
  <c r="C235" i="6"/>
  <c r="C234" i="6"/>
  <c r="C233" i="6"/>
  <c r="C232" i="6"/>
  <c r="C231" i="6"/>
  <c r="D229" i="6"/>
  <c r="C229" i="6"/>
  <c r="D228" i="6"/>
  <c r="C228" i="6"/>
  <c r="D227" i="6"/>
  <c r="C227" i="6"/>
  <c r="D226" i="6"/>
  <c r="C226" i="6"/>
  <c r="D225" i="6"/>
  <c r="C225" i="6"/>
  <c r="D224" i="6"/>
  <c r="C224" i="6"/>
  <c r="D223" i="6"/>
  <c r="C223" i="6"/>
  <c r="D222" i="6"/>
  <c r="C222" i="6"/>
  <c r="D221" i="6"/>
  <c r="C221" i="6"/>
  <c r="D220" i="6"/>
  <c r="C220" i="6"/>
  <c r="D216" i="6"/>
  <c r="C216" i="6"/>
  <c r="D215" i="6"/>
  <c r="C215" i="6"/>
  <c r="D214" i="6"/>
  <c r="C214" i="6"/>
  <c r="D213" i="6"/>
  <c r="C213" i="6"/>
  <c r="D195" i="6"/>
  <c r="C195" i="6"/>
  <c r="C210" i="6"/>
  <c r="D217" i="6"/>
  <c r="C217" i="6"/>
  <c r="D212" i="6"/>
  <c r="C212" i="6"/>
  <c r="D211" i="6"/>
  <c r="C211" i="6"/>
  <c r="D210" i="6"/>
  <c r="D209" i="6"/>
  <c r="C209" i="6"/>
  <c r="D208" i="6"/>
  <c r="C208" i="6"/>
  <c r="D205" i="6"/>
  <c r="C205" i="6"/>
  <c r="C204" i="6"/>
  <c r="C202" i="6"/>
  <c r="D204" i="6"/>
  <c r="D203" i="6"/>
  <c r="C203" i="6"/>
  <c r="D202" i="6"/>
  <c r="D199" i="6"/>
  <c r="C199" i="6"/>
  <c r="D201" i="6"/>
  <c r="C201" i="6"/>
  <c r="D200" i="6"/>
  <c r="C200" i="6"/>
  <c r="C198" i="6"/>
  <c r="D198" i="6"/>
  <c r="D197" i="6"/>
  <c r="C197" i="6"/>
  <c r="D196" i="6"/>
  <c r="C196" i="6"/>
  <c r="D191" i="6"/>
  <c r="C191" i="6"/>
  <c r="D194" i="6"/>
  <c r="C194" i="6"/>
  <c r="D193" i="6"/>
  <c r="C193" i="6"/>
  <c r="D192" i="6"/>
  <c r="C192" i="6"/>
  <c r="D190" i="6"/>
  <c r="C190" i="6"/>
  <c r="D189" i="6"/>
  <c r="C189" i="6"/>
  <c r="D187" i="6"/>
  <c r="C187" i="6"/>
  <c r="D186" i="6"/>
  <c r="C186" i="6"/>
  <c r="D185" i="6"/>
  <c r="C185" i="6"/>
  <c r="D184" i="6"/>
  <c r="C184" i="6"/>
  <c r="D181" i="6"/>
  <c r="C181" i="6"/>
  <c r="D180" i="6"/>
  <c r="D178" i="6"/>
  <c r="C178" i="6"/>
  <c r="D177" i="6"/>
  <c r="C177" i="6"/>
  <c r="D176" i="6"/>
  <c r="C176" i="6"/>
  <c r="C175" i="6"/>
  <c r="D175" i="6"/>
  <c r="D174" i="6"/>
  <c r="C174" i="6"/>
  <c r="D168" i="6"/>
  <c r="C168" i="6"/>
  <c r="D167" i="6"/>
  <c r="C167" i="6"/>
  <c r="D165" i="6"/>
  <c r="C165" i="6"/>
  <c r="D164" i="6"/>
  <c r="C164" i="6"/>
  <c r="D163" i="6"/>
  <c r="C163" i="6"/>
  <c r="C24" i="6"/>
  <c r="C18" i="6"/>
  <c r="C17" i="6"/>
  <c r="C16" i="6"/>
  <c r="C15" i="6"/>
  <c r="C13" i="6"/>
  <c r="C12" i="6"/>
  <c r="C11" i="6"/>
  <c r="C10" i="6"/>
  <c r="C9" i="6"/>
  <c r="C8" i="6"/>
  <c r="C5" i="6"/>
  <c r="D161" i="6"/>
  <c r="C161" i="6"/>
  <c r="C159" i="6"/>
  <c r="D159" i="6"/>
  <c r="C158" i="6"/>
  <c r="C157" i="6"/>
  <c r="D158" i="6"/>
  <c r="D157" i="6"/>
  <c r="C155" i="6"/>
  <c r="D155" i="6"/>
  <c r="C153" i="6"/>
  <c r="C154" i="6"/>
  <c r="D154" i="6"/>
  <c r="D153" i="6"/>
  <c r="C152" i="6"/>
  <c r="D152" i="6"/>
  <c r="D151" i="6"/>
  <c r="C151" i="6"/>
  <c r="C150" i="6"/>
  <c r="C149" i="6"/>
  <c r="D150" i="6"/>
  <c r="D149" i="6"/>
  <c r="D147" i="6"/>
  <c r="C147" i="6"/>
  <c r="D146" i="6"/>
  <c r="C146" i="6"/>
  <c r="D145" i="6"/>
  <c r="C145" i="6"/>
  <c r="D144" i="6"/>
  <c r="C144" i="6"/>
  <c r="D142" i="6"/>
  <c r="C142" i="6"/>
  <c r="D141" i="6"/>
  <c r="C141" i="6"/>
  <c r="D140" i="6"/>
  <c r="C140" i="6"/>
  <c r="D139" i="6"/>
  <c r="C139" i="6"/>
  <c r="D137" i="6"/>
  <c r="C137" i="6"/>
  <c r="D136" i="6"/>
  <c r="C136" i="6"/>
  <c r="D133" i="6"/>
  <c r="C133" i="6"/>
  <c r="D132" i="6"/>
  <c r="C132" i="6"/>
  <c r="D131" i="6"/>
  <c r="C131" i="6"/>
  <c r="D130" i="6"/>
  <c r="C130" i="6"/>
  <c r="D129" i="6"/>
  <c r="C129" i="6"/>
  <c r="D128" i="6"/>
  <c r="C128" i="6"/>
  <c r="D127" i="6"/>
  <c r="C127" i="6"/>
  <c r="D126" i="6"/>
  <c r="C126" i="6"/>
  <c r="D124" i="6"/>
  <c r="C124" i="6"/>
  <c r="D123" i="6"/>
  <c r="C123" i="6"/>
  <c r="D122" i="6"/>
  <c r="C122" i="6"/>
  <c r="D121" i="6"/>
  <c r="C121" i="6"/>
  <c r="D114" i="6"/>
  <c r="C114" i="6"/>
  <c r="D113" i="6"/>
  <c r="C113" i="6"/>
  <c r="D112" i="6"/>
  <c r="C112" i="6"/>
  <c r="D110" i="6"/>
  <c r="C110" i="6"/>
  <c r="D109" i="6"/>
  <c r="C109" i="6"/>
  <c r="D119" i="6"/>
  <c r="C119" i="6"/>
  <c r="D118" i="6"/>
  <c r="C118" i="6"/>
  <c r="D117" i="6"/>
  <c r="C117" i="6"/>
  <c r="D116" i="6"/>
  <c r="C116" i="6"/>
  <c r="D106" i="6"/>
  <c r="C106" i="6"/>
  <c r="D105" i="6"/>
  <c r="C105" i="6"/>
  <c r="D102" i="6"/>
  <c r="D103" i="6"/>
  <c r="C103" i="6"/>
  <c r="C102" i="6"/>
  <c r="D101" i="6"/>
  <c r="C101" i="6"/>
  <c r="D100" i="6"/>
  <c r="C99" i="6"/>
  <c r="C98" i="6"/>
  <c r="C97" i="6"/>
  <c r="D99" i="6"/>
  <c r="D96" i="6"/>
  <c r="D97" i="6"/>
  <c r="D98" i="6"/>
  <c r="D94" i="6"/>
  <c r="C94" i="6"/>
  <c r="C95" i="6"/>
  <c r="D95" i="6"/>
  <c r="D90" i="6"/>
  <c r="D92" i="6"/>
  <c r="C92" i="6"/>
  <c r="C21" i="6"/>
  <c r="C35" i="6"/>
  <c r="C36" i="6"/>
  <c r="C39" i="6"/>
  <c r="C43" i="6"/>
  <c r="C44" i="6"/>
  <c r="C45" i="6"/>
  <c r="C47" i="6"/>
  <c r="C60" i="6"/>
  <c r="C61" i="6"/>
  <c r="C62" i="6"/>
  <c r="C74" i="6"/>
  <c r="D74" i="6"/>
  <c r="D73" i="6"/>
  <c r="D72" i="6"/>
  <c r="D71" i="6"/>
  <c r="C71" i="6"/>
  <c r="C90" i="6"/>
  <c r="D88" i="6"/>
  <c r="C88" i="6"/>
  <c r="D87" i="6"/>
  <c r="C87" i="6"/>
  <c r="D86" i="6"/>
  <c r="C86" i="6"/>
  <c r="D85" i="6"/>
  <c r="C85" i="6"/>
  <c r="D83" i="6"/>
  <c r="C83" i="6"/>
  <c r="D82" i="6"/>
  <c r="C82" i="6"/>
  <c r="D81" i="6"/>
  <c r="C81" i="6"/>
  <c r="D78" i="6"/>
  <c r="C78" i="6"/>
  <c r="D77" i="6"/>
  <c r="C77" i="6"/>
  <c r="D75" i="6"/>
  <c r="C72" i="6"/>
  <c r="C73" i="6"/>
  <c r="D70" i="6"/>
  <c r="C70" i="6"/>
  <c r="C69" i="6"/>
  <c r="D69" i="6"/>
  <c r="D68" i="6"/>
  <c r="D67" i="6"/>
  <c r="D66" i="6"/>
  <c r="D65" i="6"/>
  <c r="C67" i="6"/>
  <c r="C68" i="6"/>
  <c r="C66" i="6"/>
  <c r="C65" i="6"/>
  <c r="D62" i="6"/>
  <c r="D60" i="6"/>
  <c r="D48" i="6"/>
  <c r="C48" i="6"/>
  <c r="C38" i="6"/>
  <c r="D20" i="6"/>
  <c r="C20" i="6"/>
  <c r="D61" i="6"/>
  <c r="D25" i="6"/>
  <c r="D56" i="6"/>
  <c r="C56" i="6"/>
  <c r="D45" i="6"/>
  <c r="D44" i="6"/>
  <c r="D43" i="6"/>
  <c r="D39" i="6"/>
  <c r="D38" i="6"/>
  <c r="D37" i="6"/>
  <c r="D36" i="6"/>
  <c r="C34" i="6"/>
  <c r="D34" i="6"/>
  <c r="D35" i="6"/>
  <c r="D33" i="6"/>
  <c r="D32" i="6"/>
  <c r="D31" i="6"/>
  <c r="D30" i="6"/>
  <c r="D24" i="6"/>
  <c r="D23" i="6"/>
  <c r="D22" i="6"/>
  <c r="D21" i="6"/>
  <c r="D18" i="6"/>
  <c r="D17" i="6"/>
  <c r="D16" i="6"/>
  <c r="D8" i="6"/>
  <c r="D5" i="6"/>
  <c r="D4" i="6"/>
  <c r="C25" i="6"/>
  <c r="C32" i="6"/>
  <c r="C31" i="6"/>
  <c r="C4" i="6"/>
  <c r="D15" i="6"/>
  <c r="D13" i="6"/>
  <c r="D12" i="6"/>
  <c r="D11" i="6"/>
  <c r="D10" i="6"/>
  <c r="D9" i="6"/>
  <c r="H38" i="10"/>
  <c r="G38" i="10"/>
  <c r="H36" i="10"/>
  <c r="G36" i="10"/>
  <c r="H35" i="10"/>
  <c r="G35" i="10"/>
  <c r="H33" i="10"/>
  <c r="G33" i="10"/>
  <c r="H32" i="10"/>
  <c r="G32" i="10"/>
  <c r="H31" i="10"/>
  <c r="G31" i="10"/>
  <c r="H30" i="10"/>
  <c r="G30" i="10"/>
  <c r="H29" i="10"/>
  <c r="G29" i="10"/>
  <c r="H66" i="10"/>
  <c r="G66" i="10"/>
  <c r="H65" i="10"/>
  <c r="G65" i="10"/>
  <c r="H64" i="10"/>
  <c r="G64" i="10"/>
  <c r="H63" i="10"/>
  <c r="G63" i="10"/>
  <c r="H62" i="10"/>
  <c r="G62" i="10"/>
  <c r="H61" i="10"/>
  <c r="G61" i="10"/>
  <c r="H60" i="10"/>
  <c r="G60" i="10"/>
  <c r="H59" i="10"/>
  <c r="G59" i="10"/>
  <c r="H57" i="10"/>
  <c r="G57" i="10"/>
  <c r="H55" i="10"/>
  <c r="G55" i="10"/>
  <c r="H54" i="10"/>
  <c r="G54" i="10"/>
  <c r="H52" i="10"/>
  <c r="G52" i="10"/>
  <c r="H51" i="10"/>
  <c r="G51" i="10"/>
  <c r="H50" i="10"/>
  <c r="G50" i="10"/>
  <c r="H49" i="10"/>
  <c r="G49" i="10"/>
  <c r="H224" i="10"/>
  <c r="G224" i="10"/>
  <c r="H223" i="10"/>
  <c r="G223" i="10"/>
  <c r="H220" i="10"/>
  <c r="G220" i="10"/>
  <c r="H219" i="10"/>
  <c r="G219" i="10"/>
  <c r="H218" i="10"/>
  <c r="G218" i="10"/>
  <c r="H217" i="10"/>
  <c r="G217" i="10"/>
  <c r="H216" i="10"/>
  <c r="G216" i="10"/>
  <c r="H215" i="10"/>
  <c r="G215" i="10"/>
  <c r="H214" i="10"/>
  <c r="G214" i="10"/>
  <c r="H213" i="10"/>
  <c r="G213" i="10"/>
  <c r="H202" i="10"/>
  <c r="G202" i="10"/>
  <c r="H201" i="10"/>
  <c r="G201" i="10"/>
  <c r="H199" i="10"/>
  <c r="G199" i="10"/>
  <c r="H198" i="10"/>
  <c r="G198" i="10"/>
  <c r="H197" i="10"/>
  <c r="G197" i="10"/>
  <c r="H196" i="10"/>
  <c r="G196" i="10"/>
  <c r="H194" i="10"/>
  <c r="G194" i="10"/>
  <c r="H193" i="10"/>
  <c r="G193" i="10"/>
  <c r="H192" i="10"/>
  <c r="G192" i="10"/>
  <c r="H191" i="10"/>
  <c r="G191" i="10"/>
  <c r="H189" i="10"/>
  <c r="G189" i="10"/>
  <c r="H188" i="10"/>
  <c r="G188" i="10"/>
  <c r="H187" i="10"/>
  <c r="G187" i="10"/>
  <c r="H186" i="10"/>
  <c r="G186" i="10"/>
  <c r="H181" i="10"/>
  <c r="G181" i="10"/>
  <c r="H180" i="10"/>
  <c r="G180" i="10"/>
  <c r="H179" i="10"/>
  <c r="G179" i="10"/>
  <c r="H178" i="10"/>
  <c r="G178" i="10"/>
  <c r="H177" i="10"/>
  <c r="G177" i="10"/>
  <c r="H176" i="10"/>
  <c r="G176" i="10"/>
  <c r="H175" i="10"/>
  <c r="G175" i="10"/>
  <c r="H174" i="10"/>
  <c r="G174" i="10"/>
  <c r="H109" i="10"/>
  <c r="G109" i="10"/>
  <c r="H108" i="10"/>
  <c r="G108" i="10"/>
  <c r="H106" i="10"/>
  <c r="G106" i="10"/>
  <c r="H105" i="10"/>
  <c r="G105" i="10"/>
  <c r="H103" i="10"/>
  <c r="G103" i="10"/>
  <c r="H101" i="10"/>
  <c r="G101" i="10"/>
  <c r="H99" i="10"/>
  <c r="G99" i="10"/>
  <c r="H98" i="10"/>
  <c r="G98" i="10"/>
  <c r="H97" i="10"/>
  <c r="G97" i="10"/>
  <c r="H96" i="10"/>
  <c r="G96" i="10"/>
  <c r="H92" i="10"/>
  <c r="G92" i="10"/>
  <c r="H84" i="10"/>
  <c r="G84" i="10"/>
  <c r="H83" i="10"/>
  <c r="G83" i="10"/>
  <c r="H82" i="10"/>
  <c r="G82" i="10"/>
  <c r="H81" i="10"/>
  <c r="G81" i="10"/>
  <c r="H79" i="10"/>
  <c r="G79" i="10"/>
  <c r="H73" i="10"/>
  <c r="G73" i="10"/>
  <c r="H72" i="10"/>
  <c r="G72" i="10"/>
  <c r="H69" i="10"/>
  <c r="G69" i="10"/>
  <c r="H68" i="10"/>
  <c r="G68" i="10"/>
  <c r="H67" i="10"/>
  <c r="G67" i="10"/>
  <c r="H47" i="10"/>
  <c r="G47" i="10"/>
  <c r="H46" i="10"/>
  <c r="G46" i="10"/>
  <c r="H45" i="10"/>
  <c r="G45" i="10"/>
  <c r="H41" i="10"/>
  <c r="G41" i="10"/>
  <c r="H40" i="10"/>
  <c r="G40" i="10"/>
  <c r="N39" i="10"/>
  <c r="H39" i="10"/>
  <c r="G39" i="10"/>
  <c r="N38" i="10"/>
  <c r="N37" i="10"/>
  <c r="N27" i="10"/>
  <c r="N26" i="10"/>
  <c r="N24" i="10"/>
  <c r="H24" i="10"/>
  <c r="G24" i="10"/>
  <c r="N23" i="10"/>
  <c r="H23" i="10"/>
  <c r="G23" i="10"/>
  <c r="N22" i="10"/>
  <c r="H22" i="10"/>
  <c r="G22" i="10"/>
  <c r="N21" i="10"/>
  <c r="H21" i="10"/>
  <c r="G21" i="10"/>
  <c r="N20" i="10"/>
  <c r="H20" i="10"/>
  <c r="G20" i="10"/>
  <c r="N19" i="10"/>
  <c r="N18" i="10"/>
  <c r="H18" i="10"/>
  <c r="G18" i="10"/>
  <c r="D18" i="10"/>
  <c r="N17" i="10"/>
  <c r="H17" i="10"/>
  <c r="G17" i="10"/>
  <c r="D17" i="10"/>
  <c r="N16" i="10"/>
  <c r="H16" i="10"/>
  <c r="G16" i="10"/>
  <c r="D16" i="10"/>
  <c r="N15" i="10"/>
  <c r="H15" i="10"/>
  <c r="G15" i="10"/>
  <c r="D15" i="10"/>
  <c r="N14" i="10"/>
  <c r="N13" i="10"/>
  <c r="H13" i="10"/>
  <c r="G13" i="10"/>
  <c r="D13" i="10"/>
  <c r="N12" i="10"/>
  <c r="H12" i="10"/>
  <c r="G12" i="10"/>
  <c r="D12" i="10"/>
  <c r="N11" i="10"/>
  <c r="H11" i="10"/>
  <c r="G11" i="10"/>
  <c r="D11" i="10"/>
  <c r="N10" i="10"/>
  <c r="I10" i="10"/>
  <c r="H10" i="10"/>
  <c r="G10" i="10"/>
  <c r="D10" i="10"/>
  <c r="N9" i="10"/>
  <c r="I9" i="10"/>
  <c r="G9" i="10"/>
  <c r="D9" i="10"/>
  <c r="C9" i="10"/>
  <c r="H9" i="10"/>
  <c r="N8" i="10"/>
  <c r="I8" i="10"/>
  <c r="G8" i="10"/>
  <c r="D8" i="10"/>
  <c r="C8" i="10"/>
  <c r="H8" i="10"/>
  <c r="N7" i="10"/>
  <c r="N6" i="10"/>
  <c r="N5" i="10"/>
  <c r="I5" i="10"/>
  <c r="G5" i="10"/>
  <c r="D5" i="10"/>
  <c r="C5" i="10"/>
  <c r="H5" i="10"/>
  <c r="N4" i="10"/>
  <c r="I4" i="10"/>
  <c r="G4" i="10"/>
  <c r="D4" i="10"/>
  <c r="C4" i="10"/>
  <c r="H4" i="10" s="1"/>
</calcChain>
</file>

<file path=xl/sharedStrings.xml><?xml version="1.0" encoding="utf-8"?>
<sst xmlns="http://schemas.openxmlformats.org/spreadsheetml/2006/main" count="3434" uniqueCount="1028">
  <si>
    <t>Risk management shall be understood as a continuous iterative process throughout the entire lifecycle of a device, requiring regular systematic updating. In carrying out risk management manufacturers shall:</t>
  </si>
  <si>
    <t>Manufacturers shall inform users of any residual risks.</t>
  </si>
  <si>
    <t>Particular attention shall be paid to the possibility of impairment of analytical performance due to physical and/or chemical incompatibility between the materials used and the specimens, analyte or marker to be detected (such as biological tissues, cells, body fluids and micro-organisms), taking account of the intended purpose of the device.</t>
  </si>
  <si>
    <t>Where devices include tissues, cells and substances of animal, human or microbial origin, the selection of sources, the processing, preservation, testing and handling of tissues, cells and substances of such origin and control procedures shall be carried out so as to provide safety for user or other person.</t>
  </si>
  <si>
    <t>In particular, safety with regard to microbial and other transmissible agents shall be addressed by implementation of validated methods of elimination or inactivation in the course of the manufacturing process. This might not apply to certain devices if the activity of the microbial and other transmissible agent are integral to the intended purpose of the device or when such elimination or inactivation process would compromise the performance of the device.</t>
  </si>
  <si>
    <t>Any guards or other means included with the device to provide protection, in particular against moving parts, shall be secure and shall not interfere with access for the normal operation of the device, or restrict routine maintenance of the device as intended by the manufacturer.</t>
  </si>
  <si>
    <t>The same information shall be given on moving parts and/or their housings where the direction of movement needs to be known in order to avoid a risk.</t>
  </si>
  <si>
    <t>Each device shall be accompanied by the information needed to identify the device and its manufacturer, and by any safety and performance information relevant to the user, or any other person, as appropriate. Such information may appear on the device itself, on the packaging or in the instructions for use, and shall, if the manufacturer has a website, be made available and kept up to date on the website, taking into account the following:</t>
  </si>
  <si>
    <t>The label shall bear all of the following particulars:</t>
  </si>
  <si>
    <t>The following particulars shall appear on the sterile packaging:</t>
  </si>
  <si>
    <t>The name of devices for self-testing shall not reflect an intended purpose other than that specified by the manufacturer.</t>
  </si>
  <si>
    <t>— details of the nature, and frequency, of preventive and regular maintenance, including cleaning and disinfection;</t>
  </si>
  <si>
    <t>— identification of any consumable components and how to replace them;</t>
  </si>
  <si>
    <t>— information on any necessary calibration to ensure that the device operates properly and safely during its intended lifetime;</t>
  </si>
  <si>
    <t>— methods for mitigating the risks encountered by persons involved in installing, calibrating or servicing devices.</t>
  </si>
  <si>
    <t>製造商應告知使用者任何殘餘風險。</t>
  </si>
  <si>
    <t>Y</t>
  </si>
  <si>
    <t>1. Devices shall achieve the performance intended by their manufacturer and shall be designed and manufactured in such a way that, during normal conditions of use, they are suitable for their intended purpose. They shall be safe and effective and shall not compromise the clinical condition or the safety of patients, or the safety and health of users or, where applicable, other persons, provided that any risks which may be associated with their use constitute acceptable risks when weighed against the benefits to the patient and are compatible with a high level of protection of health and safety, taking into account the generally acknowledged state of the art.</t>
  </si>
  <si>
    <t>2. The requirement in this Annex to reduce risks as far as possible means the reduction of risks as far as possible without adversely affecting the benefit-risk ratio.</t>
  </si>
  <si>
    <t>3. Manufacturers shall establish, implement, document and maintain a risk management system.</t>
  </si>
  <si>
    <t>(a) establish and document a risk management plan for each device;</t>
  </si>
  <si>
    <t>(b) identify and analyse the known and foreseeable hazards associated with each device;</t>
  </si>
  <si>
    <t>(c) estimate and evaluate the risks associated with, and occurring during, the intended use and during reasonably foreseeable misuse;</t>
  </si>
  <si>
    <t>(d) eliminate or control the risks referred to in point (c) in accordance with the requirements of Section 4;</t>
  </si>
  <si>
    <t>(f) based on the evaluation of the impact of the information referred to in point (e), if necessary amend control measures in line with the requirements of Section 4.</t>
  </si>
  <si>
    <t>4. Risk control measures adopted by manufacturers for the design and manufacture of the devices shall conform to safety principles, taking account of the generally acknowledged state of the art. To reduce risks, Manufacturers shall manage risks so that the residual risk associated with each hazard as well as the overall residual risk is judged acceptable. In selecting the most appropriate solutions, manufacturers shall, in the following order of priority:</t>
  </si>
  <si>
    <t>(a) eliminate or reduce risks as far as possible through safe design and manufacture;</t>
  </si>
  <si>
    <t>(b) where appropriate, take adequate protection measures, including alarms if necessary, in relation to risks that cannot be eliminated; and</t>
  </si>
  <si>
    <t>(c) provide information for safety (warnings/precautions/contra-indications) and, where appropriate, training to users.</t>
  </si>
  <si>
    <t>5. In eliminating or reducing risks related to use error, the manufacturer shall:</t>
  </si>
  <si>
    <t>(a) reduce as far as possible the risks related to the ergonomic features of the device and the environment in which the device is intended to be used (design for patient safety), and</t>
  </si>
  <si>
    <t>(b) give consideration to the technical knowledge, experience, education, training and use environment, where applicable, and the medical and physical conditions of intended users (design for lay, professional, disabled or other users).</t>
  </si>
  <si>
    <t>6. The characteristics and performance of a device shall not be adversely affected to such a degree that the health or safety of the patient or the user and, where applicable, of other persons are compromised during the lifetime of the device, as indicated by the manufacturer, when the device is subjected to the stresses which can occur during normal conditions of use and has been properly maintained in accordance with the manufacturer's instructions.</t>
  </si>
  <si>
    <t>7. Devices shall be designed, manufactured and packaged in such a way that their characteristics and performance during their intended use are not adversely affected during transport and storage, for example, through fluctuations of temperature and humidity, taking account of the instructions and information provided by the manufacturer.</t>
  </si>
  <si>
    <t>8. All known and foreseeable risks, and any undesirable side-effects, shall be minimised and be acceptable when weighed against the evaluated benefits to the patient and/or user arising from the achieved performance of the device during normal conditions of use.</t>
  </si>
  <si>
    <t>Apply 
Y/N</t>
  </si>
  <si>
    <t>(e)evaluate the impact of information from the production phase and, in particular, from the post-market surveillance system, on hazards and the frequency of occurrence thereof, on estimates of their associated risks, as well as on the overall risk, benefit-risk ratio and risk acceptability; and</t>
  </si>
  <si>
    <t>2. 本附錄中盡可能降低風險的要求指盡可能降低風險的同時不會對收益風險比產生不利影響。</t>
  </si>
  <si>
    <t>3. 製造商應建立、實施、記錄和維護風險管理系統。</t>
  </si>
  <si>
    <t>適用 
是/否</t>
  </si>
  <si>
    <t>相關標準</t>
  </si>
  <si>
    <t>(a) 透過安全的設計和製造盡可能消除或降低風險；</t>
  </si>
  <si>
    <t>5. 在消除或減少使用不當相關風險時，製造商應：</t>
  </si>
  <si>
    <t>(a) 盡量降低因器械人體工學特性及其預期使用環境所造成的風險（針對病人安全而設計），以及</t>
  </si>
  <si>
    <t>(b) 針對技術知識、經驗、教育、訓練和使用環境，以及預期使用者醫療及身體狀況（如適用）的注意事項（針對非專業、專業、殘疾或其他使用者而設計）。</t>
  </si>
  <si>
    <t>Standards</t>
  </si>
  <si>
    <t>Name</t>
  </si>
  <si>
    <t>Medical devices — Application of risk management to medical devices</t>
  </si>
  <si>
    <t>Medical devices — Quality management systems — Requirements for regulatory purposes</t>
  </si>
  <si>
    <t>ISO 10993-1</t>
  </si>
  <si>
    <t>Biological evaluation of medical devices
Part 1: Evaluation and testing within a risk management process</t>
  </si>
  <si>
    <t>ISO 10993-10</t>
  </si>
  <si>
    <t>Biological evaluation of medical devices
Part 10: Tests for skin sensitization</t>
  </si>
  <si>
    <t>ISO 10993-5</t>
  </si>
  <si>
    <t>Biological evaluation of medical devices
Part 5: Tests for in vitro cytotoxicity</t>
  </si>
  <si>
    <t>ISO 10993-4</t>
  </si>
  <si>
    <t>Biological evaluation of medical devices
Part 4: Selection of tests for interactions with blood</t>
  </si>
  <si>
    <t>ISO 7864</t>
  </si>
  <si>
    <t>Sterile hypodermic needles for single use — Requirements and test methods</t>
  </si>
  <si>
    <t>ISO 10993-12</t>
  </si>
  <si>
    <t>Biological evaluation of medical devices
Part 12: Sample preparation and reference materials</t>
  </si>
  <si>
    <t>ISO 10555-5</t>
  </si>
  <si>
    <t>Intravascular catheters — Sterile and single-use catheters
Part 5: Over-needle peripheral catheters</t>
  </si>
  <si>
    <t>ISO 9626</t>
  </si>
  <si>
    <t>Stainless steel needle tubing for the manufacture of medical devices — Requirements and test methods</t>
  </si>
  <si>
    <t>ISO 13485</t>
  </si>
  <si>
    <t>ISO 14971</t>
  </si>
  <si>
    <t>European Medical Device Nomenclature (EMDN)</t>
  </si>
  <si>
    <t>標準</t>
  </si>
  <si>
    <t>名稱</t>
  </si>
  <si>
    <t>Relevant standard(s)</t>
  </si>
  <si>
    <t>Relevant device(s)</t>
  </si>
  <si>
    <t>第一章 — 一般要求</t>
  </si>
  <si>
    <t>Chapter I — General requirements</t>
  </si>
  <si>
    <t>第二章 — 設計與製造要求</t>
  </si>
  <si>
    <t>Annex I — General safety and performance requirements (GSPR)</t>
  </si>
  <si>
    <t>附錄 I — 一般安全與性能要求 （GSPR）</t>
  </si>
  <si>
    <t>10. Chemical, physical and biological properties</t>
  </si>
  <si>
    <t>10.2. Devices shall be designed, manufactured and packaged in such a way as to minimise the risk posed by contaminants and residues to patients, taking account of the intended purpose of the device, and to the persons involved in the transport, storage and use of the devices. Particular attention shall be paid to tissues exposed to those contaminants and residues and to the duration and frequency of exposure.</t>
  </si>
  <si>
    <t>11.1. Devices and their manufacturing processes shall be designed in such a way as to eliminate or to reduce as far as possible the risk of infection to patients, users and, where applicable, other persons. The design shall:</t>
  </si>
  <si>
    <t>(a) the risk of injury, in connection with their physical features, including the volume/pressure ratio, dimensional and where appropriate ergonomic features;</t>
  </si>
  <si>
    <t>(b) risks connected with reasonably foreseeable external influences or environmental conditions, such as magnetic fields, external electrical and electromagnetic effects, electrostatic discharge, radiation associated with diagnostic or therapeutic procedures, pressure, humidity, temperature, variations in pressure and acceleration or radio signal interferences;</t>
  </si>
  <si>
    <t>(c) the risks associated with the use of the device when it comes into contact with materials, liquids, and substances, including gases, to which it is exposed during normal conditions of use;</t>
  </si>
  <si>
    <t>(d) the risks associated with the possible negative interaction between software and the IT environment within which it operates and interacts;</t>
  </si>
  <si>
    <t>(e) the risks of accidental ingress of substances into the device;</t>
  </si>
  <si>
    <t>Chapter III — Requirements regarding the information supplied with the device</t>
  </si>
  <si>
    <t>第三章 — 與產品一同提供的資訊要求</t>
  </si>
  <si>
    <t>相關醫材</t>
  </si>
  <si>
    <t>(a) The medium, format, content, legibility, and location of the label and instructions for use shall be appropriate to the particular device, its intended purpose and the technical knowledge, experience, education or training of the intended user(s). In particular, instructions for use shall be written in terms readily understood by the intended user and, where appropriate, supplemented with drawings and diagrams.</t>
  </si>
  <si>
    <t>(g) Residual risks which are required to be communicated to the user and/or other person shall be included as limitations, contra-indications, precautions or warnings in the information supplied by the manufacturer.</t>
  </si>
  <si>
    <t>(h) Where appropriate, the information supplied by the manufacturer shall take the form of internationally recognised symbols. Any symbol or identification colour used shall conform to the harmonised standards or CS. In areas for which no harmonised standards or CS exist, the symbols and colours shall be described in the documentation supplied with the device.</t>
  </si>
  <si>
    <t>(a) the name or trade name of the device;</t>
  </si>
  <si>
    <t>(b) the details strictly necessary for a user to identify the device, the contents of the packaging and, where it is not obvious for the user, the intended purpose of the device;</t>
  </si>
  <si>
    <t>(c) the name, registered trade name or registered trade mark of the manufacturer and the address of its registered place of business;</t>
  </si>
  <si>
    <t>(d) if the manufacturer has its registered place of business outside the Union, the name of the authorised representative and address of the registered place of business of the authorised representative;</t>
  </si>
  <si>
    <t>(k) an indication of any special storage and/or handling condition that applies;</t>
  </si>
  <si>
    <t>(m) warnings or precautions to be taken that need to be brought to the immediate attention of the user of the device, and to any other person. This information may be kept to a minimum in which case more detailed information shall appear in the instructions for use, taking into account the intended users;</t>
  </si>
  <si>
    <t>(a) an indication permitting the sterile packaging to be recognised as such,</t>
  </si>
  <si>
    <t>(b) a declaration that the device is in a sterile condition,</t>
  </si>
  <si>
    <t>(c) the method of sterilisation,</t>
  </si>
  <si>
    <t>(d) the name and address of the manufacturer,</t>
  </si>
  <si>
    <t>(e) a description of the device,</t>
  </si>
  <si>
    <t>(j) an instruction to check the instructions for use for what to do if the sterile packaging is damaged or unintentionally opened before use.</t>
  </si>
  <si>
    <t>1. 器材應達到其製造商預期的性能，其設計和製造方式應使其在正常使用條件下適合其預期目的。它們應安全有效，並且不會損害臨床狀況或患者的安全，或使用者或其他人（如適用）的安全和健康，前提是與它們的使用相關的任何風險在權衡時構成可接受的風險考慮到公認的現有技術水平，不利於患者，並且與高水平的健康和安全保護相容。</t>
  </si>
  <si>
    <t>風險管理應理解為貫穿器材整個生命週期的持續迭代過程，需要定期系統更新。在進行風險管理時，製造商應：</t>
  </si>
  <si>
    <t>(a) 建立並記錄各器材的風險管理計劃；</t>
  </si>
  <si>
    <t>(b) 識別和分析與各器械相關的已知和可預見的危險；</t>
  </si>
  <si>
    <t>(c) 估計和評估與預期使用相關的，以及在使用期間可合理預見的誤用發生的風險；</t>
  </si>
  <si>
    <t>(e) 評估來自生產階段的信息，特別是來自上市後監測系統的信息對危害及其發生頻率、對其相關風險的估計以及對總體風險、效益風險比的影響和風險可接受性；和</t>
  </si>
  <si>
    <t>4. 製造商在設計和製造器材時採取的風險控制措施應符合安全原則，並考慮公認的技術水準。為了降低風險，製造商應管理風險，以便與每種危害相關的殘餘風險以及整體殘餘風險被認為是可接受的。在選擇最合適的解決方案時，製造商應按以下優先順序：</t>
  </si>
  <si>
    <t>(b) 酌情針對無法消除的風險採取充分的保護措施，包括必要時發出警報；和</t>
  </si>
  <si>
    <t>(c) 提供安全資訊（警戒/預防措施/禁忌），並在適當情況下向使用者提供培訓。</t>
  </si>
  <si>
    <t>6. 器材的特性和性能不應受到不利影響，以致患者或使用者以及其他人（如適用）的健康或安全在設備的使用壽命期間受到損害，如製造商所示，當器材承受正常使用條件下可能出現的應力並且已按照製造商的說明進行適當維護時。</t>
  </si>
  <si>
    <t>7. 器材的設計、製造和包裝應確保其預期使用期間的特性和性能在運輸和儲存期間不會受到不利影響，例如，透過溫度和濕度的波動，考慮製造商提供的說明和資訊。</t>
  </si>
  <si>
    <t>9. 對於附件 XVI 中提到的設備，第 1 節和第 8 節中規定的一般安全要求應理解為，該器材在預期條件下和用於預期目的時使用時，根本不存在風險或不存在危險。風險不超過與產品使用相關的最大可接受風險，這與對人員安全和健康的高水準保護一致。</t>
  </si>
  <si>
    <t>8. 當與正常使用條件下器材所達到的性能所帶來的對患者和/或用戶的評估益處進行權衡時，所有已知和可預見的風險以及任何不良副作用均應最小化並可接受。</t>
  </si>
  <si>
    <t>相關器材</t>
  </si>
  <si>
    <t>10.1. 器材的設計和製造應確保滿足第一章所述的特性和性能要求。應特別注意：</t>
  </si>
  <si>
    <t>10. 化學、物理和生物學特性</t>
  </si>
  <si>
    <t>(h) 確認器材符合任何定義的化學和/或物理規格。</t>
  </si>
  <si>
    <t>10.2. 器材的設計、製造和包裝應盡量減少污染物和殘留物對患者構成的風險，同時考慮到器械的預期用途，以及對器械運輸、儲存和使用所涉及的人員的風險。應特別注意暴露於這些污染物和殘留物的組織以及暴露的持續時間和頻率。</t>
  </si>
  <si>
    <t>10.4. 物質</t>
  </si>
  <si>
    <t>10.4.1. 器材的設計和生產</t>
  </si>
  <si>
    <t>器材的設計和製造方式應盡可能降低可能從設備中釋放的物質或顆粒（包括磨損碎片、降解產物和加工殘留物）帶來的風險。器材，或其部件或其中使用的材料：</t>
  </si>
  <si>
    <t>— 具有侵入性並與人體直接接觸，</t>
  </si>
  <si>
    <t>— （重新）向/從身體施用藥物、體液或其他物質，包括氣體，或</t>
  </si>
  <si>
    <t>— 運輸或儲存此類藥物、體液或物質，包括氣體，以（重新）施用到身體，</t>
  </si>
  <si>
    <t>根據第 10.4.2 節的規定，在合理的情況下，僅含有濃度高於 0.1% 重量比 (w/w) 的以下物質：</t>
  </si>
  <si>
    <t>此類物質存在的理由應基於：</t>
  </si>
  <si>
    <t>(b) 對可能的替代物質、材料或設計的分析，包括有關獨立研究、同行評審研究、相關科學委員會的科學意見的資訊，以及對此類替代品可用性的分析；</t>
  </si>
  <si>
    <t>(a) 分析和估計潛在患者或使用者暴露於該物質的情況；</t>
  </si>
  <si>
    <t>(g) 表面特性；和</t>
  </si>
  <si>
    <t>(f) 所用材料的機械性能，在適當情況下反映強度、延展性、抗斷裂性、耐磨性和抗疲勞性等事項；</t>
  </si>
  <si>
    <t>(e) 在適當情況下，生物物理學或建模研究結果有效性已事先獲得證實；</t>
  </si>
  <si>
    <t>(d) 過程對材料性能的影響；</t>
  </si>
  <si>
    <t>(c) 器械不同部件之間的相容性，該器械由多個可植入部件組成；</t>
  </si>
  <si>
    <t>(b) 所使用的材料和物質與生物組織、細胞和體液之間的相容性，同時考慮到設備的預期用途，並在相關情況下考慮吸收、分佈、代謝和排泄；</t>
  </si>
  <si>
    <t>(a) 所用材料和物質的選擇，特別是在毒性和可燃性方面；</t>
  </si>
  <si>
    <t>10.4.3. 鄰苯二甲酸酯指南</t>
  </si>
  <si>
    <t>10.4.4. 關於其他致癌、致突變或生殖毒性(CMR)和內分泌幹擾物質的指南</t>
  </si>
  <si>
    <t>10.4.5. 標籤</t>
  </si>
  <si>
    <t>10.6. 器材的設計和製造應盡可能減少與顆粒尺寸和性能相關的風險，除非這些顆粒接觸到的是完好的皮膚，否則這些顆粒會位於或可釋放到患者或使用者體內。應特別注意奈米材料。</t>
  </si>
  <si>
    <t>11. 感染和微生物污染</t>
  </si>
  <si>
    <t>(a) 儘可能減少和適當地降低意外割傷和刺傷的風險，例如針刺傷，</t>
  </si>
  <si>
    <t>(b) 允許便捷安全地處理，</t>
  </si>
  <si>
    <t>(c) 儘可能減少器材的任何微生物洩漏和/或使用過程中的微生物暴露，以及</t>
  </si>
  <si>
    <t>(d) 防止器材或其內容物（如標本或液體）受到微生物污染。</t>
  </si>
  <si>
    <t>11.3. 標有特定微生物狀態的器械，應確保設計、製造和包裝在投放市場時保持該狀態，及在製造商規定的運輸和儲存條件下，器械依舊保持原樣。</t>
  </si>
  <si>
    <t>11.4. 以無菌狀態交付的器械應按照適當的程序進行設計、製造和包裝，以確保它們在投放市場時是無菌的，並且除非用於維持其無菌狀態的包裝被損壞，否則它們仍保持無菌狀態，在製造商指定的運輸和儲存條件下，直到使用時打開包裝。應確保最終用戶清楚地看到包裝的完整性。</t>
  </si>
  <si>
    <t>11.5. 標有無菌標籤的器械應通過適當的、經過驗證的方法進行加工、製造、包裝和滅菌。</t>
  </si>
  <si>
    <t>11.6. 擬滅菌的器械應在適當和受控的條件和設施中製造和包裝。</t>
  </si>
  <si>
    <t>11.8. 器材的標籤應區分投放市場的相同或相似器械，包括無菌和非無菌狀態，並帶有用於表示器材無菌的符號。</t>
  </si>
  <si>
    <t>12. 含有被認為是醫藥產品的物質的器材，以及由被人體吸收或局部分散的物質，或物質組合組成的器材</t>
  </si>
  <si>
    <t>13. 包含生物來源材料的器材</t>
  </si>
  <si>
    <t>10.4.2. 關於致癌、致突變或生殖毒性 (CMR) 和/或內分泌幹擾物質存在的理由</t>
  </si>
  <si>
    <t>(f) 根據 (e) 點所述資訊影響的 b 評估，必要時依第 4 節的要求修改控制措施。</t>
  </si>
  <si>
    <t>(d) 依第4節的要求消除或控制 (c) 點所述的這些風險；</t>
  </si>
  <si>
    <t>為達到該附錄第 10.4 節的目的，委員會應儘快在 2018 年 5 月 26 日之前向相關科學委員會提供編製指南的任務，該指南應在 2020 年 5 月 26 日之前準備好。委員會的任務應至少包括對屬於第 10.4.1 節 (a) 和 (b) 點所述物質組的鄰苯二甲酸酯的存在進行惠益風險評估。效益-風險評估應考慮設備的預期目的和使用背景，以及任何可用的替代物質和替代材料、設計或醫學治療。如果根據最新的科學證據認為合適，但應至少每五年更新一次該指南。</t>
  </si>
  <si>
    <t>(d) 如適用和可用的情況下，基於根據第 10.4.3. 節和 10.4.4. 節提供最新的相關科學委員會指南。</t>
  </si>
  <si>
    <t>(b) 對這些組織和細胞或其衍生物的處理、保存和任何其他處理應為患者、消費者和（如適用）其他人提供安全保障。特別是，應通過適當的採購方法和在製造過程中，實施經過驗證的消除或滅活方法，來解決病毒和其他傳播病原體的安全性問題；</t>
  </si>
  <si>
    <t>13.2. 對於使用非活性或處理非活性動物源組織或細胞，或其衍生物所製造的器械，應適用以下規定：</t>
  </si>
  <si>
    <t>(a) 在可行的情況下，考慮到動物物種、動物來源的組織和細胞或其衍生物，應源自於經過獸醫控制且適合組織預期用途的動物。製造商應保留有關動物地理來源的資訊；</t>
  </si>
  <si>
    <t>(c) 在使用動物來源的組織或細胞或其衍生物製造的器械，如第 722/2012 號法規所述，應適用該法規規定的特別要求。</t>
  </si>
  <si>
    <t>14. 器材構造及其與環境之間的相互作用</t>
  </si>
  <si>
    <t>14.1. 如果器材打算與其他器材或設備結合使用，則整個組合，包括連接系統應是安全的，並且不得損害設備的指定性能。適用於此類組合的任何使用限制應在標籤和/或使用說明中註明。使用者必須處理的連接，例如流體、氣體輸送、電氣或機械耦合，其設計和構造應盡量減少所有可能的風險，例如錯誤連接。</t>
  </si>
  <si>
    <t>14.2. 應採用適當方式設計和製造器械，確保盡可能避免或減少以下內容：</t>
  </si>
  <si>
    <t>(b) 與合理可預見的外部影響或環境條件相關的風險，例如磁場、外部電磁效應、靜電放電、與診斷或治療程式相關的輻射、壓力、濕度、溫度、壓力和加速度的變化或無線電信號干擾；</t>
  </si>
  <si>
    <t>(a) 與器材物理特徵相關的傷害風險，包括體積/壓力比、尺寸和適當的人體工程學特徵；</t>
  </si>
  <si>
    <t>(b) 動物性組織、細胞和物質或其衍生物的採購、加工、保存、測試和處理應確保患者、使用者以及其他人員（如適用）的安全。特別是，在製造過程中應通過實施經過驗證的消除或病毒滅活方法，來解決病毒和其他傳播因數的安全性問題，除非使用此類方法會導致不可接受的降解，從而損害設備的臨床益處；</t>
  </si>
  <si>
    <t>(a) 組織和細胞的捐贈、採購和測試應按照 2004/23/EC 指令進行；</t>
  </si>
  <si>
    <t>(c) 論證可能的物質和/或材料替代品（如有）或設計變更（如可行）在維持產品的功能、性能和利風險比方面不合適的原因；包括考慮此類設備的預期用途是否包括治療兒童或治療孕婦或哺乳期婦女，或治療被認為特別容易受到此類物質和/或材料影響的其他患者群體；和</t>
  </si>
  <si>
    <t>(d) 與軟體和IT環境間的可能負相互作用相關的風險，器材在該IT環境內操作和相互作用；</t>
  </si>
  <si>
    <t>(c) 與此器材使用相關的風險，當其接觸材料、液體和物質時，包括其在正常使用條件下暴露接觸的氣體；</t>
  </si>
  <si>
    <t>(f) 與其他通常用於調查或治療的器材相互幹擾的風險；和</t>
  </si>
  <si>
    <t>(e) 物質意外進入器材的風險；</t>
  </si>
  <si>
    <t>(g) 無法進行維護或校準（如植入物）時會產生風險，這些風險來自所用材料的老化，任何測量或控制機制的準確性下降。</t>
  </si>
  <si>
    <t>14.3. 器材的設計和製造應盡量減少正常使用和單一故障條件下的火災或爆炸風險。應特別注意預期用途，包括暴露於易燃或易爆物質，或可能引起燃燒的物質相關的器材。</t>
  </si>
  <si>
    <t>14.4. 器材的設計和製造應能夠安全有效地進行調整、校準和維護。</t>
  </si>
  <si>
    <t>14.5. 打算與其他器材或產品一起操作的器材，其設計和製造方式應確保互操作性和相容性可靠和安全。</t>
  </si>
  <si>
    <t>14.6. 任何測量、監測或顯示器的設計和製造，應符合人體工學原理，並考慮預期目的、使用者和器材預期使用的環境條件。</t>
  </si>
  <si>
    <t>15. 具有診斷或測量功能的器材</t>
  </si>
  <si>
    <t>15.1. 診斷設備和具有測量功能的設備的設計和製造，應基於適當的科學和技術方法，為其預期目的提供足夠的準確度、精密度和穩定性。製造商應註明精度限制。</t>
  </si>
  <si>
    <t>15.2. 具有測量功能的器材進行的測量，應符合理事會第 80/181/EEC (4) 號指令規定的法定單位表示。</t>
  </si>
  <si>
    <t>16. 輻射防護</t>
  </si>
  <si>
    <t>16.1. 總論</t>
  </si>
  <si>
    <t>(a) 設備的設計、製造和包裝應盡可能減少患者、使用者和其他人員對輻射的暴露，並以與預期目的相容的方式，同時治療和診斷目的使用下不對規定合理的劑量進行限制。</t>
  </si>
  <si>
    <t>(b) 發射危險或潛在危險輻射的器材，其操作說明應包含有關發射輻射的性質、保護患者和用戶的方法，以及盡可能避免誤用和減少安裝固有風險的詳細資訊。還應規定有關驗收和性能測試、驗收標準以及維護保養程序的資訊。</t>
  </si>
  <si>
    <t>16.2. 預期輻射</t>
  </si>
  <si>
    <t>(a) 如果器材設計用於發射特定醫療目的所需而不可避免地輻射危害，或潛在危害等級的電離和/或非電離輻射，且其益處被認為超過發射固有的風險，則使用者需可以控制發射。此類設備的設計和製造應確保相關可變參數，在可接受的公差範圍內具有再現性。</t>
  </si>
  <si>
    <t>(b) 如果器材用於發射有害或潛在危險的電離和/或非電離輻射時，則應盡可能安裝此類發射的視覺顯示器和/或聲音警報。</t>
  </si>
  <si>
    <t>16.3. 器材的設計和製造應盡可能減少患者、使用者和其他人員遭受無意、雜散或散射輻射的照射。在可能和適當的情況下，應選擇減少患者、使用者和其他可能受影響的人員接觸輻射的方法。</t>
  </si>
  <si>
    <t>16.4. 電離輻射</t>
  </si>
  <si>
    <t>(a) 旨在發射電離輻射的器械的設計和製造，應考慮到第 2013/59/Euratom 號指令的要求，其中規定了防止由於暴露於電離輻射而產生危險的基本安全標準。</t>
  </si>
  <si>
    <t>(c) 如會發射離子輻射的器械預計用於放射醫學診斷，則應採取適當方式設計和製造，實現預期醫療目的的影像和/或輸出質量，同時最大限度地減少患者和使用者的輻射暴露。</t>
  </si>
  <si>
    <t>(d)  如會發射離子輻射的器械預計用於放射醫學診斷，則應採取適當方式設計和製造，確保可靠地監測和控制所輸送的劑量、射束類型、能量、以及在適當情況下的輻射品質。</t>
  </si>
  <si>
    <t>(b) 旨在發射電離輻射的裝置的設計和製造方式應確保在可能的情況下，考慮到預期用途，可以改變和控制發射的輻射的數量、幾何形狀、品質，如果可能的話，在治療期間進行監測。</t>
  </si>
  <si>
    <t>17. 電子可程式系統 — 包含電子可程式系統和本身就是器材的軟體</t>
  </si>
  <si>
    <t>17.2. 對於包含軟體的器材或軟體本身就是器材的軟體，應根據現有技術進行開發和製造軟體，同時考慮開發生命週期、風險管理，包括資訊安全、驗證和確認的原則。</t>
  </si>
  <si>
    <t>17.4. 製造商應規定有關硬體、IT 網路特性和IT安全措施的最低要求，包括防止未經授權的訪問，以按預期運行軟體的必要條件。</t>
  </si>
  <si>
    <t>18. 主動式器材和與其連接的器材</t>
  </si>
  <si>
    <t>18.1. 對於主動非植入式器材，在發生單一故障情況時，應採取適當的方法盡可能消除或降低隨之而來的風險。</t>
  </si>
  <si>
    <t>18.2. 當患者安全取決於內部電源時，此類器材應配備確定電源狀態的方法，並在電源容量處於臨界值時，提供適當的警告或指示。如有必要，應在電源接近臨界值之前，發出適當的警告或指示。</t>
  </si>
  <si>
    <t>18.3. 患者安全依賴於外部電源，此類器材應包括警報系統，以發出任何電源故障的信號。</t>
  </si>
  <si>
    <t>18.4. 用於監測患者一個或多個臨床參數的器材，應配備適當的警報系統，以提醒可能導致患者死亡或健康情況嚴重惡化的情況給使用者。</t>
  </si>
  <si>
    <t>18.5. 器材的設計和製造方式應盡可能降低產生電磁干擾的風險，以免影響相關器材或該預期環境下，其他器材或設備的操作。</t>
  </si>
  <si>
    <t>18.6. 器材的設計和製造方式，應提供一定程度的內在抗電磁幹擾能力，使其能夠如預期運作。</t>
  </si>
  <si>
    <t>18.7. 器材的設計和製造應盡可能避免在正常使用期間、和發生單一故障時，對患者、使用者或任何其他人造成意外觸電的風險，但前提是器材需按照製造商的指示安裝和維護保養。</t>
  </si>
  <si>
    <t>18.8. 器材的設計和製造方式，應盡可能防止未經授權的訪問，從而妨礙器材按預期運行。</t>
  </si>
  <si>
    <t>19. 主動植入式器材的特殊要求</t>
  </si>
  <si>
    <t>19.1. 應以適當方式設計和製造主動植入式器材，確保盡可能避免或減少：</t>
  </si>
  <si>
    <t>(a) 與使用能源有關的風險，特別是使用電力時，與器材的絕緣、漏電流和過熱有關的風險，</t>
  </si>
  <si>
    <t>(b) 與醫療有關的風險，特別是因使用除顫器或高頻手術器材而產生的風險，以及</t>
  </si>
  <si>
    <t>(c) 在無法進行維護和校準的情況下可能出現的風險，包括：</t>
  </si>
  <si>
    <t>19.2. 主動植入式器材的設計和製造應確保</t>
  </si>
  <si>
    <t>— 如果適用，器材與其預期使用物質的相容性，以及</t>
  </si>
  <si>
    <t>— 能源的可靠性。</t>
  </si>
  <si>
    <t>19.3. 主動植入式器材及其組成部件（如適用）應可識別，以便在發現與器材或其元件有關的潛在風險後，採取任何必要措施。</t>
  </si>
  <si>
    <t>19.4. 主動植入式器材應帶有一個代碼，該代碼可以明確識別自身及其製造商（特別是關於器材類型及製造年份）；如有必要，應可讀取該代碼，而無需進行外科手術。</t>
  </si>
  <si>
    <t>20. 防止機械和熱風險</t>
  </si>
  <si>
    <t>20.1. 器材的設計和製造方式，應能保護患者和使用者免受機械相關風險，例如：運動阻力、不穩定性和運動部件等。</t>
  </si>
  <si>
    <t>20.2. 器材的設計和製造應盡量降低器材振動所引起的風險水平，同時考慮利用先進技術和手段限制振動，特別是在源頭處，除非振動是規定性能的一部分。</t>
  </si>
  <si>
    <t>20.3. 器材的設計和製造應盡量降低所發出噪音引起的風險水平，同時考慮利用先進技術和手段降低噪音，特別是在源頭處，除非所發出的噪音是規定性能的一部分。</t>
  </si>
  <si>
    <t>20.4. 使用者或其他人必須操作連接到電力、天然氣、液壓和氣動能源的終端和連接器，其設計和構造應盡量減少所有潛在的風險。</t>
  </si>
  <si>
    <t>20.6. 在正常使用條件下，器材的可接觸部件（不包括用於供熱或達到給定溫度的部件或區域）及其周圍環境，不應達到潛在危險的溫度。</t>
  </si>
  <si>
    <t>21. 防止提供能量或物質的器材對患者或使用者帶來風險</t>
  </si>
  <si>
    <t>21.1. 為患者提供能量或物質的器材，其設計和構造應能足夠準確地設定和維持輸送量，以確保患者和使用者的安全。</t>
  </si>
  <si>
    <t>21.2. 器材應配備防止和/或指示可能造成危險的輸送能量、或輸送物質數量不足。 器材應採取適當的手段，盡可能防止能量和/或物質來源意外洩漏危險等級的能量或物質。</t>
  </si>
  <si>
    <t>21.3. 器材上應明確規定控制器和指示器的功能。如果器材帶有其操作所需的說明，或透過可視系統指示操作或調整參數，則此類資訊應為使用者和患者（如適用）易於理解。</t>
  </si>
  <si>
    <t>22. 防止製造商供非專業人士使用的醫療器材所帶來的風險</t>
  </si>
  <si>
    <t>22.1. 供非專業人員使用的器材，其設計和製造方式應能夠適用於預期用途，同時考慮到非專業人士可用的技能和手段，以及非專業人士的技術和環境中合理預期變化所導致的影響。製造商提供的資訊和說明應易於非專業人員理解和應用。</t>
  </si>
  <si>
    <t>22.2. 供非專業人士使用的器材，其設計和製造方式應符合：</t>
  </si>
  <si>
    <t>— 確保目標使用者在過程的所有階段，都可以安全準確地使用器材，如有必要，經過適當的培訓和/或資訊，</t>
  </si>
  <si>
    <t>— 盡可能和適當的降低意外割傷和刺傷造成的風險，例如針刺傷，以及</t>
  </si>
  <si>
    <t>— 盡可能降低預期使用者在處理器材時出錯的風險，並在適用的情況下，在結果解讀中出錯的風險。</t>
  </si>
  <si>
    <t>22.3. 供非專業人士使用的器材應在適當的情況下，包括非專業人員使用的規程：</t>
  </si>
  <si>
    <t>— 可以驗證在使用時，器材是否將按製造商的預期運行，並且</t>
  </si>
  <si>
    <t>— 如果適用的話，若器材未能提供有效結果，則發出警告。</t>
  </si>
  <si>
    <t>23.1. 關於製造商提供資訊的一般要求</t>
  </si>
  <si>
    <t>每個器材都應附有識別器材及其製造商所需的資訊，並視情況而定將任何安全和性能資訊傳達給使用者或其他人。此類資訊可能出現在器材本身、包裝上或使用說明書中，如果製造商有網站，則應在網站上提供並保持最新消息，同時考慮到以下因素：</t>
  </si>
  <si>
    <t>23. 標籤和使用說明書</t>
  </si>
  <si>
    <t>(a) 標籤和使用說明書的媒介、格式、內容、易讀性和位置，應適合於特定器材、其預期用途以及預期使用者的技術知識、經驗、教育或培訓。特別是，使用說明應以目標使用者易於理解的語言編寫，並在適當的情況下補充附圖和圖表。</t>
  </si>
  <si>
    <t>(b) 標籤上所需的資訊應在器材本身上提供。如果這不可行或不合適，則部分或所有資訊可顯示在每個單元的包裝上，和/或多個器材的包裝上。</t>
  </si>
  <si>
    <t>(c) 標籤應以人類可讀的格式提供，並可輔以機器可讀訊息，例如無線射頻識別 (RFID) 或條碼。</t>
  </si>
  <si>
    <t>(d) 使用說明書應與器材一起提供。例外情形，如果 I 類和 IIa 類器材可在無任何此類說明的情況下安全操作，則不需要使用說明書，除非本節其他地方另有規定。</t>
  </si>
  <si>
    <t>(e) 當向單一使用者和/或位置提供多個裝置時，如果購買者同意，則可以提供一份使用說明的副本，購買者在任何情況下，都可以要求免費提供更多副本。</t>
  </si>
  <si>
    <t>(g) 需要傳達給使用者和/或其他人的剩餘風險，應作為限制、禁忌、預防措施或警告，包含在製造商提供的資訊中。</t>
  </si>
  <si>
    <t>(h) 在適當的情況下，製造商提供的資訊應採用國際公認的符號形式。使用的任何符號或識別顏色應符合協調標準或 CS。若不存在統一標準或 CS 的區域，符號和顏色應在器材隨附的文件中進行描述。</t>
  </si>
  <si>
    <t>23.2. 標籤上的資訊</t>
  </si>
  <si>
    <t>標籤應標明以下所有事項：</t>
  </si>
  <si>
    <t>(b) 使用者識別器材所必需的詳細資訊、包裝內容、以及對使用者來說不明顯的器材預期用途；</t>
  </si>
  <si>
    <t>(a) 器材的名稱或品牌名稱；</t>
  </si>
  <si>
    <t>(c) 製造商的名稱、註冊商號、或註冊商標、及其註冊營業地點的位址；</t>
  </si>
  <si>
    <t>(d) 如果製造商的註冊營業地點在歐盟境外，則授權代表的名稱、和授權代表的註冊營業地點位址；</t>
  </si>
  <si>
    <t>(e) 在適用的情況下，器材包含或採用的指示資訊：</t>
  </si>
  <si>
    <t>(f) 若根據歐盟法規 (EU) 第 207/2012 號 、或根據本法規通過的任何後續實施規則中規定的條件下，可以向使用者提供非紙本格式（例如電子形式）的使用說明書。</t>
  </si>
  <si>
    <t>(a) 根據歐洲議會和理事會法規 (EC) 第 1272/2008 號 附件六 第 3 部分，具有致癌性、致突變性或生殖毒性 (CMR) 的 1A 或 1B 類物質，或</t>
  </si>
  <si>
    <t>(b) 具有內分泌幹擾特性的物質，有科學證據表明可能對人類健康產生嚴重影響，並且根據歐洲議會和歐洲議會法規 (EC) 第 1907/2006 號，其第 59 條例規定的程序進行鑑定，或者一旦委員會根據歐洲議會的歐盟法規(EU)第 528/2012 號，其第 5 條第 (3) 款第 1 項通過授權法案，符合其中所製定的標準中與人類健康相關的標準。</t>
  </si>
  <si>
    <t>12.1. 對於第 1 條第 (8) 款第 1 項所述的器材，該物質的品質、安全性和有用性，如果單獨使用，將被視為第 2001/83/EC 指令第 1 條第 (2) 款所指的醫藥產品，應依照本法規中適用的符合性評估流程的規定，使用第 2001/83/EC 指令 附件一 所規定的類似方法進行驗證。</t>
  </si>
  <si>
    <t>12.2. 由擬引入人體的物質或物質組合組成，並被人體吸收或局部分散在體內中的器材，應在適用的情況下，以僅限於本法規未涵蓋的方面的方式遵守 2001/83/EC 指令 附件一 中規定， 應依照本法規適用的合格評定流程的要求，評估吸收、分佈、代謝、排泄、局部耐受性、毒性，當與其他器材、藥品或其他物質相互作用時，可能產生的不良反應。</t>
  </si>
  <si>
    <t>(c) 這些器材的可追溯體系應與第2004/23/EC號指令、和第2002/98/EC號指令，所規定可溯源性和資料保護要求是互補和相容。</t>
  </si>
  <si>
    <t>(f) 如適用，標籤資訊應符合第 10.4.5 節的規定；</t>
  </si>
  <si>
    <t>(g) 器材的批號或序號，視情況而定，前面字樣帶有「批號」或「序號」或等效符號；</t>
  </si>
  <si>
    <t>(h) 根據第 27 條第 (4) 款 及 附件七第 C 部分所述的 UDI；</t>
  </si>
  <si>
    <t>(j) 如無註明可安全使用的日期，則指明製造日期。該製造日期可作為批號或序列號的一部分，前提是該日期清晰可辨；</t>
  </si>
  <si>
    <t>(k) 指示任何適用的特殊儲存和/或處理條件；</t>
  </si>
  <si>
    <t>(l) 如果器材是無菌的，則說明其無菌狀態和滅菌方法；</t>
  </si>
  <si>
    <t>(m) 需要立即提請器材使用者和任何其他人注意的警告或預防措施。這些資訊可以保持在最低限度，在這種情況下，更詳細的資訊應出現在使用說明書中，同時考慮到目標使用者；</t>
  </si>
  <si>
    <t>(n) 如果器材僅供一次性使用，則應標示該情況。製造商的一次性使用標誌，應在整個歐盟境內保持一致；</t>
  </si>
  <si>
    <t>Device(s)</t>
  </si>
  <si>
    <t>A010101 - Hypodermic needles</t>
  </si>
  <si>
    <t>A010102 - 蝴蝶針</t>
  </si>
  <si>
    <t>A010103 - 植入式系統針頭和套件（端口）</t>
  </si>
  <si>
    <t>A010101 - 皮下注射針</t>
  </si>
  <si>
    <t>A010104 - 用於小瓶收集的針頭</t>
  </si>
  <si>
    <t>A010105 - 真空採集針</t>
  </si>
  <si>
    <t>A010106 - 用於重建填充的針頭和套件</t>
  </si>
  <si>
    <t>A010201 - 針頭和套件 - 軟組織的組織學和細胞學活檢</t>
  </si>
  <si>
    <t>A010202 - 骨髓活檢針和套件</t>
  </si>
  <si>
    <t>A010203 - 皮膚切片針和套件</t>
  </si>
  <si>
    <t>A010204 - 羊膜穿刺術和絨毛穿刺針和套件</t>
  </si>
  <si>
    <t>A010205 - 內視鏡切片針和套件（非胃腸道設備）</t>
  </si>
  <si>
    <t>A010206 - 腦部活檢針和套件</t>
  </si>
  <si>
    <t>A010207 - 肺活檢針和套件</t>
  </si>
  <si>
    <t>A010301 - 脊髓和硬膜外麻醉針和套件</t>
  </si>
  <si>
    <t>A010302 - 神經叢阻斷針和套件</t>
  </si>
  <si>
    <t>A010401 - 動靜脈內瘻管針</t>
  </si>
  <si>
    <t>A010501 - 眼前房針</t>
  </si>
  <si>
    <t>A010502 - 洗眼針</t>
  </si>
  <si>
    <t>A010503 - 球週針</t>
  </si>
  <si>
    <t>A010504 - 球後針</t>
  </si>
  <si>
    <t>A010505 - 眼內注射針</t>
  </si>
  <si>
    <t>A010506 - 眼內抽吸插管針</t>
  </si>
  <si>
    <t>A010601 - 卡普爾針</t>
  </si>
  <si>
    <t>A010602 - 牙科沖洗針</t>
  </si>
  <si>
    <t>(o) 如果器材是經過再處理的一次性使用，則說明該事實、已執行的再處理循環次數、以及有關再處理次數的任何限制；</t>
  </si>
  <si>
    <t>(p) 如果器材是定製的，則標示「定製器材」字樣；</t>
  </si>
  <si>
    <t>(r) 對於旨在透過身體孔洞引入人體或應用於皮膚，並被人體吸收或局部分散的物質，或物質組合組成的裝置，則提供器材的整體定性成分，以及負責實現主要預期作用的主要成分的定量資訊；</t>
  </si>
  <si>
    <t>(s) 對於主動植入式器材，提供序列號，對於其他植入式器材，序列號或批號。</t>
  </si>
  <si>
    <t>23.3. 關於保持器材無菌狀態的包裝資訊（”無菌包裝”）</t>
  </si>
  <si>
    <t>無菌包裝上應註明以下細節：</t>
  </si>
  <si>
    <t>(a) 無菌包裝被識別為無菌包裝的指示，</t>
  </si>
  <si>
    <t>(b) 器材處於無菌狀態的聲明，</t>
  </si>
  <si>
    <t>(c) 滅菌方法，</t>
  </si>
  <si>
    <t>(d) 製造商的名稱和地址，</t>
  </si>
  <si>
    <t>(q) 表示該器材是醫療器材。如果該器材僅用於臨床研究，則應註明 “臨床研究專用”；</t>
  </si>
  <si>
    <t>(i) 明確指出安全使用或植入器材的時間限制，至少表示與之相關的年份和月份；</t>
  </si>
  <si>
    <t>23.4. 使用說明中的資訊</t>
  </si>
  <si>
    <t>使用說明應包含以下所有細節：</t>
  </si>
  <si>
    <t>(a) 第 23.2 條第(a)、(c)、(e)、(f)、(k)、(l)、(n) 和 (r) 點所述的詳細規定；</t>
  </si>
  <si>
    <t>(b) 器材的預期用途在適當情況下，明確規範適應症、禁忌症、患者目標群體、和預期使用者；</t>
  </si>
  <si>
    <t>(c) 在適用的情況下，應說明預期的臨床益處。</t>
  </si>
  <si>
    <t>(d) 在適用的情況下，連結到第 32 條所述的安全性和臨床表現摘要；</t>
  </si>
  <si>
    <t>(e) 器材的性能特徵；</t>
  </si>
  <si>
    <t>(f) 在適用的情況下，允許醫療保健專業人員驗證器材是否合適，並選擇相應的軟體和配件的資訊；</t>
  </si>
  <si>
    <t>(g) 任何殘留風險、禁忌症、和任何不良副作用，包括傳達給患者這方面的資訊；</t>
  </si>
  <si>
    <t>(h) 使用者正確使用器材所需的規范，例如，如果設備具有測量功能，則需要求準確度；</t>
  </si>
  <si>
    <t>(i) 器材在準備使用之前或使用過程中，例如：滅菌、最終組裝、校驗等，任何預處理或處理的細節，包括確保患者安全所需的消毒水平，以及實現這些消毒水平的所有可用方法；</t>
  </si>
  <si>
    <t>(j) 對於器材使用者和/或其他人，特殊設施、特殊培訓、或特殊資格的任何要求;</t>
  </si>
  <si>
    <t>(k) 驗證器材是否正確安裝並準備好安全運行，及按照製造商的預期執行所需的資訊，以及相關信息：</t>
  </si>
  <si>
    <t>(j) 檢查使用說明，了解如果無菌包裝在使用前被損壞或意外打開，該如何處理。</t>
  </si>
  <si>
    <t>(m) 如果器材是非無菌的，需要在使用前進行滅菌，應提供適當的滅菌說明。</t>
  </si>
  <si>
    <t>(l) 如果器材是無菌的，則在使用前無菌包裝被損壞或無意打開的情況下，應提供說明。</t>
  </si>
  <si>
    <t>(o) 如適用，表示器材只有在製造商負責修復，以符合一般安全和性能要求的情況下，才能重複使用。</t>
  </si>
  <si>
    <t>(q) 對於打算與其他器材和/或通用設備一起使用的器材：</t>
  </si>
  <si>
    <t>(r) 如果器材出於醫療用途發射輻射：</t>
  </si>
  <si>
    <t>(s) 允許使用者和/或患者了解有關器材的任何警告、預防措施、禁忌症、待採取的措施，以及使用限制的資訊。在相關的情況下，該資訊應允許使用者向患者簡要介紹有關該器材的任何警告、預防措施、禁忌症、應採取的措施，以及使用限制。此資訊應酌情涵蓋：</t>
  </si>
  <si>
    <t>(t) 對於由擬引入人體，並被人體吸收或局部分散的物質或物質組合構成的器材，在適當情況下，涉及器材及其代謝物與其他器材、藥品和其他物質相互作用的一般概況，以及與過量相關的禁忌症、不良副作用和風險；</t>
  </si>
  <si>
    <t>(u) 對於可植入式器材，關於患者可以接觸到的材料和物質，其總體定性和定量資訊；</t>
  </si>
  <si>
    <t>(v) 為便於安全處置設備、其附件和與之一起使用的消耗品（如果有）而應採取的警告或預防措施。在適當情況下，這些資訊應包括：</t>
  </si>
  <si>
    <t>如果根據第 23.1 節 (d) 點無需使用說明，則應根據要求向使用者提供此資訊；</t>
  </si>
  <si>
    <t>(w) 對於供非專業人士使用的器材，使用者應諮詢醫療保健專業人員；</t>
  </si>
  <si>
    <t>(x) 對於根據本法規第 1 條 第(2) 款所涵蓋的器材，有關缺乏臨床益處以及與使用該器材相關的風險資訊；</t>
  </si>
  <si>
    <t>(y) 使用說明的發佈日期，如果已修訂，則使用說明書採取最新修訂版的發布日期和識別碼；</t>
  </si>
  <si>
    <t>(z) 向使用者和/或患者發出通知與器材有關的任何嚴重事件，理應向製造商和使用者和/或患者所在成員國的主管機關報告；</t>
  </si>
  <si>
    <t>(aa) 根據第 18 條向患者提供植入式器材的資訊；</t>
  </si>
  <si>
    <t>(ab) 對於包含電子可程式系統，包括軟體或本身就是器材的軟體，有關硬體、IT 網路特性、和 IT 安全措施的最低要求，涵蓋防止未經授權的存取，這是按預期運行軟體所必需的。</t>
  </si>
  <si>
    <t>17.1. 對於包含電子可程式系統，包括軟體或本身就是器材的軟體，其設計應根據預期用途確保可重複性、可靠性和效能。當出現單一故障情況時，應採取適當的措施，盡可能消除或減少隨之而來的風險或性能損害。</t>
  </si>
  <si>
    <t>17.3. 本節所提到的軟體旨在與行動運算平台結合使用，其設計和製造應考慮行動平台的具體功能，例如：螢幕的尺寸和對比度，以及與其用途相關的外部因素（光或噪音水平不同的環境）。</t>
  </si>
  <si>
    <t>Chapter II — Requirements regarding performance, design and manufacture</t>
  </si>
  <si>
    <t>第二章 — 有關性能、設計和製造的要求</t>
  </si>
  <si>
    <t>9. Performance characteristics</t>
  </si>
  <si>
    <t>10.3. Devices shall be designed and manufactured in such a way as to reduce to a level as low as reasonably practicable the risks posed by substances or particles, including wear debris, degradation products and processing residues, that may be released from the device. Special attention shall be given to substances which are carcinogenic, mutagenic or toxic to reproduction (‘CMR’), in accordance with Part 3 of Annex VI to Regulation (EC) No 1272/2008 of the European Parliament and of the Council, and to substances having endocrine disrupting properties for which there is scientific evidence of probable serious effects to human health and which are identified in accordance with the procedure set out in Article 59 of Regulation (EC) No 1907/2006 of the European Parliament and of the Council.</t>
  </si>
  <si>
    <t>10.4. Devices shall be designed and manufactured in such a way as to reduce as far as possible the risks posed by the unintentional ingress of substances into the device, taking into account the device and the nature of the environment in which it is intended to be used.</t>
  </si>
  <si>
    <t>(a) allow easy and safe handling,</t>
  </si>
  <si>
    <t>(b) reduce as far as possible any microbial leakage from the device and/or microbial exposure during use, and</t>
  </si>
  <si>
    <t>(c) prevent microbial contamination of the device during use and, in the case of specimen receptacles, the risk of contamination of the specimen.</t>
  </si>
  <si>
    <t>(a) 允許便捷安全地處理，</t>
  </si>
  <si>
    <t>(b) 儘可能減少器材的任何微生物洩漏和/或使用過程中的微生物暴露，以及</t>
  </si>
  <si>
    <t>11.1. 器材及其製造過程的設計應盡可能消除或盡可能降低患者、使用者和（如適用）其他人的感染風險。設計應：</t>
  </si>
  <si>
    <t>11.2. Devices labelled either as sterile or as having a specific microbial state shall be designed, manufactured and packaged to ensure that their sterile condition or microbial state is maintained under the transport and storage conditions specified by the manufacturer until that packaging is opened at the point of use, unless the packaging which maintains their sterile condition or microbial state is damaged.</t>
  </si>
  <si>
    <t>11.3. Devices labelled as sterile shall be processed, manufactured, packaged and, sterilised by means of appropriate, validated methods.</t>
  </si>
  <si>
    <t>11.3. 標有無菌標籤的器械應通過適當的、經過驗證的方法進行加工、製造、包裝和滅菌。</t>
  </si>
  <si>
    <t>11.4. Devices intended to be sterilised shall be manufactured and packaged in appropriate and controlled conditions and facilities.</t>
  </si>
  <si>
    <t>11.5. Packaging systems for non-sterile devices shall maintain the integrity and cleanliness of the product and, where the devices are to be sterilised prior to use, minimise the risk of microbial contamination; the packaging system shall be suitable taking account of the method of sterilisation indicated by the manufacturer.</t>
  </si>
  <si>
    <t>11.6. The labelling of the device shall distinguish between identical or similar devices placed on the market in both a sterile and a non-sterile condition additional to the symbol used to indicate that devices are sterile.</t>
  </si>
  <si>
    <t>11.4. 擬滅菌的器械應在適當和受控的條件和設施中製造和包裝。</t>
  </si>
  <si>
    <t>11.5. 非無菌器材的包裝系統應保持產品的完整性和清潔度，並且在器械使用前要消毒的情況下，應盡量減少微生物污染的風險；包裝系統應考慮到製造商指示的滅菌方法。</t>
  </si>
  <si>
    <t>11.6. 器材的標籤應區分投放市場的相同或相似器械，包括無菌和非無菌狀態，並帶有用於表示器材無菌的符號。</t>
  </si>
  <si>
    <t>12. 包含生物來源材料的器材</t>
  </si>
  <si>
    <t>12. Devices incorporating materials of biological origin</t>
  </si>
  <si>
    <t>13. Construction of devices and interaction with their environment</t>
  </si>
  <si>
    <t xml:space="preserve">13.1. If the device is intended for use in combination with other devices or equipment the whole combination, including the connection system shall be safe and shall not impair the specified performance of the devices. Any restrictions on use applying to such combinations shall be indicated on the label and/or in the instructions for use. </t>
  </si>
  <si>
    <t>13. 器材構造及其與環境之間的相互作用</t>
  </si>
  <si>
    <t>13.1. 如果器材打算與其他器材或設備結合使用，則整個組合，包括連接系統應是安全的，並且不得損害設備的指定性能。適用於此類組合的任何使用限制應在標籤和/或使用說明中註明。</t>
  </si>
  <si>
    <t>13.2. Devices shall be designed and manufactured in such a way as to remove or reduce as far as possible:</t>
  </si>
  <si>
    <t>(f) the risk of incorrect identification of specimens and the risk of erroneous results due to, for example, confusing colour and/or numeric and/or character codings on specimen receptacles, removable parts and/or accessories used with devices in order to perform the test or assay as intended;</t>
  </si>
  <si>
    <t>11.2. 如有必要，器材的設計應便於安全清潔、消毒和/或重新滅菌。</t>
  </si>
  <si>
    <t>13.2. 應採用適當方式設計和製造器材，確保盡可能避免或減少以下內容：</t>
  </si>
  <si>
    <t>(g) the risks of any foreseeable interference with other devices.</t>
  </si>
  <si>
    <t>13.3. Devices shall be designed and manufactured in such a way as to minimise the risks of fire or explosion during normal use and in single fault condition. Particular attention shall be paid to devices the intended use of which includes exposure to or use in association with flammable or explosive substances or substances which could cause combustion.</t>
  </si>
  <si>
    <t>13.3. 器材的設計和製造應盡量減少正常使用和單一故障條件下的火災或爆炸風險。應特別注意預期用途，包括暴露於易燃或易爆物質，或可能引起燃燒的物質相關的器材。</t>
  </si>
  <si>
    <t>13.4. Devices shall be designed and manufactured in such a way that adjustment, calibration, and maintenance can be done safely and effectively.</t>
  </si>
  <si>
    <t>13.5. Devices that are intended to be operated together with other devices or products shall be designed and manufactured in such a way that the interoperability and compatibility are reliable and safe.</t>
  </si>
  <si>
    <t>13.6. Devices shall be designed and manufactured in such a way as to facilitate their safe disposal and the safe disposal of related waste substances by the user, patient or other person. To that end, manufacturers shall identify and test procedures and measures as a result of which their devices can be safely disposed after use. Such procedures shall be described in the instructions for use.</t>
  </si>
  <si>
    <t>13.4. 器材的設計和製造應能夠安全有效地進行調整、校準和維護。</t>
  </si>
  <si>
    <t>13.5. 打算與其他器材或產品一起操作的器材，其設計和製造方式應確保互操作性和相容性可靠和安全。</t>
  </si>
  <si>
    <t>13.6. 器材的設計和製造方式應便於使用者、患者或其他人安全處置這些器材以及相關廢物。為此，製造商應確定並測試程式和措施，以便其器材在使用后可以安全處置。此類程式應在使用說明中描述。</t>
  </si>
  <si>
    <t>13.7. The measuring, monitoring or display scale (including colour change and other visual indicators) shall be designed and manufactured in line with ergonomic principles, taking account of the intended purpose, users and the environmental conditions in which the devices are intended to be used.</t>
  </si>
  <si>
    <t>14. Devices with a measuring function</t>
  </si>
  <si>
    <t>14. 具有測量功能的器材</t>
  </si>
  <si>
    <t>14.2. 具有測量功能的器材進行的測量，應符合理事會第 80/181/EEC (4) 號指令規定的法定單位表示。</t>
  </si>
  <si>
    <t>14.2. The measurements made by devices with a measuring function shall be expressed in legal units conforming to the provisions of Council Directive 80/181/EEC.</t>
  </si>
  <si>
    <t>14.1. Devices having a primary analytical measuring function shall be designed and manufactured in such a way as to provide appropriate analytical performance in accordance with point (a) of Section 9.1 of Annex I, taking into account the intended purpose of the device.</t>
  </si>
  <si>
    <t>9.1. Devices shall be designed and manufactured in such a way that they are suitable for the purposes referred to in point (2) of Article 2, as specified by the manufacturer, and suitable with regard to the performance they are intended to achieve, taking account of the generally acknowledged state of the art. They shall achieve the performances, as stated by the manufacturer and in particular, where applicable:</t>
  </si>
  <si>
    <t>(a) the analytical performance, such as, analytical sensitivity, analytical specificity, trueness (bias), precision (repeatability and reproducibility), accuracy (resulting from trueness and precision), limits of detection and quantitation, measuring range, linearity, cut-off, including determination of appropriate criteria for specimen collection and handling and control of known relevant endogenous and exogenous interference, cross-reactions; and</t>
  </si>
  <si>
    <t>(b) the clinical performance, such as diagnostic sensitivity, diagnostic specificity, positive predictive value, negative predictive value, likelihood ratio, expected values in normal and affected populations.</t>
  </si>
  <si>
    <t>9.2. The performance characteristics of the device shall be maintained during the lifetime of the device as indicated by the manufacturer.</t>
  </si>
  <si>
    <t>9.3. Where the performance of devices depends on the use of calibrators and/or control materials, the metrological traceability of values assigned to calibrators and/or control materials shall be assured through suitable reference measurement procedures and/or suitable reference materials of a higher metrological order. Where available, metrological traceability of values assigned to calibrators and control materials shall be assured to certified reference materials or reference measurement procedures.</t>
  </si>
  <si>
    <t>9.4. The characteristics and performances of the device shall be specifically checked in the event that they may be affected when the device is used for the intended use under normal conditions:</t>
  </si>
  <si>
    <t>(a) for devices for self-testing, performances obtained by laypersons;</t>
  </si>
  <si>
    <t>(b) for devices for near-patient testing, performances obtained in relevant environments (for example, patient home, emergency units, ambulances).</t>
  </si>
  <si>
    <t>15. Protection against radiation</t>
  </si>
  <si>
    <t>15.3. The operating instructions for devices emitting hazardous or potentially hazardous radiation shall contain detailed information as to the nature of the emitted radiation, the means of protecting the patient and the user, and on ways of avoiding misuse and of reducing the risks inherent to installation as far as possible and appropriate. Information regarding the acceptance and performance testing, the acceptance criteria, and the maintenance procedure shall also be specified.</t>
  </si>
  <si>
    <t>15.1. 設備的設計、製造和包裝方式應盡可能減少使用者或其他人對輻射（有意的、無意的、雜散的或分散的）的暴露，並以符合預期目的的方式，同時不限制用於診斷目的的適當指定水準的應用。</t>
  </si>
  <si>
    <t>15. 輻射防護</t>
  </si>
  <si>
    <t>15.3. 發射危險或潛在危險輻射的器材，其操作說明應包含有關發射輻射的性質、保護患者和用戶的方法，以及盡可能避免誤用和減少安裝固有風險的詳細資訊。還應規定有關驗收和性能測試、驗收標準以及維護保養程序的資訊。</t>
  </si>
  <si>
    <t>15.1. Devices shall be designed, manufactured and packaged in such a way that exposure of users or other persons to radiation (intended, unintended, stray or scattered) is reduced as far as possible and in a manner that is compatible with the intended purpose, whilst not restricting the application of appropriate specified levels for diagnostic purposes.</t>
  </si>
  <si>
    <t>15.2. When devices are intended to emit hazardous, or potentially hazardous, ionizing and/or non-ionizing radiation, they shall as far as possible be:</t>
  </si>
  <si>
    <t>(a) designed and manufactured in such a way as to ensure that the characteristics and the quantity of radiation emitted can be controlled and/or adjusted; and</t>
  </si>
  <si>
    <t>(b) fitted with visual displays and/or audible warnings of such emissions.</t>
  </si>
  <si>
    <t>16. Electronic programmable systems — devices that incorporate electronic programmable systems and software that are devices in themselves</t>
  </si>
  <si>
    <t>16.1. Devices that incorporate electronic programmable systems, including software, or software that are devices in themselves, shall be designed to ensure repeatability, reliability and performance in line with their intended use. In the event of a single fault condition, appropriate means shall be adopted to eliminate or reduce as far as possible consequent risks or impairment of performance.</t>
  </si>
  <si>
    <t>16.2. For devices that incorporate software or for software that are devices in themselves, the software shall be developed and manufactured in accordance with the state of the art taking into account the principles of development life cycle, risk management, including information security, verification and validation.</t>
  </si>
  <si>
    <t>16.3. Software referred to in this Section that is intended to be used in combination with mobile computing platforms shall be designed and manufactured taking into account the specific features of the mobile platform (e.g. size and contrast ratio of the screen) and the external factors related to their use (varying environment as regards level of light or noise).</t>
  </si>
  <si>
    <t>16.4. Manufacturers shall set out minimum requirements concerning hardware, IT networks characteristics and IT security measures, including protection against unauthorised access, necessary to run the software as intended.</t>
  </si>
  <si>
    <t>16. 電子可程式系統 — 包含電子可程式系統和本身就是器材的軟體</t>
  </si>
  <si>
    <t>16.1. 對於包含電子可程式系統，包括軟體或本身就是器材的軟體，其設計應根據預期用途確保可重複性、可靠性和效能。當出現單一故障情況時，應採取適當的措施，盡可能消除或減少隨之而來的風險或性能損害。</t>
  </si>
  <si>
    <t>16.2. 對於包含軟體的器材或軟體本身就是器材的軟體，應根據現有技術進行開發和製造軟體，同時考慮開發生命週期、風險管理，包括資訊安全、驗證和確認的原則。</t>
  </si>
  <si>
    <t>16.3. 本節所提到的軟體旨在與行動運算平台結合使用，其設計和製造應考慮行動平台的具體功能，例如：螢幕的尺寸和對比度，以及與其用途相關的外部因素（光或噪音水平不同的環境）。</t>
  </si>
  <si>
    <t>16.4. 製造商應規定有關硬體、IT 網路特性和IT安全措施的最低要求，包括防止未經授權的訪問，以按預期運行軟體的必要條件。</t>
  </si>
  <si>
    <t>17. Devices connected to or equipped with an energy source</t>
  </si>
  <si>
    <t>17. 連接或配備能源的設備</t>
  </si>
  <si>
    <t>17.1. For devices connected to or equipped with an energy source, in the event of a single fault condition, appropriate means shall be adopted to eliminate or reduce as far as possible consequent risks.</t>
  </si>
  <si>
    <t>17.2. Devices where the safety of the patient depends on an internal power supply shall be equipped with a means of determining the state of the power supply and an appropriate warning or indication for when the capacity of the power supply becomes critical. If necessary, such warning or indication shall be given prior to the power supply becoming critical.</t>
  </si>
  <si>
    <t>17.3. Devices shall be designed and manufactured in such a way as to reduce as far as possible the risks of creating electromagnetic interference which could impair the operation of the device in question or other devices or equipment in the intended environment.</t>
  </si>
  <si>
    <t>17.4. Devices shall be designed and manufactured in such a way as to provide a level of intrinsic immunity to electromagnetic interference such that is adequate to enable them to operate as intended.</t>
  </si>
  <si>
    <t>17.5. Devices shall be designed and manufactured in such a way as to avoid as far as possible the risk of accidental electric shocks to the user, or other person both during normal use of the device and in the event of a single fault condition in the device, provided the device is installed and maintained as indicated by the manufacturer.</t>
  </si>
  <si>
    <t>18.1. Devices shall be designed and manufactured in such a way as to protect users and other persons against mechanical risks.</t>
  </si>
  <si>
    <t>18. Protection against mechanical and thermal risks</t>
  </si>
  <si>
    <t>18. 防止機械和熱風險</t>
  </si>
  <si>
    <t>18.1. 器材的設計和製造方式，應能保護使用者和其他人員免受機械相關風險。</t>
  </si>
  <si>
    <t>18.4. Devices shall be designed and manufactured in such a way as to reduce to the lowest possible level the risks arising from vibration generated by the devices, taking account of technical progress and of the means available for limiting vibrations, particularly at source, unless the vibrations are part of the specified performance.</t>
  </si>
  <si>
    <t>18.5. Devices shall be designed and manufactured in such a way as to reduce to the lowest possible level the risks arising from the noise emitted, taking account of technical progress and of the means available to reduce noise, particularly at source, unless the noise emitted is part of the specified performance.</t>
  </si>
  <si>
    <t>18.6. Terminals and connectors to the electricity, gas or hydraulic and pneumatic energy supplies which the user or other person has to handle, shall be designed and constructed in such a way as to minimise all possible risks.</t>
  </si>
  <si>
    <t>18.8. Accessible parts of devices (excluding the parts or areas intended to supply heat or reach given temperatures) and their surroundings shall not attain potentially dangerous temperatures under normal conditions of use.</t>
  </si>
  <si>
    <t>20.5. 在安裝或重裝某些零件時，其出現的錯誤可能成為風險源頭，這些部件的設計和構造應完全避免該風險，如果無法實現，則透過在零件本身和/或其外殼的資訊來說明。</t>
  </si>
  <si>
    <t>當需要知道移動方向以避免風險，應提供訊息在零件和/或其外殼。</t>
  </si>
  <si>
    <t>10.1. Devices shall be designed and manufactured in such a way as to ensure that the characteristics and performance requirements referred to in Chapter I are fulfilled.</t>
  </si>
  <si>
    <t>10.1. 器材的設計和製造應確保滿足第一章所述的特性和性能要求。</t>
  </si>
  <si>
    <t xml:space="preserve">18.7. Errors likely to be made when fitting or refitting certain parts which could be a source of risk shall be made impossible by the design and construction of such parts or, failing this, by information given on the parts themselves and/or their housings. </t>
  </si>
  <si>
    <t>18.4. 器材的設計和製造應盡量降低器材振動所引起的風險水平，同時考慮利用先進技術和手段限制振動，特別是在源頭處，除非振動是規定性能的一部分。</t>
  </si>
  <si>
    <t>18.5. 器材的設計和製造應盡量降低所發出噪音引起的風險水平，同時考慮利用先進技術和手段降低噪音，特別是在源頭處，除非所發出的噪音是規定性能的一部分。</t>
  </si>
  <si>
    <t>18.6. 使用者或其他人必須操作連接到電力、天然氣、液壓和氣動能源的終端和連接器，其設計和構造應盡量減少所有潛在的風險。</t>
  </si>
  <si>
    <t>18.7. 在安裝或重裝某些零件時，其出現的錯誤可能成為風險源頭，這些部件的設計和構造應完全避免該風險，如果無法實現，則透過在零件本身和/或其外殼的資訊來說明。</t>
  </si>
  <si>
    <t>18.8. 在正常使用條件下，器材的可接觸部件（不包括用於供熱或達到給定溫度的部件或區域）及其周圍環境，不應達到潛在危險的溫度。</t>
  </si>
  <si>
    <t>18.2. Devices shall be sufficiently stable under the foreseen operating conditions. They shall be suitable to withstand stresses inherent to the foreseen working environment, and to retain this resistance during the expected lifetime of the devices, subject to any inspection and maintenance requirements as indicated by the manufacturer.</t>
  </si>
  <si>
    <t>18.3. Where there are risks due to the presence of moving parts, risks due to break-up or detachment, or leakage of substances, then appropriate protection means shall be incorporated.</t>
  </si>
  <si>
    <t>19. Protection against the risks posed by devices intended for self-testing or near-patient testing</t>
  </si>
  <si>
    <t>19.1. Devices intended for self-testing or near-patient testing shall be designed and manufactured in such a way that they perform appropriately for their intended purpose taking into account the skills and the means available to the intended user and the influence resulting from variation that can be reasonably anticipated in the intended user's technique and environment. The information and instructions provided by the manufacturer shall be easy for the intended user to understand and apply in order to correctly interpret the result provided by the device and to avoid misleading information. In the case of near-patient testing, the information and the instructions provided by the manufacturer shall make clear the level of training, qualifications and/or experience required by the user.</t>
  </si>
  <si>
    <t>19.2. Devices intended for self-testing or near-patient testing shall be designed and manufactured in such a way as to:</t>
  </si>
  <si>
    <t>(a) ensure that the device can be used safely and accurately by the intended user at all stages of the procedure, if necessary after appropriate training and/or information; and</t>
  </si>
  <si>
    <t>(b) reduce as far as possible the risk of error by the intended user in the handling of the device and, if applicable, in the interpretation of the results.</t>
  </si>
  <si>
    <t>19.3. Devices intended for self-testing and near-patient testing shall, where feasible, include a procedure by which the intended user:</t>
  </si>
  <si>
    <t>(b) be warned if the device has failed to provide a valid result.</t>
  </si>
  <si>
    <t>(a) can verify that, at the time of use, the device will perform as intended by the manufacturer, and</t>
  </si>
  <si>
    <t>(a) 可以驗證在使用時，器材是否將按製造商的預期運行，並且</t>
  </si>
  <si>
    <t>(b) 若器材未能提供有效結果，則發出警告。</t>
  </si>
  <si>
    <t>(a) 確保目標使用者在過程的所有階段，都可以安全準確地使用器材，如有必要，經過適當的培訓和/或資訊；和</t>
  </si>
  <si>
    <t>(b) 盡可能降低預期使用者在處理器材時出錯的風險，並在適用的情況下，在結果解讀中出錯的風險。</t>
  </si>
  <si>
    <t>(b) The information required on the label shall be provided on the device itself. If this is not practicable or appropriate, some or all of the information may appear on the packaging for each unit. If individual full labelling of each unit is not practicable, the information shall be set out on the packaging of multiple devices.</t>
  </si>
  <si>
    <t>(b) 標籤上所需的資訊應在器材本身上提供。如果這不可行或不合適，則部分或所有資訊可顯示在每個單元的包裝上。如果每個器材單獨的完整標籤不可行，則應在多個器材的包裝上列出該資訊。</t>
  </si>
  <si>
    <t>(c) Labels shall be provided in a human-readable format and may be supplemented by machine-readable information, such as radio-frequency identification or bar codes.</t>
  </si>
  <si>
    <t>(c) 標籤應以人類可讀的格式提供，並可輔以機器可讀訊息，例如無線射頻識別或條碼。</t>
  </si>
  <si>
    <t>(d) Instructions for use shall be provided together with devices. However, in duly justified and exceptional cases instructions for use shall not be required or may be abbreviated if the device can be used safely and as intended by the manufacturer without any such instructions for use.</t>
  </si>
  <si>
    <t>(e) Where multiple devices, with the exception of devices intended for self-testing or near-patient testing, are supplied to a single user and/or location, a single copy of the instructions for use may be provided if so agreed by the purchaser who in any case may request further copies to be provided free of charge.</t>
  </si>
  <si>
    <t>(f) When the device is intended for professional use only, instructions for use may be provided to the user in non-paper format (e.g. electronic), except when the device is intended for near-patient testing.</t>
  </si>
  <si>
    <t>(i) In the case of devices containing a substance or a mixture which may be considered as being dangerous, taking account of the nature and quantity of its constituents and the form under which they are present, relevant hazard pictograms and labelling requirements of Regulation (EC) No 1272/2008 shall apply. Where there is insufficient space to put all the information on the device itself or on its label, the relevant hazard pictograms shall be put on the label and the other information required by Regulation (EC) No 1272/2008 shall be given in the instructions for use.</t>
  </si>
  <si>
    <t>(j) The provisions of Regulation (EC) No 1907/2006 on the safety data sheet shall apply, unless all relevant information, as appropriate, is already made available in the instructions for use.</t>
  </si>
  <si>
    <t>(e) an indication that the device is an in vitro diagnostic medical device, or if the device is a ‘device for performance study’, an indication of that fact;</t>
  </si>
  <si>
    <t>(e) 表明該器材是體外診斷醫療器材，或者如果器材是“性能研究用器材”，則應相應註明；</t>
  </si>
  <si>
    <t>(f) the lot number or the serial number of the device preceded by the words LOT NUMBER or SERIAL NUMBER or an equivalent symbol, as appropriate;</t>
  </si>
  <si>
    <t>(g) the UDI carrier referred to in Article 24 and Part C of Annex VI;</t>
  </si>
  <si>
    <t>(g) 根據第 24 條 及 附件六第 C 部分所述的 UDI；</t>
  </si>
  <si>
    <t>(f) 器材的批號或序號，視情況而定，前面字樣帶有「批號」或「序號」或等效符號；</t>
  </si>
  <si>
    <t>(h) an unambiguous indication of the time limit for using the device safely, without degradation of performance, expressed at least in terms of year and month and, where relevant, the day, in that order;</t>
  </si>
  <si>
    <t>(i) where there is no indication of the date until when it may be used safely, the date of manufacture. This date of manufacture may be included as part of the lot number or serial number, provided the date is clearly identifiable;</t>
  </si>
  <si>
    <t>(j) where relevant, an indication of the net quantity of contents, expressed in terms of weight or volume, numerical count, or any combination of thereof, or other terms which accurately reflect the contents of the package;</t>
  </si>
  <si>
    <t>(l) where appropriate, an indication of the sterile state of the device and the sterilisation method, or a statement indicating any special microbial state or state of cleanliness;</t>
  </si>
  <si>
    <t>(n) if the instructions for use are not provided in paper form in accordance with point (f) of Section 20.1, a reference to their accessibility (or availability), and where applicable the website address where they can be consulted;</t>
  </si>
  <si>
    <t>(o) where applicable, any particular operating instructions;</t>
  </si>
  <si>
    <t>(o) 適用時，任何特定的操作說明；</t>
  </si>
  <si>
    <t>(p) if the device is intended for single use, an indication of that fact. A manufacturer's indication of single use shall be consistent across the Union;</t>
  </si>
  <si>
    <t>20. Label and instructions for use</t>
  </si>
  <si>
    <t>20.1. General requirements regarding the information supplied by the manufacturer</t>
  </si>
  <si>
    <t>20.2. Information on the label</t>
  </si>
  <si>
    <t>20.3. Information on the packaging which maintains the sterile condition of a device (‘sterile packaging’)</t>
  </si>
  <si>
    <t>20.3. 關於保持器材無菌狀態的包裝資訊（”無菌包裝”）</t>
  </si>
  <si>
    <t>20.2. 標籤上的資訊</t>
  </si>
  <si>
    <t>20. 標籤和使用說明書</t>
  </si>
  <si>
    <t>20.1. 關於製造商提供資訊的一般要求</t>
  </si>
  <si>
    <t>(q) if the device is intended for self-testing or near-patient testing, an indication of that fact;</t>
  </si>
  <si>
    <t>(p) 如果器材僅供一次性使用，請註明此事實。製造商對一次性使用的說明應在整個歐盟內保持一致；</t>
  </si>
  <si>
    <t>(r) where rapid assays are not intended for self-testing or near-patient testing, the explicit exclusion hereof;</t>
  </si>
  <si>
    <t>(s) where device kits include individual reagents and articles that are made available as separate devices, each of those devices shall comply with the labelling requirements contained in this Section and with the requirements of this Regulation;</t>
  </si>
  <si>
    <t>(t) the devices and separate components shall be identified, where applicable in terms of batches, to allow all appropriate action to detect any potential risk posed by the devices and detachable components. As far as practicable and appropriate, the information shall be set out on the device itself and/or, where appropriate, on the sales packaging;</t>
  </si>
  <si>
    <t>(u) the label for devices for self-testing shall bear the following particulars:</t>
  </si>
  <si>
    <t>(u) 自我檢測的器材，標籤應包含以下內容：</t>
  </si>
  <si>
    <t xml:space="preserve">     (i) the type of specimen(s) required to perform the test (e.g. blood, urine or saliva);</t>
  </si>
  <si>
    <t xml:space="preserve">     (i) 進行測試所需的樣本類型（例如血液、尿液或唾液）；</t>
  </si>
  <si>
    <t xml:space="preserve">     (ii) 需要額外的材料才能使測試正常運作；</t>
  </si>
  <si>
    <t xml:space="preserve">     (ii) the need for additional materials for the test to function properly;</t>
  </si>
  <si>
    <t xml:space="preserve">     (iii) contact details for further advice and assistance.</t>
  </si>
  <si>
    <t xml:space="preserve">     (iii) 聯絡方式以獲得進一步的建議和協助。</t>
  </si>
  <si>
    <t>自我檢測產品的名稱，不得反映製造商規定以外的預期用途。</t>
  </si>
  <si>
    <t>(f) the month and year of manufacture,</t>
  </si>
  <si>
    <t>(g) an unambiguous indication of the time limit for using the device safely, expressed at least in terms of year and month and, where relevant, the day, in that order,</t>
  </si>
  <si>
    <t>(i) 明確指示安全使用該器材的時間限制，至少以年和月以及相關日的順序表示，</t>
  </si>
  <si>
    <t>(h) 製造月份和年份，</t>
  </si>
  <si>
    <t>(e) 器材說明，</t>
  </si>
  <si>
    <t>(f) 如果器材預計用於臨床研究，則標示 “臨床研究專用” 字樣，</t>
  </si>
  <si>
    <t>(g) 如果器材是定製的，則標示「定製器材」字樣，</t>
  </si>
  <si>
    <t>(i) 明確指出安全使用或植入器材的時間限制，至少表示與之相關的年份和月份，和</t>
  </si>
  <si>
    <t>20.4. Information in the instructions for use</t>
  </si>
  <si>
    <t>20.4. 使用說明中的資訊</t>
  </si>
  <si>
    <t>20.4.1. The instructions for use shall contain all of the following particulars:</t>
  </si>
  <si>
    <t>20.4.1. 使用說明應包含以下所有細節：</t>
  </si>
  <si>
    <t>(b) the details strictly necessary for the user to uniquely identify the device;</t>
  </si>
  <si>
    <t>(b) 使用者唯一識別器材的嚴格必要資訊；</t>
  </si>
  <si>
    <t>(c) the device's intended purpose:</t>
  </si>
  <si>
    <t>(c) 該器材的預期用途：</t>
  </si>
  <si>
    <t xml:space="preserve">     (i) what is detected and/or measured;</t>
  </si>
  <si>
    <t xml:space="preserve">     (i) 需檢測和/或測量什麼；</t>
  </si>
  <si>
    <t xml:space="preserve">     (ii) its function (e.g. screening, monitoring, diagnosis or aid to diagnosis, prognosis, prediction, companion diagnostic);</t>
  </si>
  <si>
    <t xml:space="preserve">     (ii) 其功能（例如篩檢、監測、診斷或輔助診斷、預後、預測、伴隨診斷）；</t>
  </si>
  <si>
    <t xml:space="preserve">     (iii) the specific information that is intended to be provided in the context of:</t>
  </si>
  <si>
    <t xml:space="preserve">     (iii) 旨在在以下情況提供的具體資訊：</t>
  </si>
  <si>
    <t xml:space="preserve">          — a physiological or pathological state;</t>
  </si>
  <si>
    <t xml:space="preserve">          — 生理或病理狀態；</t>
  </si>
  <si>
    <t xml:space="preserve">          — congenital physical or mental impairments;</t>
  </si>
  <si>
    <t xml:space="preserve">          — 先天性身體或精神缺陷；</t>
  </si>
  <si>
    <t xml:space="preserve">          — the predisposition to a medical condition or a disease;</t>
  </si>
  <si>
    <t xml:space="preserve">          — 易患某種健康狀況或疾病；</t>
  </si>
  <si>
    <t xml:space="preserve">          — the determination of the safety and compatibility with potential recipients;</t>
  </si>
  <si>
    <t xml:space="preserve">          — 確定與潛在接受者的安全性和相容性；</t>
  </si>
  <si>
    <t xml:space="preserve">          — the prediction of treatment response or reactions;</t>
  </si>
  <si>
    <t xml:space="preserve">          — 治療反應或反應的預測；</t>
  </si>
  <si>
    <t xml:space="preserve">          — the definition or monitoring of therapeutic measures;</t>
  </si>
  <si>
    <t xml:space="preserve">          — 治療措施的定義或監測；</t>
  </si>
  <si>
    <t xml:space="preserve">     (iv) whether it is automated or not;</t>
  </si>
  <si>
    <t xml:space="preserve">     (iv) 是否自動化；</t>
  </si>
  <si>
    <t xml:space="preserve">     (v) whether it is qualitative, semi-quantitative or quantitative;</t>
  </si>
  <si>
    <t xml:space="preserve">     (v) 無論是定性、半定量或定量；</t>
  </si>
  <si>
    <t xml:space="preserve">     (vi) the type of specimen(s) required;</t>
  </si>
  <si>
    <t xml:space="preserve">     (vi) 所需樣本的類型；</t>
  </si>
  <si>
    <t xml:space="preserve">     (vii) where applicable, the testing population; and</t>
  </si>
  <si>
    <t xml:space="preserve">     (vii) 適用的測試人群；和</t>
  </si>
  <si>
    <t xml:space="preserve">     (viii) for companion diagnostics, the International Non-proprietary Name (INN) of the associated medicinal product for which it is a companion test.</t>
  </si>
  <si>
    <t xml:space="preserve">     (viii) 對於伴隨診斷，是伴隨測試的相關醫藥產品的國際非專有名稱 (INN)。</t>
  </si>
  <si>
    <t>(d) an indication that the device is an in vitro diagnostic medical device, or, if the device is a ‘device for performance study’, an indication of that fact;</t>
  </si>
  <si>
    <t>(d) 表明該器材是體外診斷醫療器材，或者如果器材是“性能研究用器材”，則應相應註明；</t>
  </si>
  <si>
    <t>(e) the intended user, as appropriate (e.g. self-testing, near patient and laboratory professional use, healthcare professionals);</t>
  </si>
  <si>
    <t>(e) 適當的預期使用者（例如自我測試、定點照護檢驗和實驗室專業用途、醫療保健專業人員）；</t>
  </si>
  <si>
    <t>(r) 如果快速測定不適用於自我測試或定點照護測試，則明確排除此情況；</t>
  </si>
  <si>
    <t>(q) 如果器材用於自我測試或定點照護測試，則註明這一事實；</t>
  </si>
  <si>
    <t>(f) 當器材僅用於專業用途時，可以向使用者提供非紙本格式（例如電子形式）的使用說明書，除非器材用於定點照護檢驗測試。</t>
  </si>
  <si>
    <t>(e) 當向單一使用者和/或位置提供多個裝置時，用於自我測試或定點照護檢驗的器材除外，如果購買者同意，則可以提供一份使用說明的副本，購買者在任何情況下，都可以要求免費提供更多副本。</t>
  </si>
  <si>
    <t>19.3. 在可行的情況下，用於自我測試和定點照護檢驗的設備應包括一個程序，透過該程序，預期使用者可以：</t>
  </si>
  <si>
    <t>(f) the test principle;</t>
  </si>
  <si>
    <t>(f) 測試原理；</t>
  </si>
  <si>
    <t>(g) a description of the calibrators and controls and any limitation upon their use (e.g. suitable for a dedicated instrument only);</t>
  </si>
  <si>
    <t>(h) a description of the reagents and any limitation upon their use (e.g. suitable for a dedicated instrument only) and the composition of the reagent product by nature and amount or concentration of the active ingredient(s) of the reagent(s) or kit as well as a statement, where appropriate, that the device contains other ingredients which might influence the measurement;</t>
  </si>
  <si>
    <t>(i) a list of materials provided and a list of special materials required but not provided;</t>
  </si>
  <si>
    <t>(j) for devices intended for use in combination with or installed with or connected to other devices and/or general purpose equipment:</t>
  </si>
  <si>
    <t>(k) an indication of any special storage (e.g. temperature, light, humidity, etc.) and/or handling conditions which apply;</t>
  </si>
  <si>
    <t>(l) in-use stability which may include the storage conditions, and shelf life following the first opening of the primary container, together with the storage conditions and stability of working solutions, where this is relevant;</t>
  </si>
  <si>
    <t>(m) if the device is supplied as sterile, an indication of its sterile state, the sterilisation method and instructions in the event of the sterile packaging being damaged before use;</t>
  </si>
  <si>
    <t>(n) information that allows the user to be informed of any warnings, precautions, measures to be taken and limitations of use regarding the device. That information shall cover, where appropriate:</t>
  </si>
  <si>
    <t xml:space="preserve">     (i) warnings, precautions and/or measures to be taken in the event of malfunction of the device or its degradation as suggested by changes in its appearance that may affect performance,</t>
  </si>
  <si>
    <t xml:space="preserve">     (ii) warnings, precautions and/or measures to be taken as regards the exposure to reasonably foreseeable external influences or environmental conditions, such as magnetic fields, external electrical and electromagnetic effects, electrostatic discharge, radiation associated with diagnostic or therapeutic procedures, pressure, humidity, or temperature,</t>
  </si>
  <si>
    <t xml:space="preserve">     (iii) warnings, precautions and/or measures to be taken as regards the risks of interference posed by the reasonably foreseeable presence of the device during specific diagnostic investigations, evaluations, therapeutic treatment or other procedures such as electromagnetic interference emitted by the device affecting other equipment,</t>
  </si>
  <si>
    <t xml:space="preserve">     (iv) precautions related to materials incorporated into the device that contain or consist of CMR substances, or endocrine disrupting substances or that could result in sensitisation or an allergic reaction by the patient or user,</t>
  </si>
  <si>
    <t xml:space="preserve">     (v) if the device is intended for single use, an indication of that fact. A manufacturer's indication of single use shall be consistent across the Union,</t>
  </si>
  <si>
    <t xml:space="preserve">     (vi) if the device is reusable, information on the appropriate processes to allow reuse, including cleaning, disinfection, decontamination, packaging and, where appropriate, the validated method of re-sterilisation. Information shall be provided to identify when the device should no longer be reused, such as signs of material degradation or the maximum number of allowable reuses;</t>
  </si>
  <si>
    <t>(o) any warnings and/or precautions related to potentially infectious material that is included in the device;</t>
  </si>
  <si>
    <t>(p) where relevant, requirements for special facilities, such as a clean room environment, or special training, such as on radiation safety, or particular qualifications of the intended user;</t>
  </si>
  <si>
    <t>(q) conditions for collection, handling, and preparation of the specimen;</t>
  </si>
  <si>
    <t>(r) details of any preparatory treatment or handling of the device before it is ready for use, such as sterilisation, final assembly, calibration, etc., for the device to be used as intended by the manufacturer;</t>
  </si>
  <si>
    <t>(s) the information needed to verify whether the device is properly installed and is ready to perform safely and as intended by the manufacturer, together with, where relevant:</t>
  </si>
  <si>
    <t>(t) where applicable, recommendations for quality control procedures;</t>
  </si>
  <si>
    <t>(u) the metrological traceability of values assigned to calibrators and control materials, including identification of applied reference materials and/or reference measurement procedures of higher order and information regarding maximum (self-allowed) batch to batch variation provided with relevant figures and units of measure;</t>
  </si>
  <si>
    <t>(v) assay procedure including calculations and interpretation of results and where relevant if any confirmatory testing shall be considered; where applicable, the instructions for use shall be accompanied by information regarding batch to batch variation provided with relevant figures and units of measure;</t>
  </si>
  <si>
    <t>(w) analytical performance characteristics, such as analytical sensitivity, analytical specificity, trueness (bias), precision (repeatability and reproducibility), accuracy (resulting from trueness and precision), limits of detection and measurement range, (information needed for the control of known relevant interferences, cross-reactions and limitations of the method), measuring range, linearity and information about the use of available reference measurement procedures and materials by the user;</t>
  </si>
  <si>
    <t>(x) clinical performance characteristics as defined in Section 9.1 of this Annex;</t>
  </si>
  <si>
    <t>(y) the mathematical approach upon which the calculation of the analytical result is made;</t>
  </si>
  <si>
    <t>(z) where relevant, clinical performance characteristics, such as threshold value, diagnostic sensitivity and diagnostic specificity, positive and negative predictive value;</t>
  </si>
  <si>
    <t>(aa) where relevant, reference intervals in normal and affected populations;</t>
  </si>
  <si>
    <t>(ab) information on interfering substances or limitations (e.g. visual evidence of hyperlipidaemia or haemolysis, age of specimen) that may affect the performance of the device;</t>
  </si>
  <si>
    <t>(ac) warnings or precautions to be taken in order to facilitate the safe disposal of the device, its accessories, and the consumables used with it, if any. This information shall cover, where appropriate:</t>
  </si>
  <si>
    <t xml:space="preserve">     (i) infection or microbial hazards, such as consumables contaminated with potentially infectious substances of human origin;</t>
  </si>
  <si>
    <t xml:space="preserve">     (ii) environmental hazards such as batteries or materials that emit potentially hazardous levels of radiation);</t>
  </si>
  <si>
    <t xml:space="preserve">     (iii) physical hazards such as explosion.</t>
  </si>
  <si>
    <t>(ad) the name, registered trade name or registered trade mark of the manufacturer and the address of its registered place of business at which he can be contacted and its location be established, together with a telephone number and/or fax number and/or website address to obtain technical assistance;</t>
  </si>
  <si>
    <t>(ae) date of issue of the instructions for use or, if they have been revised, date of issue and identifier of the latest revision of the instructions for use, with a clear indication of the introduced modifications;</t>
  </si>
  <si>
    <t>(af) a notice to the user that any serious incident that has occurred in relation to the device shall be reported to the manufacturer and the competent authority of the Member State in which the user and/or the patient is established;</t>
  </si>
  <si>
    <t>(ag) where device kits include individual reagents and articles that may be made available as separate devices, each of these devices shall comply with the instructions for use requirements contained in this Section and with the requirements of this Regulation;</t>
  </si>
  <si>
    <t>(ah) for devices that incorporate electronic programmable systems, including software, or software that are devices in themselves, minimum requirements concerning hardware, IT networks characteristics and IT security measures, including protection against unauthorised access, necessary to run the software as intended.</t>
  </si>
  <si>
    <t>20.4.2. In addition, the instructions for use for devices intended for self-testing shall comply with all of the following principles:</t>
  </si>
  <si>
    <t>(a) details of the test procedure shall be given, including any reagent preparation, specimen collection and/or preparation and information on how to run the test and interpret the results;</t>
  </si>
  <si>
    <t>(b) specific particulars may be omitted provided that the other information supplied by the manufacturer is sufficient to enable the user to use the device and to understand the result(s) produced by the device;</t>
  </si>
  <si>
    <t>(c) the device's intended purpose shall provide sufficient information to enable the user to understand the medical context and to allow the intended user to make a correct interpretation of the results;</t>
  </si>
  <si>
    <t>(d) the results shall be expressed and presented in a way that is readily understood by the intended user;</t>
  </si>
  <si>
    <t>(e) information shall be provided with advice to the user on action to be taken (in case of positive, negative or indeterminate result), on the test limitations and on the possibility of false positive or false negative result. Information shall also be provided as to any factors that can affect the test result such as age, gender, menstruation, infection, exercise, fasting, diet or medication;</t>
  </si>
  <si>
    <t>(f) the information provided shall include a statement clearly directing that the user should not take any decision of medical relevance without first consulting the appropriate healthcare professional, information on disease effects and prevalence, and, where available, information specific to the Member State(s) where the device is placed on the market on where a user can obtain further advice such as national helplines, websites;</t>
  </si>
  <si>
    <t>(g) for devices intended for self-testing used for the monitoring of a previously diagnosed existing disease or condition, the information shall specify that the patient should only adapt the treatment if he has received the appropriate training to do so.</t>
  </si>
  <si>
    <t>9. 性能特性</t>
  </si>
  <si>
    <t>(a) 分析性能，例如：分析靈敏度、分析特異性、真實性（偏差）、精密度（重複性和再現性）、準確度（真實性和精密度）、檢測和定量限、測量範圍、線性度、判斷值，包括確定標本採集和處理的適用標準，並控制已知的相關內源性和外源性幹擾、交叉反應；和</t>
  </si>
  <si>
    <t>(b) 臨床表現，例如：正常人群和受影響人群的診斷敏感度、診斷特異性、陽性預測值、陰性預測值、相似度、預期值。</t>
  </si>
  <si>
    <t>9.2. 應按照製造商的宣稱，在器材的使用壽命期間保持性能特性。</t>
  </si>
  <si>
    <t>11.7. 非無菌器材的包裝系統應保持產品的完整性和清潔度，並且在器械使用前要消毒的情況下，應盡量減少微生物污染的風險；包裝系統應考慮到製造商宣稱的滅菌方法。</t>
  </si>
  <si>
    <t>(k) 宣稱任何適用的特殊儲存和/或處理條件；</t>
  </si>
  <si>
    <t>9.4. 應專門檢查器材的特性和性能，是否在正常條件下用於預期用途時，可能受到影響：</t>
  </si>
  <si>
    <t>9.1. 器材的設計和製造方式應確保適用於製造商規定的 第 2 條 第 (2) 點所述的目的，具備預期達到的性能，同時考慮到普遍公認的現有技術水平。產品應達到製造商宣稱的性能，特別是在適用的情況下：</t>
  </si>
  <si>
    <t>(a) 對於自我檢測裝置，由非專業人員所獲得的性能；</t>
  </si>
  <si>
    <t>(b) 對於定點照護檢測的器材，在相關環境中獲得的性能（例如患者家中、急診中心、救護車）。</t>
  </si>
  <si>
    <t>考慮到器材的預期用途，應特別注意由於所用材料與待檢測的樣本、分析物、或標記物（如生物組織、細胞、體液和微生物）之間的物理和/或化學不相容性，而損害分析性能的可能性。</t>
  </si>
  <si>
    <t>10.3. 器材的設計和製造方式，應將可能釋放的物質或顆粒（包括磨損碎片、降解產物和加工殘留物）造成的風險，降低到合理可行的最低水平。根據歐洲議會和理事會法規(EC) 第 1272/2008 號 附件六 第 3 部分，應特別注意致癌、致突變或生殖毒性 (‘CMR’) 的物質，並具有內分泌幹擾特性的物質，有科學證據顯示可能對人類健康產生嚴重影響，並根據歐洲議會和理事會法規(EC) 第1907/2006 號 第 59 條所載程序進行鑑定。</t>
  </si>
  <si>
    <t>10.4. 器材的設計和製造，應盡可能減少物質意外進入器材所造成的風險，同時考慮器材及其預期使用環境的性質。</t>
  </si>
  <si>
    <t>(c) 防止器材在使用過程中受到微生物污染，如果是樣本容器時，防止樣本造成污染的風險。</t>
  </si>
  <si>
    <t>11.2. 標記為無菌或具有特定微生物狀態的器材設計、製造和包裝，應確保其無菌狀態或微生物狀態，在製造商指定的運輸和儲存條件下保持，直到在使用時打開包裝為止，除非保持無菌狀態或微生物狀態的包裝遭損壞。</t>
  </si>
  <si>
    <t>如果器材包含動物、人類或微生物來源的組織、細胞和物質，則來源的選擇、此類來源的組織、細胞和物質的加工、保存、測試和處理以及控製程序，應保護使用者或其他人的安全性。</t>
  </si>
  <si>
    <t>特別是，在製造過程中，透過實施經過驗證的消除或滅活方法，來解決微生物和其他傳染媒介的安全問題。如果微生物和其他傳播因子的活性，對於器材的預期用途是不可或缺的，或者當這種消除或滅活過程會損害設備的性能時，則該條不適用於某些器材。</t>
  </si>
  <si>
    <t>(f) 樣本非正確識別的風險，以及由於以下原因，例如：樣本容器上的顏色和/或數字和/或字元編碼混淆，與器材一起使用的可拆卸部件和/或附件以進行預期測試或測定，而導致錯誤結果的風險；</t>
  </si>
  <si>
    <t>(g) 與其他器材發生任何可預見的干擾的風險。</t>
  </si>
  <si>
    <t>14.1. 具有初步分析測量功能的器材，其設計和製造應根據 附件一 第 9.1條 第 (a) 點提供適當的分析性能，並考慮設備的預期用途。</t>
  </si>
  <si>
    <t>13.7. 測量、監控或顯示標示（包括顏色變化和其他視覺指示器），應根據人體工學原理設計和製造，並考慮設備的預期目的、使用者和預期使用的環境條件。</t>
  </si>
  <si>
    <t>15.2. 當器材預期發射有害或潛在危險的電離和/或非電離輻射時，應盡可能：</t>
  </si>
  <si>
    <t>(a) 設計和製造的方式，應確保所發射輻射的特性和能量可以控制和/或調整；和</t>
  </si>
  <si>
    <t>(b) 配備針對此類輻射的視覺顯示器和/或聲音警告。</t>
  </si>
  <si>
    <t>17.1. 對於連接或配備能源的器材，在發生單一故障情況時，應採取適當的措施，盡可能消除或降低隨之而來的風險。</t>
  </si>
  <si>
    <t>17.2. 病患安全性取決內部電源的器材，應配備確定電源狀態的裝置，並在電源容量處於臨界值時，發出適當的警告或指示。如有必要，應在電源變為臨界值之前，發出此類警告或指示。</t>
  </si>
  <si>
    <t>17.3. 器材的設計和製造，應盡可能減少產生電磁幹擾的風險，電磁幹擾可能會損害相關器材，或預期環境中其他器材或設備的運作。</t>
  </si>
  <si>
    <t>17.4. 器材的設計和製造方式，應能提供一定程度的抗電磁幹擾能力，使其按照預期運作。</t>
  </si>
  <si>
    <t>17.5. 器材的設計和製造方式，應盡可能避免器材在正常使用期間、和出現單一故障情況下，對使用者或其他人員造成意外觸電的風險，前提是器材按照製造商的指示正確進行安裝和維護。</t>
  </si>
  <si>
    <t>18.2. 器材在可預見的操作條件下應足夠穩定。它們應適合承受預期工作環境固有的壓力，並在器材的預期使用壽命期間保持承受力，並遵守製造商指示的任何檢查和維護要求。</t>
  </si>
  <si>
    <t>18.3. 如果由於活動部件的存在風險、分離或脫離、或物質洩漏而造成風險，則應採取適當的保護措施。</t>
  </si>
  <si>
    <t>為器材提供保護的任何防護裝置或其他工具，尤其是針對活動部件的保護，應穩固安全的，並且不得乾擾正常操作，或限制製造商預期的日常維護。</t>
  </si>
  <si>
    <t>19. 防範用於自我測試或定點照護檢測的器材所帶來的風險</t>
  </si>
  <si>
    <t>19.1. 用於自我測試或定點照護檢驗的器材，其設計和製造方式應考慮到目標使用者可用的技能和手段，它們能夠適當地實現其預期目的，並且在預期使用者的技術和環境中，可以合理預期的變化所產生的影響。製造商提供的資訊和說明，應易於預期使用者理解和應用，以便正確解釋器材提供的結果，並避免誤導性資訊。在定點照護檢測的情況下，製造商提供的資訊和說明應明確使用者所需的培訓、資格和/或經驗程度。</t>
  </si>
  <si>
    <t>19.2. 用於自我測試或定點照護檢驗的器材，其設計和製造方式應符合以下要求：</t>
  </si>
  <si>
    <t>(d) 使用說明書應與器材一起提供。然而，在正當合理和特殊情況下，如果器材可以在無任何此類使用說明的情況下，安全地並且按照製造商的預期使用，則不可無需使用說明書或可以簡縮。</t>
  </si>
  <si>
    <t>(i) 如果器械含有可能被視為危險的物質或混合物，請考慮其成分的性質和數量以及存在的形式，相關危險圖形和法規(EC) 第 1272/2008 號的標籤要求適用。
如果器材本身或其標籤上沒有足夠的空間放置所有訊息，則相關的危險圖形應在標籤上放置，並且法規要求的其他資訊應在說明書中給出。</t>
  </si>
  <si>
    <t>(j) 應適用法規 (EC) 第 1907/2006 號 規定的安全資料表，除非所有相關資訊已在使用說明書提供。</t>
  </si>
  <si>
    <t>(h) 明確指出安全使用該器材而不降低性能的時間限制，至少以年份和月份及相關日的順序表示；</t>
  </si>
  <si>
    <t>(i) 如無註明可安全使用的日期，則指明製造日期。該製造日期可作為批號或序列號的一部分，前提是該日期清晰可辨；</t>
  </si>
  <si>
    <t>(j) 在相關的情況下，標註以重量或體積、數量或其任意組合表示的內容物淨含量、或準確反映包裝內容物的其他術語；</t>
  </si>
  <si>
    <t>(l) 在適當的情況下，註明器材的無菌狀態和滅菌方法，或註明任何特殊微生物狀態或清潔狀態的聲明；</t>
  </si>
  <si>
    <t>(n) 若未依照第 20.1 條 第 (f) 點以紙本形式提供使用說明書，請提及其可訪問性（或可用性），以及可查閱的網站地址（如適用）；</t>
  </si>
  <si>
    <t>(s) 如果器材套組包括作為單獨器材提供的試劑和物品時，則每一個器材應符合本節中包含的標籤要求和本法規的要求；</t>
  </si>
  <si>
    <t>(t) 如果適用的話，應按批次對器材和單獨組件進行標識，以便採取適當的措施來檢測器材和可拆卸組件，造成的任何潛在風險。在可行和適當的情況下，資訊應列在器材本身和/或銷售包裝上；</t>
  </si>
  <si>
    <t>(g) 校正品和控制品的描述、及其使用的任何限制（例如：僅適用於專用儀器）；</t>
  </si>
  <si>
    <t>(h) 試劑的描述及其使用的任何限制（例如：僅適用於專用儀器）以及試劑組成成分的性質和數量、試劑或試劑盒的活性成分或濃度劃分，並在適當情況下聲明該器材含有可能影響測量的其他成分；</t>
  </si>
  <si>
    <t>(i) 提供材料清單，及需要但未提供的特殊材料清單；</t>
  </si>
  <si>
    <t>(j) 對於設計用於與其他器材和/或一般裝置結合使用、或與其他安裝、或連接的器材：</t>
  </si>
  <si>
    <t xml:space="preserve">     — 識別此類器材或設備的信息，以獲得經過驗證的安全組合，包括關鍵性能特徵，和/或</t>
  </si>
  <si>
    <t xml:space="preserve">     — 有關器材和設備組合的任何已知限制的資訊。</t>
  </si>
  <si>
    <t xml:space="preserve">     — information to identify such devices or equipment, in order to obtain a validated and safe combination, including key performance characteristics, and/or</t>
  </si>
  <si>
    <t xml:space="preserve">     — information on any known restrictions to combinations of devices and equipment.</t>
  </si>
  <si>
    <t xml:space="preserve">     — 漏電流過度增加，</t>
  </si>
  <si>
    <t xml:space="preserve">     — 所使用的材料老化，</t>
  </si>
  <si>
    <t xml:space="preserve">     — 器材產生的過熱，</t>
  </si>
  <si>
    <t xml:space="preserve">     — 測量或控制機制準確度降低。</t>
  </si>
  <si>
    <t xml:space="preserve">     — 藥物物質，包括人體血液或血漿衍生物，或</t>
  </si>
  <si>
    <t xml:space="preserve">     — 人類來源的組織或細胞、或其衍生物，或</t>
  </si>
  <si>
    <t xml:space="preserve">     — 動物來源的組織或細胞、或其衍生物，如歐盟法規 (EU) 第 722/2012 所述；</t>
  </si>
  <si>
    <t xml:space="preserve">     — 預防性和定期維護以及任何準備性清潔，或消毒的性質和頻率的詳細資訊，</t>
  </si>
  <si>
    <t xml:space="preserve">     — 識別任何消耗性零件，以及如何更換它們，</t>
  </si>
  <si>
    <t xml:space="preserve">     — 有關任何必要校驗的資訊，以確保器材在其預期使用壽命期間，正常安全地運行，以及</t>
  </si>
  <si>
    <t xml:space="preserve">     — 消除參與安裝、校驗或維修器材的人員，所遇到風險的方法；</t>
  </si>
  <si>
    <t xml:space="preserve">     — 識別此類器材或設備的資訊，以便獲得安全組合，和/或</t>
  </si>
  <si>
    <t xml:space="preserve">     — 有關對器材和設備組合的任何已知限制的資訊。</t>
  </si>
  <si>
    <t xml:space="preserve">     — 關於發出輻射的性質、類型，以及適當的強度和分佈的詳細資料，</t>
  </si>
  <si>
    <t xml:space="preserve">     — 在使用器材期間保護患者、使用者或其他人，免受意外輻射的方法。</t>
  </si>
  <si>
    <t xml:space="preserve">     — 器材發生故障或性能變化可能影響安全時，應採取的警告、預防措施、和/或待採取措施，</t>
  </si>
  <si>
    <t xml:space="preserve">     — 關於暴露於合理可預見的外部影響或環境條件的警告、預防措施和/或待採取措施，例如磁場、外部電和電磁效應、靜電放電、與診斷或治療程式相關的輻射、壓力、濕度或溫度，</t>
  </si>
  <si>
    <t xml:space="preserve">     — 在特定的診斷調查、評估或治療或其他程式，例如器材發出的電磁干擾影響其他設備期間，器材存在合理可預見的干擾風險，應採取的警告、預防措施和/或待採取措施，</t>
  </si>
  <si>
    <t xml:space="preserve">     — 如果器材旨在管理人類或動物來源的醫藥產品、組織或細胞，或其衍生物或生物物質，則在選擇交付的物質時，須考慮任何限制或不相容性，</t>
  </si>
  <si>
    <t xml:space="preserve">     — 結合到器材中作為產品組成部分的藥用物質或生物材料，相關的警告、預防措施和/或限制；和</t>
  </si>
  <si>
    <t xml:space="preserve">     — 與器材中包含的材料有關的預防措施，這些材料含有或由致癌、致突變或生殖毒性 (CMR) 物質，或內分泌幹擾物質組成，或可能導致患者或使用者過敏或過敏反應；</t>
  </si>
  <si>
    <t xml:space="preserve">     — 感染或微生物危害，例如：被人類來源的潛在傳染性物質污染的外植體、針頭或手術設備，以及</t>
  </si>
  <si>
    <t xml:space="preserve">     — 物理危害，例如尖銳物。</t>
  </si>
  <si>
    <t>(k) 任何適用的特殊儲存（例如：溫度、光線、濕度等）和/或處理條件的說明；</t>
  </si>
  <si>
    <t>(l) 使用中穩定性，可能包括儲存條件和容器第一次開封後的有效期，以及相關工作溶液的儲存條件和穩定性；</t>
  </si>
  <si>
    <t>(m) 若器材以無菌形式提供，則說明其無菌狀態、滅菌方法、及無菌包裝在使用前損壞時的說明；</t>
  </si>
  <si>
    <t>(n) 允許使用者了解有關器材的任何警告、預防措施、應採取的措施、以及使用限制的資訊。此資訊應酌情涵蓋：</t>
  </si>
  <si>
    <t xml:space="preserve">     (i) 當器材發生故障或外觀變化可能影響性能時，應採取的警告、預防措施和/或待採取措施，</t>
  </si>
  <si>
    <t xml:space="preserve">     (ii) 關於暴露於合理可預見的外部影響或環境條件，例如：磁場、外部電氣和電磁效應、靜電放電、與診斷或治療程序相關的輻射、壓力、濕度或溫度，</t>
  </si>
  <si>
    <t xml:space="preserve">     (iii) 針對在特定診斷調查、評估、治療或其他程序期間，合理可預見存在器材所造成的干擾風險，而進行的警告、預防措施和/或帶採取措施，例如：器材發出的電磁幹擾影響其他設備，</t>
  </si>
  <si>
    <t>11. Infection and microbial contaminationA43:D54</t>
  </si>
  <si>
    <t xml:space="preserve">     (iv) 與器材中包含的材料有關的預防措施，若材料含有致癌、致突變或生殖毒性 (CMR) 物質、或內分泌幹擾物質組成，或可能導致患者或使用者過敏或過敏反應，</t>
  </si>
  <si>
    <t xml:space="preserve">     (v) 如果器材僅供一次性使用，請註明此事實。製造商對一次性使用的說明應在整個歐盟內保持一致，</t>
  </si>
  <si>
    <t>(n) 如果器材可重複使用，有關允許重複使用的適當流程的信息，包括清潔、消毒、包裝，以及在適當情況下，經過驗證的重新滅菌方法，適用於該器材已投放市場的一個或多個成員國。應提供資訊來確定器材何時不得再重複使用，例如：材料劣化跡像、或允許重複使用的最大次數。</t>
  </si>
  <si>
    <t xml:space="preserve">     (vi) 如果該器材可重複使用，有關允許重複使用的適當流程的信息，包括清潔、消毒、淨化、包裝、以及經過驗證的重新滅菌方法（如果適用）。應提供資訊以確定器材何時不得再重複使用，例如：材料劣化的跡像、或允許重複使用的最大次數；</t>
  </si>
  <si>
    <t>(o) 與器材中包含的潛在傳染性材料，相關的任何警告和/或預防措施；</t>
  </si>
  <si>
    <t>(p) 在相關情況下，對特殊設施的要求（例如無塵室環境）、或特殊培訓（例如輻射安全方面）、或預期使用者的特殊資格；</t>
  </si>
  <si>
    <t>(q) 樣本採集、處理和製備的條件；</t>
  </si>
  <si>
    <t>(r) 樣本在準備使用之前的任何預處理、或處理的詳細信息，例如：滅菌、最終組裝、校驗等，以便器材按照製造商的預期使用；</t>
  </si>
  <si>
    <t>(s) 驗證器材是否正確安裝，並準備好按照製造商的預期安全運行所需的信息，以及相關的：</t>
  </si>
  <si>
    <t>— 預防性和定期性維護的性質和頻率細節，包括清潔和消毒；</t>
  </si>
  <si>
    <t>— 任何消耗性零件的識別，以及更換方法；</t>
  </si>
  <si>
    <t>— 有關任何必要校驗的信息，以確保器材在其預期使用壽命期間正常、安全地運作；</t>
  </si>
  <si>
    <t>— 減輕參與安裝、校驗或維修器材的人員所遇到的風險方法。</t>
  </si>
  <si>
    <t>(t) 適用時，品質管控程序的建議；</t>
  </si>
  <si>
    <t>9.3. 如果器材的性能取決於校準品和/或品管材料的使用，則應透過適當的參考測量程序，和/或更高計量等級的適當參考材料，來確保校準品和/或品管材料數值的計量溯源性。如果可行，應確保校準品和品管材料數值的計量，可追溯性符合認證參考物質或參考測量程序。</t>
  </si>
  <si>
    <t>(u) 分配給校準品和品管材料數值的計量追溯性，包括應用更高的參考材料和/或參考測量程序的識別，以及有關最大（自我允許）批次間變化的信息，並提供相關數字和測量單位；</t>
  </si>
  <si>
    <t>(v) 化驗程序，包括結果的計算和解釋，以及在相關情形時是否應考慮任何驗證性測試；在適用情況下，使用說明應附有關批次差異的信息，並提供相關數字和測量單位；</t>
  </si>
  <si>
    <t>是</t>
  </si>
  <si>
    <t>A - 用於管理、提取和收集的醫材</t>
  </si>
  <si>
    <t>B - 血液學和輸血醫材</t>
  </si>
  <si>
    <t>C - 心臟循環系統醫材</t>
  </si>
  <si>
    <t>D - 醫療器材用消毒劑、防腐劑、滅菌劑、清潔劑</t>
  </si>
  <si>
    <t>F - 透析醫材</t>
  </si>
  <si>
    <t>G - 胃腸道醫材</t>
  </si>
  <si>
    <t>H - 縫合醫材</t>
  </si>
  <si>
    <t>L - 可重複使用的手術醫材</t>
  </si>
  <si>
    <t>K - 內科治療及電外科醫材</t>
  </si>
  <si>
    <t>J - 主動 - 植入式醫材</t>
  </si>
  <si>
    <t>M - 用於一般和專業敷料的器材</t>
  </si>
  <si>
    <t>N - 神經和髓質系統醫材</t>
  </si>
  <si>
    <t>P - 植入式義肢和接骨醫材</t>
  </si>
  <si>
    <t>Q - 牙科、眼科和耳鼻喉科醫材</t>
  </si>
  <si>
    <t>R - 呼吸和麻醉醫材</t>
  </si>
  <si>
    <t>S - 滅菌醫材 (不含 CAT.D - Z)</t>
  </si>
  <si>
    <t>T - 患者防護裝備和失禁輔助器具 (不包括個人防護裝備 - PPE)</t>
  </si>
  <si>
    <t>U - 泌尿生殖系統醫材</t>
  </si>
  <si>
    <t>V - 各種醫療器材</t>
  </si>
  <si>
    <t>W - 體外診斷醫療器材</t>
  </si>
  <si>
    <t>Y - 不屬於其他類別的殘障醫材</t>
  </si>
  <si>
    <t>Z - 醫療設備及相關配件、軟體及耗材</t>
  </si>
  <si>
    <t>醫療器材 — 品質管理系統</t>
  </si>
  <si>
    <t>醫療器材 — 醫療器材風險管理之應用</t>
  </si>
  <si>
    <t>醫療器材生物相容性試驗
第 1 部分：風險管理流程內的評估和測試</t>
  </si>
  <si>
    <t>醫療器材生物相容性試驗
第 5 部分：體外細胞毒性測試</t>
  </si>
  <si>
    <t>醫療器材生物相容性試驗
第 4 部分：血液交互作用測試（血液相容性）</t>
  </si>
  <si>
    <t>醫療器材生物相容性試驗
第 10 部分：皮膚致敏測試</t>
  </si>
  <si>
    <t>醫療器材生物相容性試驗
第 12 部分：樣品製備及參考材料</t>
  </si>
  <si>
    <t>醫療器材製造用不銹鋼針管 — 要求和試驗方法</t>
  </si>
  <si>
    <t>ISO 20417</t>
  </si>
  <si>
    <t>N/A</t>
  </si>
  <si>
    <t>ISO 11135</t>
  </si>
  <si>
    <t>醫療保健產品滅菌 — 環氧乙烷 — 醫療器材滅菌過程的開發、驗證和常規控制的要求</t>
  </si>
  <si>
    <t>ISO 11607-1</t>
  </si>
  <si>
    <t>最終滅菌醫療器材的包裝
第 1 部分：材料、無菌屏障系統和包裝系統的要求</t>
  </si>
  <si>
    <t>ISO 80369-1</t>
  </si>
  <si>
    <t>適用於醫療應用中液體和氣體的小口徑連接器
第 1 部分：一般要求</t>
  </si>
  <si>
    <t>ISO 23908</t>
  </si>
  <si>
    <t>IEC 60601-1</t>
  </si>
  <si>
    <t>醫療器材電氣設備</t>
  </si>
  <si>
    <t>醫療電氣設備 — 第1-2 部分：基本安全和基 本性能的通用要求 — 附屬標準：電磁干擾 - 要求和測試</t>
  </si>
  <si>
    <t>IEC 60601-1-2</t>
  </si>
  <si>
    <t>ISO 8536-4</t>
  </si>
  <si>
    <t>醫療用輸液設備
第 4 部分：重力效應一次性輸液器</t>
  </si>
  <si>
    <t>ISO 10993-7</t>
  </si>
  <si>
    <t>醫療器材生物相容性試驗
第 7 部分：環氧乙烷滅菌殘留物</t>
  </si>
  <si>
    <t>ISO 10993-11</t>
  </si>
  <si>
    <t>醫療器材生物相容性試驗
第 11 部分：系統毒性測試</t>
  </si>
  <si>
    <t>ISO 10993-23</t>
  </si>
  <si>
    <t>醫療器材生物相容性試驗
第 23 部分：刺激性測試</t>
  </si>
  <si>
    <t>ISO 11607-2</t>
  </si>
  <si>
    <t>最終滅菌醫療器材的包裝
第 2 部分：成型、密封和組裝製程的驗證要求</t>
  </si>
  <si>
    <t>ISO 80369-7</t>
  </si>
  <si>
    <t>適用於醫療應用中液體和氣體的小口徑連接器
第 7 部分：血管內或皮下應用的連接器</t>
  </si>
  <si>
    <t>IEC 62366-1</t>
  </si>
  <si>
    <t>醫療器材
第 1 部分：可用性工程應用在醫療器材</t>
  </si>
  <si>
    <t>否</t>
  </si>
  <si>
    <t>10.5. 器材的設計和製造方式，應盡可能降低物質無意中進入設備所帶來的風險，同時考慮到設備及其預期使用環境的性質。</t>
  </si>
  <si>
    <t>IEC 63000</t>
  </si>
  <si>
    <t>電氣電子產品有害物質限制評估技術文件</t>
  </si>
  <si>
    <t>第 10.4.1 條中提及的設備、其部件或其中使用的材料。包含第 10.4.1 條 (a) 或 (b) 點中提及的物質。在濃度高於 0,1% 重量比(w/w)時，這些物質的存在應標明在設備本身和/或每個單元的包裝上，或在適當的情況下，在銷售包裝上標明此類物質的清單。如果此類設備的預期用途包括治療兒童或治療孕婦或哺乳期婦女，或治療被認為特別容易受到此類物質和/或材料影響的其他患者群體，則有關這些患者群體的殘餘風險，及適當的預防措施的資訊，均應在使用說明中給出。</t>
  </si>
  <si>
    <t>14.7. 器材的設計和製造方式應便於使用者、患者或其他人安全處置這些器材以及相關廢物。為此，製造商應確定並測試流程和措施，以便其器材在使用后可以安全處置。此類流程應在使用說明中描述。</t>
  </si>
  <si>
    <t>(d) 與軟體和IT環境間的可能相互作用相關的風險，器材在該IT環境內操作和相互作用；</t>
  </si>
  <si>
    <t>對於使用第 13.1 和 13.2 節中提到的物質以外的非活性生物物質製造的器械，這些物質的加工、保存、測試和處理應為患者、使用者和（如適用）其他人員提供安全，包含廢棄物處理鏈。特別是，應透過適當的採購方法，以及在製造過程中實施經過驗證的消除或滅活方法，來解決病毒和其他傳染媒介的安全問題。</t>
  </si>
  <si>
    <t>13.1. 對於利用人類來源的組織或細胞的衍生物製造的器材，如果這些器材或細胞無活性或根據第 1 (6) 節第 (g) 點被本條例涵蓋，則應適用以下規定：</t>
  </si>
  <si>
    <t>隨後，委員會應委任相關科學委員會依照第 10.4.3 節所述的要求，也為第 10.4.1 節要點 (a) 及 (b) 所述的其他物質制定指引。</t>
  </si>
  <si>
    <t>(p) 如果該器材標明其為一次性使用，在重複使用器材的情況，製造商已知的特性和技術因素的信息，可能會帶來風險。這些資訊應基於製造商風險管理文件的特定部分，其中應詳細說明此類特徵和技術因素。若符合第 23.1 節 (d) 點不需使用說明，該資訊應根據要求提供給使用者。</t>
  </si>
  <si>
    <t>ISO 7886-1</t>
  </si>
  <si>
    <t>ISO 7886-2</t>
  </si>
  <si>
    <t>A020101 - 阻力減退注射筒</t>
  </si>
  <si>
    <t>A020104 - 單次注射器專用注射筒</t>
  </si>
  <si>
    <t>單次使用無菌皮下注射器
第 1 部分：手動使用注射器</t>
  </si>
  <si>
    <t>血管內導管 — 無菌及單次導管
第 5 部分：套針外周圍導管</t>
  </si>
  <si>
    <t>單次使用無菌皮下注射針頭 — 要求和試驗方法</t>
  </si>
  <si>
    <t>銳器傷害防護 — 要求與測試方法 — 單次皮下注射針、導管導引器和血液採樣針的銳器防護特性</t>
  </si>
  <si>
    <t>A020105 - 血液氣體分析、帶針頭的注射筒和套件</t>
  </si>
  <si>
    <t>A020106 - 單次胰島素注射筒</t>
  </si>
  <si>
    <t>A020107 - 預填充式注射筒</t>
  </si>
  <si>
    <t>A020108 - 腸道灌食注射筒</t>
  </si>
  <si>
    <t>A020109 - 單次結核菌素注射筒</t>
  </si>
  <si>
    <t>A020102 - 單次輸液和灌洗注射筒</t>
  </si>
  <si>
    <t>A020201 - 可重複使用的輸液注射筒</t>
  </si>
  <si>
    <t>A020202 - 可重複使用的灌洗注射筒</t>
  </si>
  <si>
    <t>A020203 - 卡式瓶注射筒</t>
  </si>
  <si>
    <t>ISO 8537</t>
  </si>
  <si>
    <t>用於胰島素的無菌單次注射筒，有或沒有針頭</t>
  </si>
  <si>
    <t>ISO 7886-4</t>
  </si>
  <si>
    <t>單次使用無菌皮下注射器
第 2 部分：與動力注射筒幫浦使用之注射筒</t>
  </si>
  <si>
    <t>單次使用無菌皮下注射器
第 4 部分：防止重複使用功能的注射筒</t>
  </si>
  <si>
    <t>風險等級</t>
  </si>
  <si>
    <t>MDR, Class IIa</t>
  </si>
  <si>
    <t>MDR, Class III</t>
  </si>
  <si>
    <t>MDR, Class I</t>
  </si>
  <si>
    <t>EU MDR, Class I</t>
  </si>
  <si>
    <t>EU MDR, Class I / Class IIa</t>
  </si>
  <si>
    <t>EU MDR, Class IIa</t>
  </si>
  <si>
    <t>EU MDR, Class IIa / Class III</t>
  </si>
  <si>
    <t>EU MDR, Class I / Class Ila / Class Ilb</t>
  </si>
  <si>
    <t>MDR, Class llb</t>
  </si>
  <si>
    <t>醫材名稱</t>
  </si>
  <si>
    <t>10.3. 裝置的設計和製造方式應使其能夠安全地，在預期使用過程中與之接觸的材料和物質（包括氣體）一起使用；如果這些器械旨在管理醫藥產品，則其設計和製造方式應符合有關醫藥產品的規定和限制，並且醫藥產品和器材的性能應根據其各自的適應症和預期用途保持。</t>
  </si>
  <si>
    <t>B010101 - 自體採血袋</t>
  </si>
  <si>
    <t>EU MDR, Class Ilb</t>
  </si>
  <si>
    <t>EU MDR, Class Ila</t>
  </si>
  <si>
    <t>EU MDR, Class Ilb / Class III</t>
  </si>
  <si>
    <t>EU MDR, Class I / Class Ila</t>
  </si>
  <si>
    <t>B010102 - 同源捐獻者採血袋和套件</t>
  </si>
  <si>
    <t>B010201 - 全血、紅血球或血漿轉換袋及套件</t>
  </si>
  <si>
    <t>B010202 - 濃縮血小板轉換袋和套件</t>
  </si>
  <si>
    <t>B0103 - 髓質血液採集、淨化、冷凍保存袋及套件</t>
  </si>
  <si>
    <t>B010401 - 胎盤採血袋和套件</t>
  </si>
  <si>
    <t>B010402 - 胎盤血液淨化袋和套件</t>
  </si>
  <si>
    <t>B010403 - 胎盤血液冷凍保存袋及套件</t>
  </si>
  <si>
    <t>B0105 - 臍帶血液採集、淨化、冷凍保存袋及套件</t>
  </si>
  <si>
    <t>ISO 1135-4</t>
  </si>
  <si>
    <t>醫用輸血設備
第 4 部分：一次性使用、重力輸液輸血器</t>
  </si>
  <si>
    <t>ISO 11737-1</t>
  </si>
  <si>
    <t>衛生保健產品滅菌 — 微生物學方法
第1部分：產品上微生物種群的測定</t>
  </si>
  <si>
    <t>ISO/TS 23128:2019</t>
  </si>
  <si>
    <t>醫療器材 — 輸血器與血袋相容性試驗方法</t>
  </si>
  <si>
    <t>ISO 3826-1</t>
  </si>
  <si>
    <t>用於人體血液和血液成分的可折疊塑料容器
第 1 部分：常規容器</t>
  </si>
  <si>
    <t>ISO 1135-5</t>
  </si>
  <si>
    <t>醫用輸血設備
第 5部分：輸液套與壓力輸液器一次性使用</t>
  </si>
  <si>
    <t>ISO 3826-2</t>
  </si>
  <si>
    <t>ISO 3826-3</t>
  </si>
  <si>
    <t>用於人體血液和血液成分的可折疊塑料容器
第 2 部分：用於標籤和說明手冊上的圖形符號</t>
  </si>
  <si>
    <t>用於人體血液和血液成分的可折疊塑料容器
第 3 部分：帶整合特徵採血袋系統</t>
  </si>
  <si>
    <t>ISO 6710</t>
  </si>
  <si>
    <t>用於採集人體靜脈血標本的一次性容器</t>
  </si>
  <si>
    <t>EU MDR, Class Ila / llb</t>
  </si>
  <si>
    <t>EU MDR, Class I / Ila / llb</t>
  </si>
  <si>
    <t>B030101 - 血漿分離收集器材</t>
  </si>
  <si>
    <t>b030102 - 血小板分離收集器材</t>
  </si>
  <si>
    <t>b030103 - 白血球分離收集器材</t>
  </si>
  <si>
    <t>b030104 - 多種血液成分分離收集器材</t>
  </si>
  <si>
    <t>b030201 - 血漿置換器材和套件</t>
  </si>
  <si>
    <t>b030202 - 細胞分離器材和套件</t>
  </si>
  <si>
    <t>b030203 - 單一血漿成分去除器材和套件</t>
  </si>
  <si>
    <t>b030204 - 體外光化學治療或光化學療法的器材和套件</t>
  </si>
  <si>
    <t>ISO 10555-1</t>
  </si>
  <si>
    <t>血管內導管 — 無菌及單次導管
第 1 部分：一般要求</t>
  </si>
  <si>
    <t>ISO 10555-6</t>
  </si>
  <si>
    <t>血管內導管 — 無菌及單次導管
第 6 部分：皮下植入端口</t>
  </si>
  <si>
    <t>ISO 14937</t>
  </si>
  <si>
    <t>醫療保健產品滅菌 — 滅菌劑特徵的一般要求以及醫療器材滅菌過程開發、驗證和常規控制</t>
  </si>
  <si>
    <t>醫療器械的滅菌。被指定為「無菌」的醫療器材的要求 - 最終滅菌醫療器材的要求</t>
  </si>
  <si>
    <t>BS EN 556-1</t>
  </si>
  <si>
    <t>醫療器材 — 製造商提供的資訊</t>
  </si>
  <si>
    <t>ISO 15223-1</t>
  </si>
  <si>
    <t>醫療器材 — 與製造商提供的資訊一起使用的符號
第 1 部分：一般要求</t>
  </si>
  <si>
    <t>ISO 10993-3</t>
  </si>
  <si>
    <t>醫療器材生物相容性試驗
第 3 部分：遺傳毒性、致癌性和生殖毒性測試</t>
  </si>
  <si>
    <t>ISO 10993-18</t>
  </si>
  <si>
    <t>醫療器材生物相容性試驗
第 18 部分：風險管理流程中醫療器材材料的化學特性</t>
  </si>
  <si>
    <r>
      <t>(b) 酌情針對無法消除的風險採取充分的保護措施，包括</t>
    </r>
    <r>
      <rPr>
        <sz val="12"/>
        <color theme="1"/>
        <rFont val="Aptos Narrow (Body)"/>
      </rPr>
      <t>必要時發出警報</t>
    </r>
    <r>
      <rPr>
        <sz val="12"/>
        <color theme="1"/>
        <rFont val="Aptos Narrow"/>
        <scheme val="minor"/>
      </rPr>
      <t>；和</t>
    </r>
  </si>
  <si>
    <t>是否符合該項要求取決於醫材的詳細情況；請確認申請之醫療器材的預期用途聲明</t>
  </si>
  <si>
    <t>B01 - 血袋和套組</t>
  </si>
  <si>
    <t>A01 - 針</t>
  </si>
  <si>
    <t>C01 - 動靜脈系統器材</t>
  </si>
  <si>
    <t>D01 - 用於醫療器材消毒的乙醛</t>
  </si>
  <si>
    <t>F01 - 透析過濾器</t>
  </si>
  <si>
    <t>G01 - Oro - 食道管路</t>
  </si>
  <si>
    <t>H01 - 手術縫合線</t>
  </si>
  <si>
    <t>J01 - 心臟功能植入器材</t>
  </si>
  <si>
    <t>K01 - 內視鏡治療器材</t>
  </si>
  <si>
    <t>L01 - 鋒利裝置，可重複使用</t>
  </si>
  <si>
    <t>M01 - 棉質和合成填料</t>
  </si>
  <si>
    <t>N01 - 顱內和周邊神經系統器材</t>
  </si>
  <si>
    <t>P01 - 臉部和牙科假體</t>
  </si>
  <si>
    <t>Q01 - 牙科器材</t>
  </si>
  <si>
    <t>R01 - 插管器材</t>
  </si>
  <si>
    <t>S01 - 器材用於滅菌和包裝 (不含 CAT.D - Z)</t>
  </si>
  <si>
    <t>T01 - 手套 (不含個人防護裝備 - PPE)</t>
  </si>
  <si>
    <t>U01 - 尿道、前列腺和膀胱導管</t>
  </si>
  <si>
    <t>V01 - 切割器材，一次性使用</t>
  </si>
  <si>
    <t>W01 - 試劑</t>
  </si>
  <si>
    <t>Y05 - 能力學習訓練器材</t>
  </si>
  <si>
    <t>Z11 - 生物成像和放射治療儀器</t>
  </si>
  <si>
    <t>A02 - 注射筒</t>
  </si>
  <si>
    <t>B02 - 血液過濾器</t>
  </si>
  <si>
    <t>C02 - 心律不整器材</t>
  </si>
  <si>
    <t>D02 - 用於醫療器材消毒的雙胍類</t>
  </si>
  <si>
    <t>F02 - 透析管路</t>
  </si>
  <si>
    <t>G02 - 胃腸管及組合</t>
  </si>
  <si>
    <t>H02 - 機械手術吻合器材</t>
  </si>
  <si>
    <t>J02 - 植入式神經刺激器</t>
  </si>
  <si>
    <t>K02 - 電燒手術器材，一次性使用</t>
  </si>
  <si>
    <t>L02 - 縫合裝置，可重複使用</t>
  </si>
  <si>
    <t>M02 - 紗布</t>
  </si>
  <si>
    <t>N02 - 脊椎髓質系統器材</t>
  </si>
  <si>
    <t>P02 - 耳鼻喉假體</t>
  </si>
  <si>
    <t>Q02 - 眼科器材</t>
  </si>
  <si>
    <t>R02 - 呼吸迴路和導管支架</t>
  </si>
  <si>
    <t>T02 - 防護衣和防護布 (不包括個人防護裝備 - PPE)</t>
  </si>
  <si>
    <t>U02 - 輸尿管導管和支架</t>
  </si>
  <si>
    <t>V02 - 新生兒和兒科器材</t>
  </si>
  <si>
    <t>W02 - 體外診斷裝置</t>
  </si>
  <si>
    <t>Y06 - 外部義肢和矯正器</t>
  </si>
  <si>
    <t>Z12 - 用於功能探索和介入治療的儀器</t>
  </si>
  <si>
    <t>A03 - 管狀器材</t>
  </si>
  <si>
    <t>B03 - 血液成分分離器材</t>
  </si>
  <si>
    <t>C03 - 心臟手術及心臟移植器材</t>
  </si>
  <si>
    <t>D03 - 用於醫療器材消毒的氯衍生物</t>
  </si>
  <si>
    <t>F03 - 透析套組</t>
  </si>
  <si>
    <t>G03 - 胃腸內視鏡器材</t>
  </si>
  <si>
    <t>H03 - 止血夾</t>
  </si>
  <si>
    <t>J03 - 聽覺主動 - 植入式器材</t>
  </si>
  <si>
    <t>K03 - 關節鏡器材，一次性使用</t>
  </si>
  <si>
    <t>L03 - 普通手術工具，可重複使用</t>
  </si>
  <si>
    <t>M03 - 繃帶</t>
  </si>
  <si>
    <t>P03 - 眼睛假體</t>
  </si>
  <si>
    <t>Q03 - 耳鼻喉科器材</t>
  </si>
  <si>
    <t>R03 - 呼吸面罩和氣球，一次性和可重複使用</t>
  </si>
  <si>
    <t>T03 - 防護 (不包括個人防護裝備 - PPE)</t>
  </si>
  <si>
    <t>U03 - 器材用於尿道、輸尿管及腎造口擴張</t>
  </si>
  <si>
    <t>V03 - 量測器材</t>
  </si>
  <si>
    <t>W05 - 體外診斷醫材通用耗材</t>
  </si>
  <si>
    <t>Y09 - 個人護理用品</t>
  </si>
  <si>
    <t>Z13 - 診斷儀器的非專用耗材</t>
  </si>
  <si>
    <t>A04 - 溶液過濾器</t>
  </si>
  <si>
    <t>B04 - 自體輸血器材</t>
  </si>
  <si>
    <t>C04 - 心血管導絲</t>
  </si>
  <si>
    <t>D05 - 用於醫療器材消毒的製氧機</t>
  </si>
  <si>
    <t>F04 - 透析濃縮溶液</t>
  </si>
  <si>
    <t>G04 - 口服管理胃腸道器材</t>
  </si>
  <si>
    <t>J04 - 植入式幫浦</t>
  </si>
  <si>
    <t>L04 - L04 - 腹部手術工具，可重複使用</t>
  </si>
  <si>
    <t>M04 - 特殊敷料</t>
  </si>
  <si>
    <t>P05 - 食道和胃腸假體</t>
  </si>
  <si>
    <t>R04 - 呼吸過濾器</t>
  </si>
  <si>
    <t>T04 - 失禁器材</t>
  </si>
  <si>
    <t>U04 - 器材用於經皮尿路引流和腎造口導管</t>
  </si>
  <si>
    <t>V04 - 臨床使用容器 (非 IVD)</t>
  </si>
  <si>
    <t>Y12 - 個人行動裝置</t>
  </si>
  <si>
    <t>A05 - 機械輸液系統，一次性使用</t>
  </si>
  <si>
    <t>B05 - 局部使用血液成分製備器材</t>
  </si>
  <si>
    <t>C05 - 心血管導引鞘</t>
  </si>
  <si>
    <t>D06 - 用於醫療器材消毒的酚類</t>
  </si>
  <si>
    <t>F05 - 用於特定器官微透析的器材</t>
  </si>
  <si>
    <t>G05 - 局部肛門直腸給藥胃腸道系統器材</t>
  </si>
  <si>
    <t>J05 - 近距離放射治療植入器材</t>
  </si>
  <si>
    <t>L05 - 婦科和產科工具，可重複使用</t>
  </si>
  <si>
    <t>M05 - 膏藥</t>
  </si>
  <si>
    <t>P06 - 乳房假體</t>
  </si>
  <si>
    <t>R05 - 呼吸系統抽吸與擴張系統</t>
  </si>
  <si>
    <t>U05 - 尿動力學器材</t>
  </si>
  <si>
    <t>V05 - 不包含在其他類別中的臨床程序套組</t>
  </si>
  <si>
    <t>Y15 - 家庭活動輔助用品</t>
  </si>
  <si>
    <t>A06 - 引流和液體收集器材</t>
  </si>
  <si>
    <t>B06 - 細胞或生物操控器材</t>
  </si>
  <si>
    <t>C06 - 心血管手術器材，一次性使用</t>
  </si>
  <si>
    <t>D07 - 用於醫療器材消毒的酒精</t>
  </si>
  <si>
    <t>J06 - 主動植入式血糖監測系統</t>
  </si>
  <si>
    <t>L06 - 泌尿科裝置，可重複使用</t>
  </si>
  <si>
    <t>P07 - 血管和心臟假體</t>
  </si>
  <si>
    <t>R06 - 霧化和加濕系統</t>
  </si>
  <si>
    <t>U06 - 泌尿科導絲</t>
  </si>
  <si>
    <t>V06 - 臨床手術模擬裝置</t>
  </si>
  <si>
    <t>Y18 - 對於殘疾人士的輔助器具、家具和家庭輔助器具</t>
  </si>
  <si>
    <t>A07 - 調整器、連接器、坡道、旋塞閥、蓋子</t>
  </si>
  <si>
    <t>B07 - 血液和血液成分保存溶液</t>
  </si>
  <si>
    <t>D08 - 醫療器材用洗滌劑</t>
  </si>
  <si>
    <t>J07 - 眼科使用主動植入式器材</t>
  </si>
  <si>
    <t>L07 - 心血管手術工具，可重複使用</t>
  </si>
  <si>
    <t>P08 - 泌尿生殖假體</t>
  </si>
  <si>
    <t>R07 - 支氣管肺內視鏡裝置，一次性使用</t>
  </si>
  <si>
    <t>U07 - 器材用於治療失禁</t>
  </si>
  <si>
    <t>V07 - 醫療器材清潔裝置，未另行分類</t>
  </si>
  <si>
    <t>Y21 - 通訊與資訊管理輔助工具</t>
  </si>
  <si>
    <t>A08 - 營養和輸液袋和容器，一次性使用</t>
  </si>
  <si>
    <t>D09 - 用於醫療器械消毒的銨鹽及其關聯物</t>
  </si>
  <si>
    <t>L08 - 胸腔外科裝置，可重複使用</t>
  </si>
  <si>
    <t>P09 - 矯形義肢、接骨裝置、肌腱和韌帶合成裝置</t>
  </si>
  <si>
    <t>U08 - 婦科器材</t>
  </si>
  <si>
    <t>V08 - 保健活動支援設備和輔助器具</t>
  </si>
  <si>
    <t>Y24 - 物件操控器材</t>
  </si>
  <si>
    <t>A09 - 器官容器</t>
  </si>
  <si>
    <t>L09 - 骨科和創傷手術工具，可重複使用</t>
  </si>
  <si>
    <t>P10 - 血管外支撐假體</t>
  </si>
  <si>
    <t>U09 - 泌尿生殖內視鏡器材</t>
  </si>
  <si>
    <t>V09 - 液體/氣體用於臨床/治療使用</t>
  </si>
  <si>
    <t>A10 - 腹部造口器材</t>
  </si>
  <si>
    <t>L10 - 顯微外科手術工具，可重複使用</t>
  </si>
  <si>
    <t>U10 - 避孕器材</t>
  </si>
  <si>
    <t>A11 - 樣本採集拭子</t>
  </si>
  <si>
    <t>L11 - 神經外科和脊椎外科裝置，可重複使用</t>
  </si>
  <si>
    <t>U12 - 泌尿生殖系統一次性器材（非內視鏡）</t>
  </si>
  <si>
    <t>A12 - 樣本採集刮勺</t>
  </si>
  <si>
    <t>L12 - 腹腔鏡及胸腔鏡手術工具，可重複使用</t>
  </si>
  <si>
    <t>U13 - 溶液和套組用於膀胱沖洗和灌注</t>
  </si>
  <si>
    <t>L13 - 機器人手術工具，可重複使用</t>
  </si>
  <si>
    <t>L14 - 耳鼻喉科裝置，可重複使用</t>
  </si>
  <si>
    <t>L15 - 牙齒口腔醫學裝置，可重複使用</t>
  </si>
  <si>
    <t>L16 - 診斷儀器，可重複使用</t>
  </si>
  <si>
    <t>L17 - 眼科儀器，可重複使用</t>
  </si>
  <si>
    <t>L18 - 電鏡手術工具，可重複使用</t>
  </si>
  <si>
    <t>L19 - 關節鏡手術工具，可重複使用</t>
  </si>
  <si>
    <t>L20 - 甲狀腺手術工具，可重複使用</t>
  </si>
  <si>
    <t>L21 - 夾子移除手術鉗，可重複使用</t>
  </si>
  <si>
    <t>L22 - 植入組織的手持抓取鉗，可重複使用</t>
  </si>
  <si>
    <t>L23 - 手術隧道鉗，可重複使用</t>
  </si>
  <si>
    <t>L24 - 皮膚科手術工具，可重複使用</t>
  </si>
  <si>
    <t>L25 - 整形手術工具，可重複使用</t>
  </si>
  <si>
    <t>L26 - 手術螺絲刀，可重複使用</t>
  </si>
  <si>
    <t>C010101 - 週邊靜脈導管</t>
  </si>
  <si>
    <t>C010102 - 週邊靜脈導管系統</t>
  </si>
  <si>
    <t>C010103 - 整合外圍靜脈器材</t>
  </si>
  <si>
    <t>c010104 - 臍帶靜脈插管</t>
  </si>
  <si>
    <t>c010201 - 中心靜脈導管，週邊通路</t>
  </si>
  <si>
    <t>c010202 - 中心靜脈導管，非隧道式</t>
  </si>
  <si>
    <t>c010203 - 中心靜脈導管，部分隧道式</t>
  </si>
  <si>
    <t>c010204 - 皮下植入式靜脈接入埠系統</t>
  </si>
  <si>
    <t>c010302 - 臍帶插管</t>
  </si>
  <si>
    <t>c010303 - 股骨插管</t>
  </si>
  <si>
    <t>c010401 - 心臟血管攝影器材</t>
  </si>
  <si>
    <t>c010402 - 週邊血管攝影器材</t>
  </si>
  <si>
    <t>c010403 - 血流儲備分數(ffr)測量裝置</t>
  </si>
  <si>
    <t>c010501 - 腔靜脈過濾器</t>
  </si>
  <si>
    <t>c010502 - 血管內栓塞防護導管和系統</t>
  </si>
  <si>
    <t>c010301 - 橈插管</t>
  </si>
  <si>
    <t>血管內導管 — 無菌及單次導管
第 5 部分：套針外周導管</t>
  </si>
  <si>
    <t>ISO 80369-20</t>
  </si>
  <si>
    <t>適用於醫療應用中液體和氣體的小口徑連接器
第 20 部分：常用測試方法</t>
  </si>
  <si>
    <t>ISO 10993-6</t>
  </si>
  <si>
    <t>醫療器材生物相容性試驗
第 6 部分：植入後局部效應測試</t>
  </si>
  <si>
    <t>IEC 62304</t>
  </si>
  <si>
    <t>醫療器材軟體 — 軟體生命週期流程</t>
  </si>
  <si>
    <t>電氣醫療設備-第1-6部分：基本安全和要求的性能通用規則-輔助標準：易於使用</t>
  </si>
  <si>
    <t xml:space="preserve">
IEC 60601-1-6</t>
  </si>
  <si>
    <t>Able to search European Medical Device Nomenclature (EMDN)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</si>
</sst>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2"/>
      <color theme="1"/>
      <name val="Aptos Narrow"/>
      <family val="2"/>
      <scheme val="minor"/>
    </font>
    <font>
      <sz val="12"/>
      <color theme="0"/>
      <name val="Aptos Narrow"/>
      <family val="2"/>
      <scheme val="minor"/>
    </font>
    <font>
      <b/>
      <sz val="12"/>
      <color theme="0"/>
      <name val="Aptos Narrow"/>
      <scheme val="minor"/>
    </font>
    <font>
      <b/>
      <sz val="20"/>
      <color theme="7" tint="-0.249977111117893"/>
      <name val="Aptos Narrow"/>
      <scheme val="minor"/>
    </font>
    <font>
      <sz val="20"/>
      <color theme="1"/>
      <name val="Aptos Narrow"/>
      <scheme val="minor"/>
    </font>
    <font>
      <b/>
      <sz val="16"/>
      <color theme="7" tint="-0.249977111117893"/>
      <name val="Aptos Narrow"/>
      <scheme val="minor"/>
    </font>
    <font>
      <sz val="11"/>
      <color theme="1"/>
      <name val="Aptos Narrow"/>
      <scheme val="minor"/>
    </font>
    <font>
      <b/>
      <sz val="11"/>
      <color theme="0"/>
      <name val="Aptos Narrow"/>
      <scheme val="minor"/>
    </font>
    <font>
      <sz val="12"/>
      <color theme="1"/>
      <name val="Aptos Narrow"/>
      <scheme val="minor"/>
    </font>
    <font>
      <b/>
      <sz val="12"/>
      <color theme="1"/>
      <name val="Aptos Narrow"/>
      <scheme val="minor"/>
    </font>
    <font>
      <b/>
      <sz val="11"/>
      <color theme="1"/>
      <name val="Aptos Narrow"/>
      <scheme val="minor"/>
    </font>
    <font>
      <b/>
      <sz val="12"/>
      <color theme="7" tint="-0.249977111117893"/>
      <name val="Aptos Narrow"/>
      <scheme val="minor"/>
    </font>
    <font>
      <sz val="12"/>
      <color theme="0"/>
      <name val="Aptos Narrow"/>
      <scheme val="minor"/>
    </font>
    <font>
      <sz val="12"/>
      <color rgb="FF000000"/>
      <name val="Aptos Narrow"/>
      <scheme val="minor"/>
    </font>
    <font>
      <sz val="12"/>
      <color theme="1"/>
      <name val="Aptos Narrow (Body)"/>
    </font>
  </fonts>
  <fills count="6">
    <fill>
      <patternFill patternType="none"/>
    </fill>
    <fill>
      <patternFill patternType="gray125"/>
    </fill>
    <fill>
      <patternFill patternType="solid">
        <fgColor theme="7" tint="-0.249977111117893"/>
        <bgColor indexed="64"/>
      </patternFill>
    </fill>
    <fill>
      <patternFill patternType="solid">
        <fgColor rgb="FFFFFF00"/>
        <bgColor indexed="64"/>
      </patternFill>
    </fill>
    <fill>
      <patternFill patternType="solid">
        <fgColor theme="2" tint="-9.9978637043366805E-2"/>
        <bgColor indexed="64"/>
      </patternFill>
    </fill>
    <fill>
      <patternFill patternType="solid">
        <fgColor theme="2"/>
        <bgColor indexed="64"/>
      </patternFill>
    </fill>
  </fills>
  <borders count="8">
    <border>
      <left/>
      <right/>
      <top/>
      <bottom/>
      <diagonal/>
    </border>
    <border>
      <left/>
      <right/>
      <top/>
      <bottom style="thin">
        <color indexed="64"/>
      </bottom>
      <diagonal/>
    </border>
    <border>
      <left style="thin">
        <color theme="4"/>
      </left>
      <right style="thin">
        <color theme="4"/>
      </right>
      <top style="thin">
        <color theme="4"/>
      </top>
      <bottom style="thin">
        <color theme="4"/>
      </bottom>
      <diagonal/>
    </border>
    <border>
      <left style="thin">
        <color theme="4"/>
      </left>
      <right/>
      <top style="thin">
        <color theme="4"/>
      </top>
      <bottom style="thin">
        <color theme="4"/>
      </bottom>
      <diagonal/>
    </border>
    <border>
      <left/>
      <right style="thin">
        <color theme="4"/>
      </right>
      <top style="thin">
        <color theme="4"/>
      </top>
      <bottom style="thin">
        <color theme="4"/>
      </bottom>
      <diagonal/>
    </border>
    <border>
      <left/>
      <right/>
      <top style="thin">
        <color theme="4"/>
      </top>
      <bottom style="thin">
        <color theme="4"/>
      </bottom>
      <diagonal/>
    </border>
    <border>
      <left style="thin">
        <color rgb="FF156082"/>
      </left>
      <right style="thin">
        <color rgb="FF156082"/>
      </right>
      <top style="thin">
        <color rgb="FF156082"/>
      </top>
      <bottom style="thin">
        <color rgb="FF156082"/>
      </bottom>
      <diagonal/>
    </border>
    <border>
      <left/>
      <right style="thin">
        <color rgb="FF156082"/>
      </right>
      <top style="thin">
        <color rgb="FF156082"/>
      </top>
      <bottom style="thin">
        <color rgb="FF156082"/>
      </bottom>
      <diagonal/>
    </border>
  </borders>
  <cellStyleXfs count="1">
    <xf numFmtId="0" fontId="0" fillId="0" borderId="0"/>
  </cellStyleXfs>
  <cellXfs count="105">
    <xf numFmtId="0" fontId="0" fillId="0" borderId="0" xfId="0"/>
    <xf numFmtId="0" fontId="0" fillId="0" borderId="0" xfId="0" applyAlignment="1">
      <alignment vertical="center"/>
    </xf>
    <xf numFmtId="0" fontId="0" fillId="0" borderId="0" xfId="0" applyAlignment="1">
      <alignment vertical="center" wrapText="1"/>
    </xf>
    <xf numFmtId="0" fontId="0" fillId="0" borderId="0" xfId="0" applyAlignment="1">
      <alignment horizontal="left" vertical="center" wrapText="1"/>
    </xf>
    <xf numFmtId="0" fontId="1" fillId="2" borderId="0" xfId="0" applyFont="1" applyFill="1" applyAlignment="1">
      <alignment horizontal="center" vertical="center" wrapText="1"/>
    </xf>
    <xf numFmtId="0" fontId="2" fillId="0" borderId="0" xfId="0" applyFont="1" applyAlignment="1">
      <alignment vertical="center"/>
    </xf>
    <xf numFmtId="0" fontId="3" fillId="0" borderId="1" xfId="0" applyFont="1" applyBorder="1" applyAlignment="1">
      <alignment vertical="center"/>
    </xf>
    <xf numFmtId="0" fontId="4" fillId="0" borderId="1" xfId="0" applyFont="1" applyBorder="1" applyAlignment="1">
      <alignment vertical="center" wrapText="1"/>
    </xf>
    <xf numFmtId="0" fontId="2" fillId="2" borderId="0" xfId="0" applyFont="1" applyFill="1" applyAlignment="1">
      <alignment horizontal="left" vertical="center" wrapText="1"/>
    </xf>
    <xf numFmtId="0" fontId="1" fillId="2" borderId="0" xfId="0" applyFont="1" applyFill="1" applyAlignment="1">
      <alignment horizontal="left" vertical="center" wrapText="1"/>
    </xf>
    <xf numFmtId="0" fontId="5" fillId="0" borderId="1" xfId="0" applyFont="1" applyBorder="1" applyAlignment="1">
      <alignment vertical="center"/>
    </xf>
    <xf numFmtId="0" fontId="6" fillId="0" borderId="0" xfId="0" applyFont="1" applyAlignment="1">
      <alignment vertical="center"/>
    </xf>
    <xf numFmtId="0" fontId="6" fillId="0" borderId="0" xfId="0" applyFont="1" applyAlignment="1">
      <alignment horizontal="center" vertical="center"/>
    </xf>
    <xf numFmtId="0" fontId="7" fillId="2" borderId="2" xfId="0" applyFont="1" applyFill="1" applyBorder="1" applyAlignment="1">
      <alignment horizontal="center" vertical="center" wrapText="1"/>
    </xf>
    <xf numFmtId="0" fontId="7" fillId="2" borderId="2" xfId="0" applyFont="1" applyFill="1" applyBorder="1" applyAlignment="1">
      <alignment horizontal="center" vertical="center"/>
    </xf>
    <xf numFmtId="0" fontId="6" fillId="0" borderId="2" xfId="0" applyFont="1" applyBorder="1" applyAlignment="1">
      <alignment vertical="center" wrapText="1"/>
    </xf>
    <xf numFmtId="0" fontId="6" fillId="0" borderId="2" xfId="0" applyFont="1" applyBorder="1" applyAlignment="1">
      <alignment horizontal="center" vertical="center"/>
    </xf>
    <xf numFmtId="0" fontId="8" fillId="0" borderId="2" xfId="0" applyFont="1" applyBorder="1" applyAlignment="1">
      <alignment vertical="center" wrapText="1"/>
    </xf>
    <xf numFmtId="0" fontId="0" fillId="0" borderId="2" xfId="0" applyBorder="1" applyAlignment="1">
      <alignment vertical="center" wrapText="1"/>
    </xf>
    <xf numFmtId="0" fontId="6" fillId="0" borderId="2" xfId="0" applyFont="1" applyBorder="1" applyAlignment="1">
      <alignment vertical="center"/>
    </xf>
    <xf numFmtId="0" fontId="0" fillId="0" borderId="2" xfId="0" applyBorder="1" applyAlignment="1">
      <alignment vertical="center"/>
    </xf>
    <xf numFmtId="0" fontId="8" fillId="0" borderId="2" xfId="0" applyFont="1" applyBorder="1" applyAlignment="1">
      <alignment horizontal="center" vertical="center"/>
    </xf>
    <xf numFmtId="0" fontId="8" fillId="0" borderId="2" xfId="0" applyFont="1" applyBorder="1" applyAlignment="1">
      <alignment horizontal="left" vertical="center" wrapText="1"/>
    </xf>
    <xf numFmtId="0" fontId="8" fillId="0" borderId="2" xfId="0" applyFont="1" applyBorder="1" applyAlignment="1">
      <alignment vertical="center"/>
    </xf>
    <xf numFmtId="0" fontId="2" fillId="2" borderId="2" xfId="0" applyFont="1" applyFill="1" applyBorder="1" applyAlignment="1">
      <alignment horizontal="center" vertical="center" wrapText="1"/>
    </xf>
    <xf numFmtId="0" fontId="5" fillId="0" borderId="1" xfId="0" applyFont="1" applyBorder="1" applyAlignment="1">
      <alignment horizontal="left" vertical="center" wrapText="1"/>
    </xf>
    <xf numFmtId="0" fontId="8" fillId="0" borderId="0" xfId="0" applyFont="1" applyAlignment="1">
      <alignment horizontal="left" vertical="center" wrapText="1"/>
    </xf>
    <xf numFmtId="0" fontId="0" fillId="0" borderId="2" xfId="0" applyBorder="1" applyAlignment="1">
      <alignment horizontal="left" vertical="center" wrapText="1"/>
    </xf>
    <xf numFmtId="0" fontId="0" fillId="0" borderId="2" xfId="0" applyBorder="1" applyAlignment="1">
      <alignment horizontal="left" vertical="center"/>
    </xf>
    <xf numFmtId="0" fontId="6" fillId="0" borderId="2" xfId="0" applyFont="1" applyBorder="1" applyAlignment="1">
      <alignment horizontal="center" vertical="center" wrapText="1"/>
    </xf>
    <xf numFmtId="0" fontId="5" fillId="0" borderId="1" xfId="0" applyFont="1" applyBorder="1" applyAlignment="1">
      <alignment vertical="center" wrapText="1"/>
    </xf>
    <xf numFmtId="0" fontId="6" fillId="0" borderId="3" xfId="0" applyFont="1" applyBorder="1" applyAlignment="1">
      <alignment horizontal="left" vertical="center" wrapText="1"/>
    </xf>
    <xf numFmtId="0" fontId="0" fillId="0" borderId="4" xfId="0" applyBorder="1" applyAlignment="1">
      <alignment horizontal="left" vertical="center" wrapText="1"/>
    </xf>
    <xf numFmtId="0" fontId="6" fillId="0" borderId="0" xfId="0" applyFont="1" applyAlignment="1">
      <alignment vertical="center" wrapText="1"/>
    </xf>
    <xf numFmtId="0" fontId="8" fillId="0" borderId="0" xfId="0" applyFont="1" applyAlignment="1">
      <alignment horizontal="center" vertical="center"/>
    </xf>
    <xf numFmtId="0" fontId="8" fillId="0" borderId="0" xfId="0" applyFont="1" applyAlignment="1">
      <alignment vertical="center"/>
    </xf>
    <xf numFmtId="0" fontId="9" fillId="0" borderId="0" xfId="0" applyFont="1" applyAlignment="1">
      <alignment vertical="center"/>
    </xf>
    <xf numFmtId="0" fontId="8" fillId="0" borderId="0" xfId="0" applyFont="1" applyAlignment="1">
      <alignment vertical="center" wrapText="1"/>
    </xf>
    <xf numFmtId="0" fontId="0" fillId="0" borderId="0" xfId="0" applyAlignment="1">
      <alignment horizontal="left" vertical="center"/>
    </xf>
    <xf numFmtId="0" fontId="6" fillId="3" borderId="0" xfId="0" applyFont="1" applyFill="1" applyAlignment="1">
      <alignment vertical="center"/>
    </xf>
    <xf numFmtId="0" fontId="6" fillId="3" borderId="0" xfId="0" applyFont="1" applyFill="1" applyAlignment="1">
      <alignment vertical="center" wrapText="1"/>
    </xf>
    <xf numFmtId="0" fontId="6" fillId="0" borderId="2" xfId="0" applyFont="1" applyBorder="1" applyAlignment="1">
      <alignment horizontal="left" vertical="center" wrapText="1"/>
    </xf>
    <xf numFmtId="0" fontId="10" fillId="0" borderId="2" xfId="0" applyFont="1" applyBorder="1" applyAlignment="1">
      <alignment vertical="center"/>
    </xf>
    <xf numFmtId="0" fontId="6" fillId="0" borderId="3" xfId="0" applyFont="1" applyBorder="1" applyAlignment="1">
      <alignment vertical="center" wrapText="1"/>
    </xf>
    <xf numFmtId="0" fontId="8" fillId="0" borderId="5" xfId="0" applyFont="1" applyBorder="1" applyAlignment="1">
      <alignment horizontal="center" vertical="center"/>
    </xf>
    <xf numFmtId="0" fontId="8" fillId="0" borderId="5" xfId="0" applyFont="1" applyBorder="1" applyAlignment="1">
      <alignment vertical="center"/>
    </xf>
    <xf numFmtId="0" fontId="0" fillId="0" borderId="4" xfId="0" applyBorder="1" applyAlignment="1">
      <alignment vertical="center"/>
    </xf>
    <xf numFmtId="0" fontId="11" fillId="0" borderId="1" xfId="0" applyFont="1" applyBorder="1" applyAlignment="1">
      <alignment vertical="center"/>
    </xf>
    <xf numFmtId="0" fontId="11" fillId="0" borderId="1" xfId="0" applyFont="1" applyBorder="1" applyAlignment="1">
      <alignment vertical="center" wrapText="1"/>
    </xf>
    <xf numFmtId="0" fontId="2" fillId="2" borderId="2" xfId="0" applyFont="1" applyFill="1" applyBorder="1" applyAlignment="1">
      <alignment horizontal="center" vertical="center"/>
    </xf>
    <xf numFmtId="0" fontId="12" fillId="2" borderId="0" xfId="0" applyFont="1" applyFill="1" applyAlignment="1">
      <alignment horizontal="center" vertical="center" wrapText="1"/>
    </xf>
    <xf numFmtId="0" fontId="8" fillId="0" borderId="2" xfId="0" applyFont="1" applyBorder="1" applyAlignment="1">
      <alignment horizontal="center" vertical="center" wrapText="1"/>
    </xf>
    <xf numFmtId="0" fontId="8" fillId="4" borderId="2" xfId="0" applyFont="1" applyFill="1" applyBorder="1" applyAlignment="1">
      <alignment horizontal="center" vertical="center" wrapText="1"/>
    </xf>
    <xf numFmtId="0" fontId="11" fillId="0" borderId="1" xfId="0" applyFont="1" applyBorder="1" applyAlignment="1">
      <alignment horizontal="center" vertical="center"/>
    </xf>
    <xf numFmtId="0" fontId="8" fillId="0" borderId="0" xfId="0" applyFont="1" applyAlignment="1">
      <alignment horizontal="center" vertical="center" wrapText="1"/>
    </xf>
    <xf numFmtId="0" fontId="2" fillId="2" borderId="0" xfId="0" applyFont="1" applyFill="1" applyAlignment="1">
      <alignment horizontal="center" vertical="center" wrapText="1"/>
    </xf>
    <xf numFmtId="0" fontId="8" fillId="5" borderId="2" xfId="0" applyFont="1" applyFill="1" applyBorder="1" applyAlignment="1">
      <alignment vertical="center"/>
    </xf>
    <xf numFmtId="0" fontId="8" fillId="5" borderId="2" xfId="0" applyFont="1" applyFill="1" applyBorder="1" applyAlignment="1">
      <alignment horizontal="center" vertical="center"/>
    </xf>
    <xf numFmtId="0" fontId="8" fillId="5" borderId="2" xfId="0" applyFont="1" applyFill="1" applyBorder="1" applyAlignment="1">
      <alignment vertical="center" wrapText="1"/>
    </xf>
    <xf numFmtId="0" fontId="8" fillId="5" borderId="2" xfId="0" applyFont="1" applyFill="1" applyBorder="1" applyAlignment="1">
      <alignment horizontal="center" vertical="center" wrapText="1"/>
    </xf>
    <xf numFmtId="0" fontId="13" fillId="0" borderId="7" xfId="0" applyFont="1" applyBorder="1" applyAlignment="1">
      <alignment vertical="center" wrapText="1"/>
    </xf>
    <xf numFmtId="0" fontId="13" fillId="0" borderId="6" xfId="0" applyFont="1" applyBorder="1" applyAlignment="1">
      <alignment horizontal="center" vertical="center" wrapText="1"/>
    </xf>
    <xf numFmtId="0" fontId="8" fillId="0" borderId="3" xfId="0" applyFont="1" applyBorder="1" applyAlignment="1">
      <alignment horizontal="left" vertical="center"/>
    </xf>
    <xf numFmtId="0" fontId="8" fillId="0" borderId="5" xfId="0" applyFont="1" applyBorder="1" applyAlignment="1">
      <alignment horizontal="left" vertical="center"/>
    </xf>
    <xf numFmtId="0" fontId="8" fillId="0" borderId="4" xfId="0" applyFont="1" applyBorder="1" applyAlignment="1">
      <alignment horizontal="left" vertical="center"/>
    </xf>
    <xf numFmtId="0" fontId="9" fillId="0" borderId="2" xfId="0" applyFont="1" applyBorder="1" applyAlignment="1">
      <alignment horizontal="left" vertical="center"/>
    </xf>
    <xf numFmtId="0" fontId="9" fillId="0" borderId="3" xfId="0" applyFont="1" applyBorder="1" applyAlignment="1">
      <alignment horizontal="left" vertical="center"/>
    </xf>
    <xf numFmtId="0" fontId="9" fillId="0" borderId="5" xfId="0" applyFont="1" applyBorder="1" applyAlignment="1">
      <alignment horizontal="left" vertical="center"/>
    </xf>
    <xf numFmtId="0" fontId="9" fillId="0" borderId="4" xfId="0" applyFont="1" applyBorder="1" applyAlignment="1">
      <alignment horizontal="left" vertical="center"/>
    </xf>
    <xf numFmtId="0" fontId="8" fillId="0" borderId="3" xfId="0" applyFont="1" applyBorder="1" applyAlignment="1">
      <alignment horizontal="left" vertical="center" wrapText="1"/>
    </xf>
    <xf numFmtId="0" fontId="8" fillId="0" borderId="5" xfId="0" applyFont="1" applyBorder="1" applyAlignment="1">
      <alignment horizontal="left" vertical="center" wrapText="1"/>
    </xf>
    <xf numFmtId="0" fontId="8" fillId="0" borderId="4" xfId="0" applyFont="1" applyBorder="1" applyAlignment="1">
      <alignment horizontal="left" vertical="center" wrapText="1"/>
    </xf>
    <xf numFmtId="0" fontId="8" fillId="0" borderId="2" xfId="0" applyFont="1" applyBorder="1" applyAlignment="1">
      <alignment horizontal="left" vertical="center"/>
    </xf>
    <xf numFmtId="0" fontId="8" fillId="0" borderId="2" xfId="0" applyFont="1" applyBorder="1" applyAlignment="1">
      <alignment horizontal="left" vertical="center" wrapText="1"/>
    </xf>
    <xf numFmtId="0" fontId="9" fillId="0" borderId="2" xfId="0" applyFont="1" applyBorder="1" applyAlignment="1">
      <alignment horizontal="left" vertical="center" wrapText="1"/>
    </xf>
    <xf numFmtId="0" fontId="9" fillId="5" borderId="2" xfId="0" applyFont="1" applyFill="1" applyBorder="1" applyAlignment="1">
      <alignment horizontal="left" vertical="center"/>
    </xf>
    <xf numFmtId="0" fontId="8" fillId="5" borderId="2" xfId="0" applyFont="1" applyFill="1" applyBorder="1" applyAlignment="1">
      <alignment horizontal="left" vertical="center" wrapText="1"/>
    </xf>
    <xf numFmtId="0" fontId="8" fillId="5" borderId="2" xfId="0" applyFont="1" applyFill="1" applyBorder="1" applyAlignment="1">
      <alignment horizontal="left" vertical="center"/>
    </xf>
    <xf numFmtId="0" fontId="6" fillId="0" borderId="0" xfId="0" applyFont="1" applyAlignment="1">
      <alignment horizontal="left" vertical="center"/>
    </xf>
    <xf numFmtId="0" fontId="10" fillId="0" borderId="2" xfId="0" applyFont="1" applyBorder="1" applyAlignment="1">
      <alignment horizontal="left" vertical="center"/>
    </xf>
    <xf numFmtId="0" fontId="6" fillId="0" borderId="2" xfId="0" applyFont="1" applyBorder="1" applyAlignment="1">
      <alignment horizontal="left" vertical="center"/>
    </xf>
    <xf numFmtId="0" fontId="9" fillId="0" borderId="0" xfId="0" applyFont="1" applyAlignment="1">
      <alignment horizontal="left" vertical="center"/>
    </xf>
    <xf numFmtId="0" fontId="10" fillId="0" borderId="0" xfId="0" applyFont="1" applyAlignment="1">
      <alignment horizontal="left" vertical="center"/>
    </xf>
    <xf numFmtId="0" fontId="0" fillId="0" borderId="0" xfId="0" applyAlignment="1">
      <alignment horizontal="left" vertical="center"/>
    </xf>
    <xf numFmtId="0" fontId="0" fillId="0" borderId="2" xfId="0" applyBorder="1" applyAlignment="1">
      <alignment horizontal="left" vertical="center"/>
    </xf>
    <xf numFmtId="0" fontId="10" fillId="0" borderId="0" xfId="0" applyFont="1" applyAlignment="1">
      <alignment horizontal="left" vertical="center" wrapText="1"/>
    </xf>
    <xf numFmtId="0" fontId="8" fillId="0" borderId="0" xfId="0" applyFont="1" applyAlignment="1">
      <alignment horizontal="left" vertical="center" wrapText="1"/>
    </xf>
    <xf numFmtId="0" fontId="9" fillId="0" borderId="0" xfId="0" applyFont="1" applyAlignment="1">
      <alignment horizontal="left" vertical="center" wrapText="1"/>
    </xf>
    <xf numFmtId="0" fontId="0" fillId="0" borderId="2" xfId="0" applyBorder="1" applyAlignment="1">
      <alignment horizontal="left" vertical="center" wrapText="1"/>
    </xf>
    <xf numFmtId="0" fontId="6" fillId="0" borderId="3" xfId="0" applyFont="1" applyBorder="1" applyAlignment="1">
      <alignment horizontal="left" vertical="center"/>
    </xf>
    <xf numFmtId="0" fontId="6" fillId="0" borderId="5" xfId="0" applyFont="1" applyBorder="1" applyAlignment="1">
      <alignment horizontal="left" vertical="center"/>
    </xf>
    <xf numFmtId="0" fontId="6" fillId="0" borderId="4" xfId="0" applyFont="1" applyBorder="1" applyAlignment="1">
      <alignment horizontal="left" vertical="center"/>
    </xf>
    <xf numFmtId="0" fontId="6" fillId="0" borderId="3" xfId="0" applyFont="1" applyBorder="1" applyAlignment="1">
      <alignment horizontal="left" vertical="center" wrapText="1"/>
    </xf>
    <xf numFmtId="0" fontId="10" fillId="0" borderId="3" xfId="0" applyFont="1" applyBorder="1" applyAlignment="1">
      <alignment horizontal="left" vertical="center"/>
    </xf>
    <xf numFmtId="0" fontId="10" fillId="0" borderId="5" xfId="0" applyFont="1" applyBorder="1" applyAlignment="1">
      <alignment horizontal="left" vertical="center"/>
    </xf>
    <xf numFmtId="0" fontId="10" fillId="0" borderId="4" xfId="0" applyFont="1" applyBorder="1" applyAlignment="1">
      <alignment horizontal="left" vertical="center"/>
    </xf>
    <xf numFmtId="0" fontId="0" fillId="0" borderId="3" xfId="0" applyBorder="1" applyAlignment="1">
      <alignment horizontal="left" vertical="center" wrapText="1"/>
    </xf>
    <xf numFmtId="0" fontId="0" fillId="0" borderId="5" xfId="0" applyBorder="1" applyAlignment="1">
      <alignment horizontal="left" vertical="center" wrapText="1"/>
    </xf>
    <xf numFmtId="0" fontId="0" fillId="0" borderId="4" xfId="0" applyBorder="1" applyAlignment="1">
      <alignment horizontal="left" vertical="center" wrapText="1"/>
    </xf>
    <xf numFmtId="0" fontId="6" fillId="0" borderId="5" xfId="0" applyFont="1" applyBorder="1" applyAlignment="1">
      <alignment horizontal="left" vertical="center" wrapText="1"/>
    </xf>
    <xf numFmtId="0" fontId="6" fillId="0" borderId="4" xfId="0" applyFont="1" applyBorder="1" applyAlignment="1">
      <alignment horizontal="left" vertical="center" wrapText="1"/>
    </xf>
    <xf numFmtId="0" fontId="9" fillId="0" borderId="3" xfId="0" applyFont="1" applyBorder="1" applyAlignment="1">
      <alignment horizontal="left" vertical="center" wrapText="1"/>
    </xf>
    <xf numFmtId="0" fontId="9" fillId="0" borderId="5" xfId="0" applyFont="1" applyBorder="1" applyAlignment="1">
      <alignment horizontal="left" vertical="center" wrapText="1"/>
    </xf>
    <xf numFmtId="0" fontId="9" fillId="0" borderId="4" xfId="0" applyFont="1" applyBorder="1" applyAlignment="1">
      <alignment horizontal="left" vertical="center" wrapText="1"/>
    </xf>
    <xf numFmtId="0" fontId="10" fillId="0" borderId="2" xfId="0" applyFont="1" applyBorder="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37"/>
  <sheetViews>
    <sheetView tabSelected="1" topLeftCell="A14" zoomScale="90" zoomScaleNormal="90" workbookViewId="0">
      <selection activeCell="A29" sqref="A29"/>
    </sheetView>
  </sheetViews>
  <sheetFormatPr baseColWidth="10" defaultRowHeight="16" x14ac:dyDescent="0.2"/>
  <cols>
    <col min="1" max="1" width="41.33203125" style="2" customWidth="1"/>
    <col min="2" max="2" width="44.6640625" style="2" customWidth="1"/>
    <col min="3" max="3" width="38.5" style="2" customWidth="1"/>
    <col min="4" max="4" width="40.5" style="2" customWidth="1"/>
    <col min="5" max="5" width="32" style="2" customWidth="1"/>
    <col min="6" max="6" width="32.5" style="2" customWidth="1"/>
    <col min="7" max="7" width="31.6640625" style="2" customWidth="1"/>
    <col min="8" max="8" width="30.1640625" style="2" customWidth="1"/>
    <col min="9" max="9" width="34.1640625" style="2" customWidth="1"/>
    <col min="10" max="10" width="34.33203125" style="2" customWidth="1"/>
    <col min="11" max="11" width="32.6640625" style="2" customWidth="1"/>
    <col min="12" max="12" width="33" style="2" customWidth="1"/>
    <col min="13" max="13" width="31.33203125" style="2" customWidth="1"/>
    <col min="14" max="14" width="34.83203125" style="2" customWidth="1"/>
    <col min="15" max="15" width="35" style="2" customWidth="1"/>
    <col min="16" max="16" width="31.5" style="2" customWidth="1"/>
    <col min="17" max="17" width="48.1640625" style="2" customWidth="1"/>
    <col min="18" max="18" width="36.6640625" style="2" customWidth="1"/>
    <col min="19" max="19" width="33.1640625" style="2" customWidth="1"/>
    <col min="20" max="20" width="33" style="2" customWidth="1"/>
    <col min="21" max="21" width="35.6640625" style="2" customWidth="1"/>
    <col min="22" max="22" width="36.1640625" style="2" customWidth="1"/>
    <col min="23" max="16384" width="10.83203125" style="2"/>
  </cols>
  <sheetData>
    <row r="1" spans="1:22" ht="27" x14ac:dyDescent="0.2">
      <c r="A1" s="6" t="s">
        <v>67</v>
      </c>
      <c r="B1" s="7"/>
    </row>
    <row r="3" spans="1:22" s="3" customFormat="1" ht="48" customHeight="1" x14ac:dyDescent="0.2">
      <c r="A3" s="8" t="s">
        <v>696</v>
      </c>
      <c r="B3" s="8" t="s">
        <v>697</v>
      </c>
      <c r="C3" s="8" t="s">
        <v>698</v>
      </c>
      <c r="D3" s="8" t="s">
        <v>699</v>
      </c>
      <c r="E3" s="8" t="s">
        <v>700</v>
      </c>
      <c r="F3" s="8" t="s">
        <v>701</v>
      </c>
      <c r="G3" s="8" t="s">
        <v>702</v>
      </c>
      <c r="H3" s="8" t="s">
        <v>705</v>
      </c>
      <c r="I3" s="8" t="s">
        <v>704</v>
      </c>
      <c r="J3" s="8" t="s">
        <v>703</v>
      </c>
      <c r="K3" s="8" t="s">
        <v>706</v>
      </c>
      <c r="L3" s="8" t="s">
        <v>707</v>
      </c>
      <c r="M3" s="8" t="s">
        <v>708</v>
      </c>
      <c r="N3" s="8" t="s">
        <v>709</v>
      </c>
      <c r="O3" s="8" t="s">
        <v>710</v>
      </c>
      <c r="P3" s="8" t="s">
        <v>711</v>
      </c>
      <c r="Q3" s="8" t="s">
        <v>712</v>
      </c>
      <c r="R3" s="8" t="s">
        <v>713</v>
      </c>
      <c r="S3" s="9" t="s">
        <v>714</v>
      </c>
      <c r="T3" s="9" t="s">
        <v>715</v>
      </c>
      <c r="U3" s="9" t="s">
        <v>716</v>
      </c>
      <c r="V3" s="9" t="s">
        <v>717</v>
      </c>
    </row>
    <row r="4" spans="1:22" ht="34" x14ac:dyDescent="0.2">
      <c r="A4" s="2" t="s">
        <v>855</v>
      </c>
      <c r="B4" s="2" t="s">
        <v>854</v>
      </c>
      <c r="C4" s="2" t="s">
        <v>856</v>
      </c>
      <c r="D4" s="2" t="s">
        <v>857</v>
      </c>
      <c r="E4" s="2" t="s">
        <v>858</v>
      </c>
      <c r="F4" s="2" t="s">
        <v>859</v>
      </c>
      <c r="G4" s="2" t="s">
        <v>860</v>
      </c>
      <c r="H4" s="2" t="s">
        <v>861</v>
      </c>
      <c r="I4" s="2" t="s">
        <v>862</v>
      </c>
      <c r="J4" s="2" t="s">
        <v>863</v>
      </c>
      <c r="K4" s="2" t="s">
        <v>864</v>
      </c>
      <c r="L4" s="2" t="s">
        <v>865</v>
      </c>
      <c r="M4" s="2" t="s">
        <v>866</v>
      </c>
      <c r="N4" s="2" t="s">
        <v>867</v>
      </c>
      <c r="O4" s="2" t="s">
        <v>868</v>
      </c>
      <c r="P4" s="2" t="s">
        <v>869</v>
      </c>
      <c r="Q4" s="2" t="s">
        <v>870</v>
      </c>
      <c r="R4" s="2" t="s">
        <v>871</v>
      </c>
      <c r="S4" s="2" t="s">
        <v>872</v>
      </c>
      <c r="T4" s="2" t="s">
        <v>873</v>
      </c>
      <c r="U4" s="2" t="s">
        <v>874</v>
      </c>
      <c r="V4" s="2" t="s">
        <v>875</v>
      </c>
    </row>
    <row r="5" spans="1:22" ht="17" x14ac:dyDescent="0.2">
      <c r="A5" s="2" t="s">
        <v>876</v>
      </c>
      <c r="B5" s="2" t="s">
        <v>877</v>
      </c>
      <c r="C5" s="2" t="s">
        <v>878</v>
      </c>
      <c r="D5" s="2" t="s">
        <v>879</v>
      </c>
      <c r="E5" s="2" t="s">
        <v>880</v>
      </c>
      <c r="F5" s="2" t="s">
        <v>881</v>
      </c>
      <c r="G5" s="2" t="s">
        <v>882</v>
      </c>
      <c r="H5" s="2" t="s">
        <v>883</v>
      </c>
      <c r="I5" s="2" t="s">
        <v>884</v>
      </c>
      <c r="J5" s="2" t="s">
        <v>885</v>
      </c>
      <c r="K5" s="2" t="s">
        <v>886</v>
      </c>
      <c r="L5" s="2" t="s">
        <v>887</v>
      </c>
      <c r="M5" s="2" t="s">
        <v>888</v>
      </c>
      <c r="N5" s="2" t="s">
        <v>889</v>
      </c>
      <c r="O5" s="2" t="s">
        <v>890</v>
      </c>
      <c r="Q5" s="2" t="s">
        <v>891</v>
      </c>
      <c r="R5" s="2" t="s">
        <v>892</v>
      </c>
      <c r="S5" s="2" t="s">
        <v>893</v>
      </c>
      <c r="T5" s="2" t="s">
        <v>894</v>
      </c>
      <c r="U5" s="2" t="s">
        <v>895</v>
      </c>
      <c r="V5" s="2" t="s">
        <v>896</v>
      </c>
    </row>
    <row r="6" spans="1:22" ht="51" x14ac:dyDescent="0.2">
      <c r="A6" s="2" t="s">
        <v>897</v>
      </c>
      <c r="B6" s="2" t="s">
        <v>898</v>
      </c>
      <c r="C6" s="2" t="s">
        <v>899</v>
      </c>
      <c r="D6" s="2" t="s">
        <v>900</v>
      </c>
      <c r="E6" s="2" t="s">
        <v>901</v>
      </c>
      <c r="F6" s="2" t="s">
        <v>902</v>
      </c>
      <c r="G6" s="2" t="s">
        <v>903</v>
      </c>
      <c r="H6" s="2" t="s">
        <v>904</v>
      </c>
      <c r="I6" s="2" t="s">
        <v>905</v>
      </c>
      <c r="J6" s="2" t="s">
        <v>906</v>
      </c>
      <c r="K6" s="2" t="s">
        <v>907</v>
      </c>
      <c r="M6" s="2" t="s">
        <v>908</v>
      </c>
      <c r="N6" s="2" t="s">
        <v>909</v>
      </c>
      <c r="O6" s="2" t="s">
        <v>910</v>
      </c>
      <c r="Q6" s="2" t="s">
        <v>911</v>
      </c>
      <c r="R6" s="2" t="s">
        <v>912</v>
      </c>
      <c r="S6" s="2" t="s">
        <v>913</v>
      </c>
      <c r="T6" s="2" t="s">
        <v>914</v>
      </c>
      <c r="U6" s="2" t="s">
        <v>915</v>
      </c>
      <c r="V6" s="2" t="s">
        <v>916</v>
      </c>
    </row>
    <row r="7" spans="1:22" ht="34" x14ac:dyDescent="0.2">
      <c r="A7" s="2" t="s">
        <v>917</v>
      </c>
      <c r="B7" s="2" t="s">
        <v>918</v>
      </c>
      <c r="C7" s="2" t="s">
        <v>919</v>
      </c>
      <c r="D7" s="2" t="s">
        <v>920</v>
      </c>
      <c r="E7" s="2" t="s">
        <v>921</v>
      </c>
      <c r="F7" s="2" t="s">
        <v>922</v>
      </c>
      <c r="H7" s="2" t="s">
        <v>923</v>
      </c>
      <c r="J7" s="2" t="s">
        <v>924</v>
      </c>
      <c r="K7" s="2" t="s">
        <v>925</v>
      </c>
      <c r="M7" s="2" t="s">
        <v>926</v>
      </c>
      <c r="O7" s="2" t="s">
        <v>927</v>
      </c>
      <c r="Q7" s="2" t="s">
        <v>928</v>
      </c>
      <c r="R7" s="2" t="s">
        <v>929</v>
      </c>
      <c r="S7" s="2" t="s">
        <v>930</v>
      </c>
      <c r="U7" s="2" t="s">
        <v>931</v>
      </c>
    </row>
    <row r="8" spans="1:22" ht="51" x14ac:dyDescent="0.2">
      <c r="A8" s="2" t="s">
        <v>932</v>
      </c>
      <c r="B8" s="2" t="s">
        <v>933</v>
      </c>
      <c r="C8" s="2" t="s">
        <v>934</v>
      </c>
      <c r="D8" s="2" t="s">
        <v>935</v>
      </c>
      <c r="E8" s="2" t="s">
        <v>936</v>
      </c>
      <c r="F8" s="2" t="s">
        <v>937</v>
      </c>
      <c r="H8" s="2" t="s">
        <v>938</v>
      </c>
      <c r="J8" s="2" t="s">
        <v>939</v>
      </c>
      <c r="K8" s="2" t="s">
        <v>940</v>
      </c>
      <c r="M8" s="2" t="s">
        <v>941</v>
      </c>
      <c r="O8" s="2" t="s">
        <v>942</v>
      </c>
      <c r="R8" s="2" t="s">
        <v>943</v>
      </c>
      <c r="S8" s="2" t="s">
        <v>944</v>
      </c>
      <c r="U8" s="2" t="s">
        <v>945</v>
      </c>
    </row>
    <row r="9" spans="1:22" ht="51" x14ac:dyDescent="0.2">
      <c r="A9" s="2" t="s">
        <v>946</v>
      </c>
      <c r="B9" s="2" t="s">
        <v>947</v>
      </c>
      <c r="C9" s="2" t="s">
        <v>948</v>
      </c>
      <c r="D9" s="2" t="s">
        <v>949</v>
      </c>
      <c r="H9" s="2" t="s">
        <v>950</v>
      </c>
      <c r="J9" s="2" t="s">
        <v>951</v>
      </c>
      <c r="M9" s="2" t="s">
        <v>952</v>
      </c>
      <c r="O9" s="2" t="s">
        <v>953</v>
      </c>
      <c r="R9" s="2" t="s">
        <v>954</v>
      </c>
      <c r="S9" s="2" t="s">
        <v>955</v>
      </c>
      <c r="U9" s="2" t="s">
        <v>956</v>
      </c>
    </row>
    <row r="10" spans="1:22" ht="34" x14ac:dyDescent="0.2">
      <c r="A10" s="2" t="s">
        <v>957</v>
      </c>
      <c r="B10" s="2" t="s">
        <v>958</v>
      </c>
      <c r="D10" s="2" t="s">
        <v>959</v>
      </c>
      <c r="H10" s="2" t="s">
        <v>960</v>
      </c>
      <c r="J10" s="2" t="s">
        <v>961</v>
      </c>
      <c r="M10" s="2" t="s">
        <v>962</v>
      </c>
      <c r="O10" s="2" t="s">
        <v>963</v>
      </c>
      <c r="R10" s="2" t="s">
        <v>964</v>
      </c>
      <c r="S10" s="2" t="s">
        <v>965</v>
      </c>
      <c r="U10" s="2" t="s">
        <v>966</v>
      </c>
    </row>
    <row r="11" spans="1:22" ht="51" x14ac:dyDescent="0.2">
      <c r="A11" s="2" t="s">
        <v>967</v>
      </c>
      <c r="D11" s="2" t="s">
        <v>968</v>
      </c>
      <c r="J11" s="2" t="s">
        <v>969</v>
      </c>
      <c r="M11" s="2" t="s">
        <v>970</v>
      </c>
      <c r="R11" s="2" t="s">
        <v>971</v>
      </c>
      <c r="S11" s="2" t="s">
        <v>972</v>
      </c>
      <c r="U11" s="2" t="s">
        <v>973</v>
      </c>
    </row>
    <row r="12" spans="1:22" ht="34" x14ac:dyDescent="0.2">
      <c r="A12" s="2" t="s">
        <v>974</v>
      </c>
      <c r="J12" s="2" t="s">
        <v>975</v>
      </c>
      <c r="M12" s="2" t="s">
        <v>976</v>
      </c>
      <c r="R12" s="2" t="s">
        <v>977</v>
      </c>
      <c r="S12" s="2" t="s">
        <v>978</v>
      </c>
    </row>
    <row r="13" spans="1:22" ht="17" x14ac:dyDescent="0.2">
      <c r="A13" s="2" t="s">
        <v>979</v>
      </c>
      <c r="J13" s="2" t="s">
        <v>980</v>
      </c>
      <c r="R13" s="2" t="s">
        <v>981</v>
      </c>
    </row>
    <row r="14" spans="1:22" ht="51" x14ac:dyDescent="0.2">
      <c r="A14" s="2" t="s">
        <v>982</v>
      </c>
      <c r="J14" s="2" t="s">
        <v>983</v>
      </c>
      <c r="R14" s="2" t="s">
        <v>984</v>
      </c>
    </row>
    <row r="15" spans="1:22" ht="51" x14ac:dyDescent="0.2">
      <c r="A15" s="2" t="s">
        <v>985</v>
      </c>
      <c r="J15" s="2" t="s">
        <v>986</v>
      </c>
      <c r="R15" s="2" t="s">
        <v>987</v>
      </c>
    </row>
    <row r="16" spans="1:22" ht="17" x14ac:dyDescent="0.2">
      <c r="J16" s="2" t="s">
        <v>988</v>
      </c>
    </row>
    <row r="17" spans="10:10" ht="17" x14ac:dyDescent="0.2">
      <c r="J17" s="2" t="s">
        <v>989</v>
      </c>
    </row>
    <row r="18" spans="10:10" ht="17" x14ac:dyDescent="0.2">
      <c r="J18" s="2" t="s">
        <v>990</v>
      </c>
    </row>
    <row r="19" spans="10:10" ht="17" x14ac:dyDescent="0.2">
      <c r="J19" s="2" t="s">
        <v>991</v>
      </c>
    </row>
    <row r="20" spans="10:10" ht="17" x14ac:dyDescent="0.2">
      <c r="J20" s="2" t="s">
        <v>992</v>
      </c>
    </row>
    <row r="21" spans="10:10" ht="17" x14ac:dyDescent="0.2">
      <c r="J21" s="2" t="s">
        <v>993</v>
      </c>
    </row>
    <row r="22" spans="10:10" ht="17" x14ac:dyDescent="0.2">
      <c r="J22" s="2" t="s">
        <v>994</v>
      </c>
    </row>
    <row r="23" spans="10:10" ht="17" x14ac:dyDescent="0.2">
      <c r="J23" s="2" t="s">
        <v>995</v>
      </c>
    </row>
    <row r="24" spans="10:10" ht="17" x14ac:dyDescent="0.2">
      <c r="J24" s="2" t="s">
        <v>996</v>
      </c>
    </row>
    <row r="25" spans="10:10" ht="34" x14ac:dyDescent="0.2">
      <c r="J25" s="2" t="s">
        <v>997</v>
      </c>
    </row>
    <row r="26" spans="10:10" ht="17" x14ac:dyDescent="0.2">
      <c r="J26" s="2" t="s">
        <v>998</v>
      </c>
    </row>
    <row r="27" spans="10:10" ht="17" x14ac:dyDescent="0.2">
      <c r="J27" s="2" t="s">
        <v>999</v>
      </c>
    </row>
    <row r="28" spans="10:10" ht="17" x14ac:dyDescent="0.2">
      <c r="J28" s="2" t="s">
        <v>1000</v>
      </c>
    </row>
    <row r="29" spans="10:10" ht="17" x14ac:dyDescent="0.2">
      <c r="J29" s="2" t="s">
        <v>1001</v>
      </c>
    </row>
    <row r="33" spans="1:3" ht="27" x14ac:dyDescent="0.2">
      <c r="A33" s="6" t="s">
        <v>1027</v>
      </c>
    </row>
    <row r="35" spans="1:3" ht="17" x14ac:dyDescent="0.2">
      <c r="A35" s="8" t="s">
        <v>696</v>
      </c>
      <c r="B35" s="8" t="s">
        <v>697</v>
      </c>
      <c r="C35" s="8" t="s">
        <v>698</v>
      </c>
    </row>
    <row r="36" spans="1:3" ht="17" x14ac:dyDescent="0.2">
      <c r="A36" s="2" t="s">
        <v>855</v>
      </c>
      <c r="B36" s="2" t="s">
        <v>854</v>
      </c>
      <c r="C36" s="2" t="s">
        <v>856</v>
      </c>
    </row>
    <row r="37" spans="1:3" ht="17" x14ac:dyDescent="0.2">
      <c r="A37" s="2" t="s">
        <v>876</v>
      </c>
      <c r="B37" s="2" t="s">
        <v>898</v>
      </c>
      <c r="C37" s="2" t="s">
        <v>899</v>
      </c>
    </row>
  </sheetData>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7"/>
  <dimension ref="A1:J264"/>
  <sheetViews>
    <sheetView topLeftCell="B12" zoomScale="90" zoomScaleNormal="90" workbookViewId="0">
      <selection activeCell="F20" sqref="F20"/>
    </sheetView>
  </sheetViews>
  <sheetFormatPr baseColWidth="10" defaultRowHeight="16" x14ac:dyDescent="0.2"/>
  <cols>
    <col min="1" max="1" width="117.1640625" style="26" customWidth="1"/>
    <col min="2" max="2" width="6.83203125" style="34" customWidth="1"/>
    <col min="3" max="3" width="19.33203125" style="35" customWidth="1"/>
    <col min="4" max="4" width="63" style="35" customWidth="1"/>
    <col min="5" max="5" width="6.6640625" style="35" customWidth="1"/>
    <col min="6" max="6" width="16.5" style="34" customWidth="1"/>
    <col min="7" max="7" width="52.33203125" style="35" customWidth="1"/>
    <col min="8" max="8" width="6.33203125" style="35" customWidth="1"/>
    <col min="9" max="9" width="30.33203125" style="37" customWidth="1"/>
    <col min="10" max="10" width="16.5" style="35" customWidth="1"/>
    <col min="11" max="16384" width="10.83203125" style="35"/>
  </cols>
  <sheetData>
    <row r="1" spans="1:10" ht="17" x14ac:dyDescent="0.2">
      <c r="A1" s="47" t="s">
        <v>76</v>
      </c>
      <c r="F1" s="53" t="s">
        <v>68</v>
      </c>
      <c r="G1" s="35" t="s">
        <v>727</v>
      </c>
      <c r="I1" s="48" t="s">
        <v>116</v>
      </c>
    </row>
    <row r="2" spans="1:10" x14ac:dyDescent="0.2">
      <c r="A2" s="35"/>
    </row>
    <row r="3" spans="1:10" ht="34" x14ac:dyDescent="0.2">
      <c r="A3" s="49" t="s">
        <v>72</v>
      </c>
      <c r="B3" s="24" t="s">
        <v>39</v>
      </c>
      <c r="C3" s="49" t="s">
        <v>40</v>
      </c>
      <c r="D3" s="49" t="s">
        <v>87</v>
      </c>
      <c r="E3" s="5"/>
      <c r="F3" s="55" t="s">
        <v>68</v>
      </c>
      <c r="G3" s="55" t="s">
        <v>69</v>
      </c>
      <c r="I3" s="24" t="s">
        <v>796</v>
      </c>
      <c r="J3" s="24" t="s">
        <v>786</v>
      </c>
    </row>
    <row r="4" spans="1:10" ht="148" customHeight="1" x14ac:dyDescent="0.2">
      <c r="A4" s="17" t="s">
        <v>103</v>
      </c>
      <c r="B4" s="21" t="s">
        <v>695</v>
      </c>
      <c r="C4" s="17" t="str">
        <f>_xlfn.TEXTJOIN(CHAR(10),TRUE,$F$4:$F$22)</f>
        <v>ISO 13485
ISO 14971
ISO 10993-1
ISO 10993-4
ISO 10993-5
ISO 10993-10
ISO 10993-11
ISO 10993-12
ISO 10993-23
ISO 10555-5
ISO 7864
ISO 9626
ISO 23908
ISO 80369-1
ISO 80369-7
IEC 60601-1
IEC 60601-1-2
IEC 62366-1
ISO 8536-4</v>
      </c>
      <c r="D4" s="17"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c r="E4" s="37"/>
      <c r="F4" s="51" t="s">
        <v>65</v>
      </c>
      <c r="G4" s="22" t="s">
        <v>718</v>
      </c>
      <c r="I4" s="22" t="s">
        <v>272</v>
      </c>
      <c r="J4" s="51" t="s">
        <v>787</v>
      </c>
    </row>
    <row r="5" spans="1:10" ht="93" customHeight="1" x14ac:dyDescent="0.2">
      <c r="A5" s="17" t="s">
        <v>37</v>
      </c>
      <c r="B5" s="21" t="s">
        <v>695</v>
      </c>
      <c r="C5" s="17" t="str">
        <f>$F$5</f>
        <v>ISO 14971</v>
      </c>
      <c r="D5" s="17"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c r="E5" s="37"/>
      <c r="F5" s="51" t="s">
        <v>66</v>
      </c>
      <c r="G5" s="22" t="s">
        <v>719</v>
      </c>
      <c r="I5" s="22" t="s">
        <v>270</v>
      </c>
      <c r="J5" s="51" t="s">
        <v>787</v>
      </c>
    </row>
    <row r="6" spans="1:10" ht="34" x14ac:dyDescent="0.2">
      <c r="A6" s="69" t="s">
        <v>38</v>
      </c>
      <c r="B6" s="70"/>
      <c r="C6" s="70"/>
      <c r="D6" s="71"/>
      <c r="E6" s="37"/>
      <c r="F6" s="51" t="s">
        <v>49</v>
      </c>
      <c r="G6" s="22" t="s">
        <v>720</v>
      </c>
      <c r="I6" s="22" t="s">
        <v>271</v>
      </c>
      <c r="J6" s="51" t="s">
        <v>788</v>
      </c>
    </row>
    <row r="7" spans="1:10" ht="34" x14ac:dyDescent="0.2">
      <c r="A7" s="69" t="s">
        <v>104</v>
      </c>
      <c r="B7" s="70"/>
      <c r="C7" s="70"/>
      <c r="D7" s="71"/>
      <c r="E7" s="37"/>
      <c r="F7" s="51" t="s">
        <v>55</v>
      </c>
      <c r="G7" s="22" t="s">
        <v>722</v>
      </c>
      <c r="I7" s="22" t="s">
        <v>273</v>
      </c>
      <c r="J7" s="51" t="s">
        <v>789</v>
      </c>
    </row>
    <row r="8" spans="1:10" ht="72" customHeight="1" x14ac:dyDescent="0.2">
      <c r="A8" s="17" t="s">
        <v>105</v>
      </c>
      <c r="B8" s="21" t="s">
        <v>695</v>
      </c>
      <c r="C8" s="17" t="str">
        <f t="shared" ref="C8:C13" si="0">$F$5</f>
        <v>ISO 14971</v>
      </c>
      <c r="D8" s="17"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c r="E8" s="37"/>
      <c r="F8" s="51" t="s">
        <v>53</v>
      </c>
      <c r="G8" s="22" t="s">
        <v>721</v>
      </c>
      <c r="I8" s="22" t="s">
        <v>274</v>
      </c>
      <c r="J8" s="51" t="s">
        <v>787</v>
      </c>
    </row>
    <row r="9" spans="1:10" ht="55" customHeight="1" x14ac:dyDescent="0.2">
      <c r="A9" s="17" t="s">
        <v>106</v>
      </c>
      <c r="B9" s="21" t="s">
        <v>695</v>
      </c>
      <c r="C9" s="17" t="str">
        <f t="shared" si="0"/>
        <v>ISO 14971</v>
      </c>
      <c r="D9" s="17" t="str">
        <f t="shared" ref="D9:D13" si="1">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c r="E9" s="37"/>
      <c r="F9" s="51" t="s">
        <v>51</v>
      </c>
      <c r="G9" s="22" t="s">
        <v>723</v>
      </c>
      <c r="I9" s="22" t="s">
        <v>275</v>
      </c>
      <c r="J9" s="52" t="s">
        <v>727</v>
      </c>
    </row>
    <row r="10" spans="1:10" ht="57" customHeight="1" x14ac:dyDescent="0.2">
      <c r="A10" s="17" t="s">
        <v>107</v>
      </c>
      <c r="B10" s="21" t="s">
        <v>695</v>
      </c>
      <c r="C10" s="17" t="str">
        <f t="shared" si="0"/>
        <v>ISO 14971</v>
      </c>
      <c r="D10" s="17" t="str">
        <f t="shared" si="1"/>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c r="E10" s="37"/>
      <c r="F10" s="51" t="s">
        <v>743</v>
      </c>
      <c r="G10" s="22" t="s">
        <v>744</v>
      </c>
      <c r="I10" s="22" t="s">
        <v>276</v>
      </c>
      <c r="J10" s="51" t="s">
        <v>787</v>
      </c>
    </row>
    <row r="11" spans="1:10" ht="59" customHeight="1" x14ac:dyDescent="0.2">
      <c r="A11" s="17" t="s">
        <v>156</v>
      </c>
      <c r="B11" s="21" t="s">
        <v>695</v>
      </c>
      <c r="C11" s="17" t="str">
        <f t="shared" si="0"/>
        <v>ISO 14971</v>
      </c>
      <c r="D11" s="17" t="str">
        <f t="shared" si="1"/>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c r="E11" s="37"/>
      <c r="F11" s="51" t="s">
        <v>59</v>
      </c>
      <c r="G11" s="22" t="s">
        <v>724</v>
      </c>
      <c r="I11" s="22" t="s">
        <v>277</v>
      </c>
      <c r="J11" s="51" t="s">
        <v>787</v>
      </c>
    </row>
    <row r="12" spans="1:10" ht="73" customHeight="1" x14ac:dyDescent="0.2">
      <c r="A12" s="17" t="s">
        <v>108</v>
      </c>
      <c r="B12" s="21" t="s">
        <v>695</v>
      </c>
      <c r="C12" s="17" t="str">
        <f t="shared" si="0"/>
        <v>ISO 14971</v>
      </c>
      <c r="D12" s="17" t="str">
        <f t="shared" si="1"/>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c r="E12" s="37"/>
      <c r="F12" s="51" t="s">
        <v>745</v>
      </c>
      <c r="G12" s="22" t="s">
        <v>746</v>
      </c>
      <c r="I12" s="22" t="s">
        <v>278</v>
      </c>
      <c r="J12" s="51" t="s">
        <v>787</v>
      </c>
    </row>
    <row r="13" spans="1:10" ht="52" customHeight="1" x14ac:dyDescent="0.2">
      <c r="A13" s="17" t="s">
        <v>155</v>
      </c>
      <c r="B13" s="21" t="s">
        <v>695</v>
      </c>
      <c r="C13" s="17" t="str">
        <f t="shared" si="0"/>
        <v>ISO 14971</v>
      </c>
      <c r="D13" s="17" t="str">
        <f t="shared" si="1"/>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c r="E13" s="37"/>
      <c r="F13" s="51" t="s">
        <v>61</v>
      </c>
      <c r="G13" s="22" t="s">
        <v>769</v>
      </c>
      <c r="I13" s="22" t="s">
        <v>279</v>
      </c>
      <c r="J13" s="51" t="s">
        <v>787</v>
      </c>
    </row>
    <row r="14" spans="1:10" ht="64" customHeight="1" x14ac:dyDescent="0.2">
      <c r="A14" s="73" t="s">
        <v>109</v>
      </c>
      <c r="B14" s="73"/>
      <c r="C14" s="73"/>
      <c r="D14" s="73"/>
      <c r="F14" s="51" t="s">
        <v>57</v>
      </c>
      <c r="G14" s="22" t="s">
        <v>770</v>
      </c>
      <c r="I14" s="22" t="s">
        <v>280</v>
      </c>
      <c r="J14" s="51" t="s">
        <v>795</v>
      </c>
    </row>
    <row r="15" spans="1:10" ht="50" customHeight="1" x14ac:dyDescent="0.2">
      <c r="A15" s="17" t="s">
        <v>41</v>
      </c>
      <c r="B15" s="21" t="s">
        <v>695</v>
      </c>
      <c r="C15" s="17" t="str">
        <f>$F$5</f>
        <v>ISO 14971</v>
      </c>
      <c r="D15" s="17"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c r="F15" s="51" t="s">
        <v>63</v>
      </c>
      <c r="G15" s="22" t="s">
        <v>725</v>
      </c>
      <c r="I15" s="22" t="s">
        <v>281</v>
      </c>
      <c r="J15" s="52" t="s">
        <v>727</v>
      </c>
    </row>
    <row r="16" spans="1:10" ht="82" customHeight="1" x14ac:dyDescent="0.2">
      <c r="A16" s="17" t="s">
        <v>110</v>
      </c>
      <c r="B16" s="21" t="s">
        <v>695</v>
      </c>
      <c r="C16" s="17" t="str">
        <f>$F$5</f>
        <v>ISO 14971</v>
      </c>
      <c r="D16" s="17"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c r="F16" s="51" t="s">
        <v>734</v>
      </c>
      <c r="G16" s="22" t="s">
        <v>771</v>
      </c>
      <c r="I16" s="22" t="s">
        <v>282</v>
      </c>
      <c r="J16" s="52" t="s">
        <v>727</v>
      </c>
    </row>
    <row r="17" spans="1:10" ht="78" customHeight="1" x14ac:dyDescent="0.2">
      <c r="A17" s="17" t="s">
        <v>111</v>
      </c>
      <c r="B17" s="21" t="s">
        <v>695</v>
      </c>
      <c r="C17" s="17" t="str">
        <f>$F$5</f>
        <v>ISO 14971</v>
      </c>
      <c r="D17" s="17"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c r="F17" s="51" t="s">
        <v>732</v>
      </c>
      <c r="G17" s="22" t="s">
        <v>733</v>
      </c>
      <c r="I17" s="22" t="s">
        <v>283</v>
      </c>
      <c r="J17" s="51" t="s">
        <v>788</v>
      </c>
    </row>
    <row r="18" spans="1:10" ht="85" customHeight="1" x14ac:dyDescent="0.2">
      <c r="A18" s="35" t="s">
        <v>15</v>
      </c>
      <c r="B18" s="21" t="s">
        <v>695</v>
      </c>
      <c r="C18" s="17" t="str">
        <f>$F$5</f>
        <v>ISO 14971</v>
      </c>
      <c r="D18" s="17"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c r="F18" s="51" t="s">
        <v>749</v>
      </c>
      <c r="G18" s="22" t="s">
        <v>750</v>
      </c>
      <c r="I18" s="22" t="s">
        <v>284</v>
      </c>
      <c r="J18" s="52" t="s">
        <v>727</v>
      </c>
    </row>
    <row r="19" spans="1:10" ht="17" x14ac:dyDescent="0.2">
      <c r="A19" s="72" t="s">
        <v>42</v>
      </c>
      <c r="B19" s="72"/>
      <c r="C19" s="72"/>
      <c r="D19" s="72"/>
      <c r="F19" s="51" t="s">
        <v>735</v>
      </c>
      <c r="G19" s="22" t="s">
        <v>736</v>
      </c>
      <c r="I19" s="22" t="s">
        <v>285</v>
      </c>
      <c r="J19" s="51" t="s">
        <v>787</v>
      </c>
    </row>
    <row r="20" spans="1:10" ht="117" customHeight="1" x14ac:dyDescent="0.2">
      <c r="A20" s="17" t="s">
        <v>43</v>
      </c>
      <c r="B20" s="21" t="s">
        <v>695</v>
      </c>
      <c r="C20" s="17" t="str">
        <f>$F$5&amp;CHAR(10)&amp;$F$21</f>
        <v>ISO 14971
IEC 62366-1</v>
      </c>
      <c r="D20" s="17"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c r="F20" s="51" t="s">
        <v>738</v>
      </c>
      <c r="G20" s="22" t="s">
        <v>737</v>
      </c>
      <c r="I20" s="22" t="s">
        <v>286</v>
      </c>
      <c r="J20" s="52" t="s">
        <v>727</v>
      </c>
    </row>
    <row r="21" spans="1:10" ht="84" customHeight="1" x14ac:dyDescent="0.2">
      <c r="A21" s="17" t="s">
        <v>44</v>
      </c>
      <c r="B21" s="21" t="s">
        <v>695</v>
      </c>
      <c r="C21" s="17" t="str">
        <f>$F$5&amp;CHAR(10)&amp;$F$21</f>
        <v>ISO 14971
IEC 62366-1</v>
      </c>
      <c r="D21" s="17"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c r="F21" s="51" t="s">
        <v>751</v>
      </c>
      <c r="G21" s="22" t="s">
        <v>752</v>
      </c>
      <c r="I21" s="22" t="s">
        <v>287</v>
      </c>
      <c r="J21" s="52" t="s">
        <v>727</v>
      </c>
    </row>
    <row r="22" spans="1:10" ht="146" customHeight="1" x14ac:dyDescent="0.2">
      <c r="A22" s="17" t="s">
        <v>112</v>
      </c>
      <c r="B22" s="21" t="s">
        <v>695</v>
      </c>
      <c r="C22" s="17" t="str">
        <f>F5&amp;CHAR(10)&amp;F19&amp;CHAR(10)&amp;F20&amp;CHAR(10)&amp;F21</f>
        <v>ISO 14971
IEC 60601-1
IEC 60601-1-2
IEC 62366-1</v>
      </c>
      <c r="D22" s="17"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c r="F22" s="51" t="s">
        <v>739</v>
      </c>
      <c r="G22" s="22" t="s">
        <v>740</v>
      </c>
      <c r="I22" s="22" t="s">
        <v>288</v>
      </c>
      <c r="J22" s="52" t="s">
        <v>727</v>
      </c>
    </row>
    <row r="23" spans="1:10" ht="145" customHeight="1" x14ac:dyDescent="0.2">
      <c r="A23" s="17" t="s">
        <v>113</v>
      </c>
      <c r="B23" s="21" t="s">
        <v>695</v>
      </c>
      <c r="C23" s="17" t="str">
        <f>F5&amp;CHAR(10)&amp;F19&amp;CHAR(10)&amp;F20&amp;CHAR(10)&amp;F21</f>
        <v>ISO 14971
IEC 60601-1
IEC 60601-1-2
IEC 62366-1</v>
      </c>
      <c r="D23" s="17"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c r="F23" s="51" t="s">
        <v>741</v>
      </c>
      <c r="G23" s="22" t="s">
        <v>742</v>
      </c>
      <c r="I23" s="22" t="s">
        <v>289</v>
      </c>
      <c r="J23" s="52" t="s">
        <v>727</v>
      </c>
    </row>
    <row r="24" spans="1:10" ht="102" customHeight="1" x14ac:dyDescent="0.2">
      <c r="A24" s="17" t="s">
        <v>115</v>
      </c>
      <c r="B24" s="21" t="s">
        <v>695</v>
      </c>
      <c r="C24" s="17" t="str">
        <f>$F$5</f>
        <v>ISO 14971</v>
      </c>
      <c r="D24" s="17"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c r="F24" s="51" t="s">
        <v>728</v>
      </c>
      <c r="G24" s="22" t="s">
        <v>729</v>
      </c>
      <c r="I24" s="22" t="s">
        <v>290</v>
      </c>
      <c r="J24" s="52" t="s">
        <v>727</v>
      </c>
    </row>
    <row r="25" spans="1:10" ht="118" customHeight="1" x14ac:dyDescent="0.2">
      <c r="A25" s="17" t="s">
        <v>114</v>
      </c>
      <c r="B25" s="21" t="s">
        <v>753</v>
      </c>
      <c r="C25" s="23" t="str">
        <f>$G$1</f>
        <v>N/A</v>
      </c>
      <c r="D25" s="23" t="str">
        <f>$G$1</f>
        <v>N/A</v>
      </c>
      <c r="F25" s="51" t="s">
        <v>730</v>
      </c>
      <c r="G25" s="22" t="s">
        <v>731</v>
      </c>
      <c r="I25" s="22" t="s">
        <v>291</v>
      </c>
      <c r="J25" s="51" t="s">
        <v>787</v>
      </c>
    </row>
    <row r="26" spans="1:10" ht="32" customHeight="1" x14ac:dyDescent="0.2">
      <c r="F26" s="51" t="s">
        <v>747</v>
      </c>
      <c r="G26" s="22" t="s">
        <v>748</v>
      </c>
      <c r="I26" s="22" t="s">
        <v>292</v>
      </c>
      <c r="J26" s="51" t="s">
        <v>787</v>
      </c>
    </row>
    <row r="27" spans="1:10" ht="34" x14ac:dyDescent="0.2">
      <c r="A27" s="49" t="s">
        <v>74</v>
      </c>
      <c r="B27" s="24" t="s">
        <v>39</v>
      </c>
      <c r="C27" s="49" t="s">
        <v>40</v>
      </c>
      <c r="D27" s="49" t="s">
        <v>116</v>
      </c>
      <c r="F27" s="51" t="s">
        <v>726</v>
      </c>
      <c r="G27" s="22" t="s">
        <v>845</v>
      </c>
      <c r="I27" s="22" t="s">
        <v>293</v>
      </c>
      <c r="J27" s="51" t="s">
        <v>789</v>
      </c>
    </row>
    <row r="28" spans="1:10" ht="17" x14ac:dyDescent="0.2">
      <c r="A28" s="74" t="s">
        <v>118</v>
      </c>
      <c r="B28" s="74"/>
      <c r="C28" s="74"/>
      <c r="D28" s="74"/>
      <c r="F28" s="51" t="s">
        <v>755</v>
      </c>
      <c r="G28" s="22" t="s">
        <v>756</v>
      </c>
    </row>
    <row r="29" spans="1:10" ht="16" customHeight="1" x14ac:dyDescent="0.2">
      <c r="A29" s="73" t="s">
        <v>117</v>
      </c>
      <c r="B29" s="73"/>
      <c r="C29" s="73"/>
      <c r="D29" s="73"/>
      <c r="G29" s="37"/>
    </row>
    <row r="30" spans="1:10" ht="65" customHeight="1" x14ac:dyDescent="0.2">
      <c r="A30" s="23" t="s">
        <v>137</v>
      </c>
      <c r="B30" s="21" t="s">
        <v>695</v>
      </c>
      <c r="C30" s="17" t="str">
        <f>_xlfn.TEXTJOIN(CHAR(10),TRUE,$F$5:$F$22)</f>
        <v>ISO 14971
ISO 10993-1
ISO 10993-4
ISO 10993-5
ISO 10993-10
ISO 10993-11
ISO 10993-12
ISO 10993-23
ISO 10555-5
ISO 7864
ISO 9626
ISO 23908
ISO 80369-1
ISO 80369-7
IEC 60601-1
IEC 60601-1-2
IEC 62366-1
ISO 8536-4</v>
      </c>
      <c r="D30" s="17"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c r="G30" s="37"/>
    </row>
    <row r="31" spans="1:10" ht="117" customHeight="1" x14ac:dyDescent="0.2">
      <c r="A31" s="17" t="s">
        <v>136</v>
      </c>
      <c r="B31" s="21" t="s">
        <v>695</v>
      </c>
      <c r="C31" s="17" t="str">
        <f>_xlfn.TEXTJOIN(CHAR(10),TRUE,$F$6:$F$12)</f>
        <v>ISO 10993-1
ISO 10993-4
ISO 10993-5
ISO 10993-10
ISO 10993-11
ISO 10993-12
ISO 10993-23</v>
      </c>
      <c r="D31" s="17"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c r="F31" s="54"/>
      <c r="G31" s="26"/>
    </row>
    <row r="32" spans="1:10" ht="110" customHeight="1" x14ac:dyDescent="0.2">
      <c r="A32" s="23" t="s">
        <v>135</v>
      </c>
      <c r="B32" s="21" t="s">
        <v>695</v>
      </c>
      <c r="C32" s="17" t="str">
        <f>_xlfn.TEXTJOIN(CHAR(10),TRUE,$F$6:$F$12)</f>
        <v>ISO 10993-1
ISO 10993-4
ISO 10993-5
ISO 10993-10
ISO 10993-11
ISO 10993-12
ISO 10993-23</v>
      </c>
      <c r="D32" s="17"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33" spans="1:7" ht="108" customHeight="1" x14ac:dyDescent="0.2">
      <c r="A33" s="23" t="s">
        <v>134</v>
      </c>
      <c r="B33" s="21" t="s">
        <v>695</v>
      </c>
      <c r="C33" s="17" t="str">
        <f>F4&amp;CHAR(10)&amp;_xlfn.TEXTJOIN(CHAR(10),TRUE,$F$13:$F$18)&amp;CHAR(10)&amp;F22</f>
        <v>ISO 13485
ISO 10555-5
ISO 7864
ISO 9626
ISO 23908
ISO 80369-1
ISO 80369-7
ISO 8536-4</v>
      </c>
      <c r="D33" s="17"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34" spans="1:7" x14ac:dyDescent="0.2">
      <c r="A34" s="23" t="s">
        <v>133</v>
      </c>
      <c r="B34" s="21" t="s">
        <v>753</v>
      </c>
      <c r="C34" s="23" t="str">
        <f>$G$1</f>
        <v>N/A</v>
      </c>
      <c r="D34" s="23" t="str">
        <f>$G$1</f>
        <v>N/A</v>
      </c>
    </row>
    <row r="35" spans="1:7" ht="73" customHeight="1" x14ac:dyDescent="0.2">
      <c r="A35" s="23" t="s">
        <v>132</v>
      </c>
      <c r="B35" s="21" t="s">
        <v>695</v>
      </c>
      <c r="C35" s="17" t="str">
        <f>_xlfn.TEXTJOIN(CHAR(10),TRUE,$F$13:$F$18)&amp;CHAR(10)&amp;F22</f>
        <v>ISO 10555-5
ISO 7864
ISO 9626
ISO 23908
ISO 80369-1
ISO 80369-7
ISO 8536-4</v>
      </c>
      <c r="D35" s="17"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36" spans="1:7" ht="79" customHeight="1" x14ac:dyDescent="0.2">
      <c r="A36" s="23" t="s">
        <v>131</v>
      </c>
      <c r="B36" s="21" t="s">
        <v>695</v>
      </c>
      <c r="C36" s="17" t="str">
        <f>_xlfn.TEXTJOIN(CHAR(10),TRUE,$F$13:$F$18)&amp;CHAR(10)&amp;F22</f>
        <v>ISO 10555-5
ISO 7864
ISO 9626
ISO 23908
ISO 80369-1
ISO 80369-7
ISO 8536-4</v>
      </c>
      <c r="D36" s="17"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37" spans="1:7" ht="96" customHeight="1" x14ac:dyDescent="0.2">
      <c r="A37" s="23" t="s">
        <v>119</v>
      </c>
      <c r="B37" s="21" t="s">
        <v>695</v>
      </c>
      <c r="C37" s="17" t="str">
        <f>F21&amp;CHAR(10)&amp;_xlfn.TEXTJOIN(CHAR(10),TRUE,$F$13:$F$18)&amp;CHAR(10)&amp;F22</f>
        <v>IEC 62366-1
ISO 10555-5
ISO 7864
ISO 9626
ISO 23908
ISO 80369-1
ISO 80369-7
ISO 8536-4</v>
      </c>
      <c r="D37" s="17"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c r="F37" s="54"/>
      <c r="G37" s="37"/>
    </row>
    <row r="38" spans="1:7" ht="138" customHeight="1" x14ac:dyDescent="0.2">
      <c r="A38" s="17" t="s">
        <v>120</v>
      </c>
      <c r="B38" s="21" t="s">
        <v>695</v>
      </c>
      <c r="C38" s="17" t="str">
        <f>F5&amp;CHAR(10)&amp;_xlfn.TEXTJOIN(CHAR(10),TRUE,$F$25:$F$27)</f>
        <v>ISO 14971
ISO 11607-1
ISO 11607-2
ISO 20417</v>
      </c>
      <c r="D38" s="17"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39" spans="1:7" ht="133" customHeight="1" x14ac:dyDescent="0.2">
      <c r="A39" s="17" t="s">
        <v>797</v>
      </c>
      <c r="B39" s="21" t="s">
        <v>695</v>
      </c>
      <c r="C39" s="17" t="str">
        <f>F4&amp;CHAR(10)&amp;F5</f>
        <v>ISO 13485
ISO 14971</v>
      </c>
      <c r="D39" s="17"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40" spans="1:7" ht="16" customHeight="1" x14ac:dyDescent="0.2">
      <c r="A40" s="65" t="s">
        <v>121</v>
      </c>
      <c r="B40" s="65"/>
      <c r="C40" s="65"/>
      <c r="D40" s="65"/>
    </row>
    <row r="41" spans="1:7" ht="16" customHeight="1" x14ac:dyDescent="0.2">
      <c r="A41" s="65" t="s">
        <v>122</v>
      </c>
      <c r="B41" s="65"/>
      <c r="C41" s="65"/>
      <c r="D41" s="65"/>
    </row>
    <row r="42" spans="1:7" ht="29" customHeight="1" x14ac:dyDescent="0.2">
      <c r="A42" s="73" t="s">
        <v>123</v>
      </c>
      <c r="B42" s="73"/>
      <c r="C42" s="73"/>
      <c r="D42" s="73"/>
    </row>
    <row r="43" spans="1:7" ht="72" customHeight="1" x14ac:dyDescent="0.2">
      <c r="A43" s="22" t="s">
        <v>124</v>
      </c>
      <c r="B43" s="21" t="s">
        <v>695</v>
      </c>
      <c r="C43" s="17" t="str">
        <f>$F$5&amp;CHAR(10)&amp;_xlfn.TEXTJOIN(CHAR(10),TRUE,$F$13:$F$18)&amp;CHAR(10)&amp;F22</f>
        <v>ISO 14971
ISO 10555-5
ISO 7864
ISO 9626
ISO 23908
ISO 80369-1
ISO 80369-7
ISO 8536-4</v>
      </c>
      <c r="D43" s="17"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44" spans="1:7" ht="83" customHeight="1" x14ac:dyDescent="0.2">
      <c r="A44" s="23" t="s">
        <v>125</v>
      </c>
      <c r="B44" s="21" t="s">
        <v>695</v>
      </c>
      <c r="C44" s="17" t="str">
        <f>$F$5&amp;CHAR(10)&amp;_xlfn.TEXTJOIN(CHAR(10),TRUE,$F$13:$F$18)&amp;CHAR(10)&amp;F22</f>
        <v>ISO 14971
ISO 10555-5
ISO 7864
ISO 9626
ISO 23908
ISO 80369-1
ISO 80369-7
ISO 8536-4</v>
      </c>
      <c r="D44" s="17"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45" spans="1:7" ht="91" customHeight="1" x14ac:dyDescent="0.2">
      <c r="A45" s="22" t="s">
        <v>126</v>
      </c>
      <c r="B45" s="21" t="s">
        <v>695</v>
      </c>
      <c r="C45" s="17" t="str">
        <f>$F$5&amp;CHAR(10)&amp;_xlfn.TEXTJOIN(CHAR(10),TRUE,$F$13:$F$18)&amp;CHAR(10)&amp;F22</f>
        <v>ISO 14971
ISO 10555-5
ISO 7864
ISO 9626
ISO 23908
ISO 80369-1
ISO 80369-7
ISO 8536-4</v>
      </c>
      <c r="D45" s="17"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46" spans="1:7" x14ac:dyDescent="0.2">
      <c r="A46" s="73" t="s">
        <v>127</v>
      </c>
      <c r="B46" s="73"/>
      <c r="C46" s="73"/>
      <c r="D46" s="73"/>
    </row>
    <row r="47" spans="1:7" ht="121" customHeight="1" x14ac:dyDescent="0.2">
      <c r="A47" s="17" t="s">
        <v>255</v>
      </c>
      <c r="B47" s="21" t="s">
        <v>695</v>
      </c>
      <c r="C47" s="17" t="str">
        <f>$F$5&amp;CHAR(10)&amp;$F$28</f>
        <v>ISO 14971
IEC 63000</v>
      </c>
      <c r="D47" s="17" t="str">
        <f>$I$6&amp;CHAR(10)&amp;_xlfn.TEXTJOIN(CHAR(10),TRUE,$I$9:$I$18)&amp;CHAR(10)&amp;$I$25&amp;CHAR(10)&amp;$I$27</f>
        <v>A010103 - 植入式系統針頭和套件（端口）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A010506 - 眼內抽吸插管針
A010602 - 牙科沖洗針</v>
      </c>
    </row>
    <row r="48" spans="1:7" ht="51" x14ac:dyDescent="0.2">
      <c r="A48" s="17" t="s">
        <v>256</v>
      </c>
      <c r="B48" s="21" t="s">
        <v>753</v>
      </c>
      <c r="C48" s="23" t="str">
        <f>$G$1</f>
        <v>N/A</v>
      </c>
      <c r="D48" s="23" t="str">
        <f>$G$1</f>
        <v>N/A</v>
      </c>
    </row>
    <row r="49" spans="1:4" x14ac:dyDescent="0.2">
      <c r="A49" s="74" t="s">
        <v>154</v>
      </c>
      <c r="B49" s="74"/>
      <c r="C49" s="74"/>
      <c r="D49" s="74"/>
    </row>
    <row r="50" spans="1:4" x14ac:dyDescent="0.2">
      <c r="A50" s="73" t="s">
        <v>128</v>
      </c>
      <c r="B50" s="73"/>
      <c r="C50" s="73"/>
      <c r="D50" s="73"/>
    </row>
    <row r="51" spans="1:4" ht="76" customHeight="1" x14ac:dyDescent="0.2">
      <c r="A51" s="23" t="s">
        <v>130</v>
      </c>
      <c r="B51" s="21"/>
      <c r="C51" s="69" t="s">
        <v>853</v>
      </c>
      <c r="D51" s="71"/>
    </row>
    <row r="52" spans="1:4" ht="96" customHeight="1" x14ac:dyDescent="0.2">
      <c r="A52" s="17" t="s">
        <v>129</v>
      </c>
      <c r="B52" s="21"/>
      <c r="C52" s="69" t="s">
        <v>853</v>
      </c>
      <c r="D52" s="71"/>
    </row>
    <row r="53" spans="1:4" ht="74" customHeight="1" x14ac:dyDescent="0.2">
      <c r="A53" s="17" t="s">
        <v>170</v>
      </c>
      <c r="B53" s="21"/>
      <c r="C53" s="69" t="s">
        <v>853</v>
      </c>
      <c r="D53" s="71"/>
    </row>
    <row r="54" spans="1:4" ht="83" customHeight="1" x14ac:dyDescent="0.2">
      <c r="A54" s="23" t="s">
        <v>158</v>
      </c>
      <c r="B54" s="21"/>
      <c r="C54" s="69" t="s">
        <v>853</v>
      </c>
      <c r="D54" s="71"/>
    </row>
    <row r="55" spans="1:4" ht="17" customHeight="1" x14ac:dyDescent="0.2">
      <c r="A55" s="65" t="s">
        <v>138</v>
      </c>
      <c r="B55" s="65"/>
      <c r="C55" s="65"/>
      <c r="D55" s="65"/>
    </row>
    <row r="56" spans="1:4" ht="85" x14ac:dyDescent="0.2">
      <c r="A56" s="17" t="s">
        <v>157</v>
      </c>
      <c r="B56" s="21" t="s">
        <v>753</v>
      </c>
      <c r="C56" s="23" t="str">
        <f>$G$1</f>
        <v>N/A</v>
      </c>
      <c r="D56" s="23" t="str">
        <f>$G$1</f>
        <v>N/A</v>
      </c>
    </row>
    <row r="57" spans="1:4" ht="17" customHeight="1" x14ac:dyDescent="0.2">
      <c r="A57" s="65" t="s">
        <v>139</v>
      </c>
      <c r="B57" s="65"/>
      <c r="C57" s="65"/>
      <c r="D57" s="65"/>
    </row>
    <row r="58" spans="1:4" ht="17" x14ac:dyDescent="0.2">
      <c r="A58" s="17" t="s">
        <v>762</v>
      </c>
      <c r="B58" s="21"/>
      <c r="C58" s="69" t="s">
        <v>853</v>
      </c>
      <c r="D58" s="71"/>
    </row>
    <row r="59" spans="1:4" ht="17" customHeight="1" x14ac:dyDescent="0.2">
      <c r="A59" s="65" t="s">
        <v>140</v>
      </c>
      <c r="B59" s="65"/>
      <c r="C59" s="65"/>
      <c r="D59" s="65"/>
    </row>
    <row r="60" spans="1:4" ht="160" customHeight="1" x14ac:dyDescent="0.2">
      <c r="A60" s="17" t="s">
        <v>757</v>
      </c>
      <c r="B60" s="21" t="s">
        <v>695</v>
      </c>
      <c r="C60" s="17" t="str">
        <f>$F$5&amp;CHAR(10)&amp;$F$28</f>
        <v>ISO 14971
IEC 63000</v>
      </c>
      <c r="D60" s="17" t="str">
        <f>_xlfn.TEXTJOIN(CHAR(10),TRUE,$I$9:$I$27)</f>
        <v>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61" spans="1:4" ht="140" customHeight="1" x14ac:dyDescent="0.2">
      <c r="A61" s="17" t="s">
        <v>754</v>
      </c>
      <c r="B61" s="21" t="s">
        <v>695</v>
      </c>
      <c r="C61" s="17" t="str">
        <f>F5&amp;CHAR(10)&amp;_xlfn.TEXTJOIN(CHAR(10),TRUE,$F$13:$F$18)&amp;CHAR(10)&amp;F22</f>
        <v>ISO 14971
ISO 10555-5
ISO 7864
ISO 9626
ISO 23908
ISO 80369-1
ISO 80369-7
ISO 8536-4</v>
      </c>
      <c r="D61" s="17"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62" spans="1:4" ht="143" customHeight="1" x14ac:dyDescent="0.2">
      <c r="A62" s="17" t="s">
        <v>141</v>
      </c>
      <c r="B62" s="21" t="s">
        <v>695</v>
      </c>
      <c r="C62" s="17" t="str">
        <f>F5&amp;CHAR(10)&amp;_xlfn.TEXTJOIN(CHAR(10),TRUE,$F$13:$F$18)&amp;CHAR(10)&amp;F22</f>
        <v>ISO 14971
ISO 10555-5
ISO 7864
ISO 9626
ISO 23908
ISO 80369-1
ISO 80369-7
ISO 8536-4</v>
      </c>
      <c r="D62" s="17"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63" spans="1:4" ht="17" customHeight="1" x14ac:dyDescent="0.2">
      <c r="A63" s="74" t="s">
        <v>142</v>
      </c>
      <c r="B63" s="74"/>
      <c r="C63" s="74"/>
      <c r="D63" s="74"/>
    </row>
    <row r="64" spans="1:4" x14ac:dyDescent="0.2">
      <c r="A64" s="72" t="s">
        <v>348</v>
      </c>
      <c r="B64" s="72"/>
      <c r="C64" s="72"/>
      <c r="D64" s="72"/>
    </row>
    <row r="65" spans="1:4" ht="173" customHeight="1" x14ac:dyDescent="0.2">
      <c r="A65" s="23" t="s">
        <v>143</v>
      </c>
      <c r="B65" s="21" t="s">
        <v>695</v>
      </c>
      <c r="C65" s="23" t="str">
        <f>$F$5</f>
        <v>ISO 14971</v>
      </c>
      <c r="D65" s="17"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66" spans="1:4" ht="98" customHeight="1" x14ac:dyDescent="0.2">
      <c r="A66" s="23" t="s">
        <v>144</v>
      </c>
      <c r="B66" s="21" t="s">
        <v>695</v>
      </c>
      <c r="C66" s="23" t="str">
        <f>$F$5</f>
        <v>ISO 14971</v>
      </c>
      <c r="D66" s="17"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67" spans="1:4" ht="117" customHeight="1" x14ac:dyDescent="0.2">
      <c r="A67" s="23" t="s">
        <v>145</v>
      </c>
      <c r="B67" s="21" t="s">
        <v>695</v>
      </c>
      <c r="C67" s="23" t="str">
        <f>$F$5</f>
        <v>ISO 14971</v>
      </c>
      <c r="D67" s="17"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68" spans="1:4" ht="171" customHeight="1" x14ac:dyDescent="0.2">
      <c r="A68" s="23" t="s">
        <v>146</v>
      </c>
      <c r="B68" s="21" t="s">
        <v>695</v>
      </c>
      <c r="C68" s="23" t="str">
        <f>$F$5</f>
        <v>ISO 14971</v>
      </c>
      <c r="D68" s="17"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69" spans="1:4" ht="94" customHeight="1" x14ac:dyDescent="0.2">
      <c r="A69" s="17" t="s">
        <v>366</v>
      </c>
      <c r="B69" s="21" t="s">
        <v>695</v>
      </c>
      <c r="C69" s="17" t="str">
        <f>_xlfn.TEXTJOIN(CHAR(10),TRUE,$F$23:$F$24)</f>
        <v>ISO 10993-7
ISO 11135</v>
      </c>
      <c r="D69" s="17"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70" spans="1:4" ht="51" x14ac:dyDescent="0.2">
      <c r="A70" s="17" t="s">
        <v>147</v>
      </c>
      <c r="B70" s="21" t="s">
        <v>753</v>
      </c>
      <c r="C70" s="23" t="str">
        <f>$G$1</f>
        <v>N/A</v>
      </c>
      <c r="D70" s="23" t="str">
        <f>$G$1</f>
        <v>N/A</v>
      </c>
    </row>
    <row r="71" spans="1:4" ht="185" customHeight="1" x14ac:dyDescent="0.2">
      <c r="A71" s="17" t="s">
        <v>148</v>
      </c>
      <c r="B71" s="21" t="s">
        <v>695</v>
      </c>
      <c r="C71" s="17" t="str">
        <f>F4&amp;CHAR(10)&amp;F5&amp;CHAR(10)&amp;F25&amp;CHAR(10)&amp;F26</f>
        <v>ISO 13485
ISO 14971
ISO 11607-1
ISO 11607-2</v>
      </c>
      <c r="D71" s="17" t="str">
        <f>_xlfn.TEXTJOIN(CHAR(10),TRUE,$I$4:$I$24)&amp;CHAR(10)&amp;I26</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A010601 - 卡普爾針</v>
      </c>
    </row>
    <row r="72" spans="1:4" ht="141" customHeight="1" x14ac:dyDescent="0.2">
      <c r="A72" s="23" t="s">
        <v>149</v>
      </c>
      <c r="B72" s="21" t="s">
        <v>695</v>
      </c>
      <c r="C72" s="17" t="str">
        <f>_xlfn.TEXTJOIN(CHAR(10),TRUE,$F$23:$F$26)</f>
        <v>ISO 10993-7
ISO 11135
ISO 11607-1
ISO 11607-2</v>
      </c>
      <c r="D72" s="17" t="str">
        <f>_xlfn.TEXTJOIN(CHAR(10),TRUE,$I$4:$I$24)&amp;CHAR(10)&amp;I27</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A010602 - 牙科沖洗針</v>
      </c>
    </row>
    <row r="73" spans="1:4" ht="79" customHeight="1" x14ac:dyDescent="0.2">
      <c r="A73" s="23" t="s">
        <v>150</v>
      </c>
      <c r="B73" s="21" t="s">
        <v>695</v>
      </c>
      <c r="C73" s="17" t="str">
        <f>_xlfn.TEXTJOIN(CHAR(10),TRUE,$F$23:$F$26)</f>
        <v>ISO 10993-7
ISO 11135
ISO 11607-1
ISO 11607-2</v>
      </c>
      <c r="D73" s="17"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74" spans="1:4" ht="56" customHeight="1" x14ac:dyDescent="0.2">
      <c r="A74" s="17" t="s">
        <v>598</v>
      </c>
      <c r="B74" s="21" t="s">
        <v>695</v>
      </c>
      <c r="C74" s="17" t="str">
        <f>F4&amp;CHAR(10)&amp;F5&amp;CHAR(10)&amp;F27</f>
        <v>ISO 13485
ISO 14971
ISO 20417</v>
      </c>
      <c r="D74" s="17" t="str">
        <f>I25&amp;CHAR(10)&amp;I27</f>
        <v>A010506 - 眼內抽吸插管針
A010602 - 牙科沖洗針</v>
      </c>
    </row>
    <row r="75" spans="1:4" ht="139" customHeight="1" x14ac:dyDescent="0.2">
      <c r="A75" s="23" t="s">
        <v>151</v>
      </c>
      <c r="B75" s="21" t="s">
        <v>695</v>
      </c>
      <c r="C75" s="17" t="str">
        <f>_xlfn.TEXTJOIN(CHAR(10),TRUE,$F$25:$F$27)</f>
        <v>ISO 11607-1
ISO 11607-2
ISO 20417</v>
      </c>
      <c r="D75" s="17"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76" spans="1:4" ht="16" customHeight="1" x14ac:dyDescent="0.2">
      <c r="A76" s="72" t="s">
        <v>152</v>
      </c>
      <c r="B76" s="72"/>
      <c r="C76" s="72"/>
      <c r="D76" s="72"/>
    </row>
    <row r="77" spans="1:4" ht="51" x14ac:dyDescent="0.2">
      <c r="A77" s="17" t="s">
        <v>257</v>
      </c>
      <c r="B77" s="21" t="s">
        <v>753</v>
      </c>
      <c r="C77" s="23" t="str">
        <f>$G$1</f>
        <v>N/A</v>
      </c>
      <c r="D77" s="23" t="str">
        <f>$G$1</f>
        <v>N/A</v>
      </c>
    </row>
    <row r="78" spans="1:4" ht="85" x14ac:dyDescent="0.2">
      <c r="A78" s="17" t="s">
        <v>258</v>
      </c>
      <c r="B78" s="21" t="s">
        <v>753</v>
      </c>
      <c r="C78" s="23" t="str">
        <f>$G$1</f>
        <v>N/A</v>
      </c>
      <c r="D78" s="23" t="str">
        <f>$G$1</f>
        <v>N/A</v>
      </c>
    </row>
    <row r="79" spans="1:4" ht="16" customHeight="1" x14ac:dyDescent="0.2">
      <c r="A79" s="65" t="s">
        <v>153</v>
      </c>
      <c r="B79" s="65"/>
      <c r="C79" s="65"/>
      <c r="D79" s="65"/>
    </row>
    <row r="80" spans="1:4" x14ac:dyDescent="0.2">
      <c r="A80" s="73" t="s">
        <v>761</v>
      </c>
      <c r="B80" s="73"/>
      <c r="C80" s="73"/>
      <c r="D80" s="73"/>
    </row>
    <row r="81" spans="1:4" x14ac:dyDescent="0.2">
      <c r="A81" s="23" t="s">
        <v>169</v>
      </c>
      <c r="B81" s="21" t="s">
        <v>753</v>
      </c>
      <c r="C81" s="23" t="str">
        <f t="shared" ref="C81:D83" si="2">$G$1</f>
        <v>N/A</v>
      </c>
      <c r="D81" s="23" t="str">
        <f t="shared" si="2"/>
        <v>N/A</v>
      </c>
    </row>
    <row r="82" spans="1:4" ht="51" x14ac:dyDescent="0.2">
      <c r="A82" s="17" t="s">
        <v>159</v>
      </c>
      <c r="B82" s="21" t="s">
        <v>753</v>
      </c>
      <c r="C82" s="23" t="str">
        <f t="shared" si="2"/>
        <v>N/A</v>
      </c>
      <c r="D82" s="23" t="str">
        <f t="shared" si="2"/>
        <v>N/A</v>
      </c>
    </row>
    <row r="83" spans="1:4" ht="17" x14ac:dyDescent="0.2">
      <c r="A83" s="17" t="s">
        <v>259</v>
      </c>
      <c r="B83" s="21" t="s">
        <v>753</v>
      </c>
      <c r="C83" s="23" t="str">
        <f t="shared" si="2"/>
        <v>N/A</v>
      </c>
      <c r="D83" s="23" t="str">
        <f t="shared" si="2"/>
        <v>N/A</v>
      </c>
    </row>
    <row r="84" spans="1:4" x14ac:dyDescent="0.2">
      <c r="A84" s="72" t="s">
        <v>160</v>
      </c>
      <c r="B84" s="72"/>
      <c r="C84" s="72"/>
      <c r="D84" s="72"/>
    </row>
    <row r="85" spans="1:4" ht="51" x14ac:dyDescent="0.2">
      <c r="A85" s="17" t="s">
        <v>161</v>
      </c>
      <c r="B85" s="21" t="s">
        <v>753</v>
      </c>
      <c r="C85" s="23" t="str">
        <f t="shared" ref="C85:D88" si="3">$G$1</f>
        <v>N/A</v>
      </c>
      <c r="D85" s="23" t="str">
        <f t="shared" si="3"/>
        <v>N/A</v>
      </c>
    </row>
    <row r="86" spans="1:4" ht="68" x14ac:dyDescent="0.2">
      <c r="A86" s="17" t="s">
        <v>168</v>
      </c>
      <c r="B86" s="21" t="s">
        <v>753</v>
      </c>
      <c r="C86" s="23" t="str">
        <f t="shared" si="3"/>
        <v>N/A</v>
      </c>
      <c r="D86" s="23" t="str">
        <f t="shared" si="3"/>
        <v>N/A</v>
      </c>
    </row>
    <row r="87" spans="1:4" x14ac:dyDescent="0.2">
      <c r="A87" s="23" t="s">
        <v>162</v>
      </c>
      <c r="B87" s="21" t="s">
        <v>753</v>
      </c>
      <c r="C87" s="23" t="str">
        <f t="shared" si="3"/>
        <v>N/A</v>
      </c>
      <c r="D87" s="23" t="str">
        <f t="shared" si="3"/>
        <v>N/A</v>
      </c>
    </row>
    <row r="88" spans="1:4" ht="68" x14ac:dyDescent="0.2">
      <c r="A88" s="17" t="s">
        <v>760</v>
      </c>
      <c r="B88" s="21" t="s">
        <v>753</v>
      </c>
      <c r="C88" s="23" t="str">
        <f t="shared" si="3"/>
        <v>N/A</v>
      </c>
      <c r="D88" s="23" t="str">
        <f t="shared" si="3"/>
        <v>N/A</v>
      </c>
    </row>
    <row r="89" spans="1:4" x14ac:dyDescent="0.2">
      <c r="A89" s="65" t="s">
        <v>163</v>
      </c>
      <c r="B89" s="65"/>
      <c r="C89" s="65"/>
      <c r="D89" s="65"/>
    </row>
    <row r="90" spans="1:4" ht="223" customHeight="1" x14ac:dyDescent="0.2">
      <c r="A90" s="17" t="s">
        <v>164</v>
      </c>
      <c r="B90" s="21" t="s">
        <v>695</v>
      </c>
      <c r="C90" s="17" t="str">
        <f>F5&amp;CHAR(10)&amp;_xlfn.TEXTJOIN(CHAR(10),TRUE,$F$17:$F$21)</f>
        <v>ISO 14971
ISO 80369-1
ISO 80369-7
IEC 60601-1
IEC 60601-1-2
IEC 62366-1</v>
      </c>
      <c r="D90" s="17" t="str">
        <f>$I$6&amp;CHAR(10)&amp;_xlfn.TEXTJOIN(CHAR(10),TRUE,$I$9:$I$18)&amp;CHAR(10)&amp;$I$25&amp;CHAR(10)&amp;$I$27</f>
        <v>A010103 - 植入式系統針頭和套件（端口）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A010506 - 眼內抽吸插管針
A010602 - 牙科沖洗針</v>
      </c>
    </row>
    <row r="91" spans="1:4" x14ac:dyDescent="0.2">
      <c r="A91" s="72" t="s">
        <v>165</v>
      </c>
      <c r="B91" s="72"/>
      <c r="C91" s="72"/>
      <c r="D91" s="72"/>
    </row>
    <row r="92" spans="1:4" ht="167" customHeight="1" x14ac:dyDescent="0.2">
      <c r="A92" s="23" t="s">
        <v>167</v>
      </c>
      <c r="B92" s="21" t="s">
        <v>695</v>
      </c>
      <c r="C92" s="17" t="str">
        <f>F5&amp;CHAR(10)&amp;_xlfn.TEXTJOIN(CHAR(10),TRUE,$F$13:$F$18)&amp;CHAR(10)&amp;F22</f>
        <v>ISO 14971
ISO 10555-5
ISO 7864
ISO 9626
ISO 23908
ISO 80369-1
ISO 80369-7
ISO 8536-4</v>
      </c>
      <c r="D92" s="17"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93" spans="1:4" ht="145" customHeight="1" x14ac:dyDescent="0.2">
      <c r="A93" s="17" t="s">
        <v>166</v>
      </c>
      <c r="B93" s="21" t="s">
        <v>695</v>
      </c>
      <c r="C93" s="17" t="str">
        <f>F5&amp;CHAR(10)&amp;F6&amp;CHAR(10)&amp;_xlfn.TEXTJOIN(CHAR(10),TRUE,$F$19:$F$20)</f>
        <v>ISO 14971
ISO 10993-1
IEC 60601-1
IEC 60601-1-2</v>
      </c>
      <c r="D93" s="17"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94" spans="1:4" ht="110" customHeight="1" x14ac:dyDescent="0.2">
      <c r="A94" s="23" t="s">
        <v>172</v>
      </c>
      <c r="B94" s="21" t="s">
        <v>695</v>
      </c>
      <c r="C94" s="23" t="str">
        <f>F5</f>
        <v>ISO 14971</v>
      </c>
      <c r="D94" s="17"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95" spans="1:4" ht="81" customHeight="1" x14ac:dyDescent="0.2">
      <c r="A95" s="23" t="s">
        <v>759</v>
      </c>
      <c r="B95" s="21" t="s">
        <v>695</v>
      </c>
      <c r="C95" s="17" t="str">
        <f>F5&amp;CHAR(10)&amp;_xlfn.TEXTJOIN(CHAR(10),TRUE,$F$19:$F$21)</f>
        <v>ISO 14971
IEC 60601-1
IEC 60601-1-2
IEC 62366-1</v>
      </c>
      <c r="D95" s="17" t="str">
        <f>$I$6&amp;CHAR(10)&amp;_xlfn.TEXTJOIN(CHAR(10),TRUE,$I$9:$I$18)&amp;CHAR(10)&amp;$I$25&amp;CHAR(10)&amp;$I$27</f>
        <v>A010103 - 植入式系統針頭和套件（端口）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A010506 - 眼內抽吸插管針
A010602 - 牙科沖洗針</v>
      </c>
    </row>
    <row r="96" spans="1:4" ht="116" customHeight="1" x14ac:dyDescent="0.2">
      <c r="A96" s="23" t="s">
        <v>174</v>
      </c>
      <c r="B96" s="21" t="s">
        <v>695</v>
      </c>
      <c r="C96" s="17" t="str">
        <f>$F$5&amp;CHAR(10)&amp;$F$6</f>
        <v>ISO 14971
ISO 10993-1</v>
      </c>
      <c r="D96" s="17"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97" spans="1:4" ht="82" customHeight="1" x14ac:dyDescent="0.2">
      <c r="A97" s="23" t="s">
        <v>173</v>
      </c>
      <c r="B97" s="21" t="s">
        <v>695</v>
      </c>
      <c r="C97" s="17" t="str">
        <f>$F$5&amp;CHAR(10)&amp;$F$21</f>
        <v>ISO 14971
IEC 62366-1</v>
      </c>
      <c r="D97" s="17" t="str">
        <f>$I$6&amp;CHAR(10)&amp;_xlfn.TEXTJOIN(CHAR(10),TRUE,$I$9:$I$18)&amp;CHAR(10)&amp;$I$25&amp;CHAR(10)&amp;$I$27</f>
        <v>A010103 - 植入式系統針頭和套件（端口）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A010506 - 眼內抽吸插管針
A010602 - 牙科沖洗針</v>
      </c>
    </row>
    <row r="98" spans="1:4" ht="68" customHeight="1" x14ac:dyDescent="0.2">
      <c r="A98" s="23" t="s">
        <v>175</v>
      </c>
      <c r="B98" s="21" t="s">
        <v>695</v>
      </c>
      <c r="C98" s="17" t="str">
        <f>$F$5&amp;CHAR(10)&amp;$F$21</f>
        <v>ISO 14971
IEC 62366-1</v>
      </c>
      <c r="D98" s="17" t="str">
        <f>$I$6&amp;CHAR(10)&amp;_xlfn.TEXTJOIN(CHAR(10),TRUE,$I$9:$I$18)&amp;CHAR(10)&amp;$I$25&amp;CHAR(10)&amp;$I$27</f>
        <v>A010103 - 植入式系統針頭和套件（端口）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A010506 - 眼內抽吸插管針
A010602 - 牙科沖洗針</v>
      </c>
    </row>
    <row r="99" spans="1:4" ht="103" customHeight="1" x14ac:dyDescent="0.2">
      <c r="A99" s="17" t="s">
        <v>176</v>
      </c>
      <c r="B99" s="21" t="s">
        <v>695</v>
      </c>
      <c r="C99" s="17" t="str">
        <f>F4&amp;CHAR(10)&amp;$F$5&amp;CHAR(10)&amp;$F$21</f>
        <v>ISO 13485
ISO 14971
IEC 62366-1</v>
      </c>
      <c r="D99" s="17" t="str">
        <f>$I$6&amp;CHAR(10)&amp;_xlfn.TEXTJOIN(CHAR(10),TRUE,$I$9:$I$18)&amp;CHAR(10)&amp;$I$25&amp;CHAR(10)&amp;$I$27</f>
        <v>A010103 - 植入式系統針頭和套件（端口）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A010506 - 眼內抽吸插管針
A010602 - 牙科沖洗針</v>
      </c>
    </row>
    <row r="100" spans="1:4" ht="107" customHeight="1" x14ac:dyDescent="0.2">
      <c r="A100" s="23" t="s">
        <v>177</v>
      </c>
      <c r="B100" s="21" t="s">
        <v>695</v>
      </c>
      <c r="C100" s="17" t="str">
        <f>$F$4&amp;CHAR(10)&amp;$F$5&amp;CHAR(10)&amp;$F$21</f>
        <v>ISO 13485
ISO 14971
IEC 62366-1</v>
      </c>
      <c r="D100" s="17" t="str">
        <f>$I$6&amp;CHAR(10)&amp;_xlfn.TEXTJOIN(CHAR(10),TRUE,$I$9:$I$18)&amp;CHAR(10)&amp;$I$25&amp;CHAR(10)&amp;$I$27</f>
        <v>A010103 - 植入式系統針頭和套件（端口）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A010506 - 眼內抽吸插管針
A010602 - 牙科沖洗針</v>
      </c>
    </row>
    <row r="101" spans="1:4" ht="89" customHeight="1" x14ac:dyDescent="0.2">
      <c r="A101" s="23" t="s">
        <v>178</v>
      </c>
      <c r="B101" s="21" t="s">
        <v>695</v>
      </c>
      <c r="C101" s="17" t="str">
        <f>$F$5&amp;CHAR(10)&amp;$F$6&amp;CHAR(10)&amp;$F$21</f>
        <v>ISO 14971
ISO 10993-1
IEC 62366-1</v>
      </c>
      <c r="D101" s="17" t="str">
        <f>$I$6&amp;CHAR(10)&amp;_xlfn.TEXTJOIN(CHAR(10),TRUE,$I$9:$I$18)&amp;CHAR(10)&amp;$I$25&amp;CHAR(10)&amp;$I$27</f>
        <v>A010103 - 植入式系統針頭和套件（端口）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A010506 - 眼內抽吸插管針
A010602 - 牙科沖洗針</v>
      </c>
    </row>
    <row r="102" spans="1:4" x14ac:dyDescent="0.2">
      <c r="A102" s="23" t="s">
        <v>179</v>
      </c>
      <c r="B102" s="21" t="s">
        <v>753</v>
      </c>
      <c r="C102" s="23" t="str">
        <f>$G$1</f>
        <v>N/A</v>
      </c>
      <c r="D102" s="23" t="str">
        <f>$G$1</f>
        <v>N/A</v>
      </c>
    </row>
    <row r="103" spans="1:4" ht="148" customHeight="1" x14ac:dyDescent="0.2">
      <c r="A103" s="17" t="s">
        <v>758</v>
      </c>
      <c r="B103" s="21" t="s">
        <v>695</v>
      </c>
      <c r="C103" s="17" t="str">
        <f>F4&amp;CHAR(10)&amp;$F$5&amp;CHAR(10)&amp;$F$27</f>
        <v>ISO 13485
ISO 14971
ISO 20417</v>
      </c>
      <c r="D103" s="17"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104" spans="1:4" x14ac:dyDescent="0.2">
      <c r="A104" s="65" t="s">
        <v>180</v>
      </c>
      <c r="B104" s="65"/>
      <c r="C104" s="65"/>
      <c r="D104" s="65"/>
    </row>
    <row r="105" spans="1:4" ht="51" x14ac:dyDescent="0.2">
      <c r="A105" s="17" t="s">
        <v>181</v>
      </c>
      <c r="B105" s="21" t="s">
        <v>753</v>
      </c>
      <c r="C105" s="23" t="str">
        <f>$G$1</f>
        <v>N/A</v>
      </c>
      <c r="D105" s="23" t="str">
        <f>$G$1</f>
        <v>N/A</v>
      </c>
    </row>
    <row r="106" spans="1:4" x14ac:dyDescent="0.2">
      <c r="A106" s="23" t="s">
        <v>182</v>
      </c>
      <c r="B106" s="21" t="s">
        <v>753</v>
      </c>
      <c r="C106" s="23" t="str">
        <f>$G$1</f>
        <v>N/A</v>
      </c>
      <c r="D106" s="23" t="str">
        <f>$G$1</f>
        <v>N/A</v>
      </c>
    </row>
    <row r="107" spans="1:4" x14ac:dyDescent="0.2">
      <c r="A107" s="65" t="s">
        <v>183</v>
      </c>
      <c r="B107" s="65"/>
      <c r="C107" s="65"/>
      <c r="D107" s="65"/>
    </row>
    <row r="108" spans="1:4" x14ac:dyDescent="0.2">
      <c r="A108" s="65" t="s">
        <v>184</v>
      </c>
      <c r="B108" s="65"/>
      <c r="C108" s="65"/>
      <c r="D108" s="65"/>
    </row>
    <row r="109" spans="1:4" ht="51" x14ac:dyDescent="0.2">
      <c r="A109" s="17" t="s">
        <v>185</v>
      </c>
      <c r="B109" s="21" t="s">
        <v>753</v>
      </c>
      <c r="C109" s="23" t="str">
        <f>$G$1</f>
        <v>N/A</v>
      </c>
      <c r="D109" s="23" t="str">
        <f>$G$1</f>
        <v>N/A</v>
      </c>
    </row>
    <row r="110" spans="1:4" ht="51" x14ac:dyDescent="0.2">
      <c r="A110" s="17" t="s">
        <v>186</v>
      </c>
      <c r="B110" s="21" t="s">
        <v>753</v>
      </c>
      <c r="C110" s="23" t="str">
        <f>$G$1</f>
        <v>N/A</v>
      </c>
      <c r="D110" s="23" t="str">
        <f>$G$1</f>
        <v>N/A</v>
      </c>
    </row>
    <row r="111" spans="1:4" x14ac:dyDescent="0.2">
      <c r="A111" s="65" t="s">
        <v>187</v>
      </c>
      <c r="B111" s="65"/>
      <c r="C111" s="65"/>
      <c r="D111" s="65"/>
    </row>
    <row r="112" spans="1:4" ht="51" x14ac:dyDescent="0.2">
      <c r="A112" s="17" t="s">
        <v>188</v>
      </c>
      <c r="B112" s="21" t="s">
        <v>753</v>
      </c>
      <c r="C112" s="23" t="str">
        <f t="shared" ref="C112:D114" si="4">$G$1</f>
        <v>N/A</v>
      </c>
      <c r="D112" s="23" t="str">
        <f t="shared" si="4"/>
        <v>N/A</v>
      </c>
    </row>
    <row r="113" spans="1:4" x14ac:dyDescent="0.2">
      <c r="A113" s="23" t="s">
        <v>189</v>
      </c>
      <c r="B113" s="21" t="s">
        <v>753</v>
      </c>
      <c r="C113" s="23" t="str">
        <f t="shared" si="4"/>
        <v>N/A</v>
      </c>
      <c r="D113" s="23" t="str">
        <f t="shared" si="4"/>
        <v>N/A</v>
      </c>
    </row>
    <row r="114" spans="1:4" ht="51" x14ac:dyDescent="0.2">
      <c r="A114" s="17" t="s">
        <v>190</v>
      </c>
      <c r="B114" s="21" t="s">
        <v>753</v>
      </c>
      <c r="C114" s="23" t="str">
        <f t="shared" si="4"/>
        <v>N/A</v>
      </c>
      <c r="D114" s="23" t="str">
        <f t="shared" si="4"/>
        <v>N/A</v>
      </c>
    </row>
    <row r="115" spans="1:4" x14ac:dyDescent="0.2">
      <c r="A115" s="65" t="s">
        <v>191</v>
      </c>
      <c r="B115" s="65"/>
      <c r="C115" s="65"/>
      <c r="D115" s="65"/>
    </row>
    <row r="116" spans="1:4" ht="34" x14ac:dyDescent="0.2">
      <c r="A116" s="17" t="s">
        <v>192</v>
      </c>
      <c r="B116" s="21" t="s">
        <v>753</v>
      </c>
      <c r="C116" s="23" t="str">
        <f t="shared" ref="C116:D119" si="5">$G$1</f>
        <v>N/A</v>
      </c>
      <c r="D116" s="23" t="str">
        <f t="shared" si="5"/>
        <v>N/A</v>
      </c>
    </row>
    <row r="117" spans="1:4" ht="51" x14ac:dyDescent="0.2">
      <c r="A117" s="17" t="s">
        <v>195</v>
      </c>
      <c r="B117" s="21" t="s">
        <v>753</v>
      </c>
      <c r="C117" s="23" t="str">
        <f t="shared" si="5"/>
        <v>N/A</v>
      </c>
      <c r="D117" s="23" t="str">
        <f t="shared" si="5"/>
        <v>N/A</v>
      </c>
    </row>
    <row r="118" spans="1:4" ht="51" x14ac:dyDescent="0.2">
      <c r="A118" s="17" t="s">
        <v>193</v>
      </c>
      <c r="B118" s="21" t="s">
        <v>753</v>
      </c>
      <c r="C118" s="23" t="str">
        <f t="shared" si="5"/>
        <v>N/A</v>
      </c>
      <c r="D118" s="23" t="str">
        <f t="shared" si="5"/>
        <v>N/A</v>
      </c>
    </row>
    <row r="119" spans="1:4" ht="51" x14ac:dyDescent="0.2">
      <c r="A119" s="17" t="s">
        <v>194</v>
      </c>
      <c r="B119" s="21" t="s">
        <v>753</v>
      </c>
      <c r="C119" s="23" t="str">
        <f t="shared" si="5"/>
        <v>N/A</v>
      </c>
      <c r="D119" s="23" t="str">
        <f t="shared" si="5"/>
        <v>N/A</v>
      </c>
    </row>
    <row r="120" spans="1:4" x14ac:dyDescent="0.2">
      <c r="A120" s="66" t="s">
        <v>196</v>
      </c>
      <c r="B120" s="67"/>
      <c r="C120" s="67"/>
      <c r="D120" s="68"/>
    </row>
    <row r="121" spans="1:4" ht="51" x14ac:dyDescent="0.2">
      <c r="A121" s="17" t="s">
        <v>336</v>
      </c>
      <c r="B121" s="21" t="s">
        <v>753</v>
      </c>
      <c r="C121" s="23" t="str">
        <f t="shared" ref="C121:D124" si="6">$G$1</f>
        <v>N/A</v>
      </c>
      <c r="D121" s="23" t="str">
        <f t="shared" si="6"/>
        <v>N/A</v>
      </c>
    </row>
    <row r="122" spans="1:4" ht="51" x14ac:dyDescent="0.2">
      <c r="A122" s="17" t="s">
        <v>197</v>
      </c>
      <c r="B122" s="21" t="s">
        <v>753</v>
      </c>
      <c r="C122" s="23" t="str">
        <f t="shared" si="6"/>
        <v>N/A</v>
      </c>
      <c r="D122" s="23" t="str">
        <f t="shared" si="6"/>
        <v>N/A</v>
      </c>
    </row>
    <row r="123" spans="1:4" ht="51" x14ac:dyDescent="0.2">
      <c r="A123" s="17" t="s">
        <v>337</v>
      </c>
      <c r="B123" s="21" t="s">
        <v>753</v>
      </c>
      <c r="C123" s="23" t="str">
        <f t="shared" si="6"/>
        <v>N/A</v>
      </c>
      <c r="D123" s="23" t="str">
        <f t="shared" si="6"/>
        <v>N/A</v>
      </c>
    </row>
    <row r="124" spans="1:4" ht="17" x14ac:dyDescent="0.2">
      <c r="A124" s="17" t="s">
        <v>198</v>
      </c>
      <c r="B124" s="21" t="s">
        <v>753</v>
      </c>
      <c r="C124" s="23" t="str">
        <f t="shared" si="6"/>
        <v>N/A</v>
      </c>
      <c r="D124" s="23" t="str">
        <f t="shared" si="6"/>
        <v>N/A</v>
      </c>
    </row>
    <row r="125" spans="1:4" x14ac:dyDescent="0.2">
      <c r="A125" s="66" t="s">
        <v>199</v>
      </c>
      <c r="B125" s="67"/>
      <c r="C125" s="67"/>
      <c r="D125" s="68"/>
    </row>
    <row r="126" spans="1:4" x14ac:dyDescent="0.2">
      <c r="A126" s="23" t="s">
        <v>200</v>
      </c>
      <c r="B126" s="21" t="s">
        <v>753</v>
      </c>
      <c r="C126" s="23" t="str">
        <f t="shared" ref="C126:D133" si="7">$G$1</f>
        <v>N/A</v>
      </c>
      <c r="D126" s="23" t="str">
        <f t="shared" si="7"/>
        <v>N/A</v>
      </c>
    </row>
    <row r="127" spans="1:4" ht="51" x14ac:dyDescent="0.2">
      <c r="A127" s="17" t="s">
        <v>201</v>
      </c>
      <c r="B127" s="21" t="s">
        <v>753</v>
      </c>
      <c r="C127" s="23" t="str">
        <f t="shared" si="7"/>
        <v>N/A</v>
      </c>
      <c r="D127" s="23" t="str">
        <f t="shared" si="7"/>
        <v>N/A</v>
      </c>
    </row>
    <row r="128" spans="1:4" x14ac:dyDescent="0.2">
      <c r="A128" s="23" t="s">
        <v>202</v>
      </c>
      <c r="B128" s="21" t="s">
        <v>753</v>
      </c>
      <c r="C128" s="23" t="str">
        <f t="shared" si="7"/>
        <v>N/A</v>
      </c>
      <c r="D128" s="23" t="str">
        <f t="shared" si="7"/>
        <v>N/A</v>
      </c>
    </row>
    <row r="129" spans="1:4" ht="51" x14ac:dyDescent="0.2">
      <c r="A129" s="17" t="s">
        <v>203</v>
      </c>
      <c r="B129" s="21" t="s">
        <v>753</v>
      </c>
      <c r="C129" s="23" t="str">
        <f t="shared" si="7"/>
        <v>N/A</v>
      </c>
      <c r="D129" s="23" t="str">
        <f t="shared" si="7"/>
        <v>N/A</v>
      </c>
    </row>
    <row r="130" spans="1:4" ht="17" x14ac:dyDescent="0.2">
      <c r="A130" s="17" t="s">
        <v>204</v>
      </c>
      <c r="B130" s="21" t="s">
        <v>753</v>
      </c>
      <c r="C130" s="23" t="str">
        <f t="shared" si="7"/>
        <v>N/A</v>
      </c>
      <c r="D130" s="23" t="str">
        <f t="shared" si="7"/>
        <v>N/A</v>
      </c>
    </row>
    <row r="131" spans="1:4" x14ac:dyDescent="0.2">
      <c r="A131" s="23" t="s">
        <v>205</v>
      </c>
      <c r="B131" s="21" t="s">
        <v>753</v>
      </c>
      <c r="C131" s="23" t="str">
        <f t="shared" si="7"/>
        <v>N/A</v>
      </c>
      <c r="D131" s="23" t="str">
        <f t="shared" si="7"/>
        <v>N/A</v>
      </c>
    </row>
    <row r="132" spans="1:4" ht="51" x14ac:dyDescent="0.2">
      <c r="A132" s="17" t="s">
        <v>206</v>
      </c>
      <c r="B132" s="21" t="s">
        <v>753</v>
      </c>
      <c r="C132" s="23" t="str">
        <f t="shared" si="7"/>
        <v>N/A</v>
      </c>
      <c r="D132" s="23" t="str">
        <f t="shared" si="7"/>
        <v>N/A</v>
      </c>
    </row>
    <row r="133" spans="1:4" x14ac:dyDescent="0.2">
      <c r="A133" s="23" t="s">
        <v>207</v>
      </c>
      <c r="B133" s="21" t="s">
        <v>753</v>
      </c>
      <c r="C133" s="23" t="str">
        <f t="shared" si="7"/>
        <v>N/A</v>
      </c>
      <c r="D133" s="23" t="str">
        <f t="shared" si="7"/>
        <v>N/A</v>
      </c>
    </row>
    <row r="134" spans="1:4" x14ac:dyDescent="0.2">
      <c r="A134" s="66" t="s">
        <v>208</v>
      </c>
      <c r="B134" s="67"/>
      <c r="C134" s="67"/>
      <c r="D134" s="68"/>
    </row>
    <row r="135" spans="1:4" x14ac:dyDescent="0.2">
      <c r="A135" s="62" t="s">
        <v>209</v>
      </c>
      <c r="B135" s="63"/>
      <c r="C135" s="63"/>
      <c r="D135" s="64"/>
    </row>
    <row r="136" spans="1:4" x14ac:dyDescent="0.2">
      <c r="A136" s="23" t="s">
        <v>210</v>
      </c>
      <c r="B136" s="21" t="s">
        <v>753</v>
      </c>
      <c r="C136" s="23" t="str">
        <f>$G$1</f>
        <v>N/A</v>
      </c>
      <c r="D136" s="23" t="str">
        <f>$G$1</f>
        <v>N/A</v>
      </c>
    </row>
    <row r="137" spans="1:4" x14ac:dyDescent="0.2">
      <c r="A137" s="23" t="s">
        <v>211</v>
      </c>
      <c r="B137" s="21" t="s">
        <v>753</v>
      </c>
      <c r="C137" s="23" t="str">
        <f>$G$1</f>
        <v>N/A</v>
      </c>
      <c r="D137" s="23" t="str">
        <f>$G$1</f>
        <v>N/A</v>
      </c>
    </row>
    <row r="138" spans="1:4" x14ac:dyDescent="0.2">
      <c r="A138" s="62" t="s">
        <v>212</v>
      </c>
      <c r="B138" s="63"/>
      <c r="C138" s="63"/>
      <c r="D138" s="64"/>
    </row>
    <row r="139" spans="1:4" x14ac:dyDescent="0.2">
      <c r="A139" s="23" t="s">
        <v>647</v>
      </c>
      <c r="B139" s="21" t="s">
        <v>753</v>
      </c>
      <c r="C139" s="23" t="str">
        <f t="shared" ref="C139:D142" si="8">$G$1</f>
        <v>N/A</v>
      </c>
      <c r="D139" s="23" t="str">
        <f t="shared" si="8"/>
        <v>N/A</v>
      </c>
    </row>
    <row r="140" spans="1:4" x14ac:dyDescent="0.2">
      <c r="A140" s="23" t="s">
        <v>648</v>
      </c>
      <c r="B140" s="21" t="s">
        <v>753</v>
      </c>
      <c r="C140" s="23" t="str">
        <f t="shared" si="8"/>
        <v>N/A</v>
      </c>
      <c r="D140" s="23" t="str">
        <f t="shared" si="8"/>
        <v>N/A</v>
      </c>
    </row>
    <row r="141" spans="1:4" x14ac:dyDescent="0.2">
      <c r="A141" s="23" t="s">
        <v>649</v>
      </c>
      <c r="B141" s="21" t="s">
        <v>753</v>
      </c>
      <c r="C141" s="23" t="str">
        <f t="shared" si="8"/>
        <v>N/A</v>
      </c>
      <c r="D141" s="23" t="str">
        <f t="shared" si="8"/>
        <v>N/A</v>
      </c>
    </row>
    <row r="142" spans="1:4" x14ac:dyDescent="0.2">
      <c r="A142" s="23" t="s">
        <v>650</v>
      </c>
      <c r="B142" s="21" t="s">
        <v>753</v>
      </c>
      <c r="C142" s="23" t="str">
        <f t="shared" si="8"/>
        <v>N/A</v>
      </c>
      <c r="D142" s="23" t="str">
        <f t="shared" si="8"/>
        <v>N/A</v>
      </c>
    </row>
    <row r="143" spans="1:4" x14ac:dyDescent="0.2">
      <c r="A143" s="62" t="s">
        <v>213</v>
      </c>
      <c r="B143" s="63"/>
      <c r="C143" s="63"/>
      <c r="D143" s="64"/>
    </row>
    <row r="144" spans="1:4" x14ac:dyDescent="0.2">
      <c r="A144" s="23" t="s">
        <v>214</v>
      </c>
      <c r="B144" s="21" t="s">
        <v>753</v>
      </c>
      <c r="C144" s="23" t="str">
        <f t="shared" ref="C144:D147" si="9">$G$1</f>
        <v>N/A</v>
      </c>
      <c r="D144" s="23" t="str">
        <f t="shared" si="9"/>
        <v>N/A</v>
      </c>
    </row>
    <row r="145" spans="1:4" x14ac:dyDescent="0.2">
      <c r="A145" s="23" t="s">
        <v>215</v>
      </c>
      <c r="B145" s="21" t="s">
        <v>753</v>
      </c>
      <c r="C145" s="23" t="str">
        <f t="shared" si="9"/>
        <v>N/A</v>
      </c>
      <c r="D145" s="23" t="str">
        <f t="shared" si="9"/>
        <v>N/A</v>
      </c>
    </row>
    <row r="146" spans="1:4" ht="17" x14ac:dyDescent="0.2">
      <c r="A146" s="17" t="s">
        <v>216</v>
      </c>
      <c r="B146" s="21" t="s">
        <v>753</v>
      </c>
      <c r="C146" s="23" t="str">
        <f t="shared" si="9"/>
        <v>N/A</v>
      </c>
      <c r="D146" s="23" t="str">
        <f t="shared" si="9"/>
        <v>N/A</v>
      </c>
    </row>
    <row r="147" spans="1:4" ht="51" x14ac:dyDescent="0.2">
      <c r="A147" s="17" t="s">
        <v>217</v>
      </c>
      <c r="B147" s="21" t="s">
        <v>753</v>
      </c>
      <c r="C147" s="23" t="str">
        <f t="shared" si="9"/>
        <v>N/A</v>
      </c>
      <c r="D147" s="23" t="str">
        <f t="shared" si="9"/>
        <v>N/A</v>
      </c>
    </row>
    <row r="148" spans="1:4" x14ac:dyDescent="0.2">
      <c r="A148" s="66" t="s">
        <v>218</v>
      </c>
      <c r="B148" s="67"/>
      <c r="C148" s="67"/>
      <c r="D148" s="68"/>
    </row>
    <row r="149" spans="1:4" ht="130" customHeight="1" x14ac:dyDescent="0.2">
      <c r="A149" s="23" t="s">
        <v>219</v>
      </c>
      <c r="B149" s="21" t="s">
        <v>695</v>
      </c>
      <c r="C149" s="17" t="str">
        <f>$F$5&amp;CHAR(10)&amp;$F$21</f>
        <v>ISO 14971
IEC 62366-1</v>
      </c>
      <c r="D149" s="17"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150" spans="1:4" ht="114" customHeight="1" x14ac:dyDescent="0.2">
      <c r="A150" s="17" t="s">
        <v>220</v>
      </c>
      <c r="B150" s="21" t="s">
        <v>695</v>
      </c>
      <c r="C150" s="17" t="str">
        <f>$F$5&amp;CHAR(10)&amp;$F$21</f>
        <v>ISO 14971
IEC 62366-1</v>
      </c>
      <c r="D150" s="17"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151" spans="1:4" ht="51" x14ac:dyDescent="0.2">
      <c r="A151" s="17" t="s">
        <v>221</v>
      </c>
      <c r="B151" s="21" t="s">
        <v>753</v>
      </c>
      <c r="C151" s="23" t="str">
        <f>$G$1</f>
        <v>N/A</v>
      </c>
      <c r="D151" s="23" t="str">
        <f>$G$1</f>
        <v>N/A</v>
      </c>
    </row>
    <row r="152" spans="1:4" ht="221" x14ac:dyDescent="0.2">
      <c r="A152" s="17" t="s">
        <v>222</v>
      </c>
      <c r="B152" s="21" t="s">
        <v>695</v>
      </c>
      <c r="C152" s="17" t="str">
        <f>$F$5&amp;CHAR(10)&amp;_xlfn.TEXTJOIN(CHAR(10),TRUE,$F$19:$F$21)</f>
        <v>ISO 14971
IEC 60601-1
IEC 60601-1-2
IEC 62366-1</v>
      </c>
      <c r="D152" s="17" t="str">
        <f>$I$6&amp;CHAR(10)&amp;_xlfn.TEXTJOIN(CHAR(10),TRUE,$I$9:$I$18)&amp;CHAR(10)&amp;$I$25&amp;CHAR(10)&amp;$I$27</f>
        <v>A010103 - 植入式系統針頭和套件（端口）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A010506 - 眼內抽吸插管針
A010602 - 牙科沖洗針</v>
      </c>
    </row>
    <row r="153" spans="1:4" ht="79" customHeight="1" x14ac:dyDescent="0.2">
      <c r="A153" s="17" t="s">
        <v>425</v>
      </c>
      <c r="B153" s="21" t="s">
        <v>695</v>
      </c>
      <c r="C153" s="17" t="str">
        <f>$F$5&amp;CHAR(10)&amp;$F$27</f>
        <v>ISO 14971
ISO 20417</v>
      </c>
      <c r="D153" s="17" t="str">
        <f>$I$6&amp;CHAR(10)&amp;_xlfn.TEXTJOIN(CHAR(10),TRUE,$I$9:$I$18)&amp;CHAR(10)&amp;$I$25&amp;CHAR(10)&amp;$I$27</f>
        <v>A010103 - 植入式系統針頭和套件（端口）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A010506 - 眼內抽吸插管針
A010602 - 牙科沖洗針</v>
      </c>
    </row>
    <row r="154" spans="1:4" ht="145" customHeight="1" x14ac:dyDescent="0.2">
      <c r="A154" s="17" t="s">
        <v>426</v>
      </c>
      <c r="B154" s="21" t="s">
        <v>695</v>
      </c>
      <c r="C154" s="17" t="str">
        <f>$F$5&amp;CHAR(10)&amp;$F$27</f>
        <v>ISO 14971
ISO 20417</v>
      </c>
      <c r="D154" s="17" t="str">
        <f>$I$6&amp;CHAR(10)&amp;_xlfn.TEXTJOIN(CHAR(10),TRUE,$I$9:$I$18)&amp;CHAR(10)&amp;$I$25&amp;CHAR(10)&amp;$I$27</f>
        <v>A010103 - 植入式系統針頭和套件（端口）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A010506 - 眼內抽吸插管針
A010602 - 牙科沖洗針</v>
      </c>
    </row>
    <row r="155" spans="1:4" ht="181" customHeight="1" x14ac:dyDescent="0.2">
      <c r="A155" s="17" t="s">
        <v>223</v>
      </c>
      <c r="B155" s="21" t="s">
        <v>695</v>
      </c>
      <c r="C155" s="17" t="str">
        <f>$F$5&amp;CHAR(10)&amp;$F$21</f>
        <v>ISO 14971
IEC 62366-1</v>
      </c>
      <c r="D155" s="17"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156" spans="1:4" x14ac:dyDescent="0.2">
      <c r="A156" s="66" t="s">
        <v>224</v>
      </c>
      <c r="B156" s="67"/>
      <c r="C156" s="67"/>
      <c r="D156" s="68"/>
    </row>
    <row r="157" spans="1:4" ht="120" customHeight="1" x14ac:dyDescent="0.2">
      <c r="A157" s="23" t="s">
        <v>225</v>
      </c>
      <c r="B157" s="21" t="s">
        <v>695</v>
      </c>
      <c r="C157" s="17" t="str">
        <f>$F$13&amp;CHAR(10)&amp;$F$14&amp;CHAR(10)&amp;$F$17&amp;CHAR(10)&amp;$F$18&amp;CHAR(10)&amp;$F$22</f>
        <v>ISO 10555-5
ISO 7864
ISO 80369-1
ISO 80369-7
ISO 8536-4</v>
      </c>
      <c r="D157" s="17" t="str">
        <f>$I$4&amp;CHAR(10)&amp;$I$5&amp;CHAR(10)&amp;$I$7&amp;CHAR(10)&amp;$I$8&amp;CHAR(10)&amp;$I$19&amp;CHAR(10)&amp;$I$24&amp;CHAR(10)&amp;$I$26</f>
        <v>A010101 - 皮下注射針
A010102 - 蝴蝶針
A010104 - 用於小瓶收集的針頭
A010105 - 真空採集針
A010401 - 動靜脈內瘻管針
A010505 - 眼內注射針
A010601 - 卡普爾針</v>
      </c>
    </row>
    <row r="158" spans="1:4" ht="119" x14ac:dyDescent="0.2">
      <c r="A158" s="17" t="s">
        <v>226</v>
      </c>
      <c r="B158" s="21" t="s">
        <v>695</v>
      </c>
      <c r="C158" s="17" t="str">
        <f>$F$5&amp;CHAR(10)</f>
        <v xml:space="preserve">ISO 14971
</v>
      </c>
      <c r="D158" s="17" t="str">
        <f>$I$4&amp;CHAR(10)&amp;$I$5&amp;CHAR(10)&amp;$I$7&amp;CHAR(10)&amp;$I$8&amp;CHAR(10)&amp;$I$19&amp;CHAR(10)&amp;$I$24&amp;CHAR(10)&amp;$I$26</f>
        <v>A010101 - 皮下注射針
A010102 - 蝴蝶針
A010104 - 用於小瓶收集的針頭
A010105 - 真空採集針
A010401 - 動靜脈內瘻管針
A010505 - 眼內注射針
A010601 - 卡普爾針</v>
      </c>
    </row>
    <row r="159" spans="1:4" ht="199" customHeight="1" x14ac:dyDescent="0.2">
      <c r="A159" s="17" t="s">
        <v>227</v>
      </c>
      <c r="B159" s="21" t="s">
        <v>695</v>
      </c>
      <c r="C159" s="17" t="str">
        <f>$F$21&amp;CHAR(10)&amp;$F$27</f>
        <v>IEC 62366-1
ISO 20417</v>
      </c>
      <c r="D159" s="17"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160" spans="1:4" x14ac:dyDescent="0.2">
      <c r="A160" s="66" t="s">
        <v>228</v>
      </c>
      <c r="B160" s="67"/>
      <c r="C160" s="67"/>
      <c r="D160" s="68"/>
    </row>
    <row r="161" spans="1:4" ht="51" x14ac:dyDescent="0.2">
      <c r="A161" s="17" t="s">
        <v>229</v>
      </c>
      <c r="B161" s="21" t="s">
        <v>753</v>
      </c>
      <c r="C161" s="23" t="str">
        <f>$G$1</f>
        <v>N/A</v>
      </c>
      <c r="D161" s="23" t="str">
        <f>$G$1</f>
        <v>N/A</v>
      </c>
    </row>
    <row r="162" spans="1:4" x14ac:dyDescent="0.2">
      <c r="A162" s="62" t="s">
        <v>230</v>
      </c>
      <c r="B162" s="63"/>
      <c r="C162" s="63"/>
      <c r="D162" s="64"/>
    </row>
    <row r="163" spans="1:4" x14ac:dyDescent="0.2">
      <c r="A163" s="23" t="s">
        <v>231</v>
      </c>
      <c r="B163" s="21" t="s">
        <v>753</v>
      </c>
      <c r="C163" s="23" t="str">
        <f t="shared" ref="C163:D165" si="10">$G$1</f>
        <v>N/A</v>
      </c>
      <c r="D163" s="23" t="str">
        <f t="shared" si="10"/>
        <v>N/A</v>
      </c>
    </row>
    <row r="164" spans="1:4" x14ac:dyDescent="0.2">
      <c r="A164" s="23" t="s">
        <v>232</v>
      </c>
      <c r="B164" s="21" t="s">
        <v>753</v>
      </c>
      <c r="C164" s="23" t="str">
        <f t="shared" si="10"/>
        <v>N/A</v>
      </c>
      <c r="D164" s="23" t="str">
        <f t="shared" si="10"/>
        <v>N/A</v>
      </c>
    </row>
    <row r="165" spans="1:4" x14ac:dyDescent="0.2">
      <c r="A165" s="23" t="s">
        <v>233</v>
      </c>
      <c r="B165" s="21" t="s">
        <v>753</v>
      </c>
      <c r="C165" s="23" t="str">
        <f t="shared" si="10"/>
        <v>N/A</v>
      </c>
      <c r="D165" s="23" t="str">
        <f t="shared" si="10"/>
        <v>N/A</v>
      </c>
    </row>
    <row r="166" spans="1:4" x14ac:dyDescent="0.2">
      <c r="A166" s="62" t="s">
        <v>234</v>
      </c>
      <c r="B166" s="63"/>
      <c r="C166" s="63"/>
      <c r="D166" s="64"/>
    </row>
    <row r="167" spans="1:4" x14ac:dyDescent="0.2">
      <c r="A167" s="23" t="s">
        <v>235</v>
      </c>
      <c r="B167" s="21" t="s">
        <v>753</v>
      </c>
      <c r="C167" s="23" t="str">
        <f>$G$1</f>
        <v>N/A</v>
      </c>
      <c r="D167" s="23" t="str">
        <f>$G$1</f>
        <v>N/A</v>
      </c>
    </row>
    <row r="168" spans="1:4" x14ac:dyDescent="0.2">
      <c r="A168" s="23" t="s">
        <v>236</v>
      </c>
      <c r="B168" s="21" t="s">
        <v>753</v>
      </c>
      <c r="C168" s="23" t="str">
        <f>$G$1</f>
        <v>N/A</v>
      </c>
      <c r="D168" s="23" t="str">
        <f>$G$1</f>
        <v>N/A</v>
      </c>
    </row>
    <row r="169" spans="1:4" ht="32" customHeight="1" x14ac:dyDescent="0.2"/>
    <row r="170" spans="1:4" ht="34" x14ac:dyDescent="0.2">
      <c r="A170" s="49" t="s">
        <v>86</v>
      </c>
      <c r="B170" s="24" t="s">
        <v>39</v>
      </c>
      <c r="C170" s="49" t="s">
        <v>40</v>
      </c>
      <c r="D170" s="49" t="s">
        <v>87</v>
      </c>
    </row>
    <row r="171" spans="1:4" x14ac:dyDescent="0.2">
      <c r="A171" s="66" t="s">
        <v>239</v>
      </c>
      <c r="B171" s="67"/>
      <c r="C171" s="67"/>
      <c r="D171" s="68"/>
    </row>
    <row r="172" spans="1:4" x14ac:dyDescent="0.2">
      <c r="A172" s="66" t="s">
        <v>237</v>
      </c>
      <c r="B172" s="67"/>
      <c r="C172" s="67"/>
      <c r="D172" s="68"/>
    </row>
    <row r="173" spans="1:4" ht="68" customHeight="1" x14ac:dyDescent="0.2">
      <c r="A173" s="69" t="s">
        <v>238</v>
      </c>
      <c r="B173" s="70"/>
      <c r="C173" s="70"/>
      <c r="D173" s="71"/>
    </row>
    <row r="174" spans="1:4" ht="125" customHeight="1" x14ac:dyDescent="0.2">
      <c r="A174" s="17" t="s">
        <v>240</v>
      </c>
      <c r="B174" s="21" t="s">
        <v>695</v>
      </c>
      <c r="C174" s="17" t="str">
        <f>$F$21&amp;CHAR(10)&amp;$F$27</f>
        <v>IEC 62366-1
ISO 20417</v>
      </c>
      <c r="D174" s="17"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175" spans="1:4" ht="93" customHeight="1" x14ac:dyDescent="0.2">
      <c r="A175" s="17" t="s">
        <v>241</v>
      </c>
      <c r="B175" s="21" t="s">
        <v>695</v>
      </c>
      <c r="C175" s="17" t="str">
        <f>$F$27</f>
        <v>ISO 20417</v>
      </c>
      <c r="D175" s="17"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176" spans="1:4" ht="128" customHeight="1" x14ac:dyDescent="0.2">
      <c r="A176" s="23" t="s">
        <v>242</v>
      </c>
      <c r="B176" s="21" t="s">
        <v>695</v>
      </c>
      <c r="C176" s="17" t="str">
        <f>$F$27</f>
        <v>ISO 20417</v>
      </c>
      <c r="D176" s="17"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177" spans="1:4" ht="34" x14ac:dyDescent="0.2">
      <c r="A177" s="17" t="s">
        <v>243</v>
      </c>
      <c r="B177" s="21" t="s">
        <v>753</v>
      </c>
      <c r="C177" s="23" t="str">
        <f t="shared" ref="C177:D179" si="11">$G$1</f>
        <v>N/A</v>
      </c>
      <c r="D177" s="23" t="str">
        <f t="shared" si="11"/>
        <v>N/A</v>
      </c>
    </row>
    <row r="178" spans="1:4" ht="51" x14ac:dyDescent="0.2">
      <c r="A178" s="17" t="s">
        <v>244</v>
      </c>
      <c r="B178" s="21" t="s">
        <v>753</v>
      </c>
      <c r="C178" s="23" t="str">
        <f t="shared" si="11"/>
        <v>N/A</v>
      </c>
      <c r="D178" s="23" t="str">
        <f t="shared" si="11"/>
        <v>N/A</v>
      </c>
    </row>
    <row r="179" spans="1:4" ht="120" customHeight="1" x14ac:dyDescent="0.2">
      <c r="A179" s="17" t="s">
        <v>254</v>
      </c>
      <c r="B179" s="21" t="s">
        <v>753</v>
      </c>
      <c r="C179" s="23" t="str">
        <f t="shared" si="11"/>
        <v>N/A</v>
      </c>
      <c r="D179" s="23" t="str">
        <f t="shared" si="11"/>
        <v>N/A</v>
      </c>
    </row>
    <row r="180" spans="1:4" ht="85" customHeight="1" x14ac:dyDescent="0.2">
      <c r="A180" s="17" t="s">
        <v>245</v>
      </c>
      <c r="B180" s="21" t="s">
        <v>695</v>
      </c>
      <c r="C180" s="17" t="str">
        <f>$F$5&amp;CHAR(10)&amp;$F$27</f>
        <v>ISO 14971
ISO 20417</v>
      </c>
      <c r="D180" s="17"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181" spans="1:4" ht="156" customHeight="1" x14ac:dyDescent="0.2">
      <c r="A181" s="17" t="s">
        <v>246</v>
      </c>
      <c r="B181" s="21" t="s">
        <v>695</v>
      </c>
      <c r="C181" s="17" t="str">
        <f>$F$27</f>
        <v>ISO 20417</v>
      </c>
      <c r="D181" s="17"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182" spans="1:4" ht="16" customHeight="1" x14ac:dyDescent="0.2">
      <c r="A182" s="66" t="s">
        <v>247</v>
      </c>
      <c r="B182" s="67"/>
      <c r="C182" s="67"/>
      <c r="D182" s="68"/>
    </row>
    <row r="183" spans="1:4" ht="16" customHeight="1" x14ac:dyDescent="0.2">
      <c r="A183" s="62" t="s">
        <v>248</v>
      </c>
      <c r="B183" s="63"/>
      <c r="C183" s="63"/>
      <c r="D183" s="64"/>
    </row>
    <row r="184" spans="1:4" ht="61" customHeight="1" x14ac:dyDescent="0.2">
      <c r="A184" s="23" t="s">
        <v>250</v>
      </c>
      <c r="B184" s="21" t="s">
        <v>695</v>
      </c>
      <c r="C184" s="17" t="str">
        <f>$F$27</f>
        <v>ISO 20417</v>
      </c>
      <c r="D184" s="17"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185" spans="1:4" ht="85" customHeight="1" x14ac:dyDescent="0.2">
      <c r="A185" s="23" t="s">
        <v>249</v>
      </c>
      <c r="B185" s="21" t="s">
        <v>695</v>
      </c>
      <c r="C185" s="17" t="str">
        <f>$F$27</f>
        <v>ISO 20417</v>
      </c>
      <c r="D185" s="17"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186" spans="1:4" ht="86" customHeight="1" x14ac:dyDescent="0.2">
      <c r="A186" s="23" t="s">
        <v>251</v>
      </c>
      <c r="B186" s="21" t="s">
        <v>695</v>
      </c>
      <c r="C186" s="17" t="str">
        <f>$F$27</f>
        <v>ISO 20417</v>
      </c>
      <c r="D186" s="17"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187" spans="1:4" ht="148" customHeight="1" x14ac:dyDescent="0.2">
      <c r="A187" s="23" t="s">
        <v>252</v>
      </c>
      <c r="B187" s="21" t="s">
        <v>695</v>
      </c>
      <c r="C187" s="17" t="str">
        <f>$F$27</f>
        <v>ISO 20417</v>
      </c>
      <c r="D187" s="17"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188" spans="1:4" ht="17" customHeight="1" x14ac:dyDescent="0.2">
      <c r="A188" s="62" t="s">
        <v>253</v>
      </c>
      <c r="B188" s="63"/>
      <c r="C188" s="63"/>
      <c r="D188" s="64"/>
    </row>
    <row r="189" spans="1:4" ht="106" customHeight="1" x14ac:dyDescent="0.2">
      <c r="A189" s="23" t="s">
        <v>651</v>
      </c>
      <c r="B189" s="21" t="s">
        <v>695</v>
      </c>
      <c r="C189" s="17" t="str">
        <f>$F$27</f>
        <v>ISO 20417</v>
      </c>
      <c r="D189" s="17"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190" spans="1:4" ht="43" customHeight="1" x14ac:dyDescent="0.2">
      <c r="A190" s="23" t="s">
        <v>652</v>
      </c>
      <c r="B190" s="21" t="s">
        <v>695</v>
      </c>
      <c r="C190" s="17" t="str">
        <f>$F$27</f>
        <v>ISO 20417</v>
      </c>
      <c r="D190" s="17"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191" spans="1:4" x14ac:dyDescent="0.2">
      <c r="A191" s="23" t="s">
        <v>653</v>
      </c>
      <c r="B191" s="21" t="s">
        <v>753</v>
      </c>
      <c r="C191" s="23" t="str">
        <f>$G$1</f>
        <v>N/A</v>
      </c>
      <c r="D191" s="23" t="str">
        <f>$G$1</f>
        <v>N/A</v>
      </c>
    </row>
    <row r="192" spans="1:4" ht="50" customHeight="1" x14ac:dyDescent="0.2">
      <c r="A192" s="23" t="s">
        <v>260</v>
      </c>
      <c r="B192" s="21" t="s">
        <v>695</v>
      </c>
      <c r="C192" s="17" t="str">
        <f t="shared" ref="C192:C197" si="12">$F$27</f>
        <v>ISO 20417</v>
      </c>
      <c r="D192" s="17" t="str">
        <f t="shared" ref="D192:D204" si="13">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193" spans="1:4" ht="74" customHeight="1" x14ac:dyDescent="0.2">
      <c r="A193" s="23" t="s">
        <v>261</v>
      </c>
      <c r="B193" s="21" t="s">
        <v>695</v>
      </c>
      <c r="C193" s="17" t="str">
        <f t="shared" si="12"/>
        <v>ISO 20417</v>
      </c>
      <c r="D193" s="17" t="str">
        <f t="shared" si="13"/>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194" spans="1:4" ht="81" customHeight="1" x14ac:dyDescent="0.2">
      <c r="A194" s="23" t="s">
        <v>262</v>
      </c>
      <c r="B194" s="21" t="s">
        <v>695</v>
      </c>
      <c r="C194" s="17" t="str">
        <f t="shared" si="12"/>
        <v>ISO 20417</v>
      </c>
      <c r="D194" s="17" t="str">
        <f t="shared" si="13"/>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195" spans="1:4" ht="90" customHeight="1" x14ac:dyDescent="0.2">
      <c r="A195" s="23" t="s">
        <v>305</v>
      </c>
      <c r="B195" s="21" t="s">
        <v>695</v>
      </c>
      <c r="C195" s="17" t="str">
        <f t="shared" si="12"/>
        <v>ISO 20417</v>
      </c>
      <c r="D195" s="17" t="str">
        <f t="shared" si="13"/>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196" spans="1:4" ht="69" customHeight="1" x14ac:dyDescent="0.2">
      <c r="A196" s="23" t="s">
        <v>263</v>
      </c>
      <c r="B196" s="21" t="s">
        <v>695</v>
      </c>
      <c r="C196" s="17" t="str">
        <f t="shared" si="12"/>
        <v>ISO 20417</v>
      </c>
      <c r="D196" s="17" t="str">
        <f t="shared" si="13"/>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197" spans="1:4" ht="88" customHeight="1" x14ac:dyDescent="0.2">
      <c r="A197" s="23" t="s">
        <v>599</v>
      </c>
      <c r="B197" s="21" t="s">
        <v>695</v>
      </c>
      <c r="C197" s="17" t="str">
        <f t="shared" si="12"/>
        <v>ISO 20417</v>
      </c>
      <c r="D197" s="17" t="str">
        <f t="shared" si="13"/>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198" spans="1:4" ht="90" customHeight="1" x14ac:dyDescent="0.2">
      <c r="A198" s="23" t="s">
        <v>265</v>
      </c>
      <c r="B198" s="21" t="s">
        <v>695</v>
      </c>
      <c r="C198" s="17" t="str">
        <f>_xlfn.TEXTJOIN(CHAR(10),TRUE,$F$25:$F$27)</f>
        <v>ISO 11607-1
ISO 11607-2
ISO 20417</v>
      </c>
      <c r="D198" s="17" t="str">
        <f t="shared" si="13"/>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199" spans="1:4" ht="78" customHeight="1" x14ac:dyDescent="0.2">
      <c r="A199" s="17" t="s">
        <v>266</v>
      </c>
      <c r="B199" s="21" t="s">
        <v>695</v>
      </c>
      <c r="C199" s="17" t="str">
        <f>$F$27</f>
        <v>ISO 20417</v>
      </c>
      <c r="D199" s="17" t="str">
        <f t="shared" si="13"/>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200" spans="1:4" ht="74" customHeight="1" x14ac:dyDescent="0.2">
      <c r="A200" s="23" t="s">
        <v>267</v>
      </c>
      <c r="B200" s="21" t="s">
        <v>695</v>
      </c>
      <c r="C200" s="17" t="str">
        <f>_xlfn.TEXTJOIN(CHAR(10),TRUE,$F$25:$F$27)</f>
        <v>ISO 11607-1
ISO 11607-2
ISO 20417</v>
      </c>
      <c r="D200" s="17" t="str">
        <f t="shared" si="13"/>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201" spans="1:4" ht="86" customHeight="1" x14ac:dyDescent="0.2">
      <c r="A201" s="23" t="s">
        <v>294</v>
      </c>
      <c r="B201" s="21" t="s">
        <v>695</v>
      </c>
      <c r="C201" s="17" t="str">
        <f>_xlfn.TEXTJOIN(CHAR(10),TRUE,$F$25:$F$27)</f>
        <v>ISO 11607-1
ISO 11607-2
ISO 20417</v>
      </c>
      <c r="D201" s="17" t="str">
        <f t="shared" si="13"/>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202" spans="1:4" ht="75" customHeight="1" x14ac:dyDescent="0.2">
      <c r="A202" s="23" t="s">
        <v>295</v>
      </c>
      <c r="B202" s="21" t="s">
        <v>695</v>
      </c>
      <c r="C202" s="17" t="str">
        <f>$F$21&amp;CHAR(10)&amp;$F$27</f>
        <v>IEC 62366-1
ISO 20417</v>
      </c>
      <c r="D202" s="17" t="str">
        <f t="shared" si="13"/>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203" spans="1:4" ht="62" customHeight="1" x14ac:dyDescent="0.2">
      <c r="A203" s="17" t="s">
        <v>304</v>
      </c>
      <c r="B203" s="21" t="s">
        <v>695</v>
      </c>
      <c r="C203" s="17" t="str">
        <f>$F$27</f>
        <v>ISO 20417</v>
      </c>
      <c r="D203" s="17" t="str">
        <f t="shared" si="13"/>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204" spans="1:4" ht="151" customHeight="1" x14ac:dyDescent="0.2">
      <c r="A204" s="17" t="s">
        <v>296</v>
      </c>
      <c r="B204" s="21" t="s">
        <v>695</v>
      </c>
      <c r="C204" s="17" t="str">
        <f>$F$21&amp;CHAR(10)&amp;$F$27</f>
        <v>IEC 62366-1
ISO 20417</v>
      </c>
      <c r="D204" s="17" t="str">
        <f t="shared" si="13"/>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205" spans="1:4" x14ac:dyDescent="0.2">
      <c r="A205" s="23" t="s">
        <v>297</v>
      </c>
      <c r="B205" s="21" t="s">
        <v>753</v>
      </c>
      <c r="C205" s="23" t="str">
        <f>$G$1</f>
        <v>N/A</v>
      </c>
      <c r="D205" s="23" t="str">
        <f>$G$1</f>
        <v>N/A</v>
      </c>
    </row>
    <row r="206" spans="1:4" ht="16" customHeight="1" x14ac:dyDescent="0.2">
      <c r="A206" s="66" t="s">
        <v>298</v>
      </c>
      <c r="B206" s="67"/>
      <c r="C206" s="67"/>
      <c r="D206" s="68"/>
    </row>
    <row r="207" spans="1:4" ht="17" customHeight="1" x14ac:dyDescent="0.2">
      <c r="A207" s="62" t="s">
        <v>299</v>
      </c>
      <c r="B207" s="63"/>
      <c r="C207" s="63"/>
      <c r="D207" s="64"/>
    </row>
    <row r="208" spans="1:4" ht="71" customHeight="1" x14ac:dyDescent="0.2">
      <c r="A208" s="23" t="s">
        <v>300</v>
      </c>
      <c r="B208" s="21" t="s">
        <v>695</v>
      </c>
      <c r="C208" s="17" t="str">
        <f>_xlfn.TEXTJOIN(CHAR(10),TRUE,$F$25:$F$27)</f>
        <v>ISO 11607-1
ISO 11607-2
ISO 20417</v>
      </c>
      <c r="D208" s="17" t="str">
        <f t="shared" ref="D208:D217" si="14">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209" spans="1:4" ht="86" customHeight="1" x14ac:dyDescent="0.2">
      <c r="A209" s="23" t="s">
        <v>301</v>
      </c>
      <c r="B209" s="21" t="s">
        <v>695</v>
      </c>
      <c r="C209" s="17" t="str">
        <f>_xlfn.TEXTJOIN(CHAR(10),TRUE,$F$25:$F$27)</f>
        <v>ISO 11607-1
ISO 11607-2
ISO 20417</v>
      </c>
      <c r="D209" s="17" t="str">
        <f t="shared" si="14"/>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210" spans="1:4" ht="78" customHeight="1" x14ac:dyDescent="0.2">
      <c r="A210" s="23" t="s">
        <v>302</v>
      </c>
      <c r="B210" s="21" t="s">
        <v>695</v>
      </c>
      <c r="C210" s="17" t="str">
        <f>_xlfn.TEXTJOIN(CHAR(10),TRUE,$F$23:$F$27)</f>
        <v>ISO 10993-7
ISO 11135
ISO 11607-1
ISO 11607-2
ISO 20417</v>
      </c>
      <c r="D210" s="17" t="str">
        <f t="shared" si="14"/>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211" spans="1:4" ht="62" customHeight="1" x14ac:dyDescent="0.2">
      <c r="A211" s="23" t="s">
        <v>303</v>
      </c>
      <c r="B211" s="21" t="s">
        <v>695</v>
      </c>
      <c r="C211" s="17" t="str">
        <f>_xlfn.TEXTJOIN(CHAR(10),TRUE,$F$25:$F$27)</f>
        <v>ISO 11607-1
ISO 11607-2
ISO 20417</v>
      </c>
      <c r="D211" s="17" t="str">
        <f t="shared" si="14"/>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212" spans="1:4" ht="78" customHeight="1" x14ac:dyDescent="0.2">
      <c r="A212" s="23" t="s">
        <v>498</v>
      </c>
      <c r="B212" s="21" t="s">
        <v>695</v>
      </c>
      <c r="C212" s="17" t="str">
        <f>_xlfn.TEXTJOIN(CHAR(10),TRUE,$F$25:$F$27)</f>
        <v>ISO 11607-1
ISO 11607-2
ISO 20417</v>
      </c>
      <c r="D212" s="17" t="str">
        <f t="shared" si="14"/>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213" spans="1:4" ht="82" customHeight="1" x14ac:dyDescent="0.2">
      <c r="A213" s="23" t="s">
        <v>499</v>
      </c>
      <c r="B213" s="21" t="s">
        <v>695</v>
      </c>
      <c r="C213" s="17" t="str">
        <f>$F$27</f>
        <v>ISO 20417</v>
      </c>
      <c r="D213" s="17" t="str">
        <f t="shared" si="14"/>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214" spans="1:4" ht="97" customHeight="1" x14ac:dyDescent="0.2">
      <c r="A214" s="23" t="s">
        <v>500</v>
      </c>
      <c r="B214" s="21" t="s">
        <v>695</v>
      </c>
      <c r="C214" s="17" t="str">
        <f>$F$27</f>
        <v>ISO 20417</v>
      </c>
      <c r="D214" s="17" t="str">
        <f t="shared" si="14"/>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215" spans="1:4" ht="104" customHeight="1" x14ac:dyDescent="0.2">
      <c r="A215" s="23" t="s">
        <v>497</v>
      </c>
      <c r="B215" s="21" t="s">
        <v>695</v>
      </c>
      <c r="C215" s="17" t="str">
        <f>$F$27</f>
        <v>ISO 20417</v>
      </c>
      <c r="D215" s="17" t="str">
        <f t="shared" si="14"/>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216" spans="1:4" ht="120" customHeight="1" x14ac:dyDescent="0.2">
      <c r="A216" s="23" t="s">
        <v>501</v>
      </c>
      <c r="B216" s="21" t="s">
        <v>695</v>
      </c>
      <c r="C216" s="17" t="str">
        <f>$F$27</f>
        <v>ISO 20417</v>
      </c>
      <c r="D216" s="17" t="str">
        <f t="shared" si="14"/>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217" spans="1:4" ht="170" customHeight="1" x14ac:dyDescent="0.2">
      <c r="A217" s="23" t="s">
        <v>319</v>
      </c>
      <c r="B217" s="21" t="s">
        <v>695</v>
      </c>
      <c r="C217" s="17" t="str">
        <f>_xlfn.TEXTJOIN(CHAR(10),TRUE,$F$25:$F$27)</f>
        <v>ISO 11607-1
ISO 11607-2
ISO 20417</v>
      </c>
      <c r="D217" s="17" t="str">
        <f t="shared" si="14"/>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218" spans="1:4" x14ac:dyDescent="0.2">
      <c r="A218" s="66" t="s">
        <v>306</v>
      </c>
      <c r="B218" s="67"/>
      <c r="C218" s="67"/>
      <c r="D218" s="68"/>
    </row>
    <row r="219" spans="1:4" ht="17" customHeight="1" x14ac:dyDescent="0.2">
      <c r="A219" s="62" t="s">
        <v>307</v>
      </c>
      <c r="B219" s="63"/>
      <c r="C219" s="63"/>
      <c r="D219" s="64"/>
    </row>
    <row r="220" spans="1:4" ht="75" customHeight="1" x14ac:dyDescent="0.2">
      <c r="A220" s="23" t="s">
        <v>308</v>
      </c>
      <c r="B220" s="21" t="s">
        <v>695</v>
      </c>
      <c r="C220" s="17" t="str">
        <f t="shared" ref="C220:C229" si="15">$F$27</f>
        <v>ISO 20417</v>
      </c>
      <c r="D220" s="17" t="str">
        <f t="shared" ref="D220:D229" si="16">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221" spans="1:4" ht="77" customHeight="1" x14ac:dyDescent="0.2">
      <c r="A221" s="23" t="s">
        <v>309</v>
      </c>
      <c r="B221" s="21" t="s">
        <v>695</v>
      </c>
      <c r="C221" s="17" t="str">
        <f t="shared" si="15"/>
        <v>ISO 20417</v>
      </c>
      <c r="D221" s="17" t="str">
        <f t="shared" si="16"/>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222" spans="1:4" ht="76" customHeight="1" x14ac:dyDescent="0.2">
      <c r="A222" s="23" t="s">
        <v>310</v>
      </c>
      <c r="B222" s="21" t="s">
        <v>695</v>
      </c>
      <c r="C222" s="17" t="str">
        <f t="shared" si="15"/>
        <v>ISO 20417</v>
      </c>
      <c r="D222" s="17" t="str">
        <f t="shared" si="16"/>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223" spans="1:4" ht="61" customHeight="1" x14ac:dyDescent="0.2">
      <c r="A223" s="23" t="s">
        <v>311</v>
      </c>
      <c r="B223" s="21" t="s">
        <v>695</v>
      </c>
      <c r="C223" s="17" t="str">
        <f t="shared" si="15"/>
        <v>ISO 20417</v>
      </c>
      <c r="D223" s="17" t="str">
        <f t="shared" si="16"/>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224" spans="1:4" ht="71" customHeight="1" x14ac:dyDescent="0.2">
      <c r="A224" s="23" t="s">
        <v>312</v>
      </c>
      <c r="B224" s="21" t="s">
        <v>695</v>
      </c>
      <c r="C224" s="17" t="str">
        <f t="shared" si="15"/>
        <v>ISO 20417</v>
      </c>
      <c r="D224" s="17" t="str">
        <f t="shared" si="16"/>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225" spans="1:4" ht="93" customHeight="1" x14ac:dyDescent="0.2">
      <c r="A225" s="23" t="s">
        <v>313</v>
      </c>
      <c r="B225" s="21" t="s">
        <v>695</v>
      </c>
      <c r="C225" s="17" t="str">
        <f t="shared" si="15"/>
        <v>ISO 20417</v>
      </c>
      <c r="D225" s="17" t="str">
        <f t="shared" si="16"/>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226" spans="1:4" ht="69" customHeight="1" x14ac:dyDescent="0.2">
      <c r="A226" s="23" t="s">
        <v>314</v>
      </c>
      <c r="B226" s="21" t="s">
        <v>695</v>
      </c>
      <c r="C226" s="17" t="str">
        <f t="shared" si="15"/>
        <v>ISO 20417</v>
      </c>
      <c r="D226" s="17" t="str">
        <f t="shared" si="16"/>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227" spans="1:4" ht="100" customHeight="1" x14ac:dyDescent="0.2">
      <c r="A227" s="23" t="s">
        <v>315</v>
      </c>
      <c r="B227" s="21" t="s">
        <v>695</v>
      </c>
      <c r="C227" s="17" t="str">
        <f t="shared" si="15"/>
        <v>ISO 20417</v>
      </c>
      <c r="D227" s="17" t="str">
        <f t="shared" si="16"/>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228" spans="1:4" ht="90" customHeight="1" x14ac:dyDescent="0.2">
      <c r="A228" s="17" t="s">
        <v>316</v>
      </c>
      <c r="B228" s="21" t="s">
        <v>695</v>
      </c>
      <c r="C228" s="17" t="str">
        <f t="shared" si="15"/>
        <v>ISO 20417</v>
      </c>
      <c r="D228" s="17" t="str">
        <f t="shared" si="16"/>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229" spans="1:4" ht="102" customHeight="1" x14ac:dyDescent="0.2">
      <c r="A229" s="23" t="s">
        <v>317</v>
      </c>
      <c r="B229" s="21" t="s">
        <v>695</v>
      </c>
      <c r="C229" s="17" t="str">
        <f t="shared" si="15"/>
        <v>ISO 20417</v>
      </c>
      <c r="D229" s="17" t="str">
        <f t="shared" si="16"/>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230" spans="1:4" ht="16" customHeight="1" x14ac:dyDescent="0.2">
      <c r="A230" s="62" t="s">
        <v>318</v>
      </c>
      <c r="B230" s="63"/>
      <c r="C230" s="63"/>
      <c r="D230" s="64"/>
    </row>
    <row r="231" spans="1:4" ht="115" customHeight="1" x14ac:dyDescent="0.2">
      <c r="A231" s="17" t="s">
        <v>654</v>
      </c>
      <c r="B231" s="21" t="s">
        <v>695</v>
      </c>
      <c r="C231" s="17" t="str">
        <f>$F$27</f>
        <v>ISO 20417</v>
      </c>
      <c r="D231" s="17" t="str">
        <f>$I$6&amp;CHAR(10)&amp;_xlfn.TEXTJOIN(CHAR(10),TRUE,$I$9:$I$18)&amp;CHAR(10)&amp;$I$25&amp;CHAR(10)&amp;$I$27</f>
        <v>A010103 - 植入式系統針頭和套件（端口）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A010506 - 眼內抽吸插管針
A010602 - 牙科沖洗針</v>
      </c>
    </row>
    <row r="232" spans="1:4" ht="73" customHeight="1" x14ac:dyDescent="0.2">
      <c r="A232" s="17" t="s">
        <v>655</v>
      </c>
      <c r="B232" s="21" t="s">
        <v>695</v>
      </c>
      <c r="C232" s="17" t="str">
        <f>$F$27</f>
        <v>ISO 20417</v>
      </c>
      <c r="D232" s="17" t="str">
        <f>$I$6&amp;CHAR(10)&amp;_xlfn.TEXTJOIN(CHAR(10),TRUE,$I$9:$I$18)&amp;CHAR(10)&amp;$I$25&amp;CHAR(10)&amp;$I$27</f>
        <v>A010103 - 植入式系統針頭和套件（端口）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A010506 - 眼內抽吸插管針
A010602 - 牙科沖洗針</v>
      </c>
    </row>
    <row r="233" spans="1:4" ht="47" customHeight="1" x14ac:dyDescent="0.2">
      <c r="A233" s="17" t="s">
        <v>656</v>
      </c>
      <c r="B233" s="21" t="s">
        <v>695</v>
      </c>
      <c r="C233" s="17" t="str">
        <f>$F$27</f>
        <v>ISO 20417</v>
      </c>
      <c r="D233" s="17" t="str">
        <f>$I$6&amp;CHAR(10)&amp;_xlfn.TEXTJOIN(CHAR(10),TRUE,$I$9:$I$18)&amp;CHAR(10)&amp;$I$25&amp;CHAR(10)&amp;$I$27</f>
        <v>A010103 - 植入式系統針頭和套件（端口）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A010506 - 眼內抽吸插管針
A010602 - 牙科沖洗針</v>
      </c>
    </row>
    <row r="234" spans="1:4" ht="71" customHeight="1" x14ac:dyDescent="0.2">
      <c r="A234" s="17" t="s">
        <v>657</v>
      </c>
      <c r="B234" s="21" t="s">
        <v>695</v>
      </c>
      <c r="C234" s="17" t="str">
        <f>$F$27</f>
        <v>ISO 20417</v>
      </c>
      <c r="D234" s="17" t="str">
        <f>$I$6&amp;CHAR(10)&amp;_xlfn.TEXTJOIN(CHAR(10),TRUE,$I$9:$I$18)&amp;CHAR(10)&amp;$I$25&amp;CHAR(10)&amp;$I$27</f>
        <v>A010103 - 植入式系統針頭和套件（端口）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A010506 - 眼內抽吸插管針
A010602 - 牙科沖洗針</v>
      </c>
    </row>
    <row r="235" spans="1:4" ht="171" customHeight="1" x14ac:dyDescent="0.2">
      <c r="A235" s="23" t="s">
        <v>321</v>
      </c>
      <c r="B235" s="21" t="s">
        <v>695</v>
      </c>
      <c r="C235" s="17" t="str">
        <f>_xlfn.TEXTJOIN(CHAR(10),TRUE,$F$25:$F$27)</f>
        <v>ISO 11607-1
ISO 11607-2
ISO 20417</v>
      </c>
      <c r="D235" s="17" t="str">
        <f t="shared" ref="D235:D237" si="17">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236" spans="1:4" ht="184" customHeight="1" x14ac:dyDescent="0.2">
      <c r="A236" s="23" t="s">
        <v>320</v>
      </c>
      <c r="B236" s="21" t="s">
        <v>695</v>
      </c>
      <c r="C236" s="17" t="str">
        <f>$F$27</f>
        <v>ISO 20417</v>
      </c>
      <c r="D236" s="17" t="str">
        <f t="shared" si="17"/>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237" spans="1:4" ht="205" customHeight="1" x14ac:dyDescent="0.2">
      <c r="A237" s="17" t="s">
        <v>680</v>
      </c>
      <c r="B237" s="21" t="s">
        <v>695</v>
      </c>
      <c r="C237" s="17" t="str">
        <f>$F$21&amp;CHAR(10)&amp;$F$27</f>
        <v>IEC 62366-1
ISO 20417</v>
      </c>
      <c r="D237" s="17" t="str">
        <f t="shared" si="17"/>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238" spans="1:4" ht="73" customHeight="1" x14ac:dyDescent="0.2">
      <c r="A238" s="23" t="s">
        <v>322</v>
      </c>
      <c r="B238" s="21" t="s">
        <v>753</v>
      </c>
      <c r="C238" s="23" t="str">
        <f>$G$1</f>
        <v>N/A</v>
      </c>
      <c r="D238" s="23" t="str">
        <f>$G$1</f>
        <v>N/A</v>
      </c>
    </row>
    <row r="239" spans="1:4" ht="200" customHeight="1" x14ac:dyDescent="0.2">
      <c r="A239" s="17" t="s">
        <v>763</v>
      </c>
      <c r="B239" s="21" t="s">
        <v>695</v>
      </c>
      <c r="C239" s="17" t="str">
        <f>$F$5&amp;CHAR(10)&amp;_xlfn.TEXTJOIN(CHAR(10),TRUE,$F$25:$F$27)</f>
        <v>ISO 14971
ISO 11607-1
ISO 11607-2
ISO 20417</v>
      </c>
      <c r="D239" s="17"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240" spans="1:4" ht="17" customHeight="1" x14ac:dyDescent="0.2">
      <c r="A240" s="62" t="s">
        <v>323</v>
      </c>
      <c r="B240" s="63"/>
      <c r="C240" s="63"/>
      <c r="D240" s="64"/>
    </row>
    <row r="241" spans="1:4" ht="221" x14ac:dyDescent="0.2">
      <c r="A241" s="17" t="s">
        <v>658</v>
      </c>
      <c r="B241" s="21" t="s">
        <v>695</v>
      </c>
      <c r="C241" s="17" t="str">
        <f>$F$21&amp;CHAR(10)&amp;$F$27</f>
        <v>IEC 62366-1
ISO 20417</v>
      </c>
      <c r="D241" s="17" t="str">
        <f>$I$6&amp;CHAR(10)&amp;_xlfn.TEXTJOIN(CHAR(10),TRUE,$I$9:$I$18)&amp;CHAR(10)&amp;$I$25&amp;CHAR(10)&amp;$I$27</f>
        <v>A010103 - 植入式系統針頭和套件（端口）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A010506 - 眼內抽吸插管針
A010602 - 牙科沖洗針</v>
      </c>
    </row>
    <row r="242" spans="1:4" ht="221" x14ac:dyDescent="0.2">
      <c r="A242" s="17" t="s">
        <v>659</v>
      </c>
      <c r="B242" s="21" t="s">
        <v>695</v>
      </c>
      <c r="C242" s="17" t="str">
        <f>$F$21&amp;CHAR(10)&amp;$F$27</f>
        <v>IEC 62366-1
ISO 20417</v>
      </c>
      <c r="D242" s="17" t="str">
        <f>$I$6&amp;CHAR(10)&amp;_xlfn.TEXTJOIN(CHAR(10),TRUE,$I$9:$I$18)&amp;CHAR(10)&amp;$I$25&amp;CHAR(10)&amp;$I$27</f>
        <v>A010103 - 植入式系統針頭和套件（端口）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A010506 - 眼內抽吸插管針
A010602 - 牙科沖洗針</v>
      </c>
    </row>
    <row r="243" spans="1:4" x14ac:dyDescent="0.2">
      <c r="A243" s="62" t="s">
        <v>324</v>
      </c>
      <c r="B243" s="63"/>
      <c r="C243" s="63"/>
      <c r="D243" s="64"/>
    </row>
    <row r="244" spans="1:4" ht="111" customHeight="1" x14ac:dyDescent="0.2">
      <c r="A244" s="17" t="s">
        <v>660</v>
      </c>
      <c r="B244" s="21" t="s">
        <v>695</v>
      </c>
      <c r="C244" s="17" t="str">
        <f>$F$27&amp;CHAR(10)&amp;$F$28</f>
        <v>ISO 20417
IEC 63000</v>
      </c>
      <c r="D244" s="17" t="str">
        <f>$I$6&amp;CHAR(10)&amp;_xlfn.TEXTJOIN(CHAR(10),TRUE,$I$9:$I$18)&amp;CHAR(10)&amp;$I$25&amp;CHAR(10)&amp;$I$27</f>
        <v>A010103 - 植入式系統針頭和套件（端口）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A010506 - 眼內抽吸插管針
A010602 - 牙科沖洗針</v>
      </c>
    </row>
    <row r="245" spans="1:4" ht="100" customHeight="1" x14ac:dyDescent="0.2">
      <c r="A245" s="17" t="s">
        <v>661</v>
      </c>
      <c r="B245" s="21" t="s">
        <v>695</v>
      </c>
      <c r="C245" s="17" t="str">
        <f>$F$27&amp;CHAR(10)&amp;$F$28</f>
        <v>ISO 20417
IEC 63000</v>
      </c>
      <c r="D245" s="17" t="str">
        <f>$I$6&amp;CHAR(10)&amp;_xlfn.TEXTJOIN(CHAR(10),TRUE,$I$9:$I$18)&amp;CHAR(10)&amp;$I$25&amp;CHAR(10)&amp;$I$27</f>
        <v>A010103 - 植入式系統針頭和套件（端口）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A010506 - 眼內抽吸插管針
A010602 - 牙科沖洗針</v>
      </c>
    </row>
    <row r="246" spans="1:4" ht="46" customHeight="1" x14ac:dyDescent="0.2">
      <c r="A246" s="69" t="s">
        <v>325</v>
      </c>
      <c r="B246" s="70"/>
      <c r="C246" s="70"/>
      <c r="D246" s="71"/>
    </row>
    <row r="247" spans="1:4" ht="78" customHeight="1" x14ac:dyDescent="0.2">
      <c r="A247" s="23" t="s">
        <v>662</v>
      </c>
      <c r="B247" s="21" t="s">
        <v>695</v>
      </c>
      <c r="C247" s="17" t="str">
        <f>$F$27</f>
        <v>ISO 20417</v>
      </c>
      <c r="D247" s="17"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248" spans="1:4" ht="92" customHeight="1" x14ac:dyDescent="0.2">
      <c r="A248" s="17" t="s">
        <v>663</v>
      </c>
      <c r="B248" s="21" t="s">
        <v>695</v>
      </c>
      <c r="C248" s="17" t="str">
        <f>$F$27&amp;CHAR(10)&amp;$F$28</f>
        <v>ISO 20417
IEC 63000</v>
      </c>
      <c r="D248" s="17" t="str">
        <f>$I$6&amp;CHAR(10)&amp;_xlfn.TEXTJOIN(CHAR(10),TRUE,$I$9:$I$18)&amp;CHAR(10)&amp;$I$25&amp;CHAR(10)&amp;$I$27</f>
        <v>A010103 - 植入式系統針頭和套件（端口）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A010506 - 眼內抽吸插管針
A010602 - 牙科沖洗針</v>
      </c>
    </row>
    <row r="249" spans="1:4" ht="121" customHeight="1" x14ac:dyDescent="0.2">
      <c r="A249" s="17" t="s">
        <v>664</v>
      </c>
      <c r="B249" s="21" t="s">
        <v>695</v>
      </c>
      <c r="C249" s="17" t="str">
        <f>$F$27&amp;CHAR(10)&amp;$F$28</f>
        <v>ISO 20417
IEC 63000</v>
      </c>
      <c r="D249" s="17" t="str">
        <f>$I$6&amp;CHAR(10)&amp;_xlfn.TEXTJOIN(CHAR(10),TRUE,$I$9:$I$18)&amp;CHAR(10)&amp;$I$25&amp;CHAR(10)&amp;$I$27</f>
        <v>A010103 - 植入式系統針頭和套件（端口）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A010506 - 眼內抽吸插管針
A010602 - 牙科沖洗針</v>
      </c>
    </row>
    <row r="250" spans="1:4" ht="83" customHeight="1" x14ac:dyDescent="0.2">
      <c r="A250" s="17" t="s">
        <v>665</v>
      </c>
      <c r="B250" s="21" t="s">
        <v>695</v>
      </c>
      <c r="C250" s="17" t="str">
        <f>$F$6&amp;CHAR(10)&amp;$F$27</f>
        <v>ISO 10993-1
ISO 20417</v>
      </c>
      <c r="D250" s="17"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251" spans="1:4" ht="102" customHeight="1" x14ac:dyDescent="0.2">
      <c r="A251" s="23" t="s">
        <v>666</v>
      </c>
      <c r="B251" s="21" t="s">
        <v>695</v>
      </c>
      <c r="C251" s="17" t="str">
        <f>$F$6&amp;CHAR(10)&amp;$F$27</f>
        <v>ISO 10993-1
ISO 20417</v>
      </c>
      <c r="D251" s="17"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252" spans="1:4" ht="139" customHeight="1" x14ac:dyDescent="0.2">
      <c r="A252" s="17" t="s">
        <v>667</v>
      </c>
      <c r="B252" s="21" t="s">
        <v>695</v>
      </c>
      <c r="C252" s="17" t="str">
        <f>$F$5&amp;CHAR(10)&amp;$F$28</f>
        <v>ISO 14971
IEC 63000</v>
      </c>
      <c r="D252" s="17" t="str">
        <f>$I$6&amp;CHAR(10)&amp;_xlfn.TEXTJOIN(CHAR(10),TRUE,$I$9:$I$18)&amp;CHAR(10)&amp;$I$25&amp;CHAR(10)&amp;$I$27</f>
        <v>A010103 - 植入式系統針頭和套件（端口）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A010506 - 眼內抽吸插管針
A010602 - 牙科沖洗針</v>
      </c>
    </row>
    <row r="253" spans="1:4" ht="168" customHeight="1" x14ac:dyDescent="0.2">
      <c r="A253" s="17" t="s">
        <v>326</v>
      </c>
      <c r="B253" s="21" t="s">
        <v>695</v>
      </c>
      <c r="C253" s="17" t="str">
        <f>$F$6&amp;CHAR(10)&amp;$F$27</f>
        <v>ISO 10993-1
ISO 20417</v>
      </c>
      <c r="D253" s="17"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254" spans="1:4" x14ac:dyDescent="0.2">
      <c r="A254" s="23" t="s">
        <v>327</v>
      </c>
      <c r="B254" s="21" t="s">
        <v>753</v>
      </c>
      <c r="C254" s="23" t="str">
        <f>$G$1</f>
        <v>N/A</v>
      </c>
      <c r="D254" s="23" t="str">
        <f>$G$1</f>
        <v>N/A</v>
      </c>
    </row>
    <row r="255" spans="1:4" x14ac:dyDescent="0.2">
      <c r="A255" s="62" t="s">
        <v>328</v>
      </c>
      <c r="B255" s="63"/>
      <c r="C255" s="63"/>
      <c r="D255" s="64"/>
    </row>
    <row r="256" spans="1:4" ht="132" customHeight="1" x14ac:dyDescent="0.2">
      <c r="A256" s="23" t="s">
        <v>668</v>
      </c>
      <c r="B256" s="21" t="s">
        <v>695</v>
      </c>
      <c r="C256" s="17" t="str">
        <f>$F$27</f>
        <v>ISO 20417</v>
      </c>
      <c r="D256" s="17"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257" spans="1:4" ht="131" customHeight="1" x14ac:dyDescent="0.2">
      <c r="A257" s="23" t="s">
        <v>669</v>
      </c>
      <c r="B257" s="21" t="s">
        <v>695</v>
      </c>
      <c r="C257" s="17" t="str">
        <f>$F$27</f>
        <v>ISO 20417</v>
      </c>
      <c r="D257" s="17"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258" spans="1:4" x14ac:dyDescent="0.2">
      <c r="A258" s="23" t="s">
        <v>329</v>
      </c>
      <c r="B258" s="21" t="s">
        <v>753</v>
      </c>
      <c r="C258" s="23" t="str">
        <f t="shared" ref="C258:D260" si="18">$G$1</f>
        <v>N/A</v>
      </c>
      <c r="D258" s="23" t="str">
        <f t="shared" si="18"/>
        <v>N/A</v>
      </c>
    </row>
    <row r="259" spans="1:4" x14ac:dyDescent="0.2">
      <c r="A259" s="23" t="s">
        <v>330</v>
      </c>
      <c r="B259" s="21" t="s">
        <v>753</v>
      </c>
      <c r="C259" s="23" t="str">
        <f t="shared" si="18"/>
        <v>N/A</v>
      </c>
      <c r="D259" s="23" t="str">
        <f t="shared" si="18"/>
        <v>N/A</v>
      </c>
    </row>
    <row r="260" spans="1:4" x14ac:dyDescent="0.2">
      <c r="A260" s="23" t="s">
        <v>331</v>
      </c>
      <c r="B260" s="21" t="s">
        <v>753</v>
      </c>
      <c r="C260" s="23" t="str">
        <f t="shared" si="18"/>
        <v>N/A</v>
      </c>
      <c r="D260" s="23" t="str">
        <f t="shared" si="18"/>
        <v>N/A</v>
      </c>
    </row>
    <row r="261" spans="1:4" ht="106" customHeight="1" x14ac:dyDescent="0.2">
      <c r="A261" s="23" t="s">
        <v>332</v>
      </c>
      <c r="B261" s="21" t="s">
        <v>695</v>
      </c>
      <c r="C261" s="17" t="str">
        <f>$F$27</f>
        <v>ISO 20417</v>
      </c>
      <c r="D261" s="17"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262" spans="1:4" ht="71" customHeight="1" x14ac:dyDescent="0.2">
      <c r="A262" s="23" t="s">
        <v>333</v>
      </c>
      <c r="B262" s="21" t="s">
        <v>695</v>
      </c>
      <c r="C262" s="17" t="str">
        <f>$F$27</f>
        <v>ISO 20417</v>
      </c>
      <c r="D262" s="17"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263" spans="1:4" x14ac:dyDescent="0.2">
      <c r="A263" s="23" t="s">
        <v>334</v>
      </c>
      <c r="B263" s="21" t="s">
        <v>753</v>
      </c>
      <c r="C263" s="23" t="str">
        <f>$G$1</f>
        <v>N/A</v>
      </c>
      <c r="D263" s="23" t="str">
        <f>$G$1</f>
        <v>N/A</v>
      </c>
    </row>
    <row r="264" spans="1:4" ht="154" customHeight="1" x14ac:dyDescent="0.2">
      <c r="A264" s="17" t="s">
        <v>335</v>
      </c>
      <c r="B264" s="21" t="s">
        <v>695</v>
      </c>
      <c r="C264" s="17" t="str">
        <f>$F$27</f>
        <v>ISO 20417</v>
      </c>
      <c r="D264" s="17"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sheetData>
  <mergeCells count="59">
    <mergeCell ref="A240:D240"/>
    <mergeCell ref="A243:D243"/>
    <mergeCell ref="A246:D246"/>
    <mergeCell ref="A29:D29"/>
    <mergeCell ref="A40:D40"/>
    <mergeCell ref="A41:D41"/>
    <mergeCell ref="A42:D42"/>
    <mergeCell ref="A166:D166"/>
    <mergeCell ref="A64:D64"/>
    <mergeCell ref="A138:D138"/>
    <mergeCell ref="A91:D91"/>
    <mergeCell ref="A134:D134"/>
    <mergeCell ref="A104:D104"/>
    <mergeCell ref="A63:D63"/>
    <mergeCell ref="A46:D46"/>
    <mergeCell ref="A49:D49"/>
    <mergeCell ref="A6:D6"/>
    <mergeCell ref="A7:D7"/>
    <mergeCell ref="A14:D14"/>
    <mergeCell ref="A19:D19"/>
    <mergeCell ref="A28:D28"/>
    <mergeCell ref="A50:D50"/>
    <mergeCell ref="A55:D55"/>
    <mergeCell ref="A57:D57"/>
    <mergeCell ref="A59:D59"/>
    <mergeCell ref="A111:D111"/>
    <mergeCell ref="C51:D51"/>
    <mergeCell ref="C52:D52"/>
    <mergeCell ref="C53:D53"/>
    <mergeCell ref="C54:D54"/>
    <mergeCell ref="C58:D58"/>
    <mergeCell ref="A160:D160"/>
    <mergeCell ref="A76:D76"/>
    <mergeCell ref="A79:D79"/>
    <mergeCell ref="A80:D80"/>
    <mergeCell ref="A84:D84"/>
    <mergeCell ref="A89:D89"/>
    <mergeCell ref="A148:D148"/>
    <mergeCell ref="A156:D156"/>
    <mergeCell ref="A143:D143"/>
    <mergeCell ref="A107:D107"/>
    <mergeCell ref="A108:D108"/>
    <mergeCell ref="A135:D135"/>
    <mergeCell ref="A255:D255"/>
    <mergeCell ref="A188:D188"/>
    <mergeCell ref="A115:D115"/>
    <mergeCell ref="A120:D120"/>
    <mergeCell ref="A125:D125"/>
    <mergeCell ref="A162:D162"/>
    <mergeCell ref="A206:D206"/>
    <mergeCell ref="A230:D230"/>
    <mergeCell ref="A171:D171"/>
    <mergeCell ref="A172:D172"/>
    <mergeCell ref="A173:D173"/>
    <mergeCell ref="A207:D207"/>
    <mergeCell ref="A182:D182"/>
    <mergeCell ref="A183:D183"/>
    <mergeCell ref="A219:D219"/>
    <mergeCell ref="A218:D218"/>
  </mergeCells>
  <dataValidations count="1">
    <dataValidation type="list" allowBlank="1" showInputMessage="1" showErrorMessage="1" sqref="B4:B5 B8:B13 B15:B18 B20:B25 B30:B39 B43:B45 B47:B48 B174:B181 B56 B51:B54 B60:B62 B65:B75 B77:B78 B81:B83 B85:B88 B90 B116:B119 B92:B103 B105:B106 B109:B110 B112:B114 B121:B124 B126:B133 B136:B137 B139:B142 B144:B147 B149:B155 B157:B159 B163:B165 B161 B167:B168 B256:B264 B184:B187 B208:B217 B189:B205 B220:B229 B231:B239 B241:B242 B244:B245 B247:B254 B58" xr:uid="{41E92C2F-5ED3-AB45-BB70-DFA1DDC27986}">
      <formula1>"是,否"</formula1>
    </dataValidation>
  </dataValidations>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8CB5DF-7BD5-C34D-878D-BF470C32A079}">
  <dimension ref="A1:J264"/>
  <sheetViews>
    <sheetView topLeftCell="A251" zoomScale="80" zoomScaleNormal="80" workbookViewId="0">
      <selection activeCell="C155" sqref="C155"/>
    </sheetView>
  </sheetViews>
  <sheetFormatPr baseColWidth="10" defaultRowHeight="16" x14ac:dyDescent="0.2"/>
  <cols>
    <col min="1" max="1" width="117.1640625" style="26" customWidth="1"/>
    <col min="2" max="2" width="6.83203125" style="34" customWidth="1"/>
    <col min="3" max="3" width="19.33203125" style="35" customWidth="1"/>
    <col min="4" max="4" width="63" style="35" customWidth="1"/>
    <col min="5" max="5" width="6.6640625" style="35" customWidth="1"/>
    <col min="6" max="6" width="16.5" style="35" customWidth="1"/>
    <col min="7" max="7" width="52.33203125" style="35" customWidth="1"/>
    <col min="8" max="8" width="6.33203125" style="35" customWidth="1"/>
    <col min="9" max="9" width="32.5" style="37" customWidth="1"/>
    <col min="10" max="10" width="19.1640625" style="35" customWidth="1"/>
    <col min="11" max="16384" width="10.83203125" style="35"/>
  </cols>
  <sheetData>
    <row r="1" spans="1:10" ht="17" x14ac:dyDescent="0.2">
      <c r="A1" s="47" t="s">
        <v>76</v>
      </c>
      <c r="F1" s="47" t="s">
        <v>68</v>
      </c>
      <c r="G1" s="35" t="s">
        <v>727</v>
      </c>
      <c r="I1" s="48" t="s">
        <v>116</v>
      </c>
    </row>
    <row r="2" spans="1:10" x14ac:dyDescent="0.2">
      <c r="A2" s="35"/>
    </row>
    <row r="3" spans="1:10" ht="34" x14ac:dyDescent="0.2">
      <c r="A3" s="49" t="s">
        <v>72</v>
      </c>
      <c r="B3" s="24" t="s">
        <v>39</v>
      </c>
      <c r="C3" s="49" t="s">
        <v>40</v>
      </c>
      <c r="D3" s="49" t="s">
        <v>116</v>
      </c>
      <c r="E3" s="5"/>
      <c r="F3" s="50" t="s">
        <v>68</v>
      </c>
      <c r="G3" s="50" t="s">
        <v>69</v>
      </c>
      <c r="I3" s="24" t="s">
        <v>796</v>
      </c>
      <c r="J3" s="24" t="s">
        <v>786</v>
      </c>
    </row>
    <row r="4" spans="1:10" ht="148" customHeight="1" x14ac:dyDescent="0.2">
      <c r="A4" s="17" t="s">
        <v>103</v>
      </c>
      <c r="B4" s="21" t="s">
        <v>695</v>
      </c>
      <c r="C4" s="17" t="str">
        <f>_xlfn.TEXTJOIN(CHAR(10),TRUE,$F$4:$F$20)</f>
        <v>ISO 13485
ISO 14971
ISO 10993-1
ISO 10993-4
ISO 10993-5
ISO 10993-10
ISO 10993-11
ISO 10993-23
ISO 23908
ISO 7864
ISO 7886-1
ISO 7886-2
ISO 7886-4
ISO 80369-7
ISO 8537
ISO 9626
IEC 62366-1</v>
      </c>
      <c r="D4" s="17"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c r="E4" s="37"/>
      <c r="F4" s="51" t="s">
        <v>65</v>
      </c>
      <c r="G4" s="17" t="s">
        <v>718</v>
      </c>
      <c r="I4" s="17" t="s">
        <v>766</v>
      </c>
      <c r="J4" s="51" t="s">
        <v>790</v>
      </c>
    </row>
    <row r="5" spans="1:10" ht="93" customHeight="1" x14ac:dyDescent="0.2">
      <c r="A5" s="17" t="s">
        <v>37</v>
      </c>
      <c r="B5" s="21" t="s">
        <v>695</v>
      </c>
      <c r="C5" s="17" t="str">
        <f>$F$5</f>
        <v>ISO 14971</v>
      </c>
      <c r="D5" s="17"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c r="E5" s="37"/>
      <c r="F5" s="51" t="s">
        <v>66</v>
      </c>
      <c r="G5" s="17" t="s">
        <v>719</v>
      </c>
      <c r="I5" s="17" t="s">
        <v>777</v>
      </c>
      <c r="J5" s="51" t="s">
        <v>791</v>
      </c>
    </row>
    <row r="6" spans="1:10" ht="34" x14ac:dyDescent="0.2">
      <c r="A6" s="69" t="s">
        <v>38</v>
      </c>
      <c r="B6" s="70"/>
      <c r="C6" s="70"/>
      <c r="D6" s="71"/>
      <c r="E6" s="37"/>
      <c r="F6" s="51" t="s">
        <v>49</v>
      </c>
      <c r="G6" s="17" t="s">
        <v>720</v>
      </c>
      <c r="I6" s="17" t="s">
        <v>767</v>
      </c>
      <c r="J6" s="51" t="s">
        <v>792</v>
      </c>
    </row>
    <row r="7" spans="1:10" ht="51" x14ac:dyDescent="0.2">
      <c r="A7" s="69" t="s">
        <v>104</v>
      </c>
      <c r="B7" s="70"/>
      <c r="C7" s="70"/>
      <c r="D7" s="71"/>
      <c r="E7" s="37"/>
      <c r="F7" s="51" t="s">
        <v>55</v>
      </c>
      <c r="G7" s="17" t="s">
        <v>722</v>
      </c>
      <c r="I7" s="17" t="s">
        <v>772</v>
      </c>
      <c r="J7" s="52" t="s">
        <v>727</v>
      </c>
    </row>
    <row r="8" spans="1:10" ht="72" customHeight="1" x14ac:dyDescent="0.2">
      <c r="A8" s="17" t="s">
        <v>105</v>
      </c>
      <c r="B8" s="21" t="s">
        <v>695</v>
      </c>
      <c r="C8" s="17" t="str">
        <f t="shared" ref="C8:C13" si="0">$F$5</f>
        <v>ISO 14971</v>
      </c>
      <c r="D8" s="17"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c r="E8" s="37"/>
      <c r="F8" s="51" t="s">
        <v>53</v>
      </c>
      <c r="G8" s="17" t="s">
        <v>721</v>
      </c>
      <c r="I8" s="17" t="s">
        <v>773</v>
      </c>
      <c r="J8" s="51" t="s">
        <v>792</v>
      </c>
    </row>
    <row r="9" spans="1:10" ht="55" customHeight="1" x14ac:dyDescent="0.2">
      <c r="A9" s="17" t="s">
        <v>106</v>
      </c>
      <c r="B9" s="21" t="s">
        <v>695</v>
      </c>
      <c r="C9" s="17" t="str">
        <f t="shared" si="0"/>
        <v>ISO 14971</v>
      </c>
      <c r="D9" s="17" t="str">
        <f t="shared" ref="D9:D13" si="1">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c r="E9" s="37"/>
      <c r="F9" s="51" t="s">
        <v>51</v>
      </c>
      <c r="G9" s="17" t="s">
        <v>723</v>
      </c>
      <c r="I9" s="17" t="s">
        <v>774</v>
      </c>
      <c r="J9" s="51" t="s">
        <v>793</v>
      </c>
    </row>
    <row r="10" spans="1:10" ht="57" customHeight="1" x14ac:dyDescent="0.2">
      <c r="A10" s="17" t="s">
        <v>107</v>
      </c>
      <c r="B10" s="21" t="s">
        <v>695</v>
      </c>
      <c r="C10" s="17" t="str">
        <f t="shared" si="0"/>
        <v>ISO 14971</v>
      </c>
      <c r="D10" s="17" t="str">
        <f t="shared" si="1"/>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c r="E10" s="37"/>
      <c r="F10" s="51" t="s">
        <v>743</v>
      </c>
      <c r="G10" s="17" t="s">
        <v>744</v>
      </c>
      <c r="I10" s="17" t="s">
        <v>775</v>
      </c>
      <c r="J10" s="51" t="s">
        <v>791</v>
      </c>
    </row>
    <row r="11" spans="1:10" ht="59" customHeight="1" x14ac:dyDescent="0.2">
      <c r="A11" s="17" t="s">
        <v>156</v>
      </c>
      <c r="B11" s="21" t="s">
        <v>695</v>
      </c>
      <c r="C11" s="17" t="str">
        <f t="shared" si="0"/>
        <v>ISO 14971</v>
      </c>
      <c r="D11" s="17" t="str">
        <f t="shared" si="1"/>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c r="E11" s="37"/>
      <c r="F11" s="51" t="s">
        <v>745</v>
      </c>
      <c r="G11" s="17" t="s">
        <v>746</v>
      </c>
      <c r="I11" s="17" t="s">
        <v>776</v>
      </c>
      <c r="J11" s="51" t="s">
        <v>792</v>
      </c>
    </row>
    <row r="12" spans="1:10" ht="73" customHeight="1" x14ac:dyDescent="0.2">
      <c r="A12" s="17" t="s">
        <v>108</v>
      </c>
      <c r="B12" s="21" t="s">
        <v>695</v>
      </c>
      <c r="C12" s="17" t="str">
        <f t="shared" si="0"/>
        <v>ISO 14971</v>
      </c>
      <c r="D12" s="17" t="str">
        <f t="shared" si="1"/>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c r="E12" s="37"/>
      <c r="F12" s="51" t="s">
        <v>734</v>
      </c>
      <c r="G12" s="17" t="s">
        <v>771</v>
      </c>
      <c r="I12" s="17" t="s">
        <v>778</v>
      </c>
      <c r="J12" s="52" t="s">
        <v>727</v>
      </c>
    </row>
    <row r="13" spans="1:10" ht="52" customHeight="1" x14ac:dyDescent="0.2">
      <c r="A13" s="17" t="s">
        <v>155</v>
      </c>
      <c r="B13" s="21" t="s">
        <v>695</v>
      </c>
      <c r="C13" s="17" t="str">
        <f t="shared" si="0"/>
        <v>ISO 14971</v>
      </c>
      <c r="D13" s="17" t="str">
        <f t="shared" si="1"/>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c r="E13" s="37"/>
      <c r="F13" s="51" t="s">
        <v>57</v>
      </c>
      <c r="G13" s="17" t="s">
        <v>770</v>
      </c>
      <c r="I13" s="17" t="s">
        <v>779</v>
      </c>
      <c r="J13" s="51" t="s">
        <v>790</v>
      </c>
    </row>
    <row r="14" spans="1:10" ht="64" customHeight="1" x14ac:dyDescent="0.2">
      <c r="A14" s="73" t="s">
        <v>109</v>
      </c>
      <c r="B14" s="73"/>
      <c r="C14" s="73"/>
      <c r="D14" s="73"/>
      <c r="F14" s="51" t="s">
        <v>764</v>
      </c>
      <c r="G14" s="17" t="s">
        <v>768</v>
      </c>
      <c r="I14" s="17" t="s">
        <v>780</v>
      </c>
      <c r="J14" s="51" t="s">
        <v>794</v>
      </c>
    </row>
    <row r="15" spans="1:10" ht="66" customHeight="1" x14ac:dyDescent="0.2">
      <c r="A15" s="17" t="s">
        <v>41</v>
      </c>
      <c r="B15" s="21" t="s">
        <v>695</v>
      </c>
      <c r="C15" s="17" t="str">
        <f>$F$5</f>
        <v>ISO 14971</v>
      </c>
      <c r="D15" s="17"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c r="F15" s="51" t="s">
        <v>765</v>
      </c>
      <c r="G15" s="17" t="s">
        <v>784</v>
      </c>
    </row>
    <row r="16" spans="1:10" ht="82" customHeight="1" x14ac:dyDescent="0.2">
      <c r="A16" s="17" t="s">
        <v>852</v>
      </c>
      <c r="B16" s="21" t="s">
        <v>695</v>
      </c>
      <c r="C16" s="17" t="str">
        <f>$F$5</f>
        <v>ISO 14971</v>
      </c>
      <c r="D16" s="18"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c r="F16" s="51" t="s">
        <v>783</v>
      </c>
      <c r="G16" s="17" t="s">
        <v>785</v>
      </c>
    </row>
    <row r="17" spans="1:10" ht="78" customHeight="1" x14ac:dyDescent="0.2">
      <c r="A17" s="17" t="s">
        <v>111</v>
      </c>
      <c r="B17" s="21" t="s">
        <v>695</v>
      </c>
      <c r="C17" s="17" t="str">
        <f>$F$5</f>
        <v>ISO 14971</v>
      </c>
      <c r="D17" s="17"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c r="F17" s="51" t="s">
        <v>749</v>
      </c>
      <c r="G17" s="17" t="s">
        <v>750</v>
      </c>
    </row>
    <row r="18" spans="1:10" ht="118" customHeight="1" x14ac:dyDescent="0.2">
      <c r="A18" s="35" t="s">
        <v>15</v>
      </c>
      <c r="B18" s="21" t="s">
        <v>695</v>
      </c>
      <c r="C18" s="17" t="str">
        <f>$F$5</f>
        <v>ISO 14971</v>
      </c>
      <c r="D18" s="17"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c r="F18" s="51" t="s">
        <v>781</v>
      </c>
      <c r="G18" s="17" t="s">
        <v>782</v>
      </c>
    </row>
    <row r="19" spans="1:10" ht="17" x14ac:dyDescent="0.2">
      <c r="A19" s="72" t="s">
        <v>42</v>
      </c>
      <c r="B19" s="72"/>
      <c r="C19" s="72"/>
      <c r="D19" s="72"/>
      <c r="F19" s="51" t="s">
        <v>63</v>
      </c>
      <c r="G19" s="17" t="s">
        <v>725</v>
      </c>
    </row>
    <row r="20" spans="1:10" ht="91" customHeight="1" x14ac:dyDescent="0.2">
      <c r="A20" s="17" t="s">
        <v>43</v>
      </c>
      <c r="B20" s="21" t="s">
        <v>695</v>
      </c>
      <c r="C20" s="17" t="str">
        <f>$F$5&amp;CHAR(10)&amp;$F$20</f>
        <v>ISO 14971
IEC 62366-1</v>
      </c>
      <c r="D20" s="17"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c r="F20" s="51" t="s">
        <v>751</v>
      </c>
      <c r="G20" s="17" t="s">
        <v>752</v>
      </c>
    </row>
    <row r="21" spans="1:10" ht="84" customHeight="1" x14ac:dyDescent="0.2">
      <c r="A21" s="17" t="s">
        <v>44</v>
      </c>
      <c r="B21" s="21" t="s">
        <v>695</v>
      </c>
      <c r="C21" s="17" t="str">
        <f>$F$5&amp;CHAR(10)&amp;$F$20</f>
        <v>ISO 14971
IEC 62366-1</v>
      </c>
      <c r="D21" s="17"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c r="F21" s="51" t="s">
        <v>741</v>
      </c>
      <c r="G21" s="17" t="s">
        <v>742</v>
      </c>
      <c r="J21" s="37"/>
    </row>
    <row r="22" spans="1:10" ht="88" customHeight="1" x14ac:dyDescent="0.2">
      <c r="A22" s="17" t="s">
        <v>112</v>
      </c>
      <c r="B22" s="21" t="s">
        <v>695</v>
      </c>
      <c r="C22" s="17" t="str">
        <f>F5&amp;CHAR(10)&amp;F23&amp;CHAR(10)&amp;F24&amp;CHAR(10)&amp;F25</f>
        <v>ISO 14971
ISO 11607-1
ISO 11607-2
ISO 20417</v>
      </c>
      <c r="D22" s="17"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c r="F22" s="51" t="s">
        <v>728</v>
      </c>
      <c r="G22" s="17" t="s">
        <v>729</v>
      </c>
    </row>
    <row r="23" spans="1:10" ht="95" customHeight="1" x14ac:dyDescent="0.2">
      <c r="A23" s="17" t="s">
        <v>113</v>
      </c>
      <c r="B23" s="21" t="s">
        <v>695</v>
      </c>
      <c r="C23" s="17" t="str">
        <f>$F$5&amp;CHAR(10)&amp;F23&amp;CHAR(10)&amp;F24&amp;CHAR(10)&amp;F25</f>
        <v>ISO 14971
ISO 11607-1
ISO 11607-2
ISO 20417</v>
      </c>
      <c r="D23" s="17"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c r="F23" s="51" t="s">
        <v>730</v>
      </c>
      <c r="G23" s="17" t="s">
        <v>731</v>
      </c>
    </row>
    <row r="24" spans="1:10" ht="91" customHeight="1" x14ac:dyDescent="0.2">
      <c r="A24" s="17" t="s">
        <v>115</v>
      </c>
      <c r="B24" s="21" t="s">
        <v>695</v>
      </c>
      <c r="C24" s="17" t="str">
        <f>$F$5</f>
        <v>ISO 14971</v>
      </c>
      <c r="D24" s="17"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c r="F24" s="51" t="s">
        <v>747</v>
      </c>
      <c r="G24" s="17" t="s">
        <v>748</v>
      </c>
    </row>
    <row r="25" spans="1:10" ht="78" customHeight="1" x14ac:dyDescent="0.2">
      <c r="A25" s="17" t="s">
        <v>114</v>
      </c>
      <c r="B25" s="21" t="s">
        <v>753</v>
      </c>
      <c r="C25" s="23" t="str">
        <f>$G$1</f>
        <v>N/A</v>
      </c>
      <c r="D25" s="23" t="str">
        <f>$G$1</f>
        <v>N/A</v>
      </c>
      <c r="F25" s="51" t="s">
        <v>726</v>
      </c>
      <c r="G25" s="22" t="s">
        <v>845</v>
      </c>
    </row>
    <row r="26" spans="1:10" ht="32" customHeight="1" x14ac:dyDescent="0.2">
      <c r="F26" s="34"/>
      <c r="G26" s="37"/>
    </row>
    <row r="27" spans="1:10" ht="34" x14ac:dyDescent="0.2">
      <c r="A27" s="49" t="s">
        <v>74</v>
      </c>
      <c r="B27" s="24" t="s">
        <v>39</v>
      </c>
      <c r="C27" s="49" t="s">
        <v>40</v>
      </c>
      <c r="D27" s="49" t="s">
        <v>116</v>
      </c>
      <c r="F27" s="34"/>
    </row>
    <row r="28" spans="1:10" x14ac:dyDescent="0.2">
      <c r="A28" s="74" t="s">
        <v>118</v>
      </c>
      <c r="B28" s="74"/>
      <c r="C28" s="74"/>
      <c r="D28" s="74"/>
    </row>
    <row r="29" spans="1:10" ht="16" customHeight="1" x14ac:dyDescent="0.2">
      <c r="A29" s="73" t="s">
        <v>117</v>
      </c>
      <c r="B29" s="73"/>
      <c r="C29" s="73"/>
      <c r="D29" s="73"/>
      <c r="G29" s="37"/>
    </row>
    <row r="30" spans="1:10" ht="172" customHeight="1" x14ac:dyDescent="0.2">
      <c r="A30" s="23" t="s">
        <v>137</v>
      </c>
      <c r="B30" s="21" t="s">
        <v>695</v>
      </c>
      <c r="C30" s="17" t="str">
        <f>_xlfn.TEXTJOIN(CHAR(10),TRUE,$F$5:$F$20)</f>
        <v>ISO 14971
ISO 10993-1
ISO 10993-4
ISO 10993-5
ISO 10993-10
ISO 10993-11
ISO 10993-23
ISO 23908
ISO 7864
ISO 7886-1
ISO 7886-2
ISO 7886-4
ISO 80369-7
ISO 8537
ISO 9626
IEC 62366-1</v>
      </c>
      <c r="D30" s="17"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c r="G30" s="37"/>
    </row>
    <row r="31" spans="1:10" ht="116" customHeight="1" x14ac:dyDescent="0.2">
      <c r="A31" s="17" t="s">
        <v>136</v>
      </c>
      <c r="B31" s="21" t="s">
        <v>695</v>
      </c>
      <c r="C31" s="17" t="str">
        <f>_xlfn.TEXTJOIN(CHAR(10),TRUE,$F$6:$F$11)</f>
        <v>ISO 10993-1
ISO 10993-4
ISO 10993-5
ISO 10993-10
ISO 10993-11
ISO 10993-23</v>
      </c>
      <c r="D31" s="17"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32" spans="1:10" ht="62" customHeight="1" x14ac:dyDescent="0.2">
      <c r="A32" s="23" t="s">
        <v>135</v>
      </c>
      <c r="B32" s="21" t="s">
        <v>753</v>
      </c>
      <c r="C32" s="23" t="str">
        <f>$G$1</f>
        <v>N/A</v>
      </c>
      <c r="D32" s="23" t="str">
        <f>$G$1</f>
        <v>N/A</v>
      </c>
      <c r="F32" s="37"/>
      <c r="G32" s="37"/>
    </row>
    <row r="33" spans="1:7" ht="82" customHeight="1" x14ac:dyDescent="0.2">
      <c r="A33" s="23" t="s">
        <v>134</v>
      </c>
      <c r="B33" s="21" t="s">
        <v>695</v>
      </c>
      <c r="C33" s="17" t="str">
        <f>F4&amp;CHAR(10)&amp;_xlfn.TEXTJOIN(CHAR(10),TRUE,$F$12:$F$19)</f>
        <v>ISO 13485
ISO 23908
ISO 7864
ISO 7886-1
ISO 7886-2
ISO 7886-4
ISO 80369-7
ISO 8537
ISO 9626</v>
      </c>
      <c r="D33" s="17"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c r="F33" s="37"/>
      <c r="G33" s="37"/>
    </row>
    <row r="34" spans="1:7" x14ac:dyDescent="0.2">
      <c r="A34" s="23" t="s">
        <v>133</v>
      </c>
      <c r="B34" s="21" t="s">
        <v>753</v>
      </c>
      <c r="C34" s="23" t="str">
        <f>$G$1</f>
        <v>N/A</v>
      </c>
      <c r="D34" s="23" t="str">
        <f>$G$1</f>
        <v>N/A</v>
      </c>
    </row>
    <row r="35" spans="1:7" ht="76" customHeight="1" x14ac:dyDescent="0.2">
      <c r="A35" s="23" t="s">
        <v>132</v>
      </c>
      <c r="B35" s="21" t="s">
        <v>695</v>
      </c>
      <c r="C35" s="17" t="str">
        <f>_xlfn.TEXTJOIN(CHAR(10),TRUE,$F$12:$F$19)</f>
        <v>ISO 23908
ISO 7864
ISO 7886-1
ISO 7886-2
ISO 7886-4
ISO 80369-7
ISO 8537
ISO 9626</v>
      </c>
      <c r="D35" s="17"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36" spans="1:7" ht="82" customHeight="1" x14ac:dyDescent="0.2">
      <c r="A36" s="23" t="s">
        <v>131</v>
      </c>
      <c r="B36" s="21" t="s">
        <v>695</v>
      </c>
      <c r="C36" s="17" t="str">
        <f>_xlfn.TEXTJOIN(CHAR(10),TRUE,$F$12:$F$19)</f>
        <v>ISO 23908
ISO 7864
ISO 7886-1
ISO 7886-2
ISO 7886-4
ISO 80369-7
ISO 8537
ISO 9626</v>
      </c>
      <c r="D36" s="17"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37" spans="1:7" ht="96" customHeight="1" x14ac:dyDescent="0.2">
      <c r="A37" s="23" t="s">
        <v>119</v>
      </c>
      <c r="B37" s="21" t="s">
        <v>695</v>
      </c>
      <c r="C37" s="17" t="str">
        <f>_xlfn.TEXTJOIN(CHAR(10),TRUE,$F$12:$F$20)</f>
        <v>ISO 23908
ISO 7864
ISO 7886-1
ISO 7886-2
ISO 7886-4
ISO 80369-7
ISO 8537
ISO 9626
IEC 62366-1</v>
      </c>
      <c r="D37" s="17"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c r="G37" s="37"/>
    </row>
    <row r="38" spans="1:7" ht="138" customHeight="1" x14ac:dyDescent="0.2">
      <c r="A38" s="17" t="s">
        <v>120</v>
      </c>
      <c r="B38" s="21" t="s">
        <v>695</v>
      </c>
      <c r="C38" s="17" t="str">
        <f>F5&amp;CHAR(10)&amp;_xlfn.TEXTJOIN(CHAR(10),TRUE,$F$23:$F$25)</f>
        <v>ISO 14971
ISO 11607-1
ISO 11607-2
ISO 20417</v>
      </c>
      <c r="D38" s="17"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c r="F38" s="37"/>
      <c r="G38" s="37"/>
    </row>
    <row r="39" spans="1:7" ht="133" customHeight="1" x14ac:dyDescent="0.2">
      <c r="A39" s="17" t="s">
        <v>797</v>
      </c>
      <c r="B39" s="21" t="s">
        <v>695</v>
      </c>
      <c r="C39" s="17" t="str">
        <f>F4&amp;CHAR(10)&amp;F5</f>
        <v>ISO 13485
ISO 14971</v>
      </c>
      <c r="D39" s="17"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c r="F39" s="37"/>
      <c r="G39" s="37"/>
    </row>
    <row r="40" spans="1:7" ht="16" customHeight="1" x14ac:dyDescent="0.2">
      <c r="A40" s="65" t="s">
        <v>121</v>
      </c>
      <c r="B40" s="65"/>
      <c r="C40" s="65"/>
      <c r="D40" s="65"/>
      <c r="F40" s="37"/>
      <c r="G40" s="37"/>
    </row>
    <row r="41" spans="1:7" ht="16" customHeight="1" x14ac:dyDescent="0.2">
      <c r="A41" s="65" t="s">
        <v>122</v>
      </c>
      <c r="B41" s="65"/>
      <c r="C41" s="65"/>
      <c r="D41" s="65"/>
      <c r="G41" s="37"/>
    </row>
    <row r="42" spans="1:7" ht="29" customHeight="1" x14ac:dyDescent="0.2">
      <c r="A42" s="73" t="s">
        <v>123</v>
      </c>
      <c r="B42" s="73"/>
      <c r="C42" s="73"/>
      <c r="D42" s="73"/>
      <c r="F42" s="37"/>
      <c r="G42" s="37"/>
    </row>
    <row r="43" spans="1:7" ht="169" customHeight="1" x14ac:dyDescent="0.2">
      <c r="A43" s="22" t="s">
        <v>124</v>
      </c>
      <c r="B43" s="21" t="s">
        <v>695</v>
      </c>
      <c r="C43" s="17" t="str">
        <f>$F$5&amp;CHAR(10)&amp;_xlfn.TEXTJOIN(CHAR(10),TRUE,$F$12:$F$19)</f>
        <v>ISO 14971
ISO 23908
ISO 7864
ISO 7886-1
ISO 7886-2
ISO 7886-4
ISO 80369-7
ISO 8537
ISO 9626</v>
      </c>
      <c r="D43" s="17" t="str">
        <f>_xlfn.TEXTJOIN(CHAR(10),TRUE,$I$5:$I$11)&amp;CHAR(10)&amp;$I$14</f>
        <v>A020102 - 單次輸液和灌洗注射筒
A020104 - 單次注射器專用注射筒
A020105 - 血液氣體分析、帶針頭的注射筒和套件
A020106 - 單次胰島素注射筒
A020107 - 預填充式注射筒
A020108 - 腸道灌食注射筒
A020109 - 單次結核菌素注射筒
A020203 - 卡式瓶注射筒</v>
      </c>
      <c r="F43" s="37"/>
      <c r="G43" s="37"/>
    </row>
    <row r="44" spans="1:7" ht="117" customHeight="1" x14ac:dyDescent="0.2">
      <c r="A44" s="23" t="s">
        <v>125</v>
      </c>
      <c r="B44" s="21" t="s">
        <v>695</v>
      </c>
      <c r="C44" s="17" t="str">
        <f>$F$5&amp;CHAR(10)&amp;_xlfn.TEXTJOIN(CHAR(10),TRUE,$F$12:$F$19)</f>
        <v>ISO 14971
ISO 23908
ISO 7864
ISO 7886-1
ISO 7886-2
ISO 7886-4
ISO 80369-7
ISO 8537
ISO 9626</v>
      </c>
      <c r="D44" s="17" t="str">
        <f>_xlfn.TEXTJOIN(CHAR(10),TRUE,$I$6:$I$11)&amp;CHAR(10)&amp;$I$14</f>
        <v>A020104 - 單次注射器專用注射筒
A020105 - 血液氣體分析、帶針頭的注射筒和套件
A020106 - 單次胰島素注射筒
A020107 - 預填充式注射筒
A020108 - 腸道灌食注射筒
A020109 - 單次結核菌素注射筒
A020203 - 卡式瓶注射筒</v>
      </c>
    </row>
    <row r="45" spans="1:7" ht="175" customHeight="1" x14ac:dyDescent="0.2">
      <c r="A45" s="22" t="s">
        <v>126</v>
      </c>
      <c r="B45" s="21" t="s">
        <v>695</v>
      </c>
      <c r="C45" s="17" t="str">
        <f>$F$5&amp;CHAR(10)&amp;_xlfn.TEXTJOIN(CHAR(10),TRUE,$F$12:$F$19)</f>
        <v>ISO 14971
ISO 23908
ISO 7864
ISO 7886-1
ISO 7886-2
ISO 7886-4
ISO 80369-7
ISO 8537
ISO 9626</v>
      </c>
      <c r="D45" s="17"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46" spans="1:7" x14ac:dyDescent="0.2">
      <c r="A46" s="73" t="s">
        <v>127</v>
      </c>
      <c r="B46" s="73"/>
      <c r="C46" s="73"/>
      <c r="D46" s="73"/>
    </row>
    <row r="47" spans="1:7" ht="121" customHeight="1" x14ac:dyDescent="0.2">
      <c r="A47" s="17" t="s">
        <v>255</v>
      </c>
      <c r="B47" s="21" t="s">
        <v>695</v>
      </c>
      <c r="C47" s="17" t="str">
        <f>$F$5</f>
        <v>ISO 14971</v>
      </c>
      <c r="D47" s="17" t="str">
        <f>_xlfn.TEXTJOIN(CHAR(10),TRUE,$I$6:$I$11)&amp;CHAR(10)&amp;$I$14</f>
        <v>A020104 - 單次注射器專用注射筒
A020105 - 血液氣體分析、帶針頭的注射筒和套件
A020106 - 單次胰島素注射筒
A020107 - 預填充式注射筒
A020108 - 腸道灌食注射筒
A020109 - 單次結核菌素注射筒
A020203 - 卡式瓶注射筒</v>
      </c>
    </row>
    <row r="48" spans="1:7" ht="51" x14ac:dyDescent="0.2">
      <c r="A48" s="17" t="s">
        <v>256</v>
      </c>
      <c r="B48" s="21" t="s">
        <v>753</v>
      </c>
      <c r="C48" s="23" t="str">
        <f>$G$1</f>
        <v>N/A</v>
      </c>
      <c r="D48" s="23" t="str">
        <f>$G$1</f>
        <v>N/A</v>
      </c>
    </row>
    <row r="49" spans="1:4" x14ac:dyDescent="0.2">
      <c r="A49" s="74" t="s">
        <v>154</v>
      </c>
      <c r="B49" s="74"/>
      <c r="C49" s="74"/>
      <c r="D49" s="74"/>
    </row>
    <row r="50" spans="1:4" x14ac:dyDescent="0.2">
      <c r="A50" s="73" t="s">
        <v>128</v>
      </c>
      <c r="B50" s="73"/>
      <c r="C50" s="73"/>
      <c r="D50" s="73"/>
    </row>
    <row r="51" spans="1:4" ht="76" customHeight="1" x14ac:dyDescent="0.2">
      <c r="A51" s="23" t="s">
        <v>130</v>
      </c>
      <c r="B51" s="21"/>
      <c r="C51" s="69" t="s">
        <v>853</v>
      </c>
      <c r="D51" s="71"/>
    </row>
    <row r="52" spans="1:4" ht="96" customHeight="1" x14ac:dyDescent="0.2">
      <c r="A52" s="17" t="s">
        <v>129</v>
      </c>
      <c r="B52" s="21"/>
      <c r="C52" s="69" t="s">
        <v>853</v>
      </c>
      <c r="D52" s="71"/>
    </row>
    <row r="53" spans="1:4" ht="74" customHeight="1" x14ac:dyDescent="0.2">
      <c r="A53" s="17" t="s">
        <v>170</v>
      </c>
      <c r="B53" s="21"/>
      <c r="C53" s="69" t="s">
        <v>853</v>
      </c>
      <c r="D53" s="71"/>
    </row>
    <row r="54" spans="1:4" ht="83" customHeight="1" x14ac:dyDescent="0.2">
      <c r="A54" s="23" t="s">
        <v>158</v>
      </c>
      <c r="B54" s="21"/>
      <c r="C54" s="69" t="s">
        <v>853</v>
      </c>
      <c r="D54" s="71"/>
    </row>
    <row r="55" spans="1:4" ht="17" customHeight="1" x14ac:dyDescent="0.2">
      <c r="A55" s="65" t="s">
        <v>138</v>
      </c>
      <c r="B55" s="65"/>
      <c r="C55" s="65"/>
      <c r="D55" s="65"/>
    </row>
    <row r="56" spans="1:4" ht="85" x14ac:dyDescent="0.2">
      <c r="A56" s="17" t="s">
        <v>157</v>
      </c>
      <c r="B56" s="21" t="s">
        <v>753</v>
      </c>
      <c r="C56" s="23" t="str">
        <f>$G$1</f>
        <v>N/A</v>
      </c>
      <c r="D56" s="23" t="str">
        <f>$G$1</f>
        <v>N/A</v>
      </c>
    </row>
    <row r="57" spans="1:4" ht="17" customHeight="1" x14ac:dyDescent="0.2">
      <c r="A57" s="65" t="s">
        <v>139</v>
      </c>
      <c r="B57" s="65"/>
      <c r="C57" s="65"/>
      <c r="D57" s="65"/>
    </row>
    <row r="58" spans="1:4" ht="17" x14ac:dyDescent="0.2">
      <c r="A58" s="17" t="s">
        <v>762</v>
      </c>
      <c r="B58" s="21"/>
      <c r="C58" s="69" t="s">
        <v>853</v>
      </c>
      <c r="D58" s="71"/>
    </row>
    <row r="59" spans="1:4" ht="17" customHeight="1" x14ac:dyDescent="0.2">
      <c r="A59" s="65" t="s">
        <v>140</v>
      </c>
      <c r="B59" s="65"/>
      <c r="C59" s="65"/>
      <c r="D59" s="65"/>
    </row>
    <row r="60" spans="1:4" ht="160" customHeight="1" x14ac:dyDescent="0.2">
      <c r="A60" s="17" t="s">
        <v>757</v>
      </c>
      <c r="B60" s="21" t="s">
        <v>695</v>
      </c>
      <c r="C60" s="17" t="str">
        <f>$F$5&amp;CHAR(10)&amp;$F$28</f>
        <v xml:space="preserve">ISO 14971
</v>
      </c>
      <c r="D60" s="17" t="str">
        <f>_xlfn.TEXTJOIN(CHAR(10),TRUE,$I$6:$I$11)&amp;CHAR(10)&amp;$I$14</f>
        <v>A020104 - 單次注射器專用注射筒
A020105 - 血液氣體分析、帶針頭的注射筒和套件
A020106 - 單次胰島素注射筒
A020107 - 預填充式注射筒
A020108 - 腸道灌食注射筒
A020109 - 單次結核菌素注射筒
A020203 - 卡式瓶注射筒</v>
      </c>
    </row>
    <row r="61" spans="1:4" ht="106" customHeight="1" x14ac:dyDescent="0.2">
      <c r="A61" s="17" t="s">
        <v>754</v>
      </c>
      <c r="B61" s="21" t="s">
        <v>695</v>
      </c>
      <c r="C61" s="17" t="str">
        <f>$F$5&amp;CHAR(10)&amp;_xlfn.TEXTJOIN(CHAR(10),TRUE,$F$12:$F$19)</f>
        <v>ISO 14971
ISO 23908
ISO 7864
ISO 7886-1
ISO 7886-2
ISO 7886-4
ISO 80369-7
ISO 8537
ISO 9626</v>
      </c>
      <c r="D61" s="17"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62" spans="1:4" ht="110" customHeight="1" x14ac:dyDescent="0.2">
      <c r="A62" s="17" t="s">
        <v>141</v>
      </c>
      <c r="B62" s="21" t="s">
        <v>695</v>
      </c>
      <c r="C62" s="17" t="str">
        <f>$F$5&amp;CHAR(10)&amp;_xlfn.TEXTJOIN(CHAR(10),TRUE,$F$12:$F$19)</f>
        <v>ISO 14971
ISO 23908
ISO 7864
ISO 7886-1
ISO 7886-2
ISO 7886-4
ISO 80369-7
ISO 8537
ISO 9626</v>
      </c>
      <c r="D62" s="17"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63" spans="1:4" ht="17" customHeight="1" x14ac:dyDescent="0.2">
      <c r="A63" s="74" t="s">
        <v>142</v>
      </c>
      <c r="B63" s="74"/>
      <c r="C63" s="74"/>
      <c r="D63" s="74"/>
    </row>
    <row r="64" spans="1:4" x14ac:dyDescent="0.2">
      <c r="A64" s="72" t="s">
        <v>348</v>
      </c>
      <c r="B64" s="72"/>
      <c r="C64" s="72"/>
      <c r="D64" s="72"/>
    </row>
    <row r="65" spans="1:4" ht="129" customHeight="1" x14ac:dyDescent="0.2">
      <c r="A65" s="23" t="s">
        <v>143</v>
      </c>
      <c r="B65" s="21" t="s">
        <v>695</v>
      </c>
      <c r="C65" s="23" t="str">
        <f>$F$5</f>
        <v>ISO 14971</v>
      </c>
      <c r="D65" s="17"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66" spans="1:4" ht="98" customHeight="1" x14ac:dyDescent="0.2">
      <c r="A66" s="23" t="s">
        <v>144</v>
      </c>
      <c r="B66" s="21" t="s">
        <v>695</v>
      </c>
      <c r="C66" s="23" t="str">
        <f>$F$5</f>
        <v>ISO 14971</v>
      </c>
      <c r="D66" s="17"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67" spans="1:4" ht="117" customHeight="1" x14ac:dyDescent="0.2">
      <c r="A67" s="23" t="s">
        <v>145</v>
      </c>
      <c r="B67" s="21" t="s">
        <v>695</v>
      </c>
      <c r="C67" s="23" t="str">
        <f>$F$5</f>
        <v>ISO 14971</v>
      </c>
      <c r="D67" s="17"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68" spans="1:4" ht="147" customHeight="1" x14ac:dyDescent="0.2">
      <c r="A68" s="23" t="s">
        <v>146</v>
      </c>
      <c r="B68" s="21" t="s">
        <v>695</v>
      </c>
      <c r="C68" s="23" t="str">
        <f>$F$5</f>
        <v>ISO 14971</v>
      </c>
      <c r="D68" s="17"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69" spans="1:4" ht="94" customHeight="1" x14ac:dyDescent="0.2">
      <c r="A69" s="17" t="s">
        <v>366</v>
      </c>
      <c r="B69" s="21" t="s">
        <v>695</v>
      </c>
      <c r="C69" s="17" t="str">
        <f>_xlfn.TEXTJOIN(CHAR(10),TRUE,$F$21:$F$22)</f>
        <v>ISO 10993-7
ISO 11135</v>
      </c>
      <c r="D69" s="17"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70" spans="1:4" ht="119" x14ac:dyDescent="0.2">
      <c r="A70" s="17" t="s">
        <v>147</v>
      </c>
      <c r="B70" s="21" t="s">
        <v>695</v>
      </c>
      <c r="C70" s="17" t="str">
        <f>_xlfn.TEXTJOIN(CHAR(10),TRUE,$F$23:$F$24)</f>
        <v>ISO 11607-1
ISO 11607-2</v>
      </c>
      <c r="D70" s="17" t="str">
        <f>_xlfn.TEXTJOIN(CHAR(10),TRUE,$I$6:$I$11)&amp;CHAR(10)&amp;$I$14</f>
        <v>A020104 - 單次注射器專用注射筒
A020105 - 血液氣體分析、帶針頭的注射筒和套件
A020106 - 單次胰島素注射筒
A020107 - 預填充式注射筒
A020108 - 腸道灌食注射筒
A020109 - 單次結核菌素注射筒
A020203 - 卡式瓶注射筒</v>
      </c>
    </row>
    <row r="71" spans="1:4" ht="185" customHeight="1" x14ac:dyDescent="0.2">
      <c r="A71" s="17" t="s">
        <v>148</v>
      </c>
      <c r="B71" s="21" t="s">
        <v>695</v>
      </c>
      <c r="C71" s="17" t="str">
        <f>F4&amp;CHAR(10)&amp;F5&amp;CHAR(10)&amp;F23&amp;CHAR(10)&amp;F24</f>
        <v>ISO 13485
ISO 14971
ISO 11607-1
ISO 11607-2</v>
      </c>
      <c r="D71" s="17"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72" spans="1:4" ht="108" customHeight="1" x14ac:dyDescent="0.2">
      <c r="A72" s="23" t="s">
        <v>149</v>
      </c>
      <c r="B72" s="21" t="s">
        <v>695</v>
      </c>
      <c r="C72" s="17" t="str">
        <f>_xlfn.TEXTJOIN(CHAR(10),TRUE,$F$21:$F$24)</f>
        <v>ISO 10993-7
ISO 11135
ISO 11607-1
ISO 11607-2</v>
      </c>
      <c r="D72" s="17" t="str">
        <f>_xlfn.TEXTJOIN(CHAR(10),TRUE,$I$4:$I$24)&amp;CHAR(10)&amp;I27</f>
        <v xml:space="preserve">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
</v>
      </c>
    </row>
    <row r="73" spans="1:4" ht="79" customHeight="1" x14ac:dyDescent="0.2">
      <c r="A73" s="23" t="s">
        <v>150</v>
      </c>
      <c r="B73" s="21" t="s">
        <v>695</v>
      </c>
      <c r="C73" s="17" t="str">
        <f>_xlfn.TEXTJOIN(CHAR(10),TRUE,$F$21:$F$24)</f>
        <v>ISO 10993-7
ISO 11135
ISO 11607-1
ISO 11607-2</v>
      </c>
      <c r="D73" s="17"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74" spans="1:4" ht="101" customHeight="1" x14ac:dyDescent="0.2">
      <c r="A74" s="17" t="s">
        <v>598</v>
      </c>
      <c r="B74" s="21" t="s">
        <v>695</v>
      </c>
      <c r="C74" s="17" t="str">
        <f>F4&amp;CHAR(10)&amp;F5&amp;CHAR(10)&amp;F25</f>
        <v>ISO 13485
ISO 14971
ISO 20417</v>
      </c>
      <c r="D74" s="17" t="str">
        <f>$I$4&amp;CHAR(10)&amp;$I$10&amp;CHAR(10)&amp;_xlfn.TEXTJOIN(CHAR(10),TRUE,$I$12:$I$14)</f>
        <v>A020101 - 阻力減退注射筒
A020108 - 腸道灌食注射筒
A020201 - 可重複使用的輸液注射筒
A020202 - 可重複使用的灌洗注射筒
A020203 - 卡式瓶注射筒</v>
      </c>
    </row>
    <row r="75" spans="1:4" ht="96" customHeight="1" x14ac:dyDescent="0.2">
      <c r="A75" s="23" t="s">
        <v>151</v>
      </c>
      <c r="B75" s="21" t="s">
        <v>695</v>
      </c>
      <c r="C75" s="17" t="str">
        <f>_xlfn.TEXTJOIN(CHAR(10),TRUE,$F$23:$F$25)</f>
        <v>ISO 11607-1
ISO 11607-2
ISO 20417</v>
      </c>
      <c r="D75" s="17"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76" spans="1:4" ht="16" customHeight="1" x14ac:dyDescent="0.2">
      <c r="A76" s="77" t="s">
        <v>152</v>
      </c>
      <c r="B76" s="77"/>
      <c r="C76" s="77"/>
      <c r="D76" s="77"/>
    </row>
    <row r="77" spans="1:4" ht="114" customHeight="1" x14ac:dyDescent="0.2">
      <c r="A77" s="58" t="s">
        <v>257</v>
      </c>
      <c r="B77" s="57" t="s">
        <v>695</v>
      </c>
      <c r="C77" s="58" t="str">
        <f>_xlfn.TEXTJOIN(CHAR(10),TRUE,$F$5:$F$11)</f>
        <v>ISO 14971
ISO 10993-1
ISO 10993-4
ISO 10993-5
ISO 10993-10
ISO 10993-11
ISO 10993-23</v>
      </c>
      <c r="D77" s="56" t="str">
        <f>$I$9</f>
        <v>A020107 - 預填充式注射筒</v>
      </c>
    </row>
    <row r="78" spans="1:4" ht="119" x14ac:dyDescent="0.2">
      <c r="A78" s="58" t="s">
        <v>258</v>
      </c>
      <c r="B78" s="57" t="s">
        <v>695</v>
      </c>
      <c r="C78" s="58" t="str">
        <f>_xlfn.TEXTJOIN(CHAR(10),TRUE,$F$5:$F$11)</f>
        <v>ISO 14971
ISO 10993-1
ISO 10993-4
ISO 10993-5
ISO 10993-10
ISO 10993-11
ISO 10993-23</v>
      </c>
      <c r="D78" s="56" t="str">
        <f>$I$9</f>
        <v>A020107 - 預填充式注射筒</v>
      </c>
    </row>
    <row r="79" spans="1:4" ht="16" customHeight="1" x14ac:dyDescent="0.2">
      <c r="A79" s="75" t="s">
        <v>153</v>
      </c>
      <c r="B79" s="75"/>
      <c r="C79" s="75"/>
      <c r="D79" s="75"/>
    </row>
    <row r="80" spans="1:4" x14ac:dyDescent="0.2">
      <c r="A80" s="76" t="s">
        <v>761</v>
      </c>
      <c r="B80" s="76"/>
      <c r="C80" s="76"/>
      <c r="D80" s="76"/>
    </row>
    <row r="81" spans="1:4" ht="34" x14ac:dyDescent="0.2">
      <c r="A81" s="56" t="s">
        <v>169</v>
      </c>
      <c r="B81" s="57" t="s">
        <v>695</v>
      </c>
      <c r="C81" s="58" t="str">
        <f>_xlfn.TEXTJOIN(CHAR(10),TRUE,$F$5:$F$6)</f>
        <v>ISO 14971
ISO 10993-1</v>
      </c>
      <c r="D81" s="56" t="str">
        <f>$I$9</f>
        <v>A020107 - 預填充式注射筒</v>
      </c>
    </row>
    <row r="82" spans="1:4" ht="95" customHeight="1" x14ac:dyDescent="0.2">
      <c r="A82" s="58" t="s">
        <v>159</v>
      </c>
      <c r="B82" s="57" t="s">
        <v>695</v>
      </c>
      <c r="C82" s="58" t="str">
        <f>_xlfn.TEXTJOIN(CHAR(10),TRUE,$F$5:$F$6)&amp;CHAR(10)&amp;$F$21&amp;CHAR(10)&amp;$F$22</f>
        <v>ISO 14971
ISO 10993-1
ISO 10993-7
ISO 11135</v>
      </c>
      <c r="D82" s="56" t="str">
        <f>$I$9</f>
        <v>A020107 - 預填充式注射筒</v>
      </c>
    </row>
    <row r="83" spans="1:4" ht="34" x14ac:dyDescent="0.2">
      <c r="A83" s="58" t="s">
        <v>259</v>
      </c>
      <c r="B83" s="57" t="s">
        <v>695</v>
      </c>
      <c r="C83" s="58" t="str">
        <f>_xlfn.TEXTJOIN(CHAR(10),TRUE,$F$5:$F$6)</f>
        <v>ISO 14971
ISO 10993-1</v>
      </c>
      <c r="D83" s="56" t="str">
        <f>$I$9</f>
        <v>A020107 - 預填充式注射筒</v>
      </c>
    </row>
    <row r="84" spans="1:4" x14ac:dyDescent="0.2">
      <c r="A84" s="72" t="s">
        <v>160</v>
      </c>
      <c r="B84" s="72"/>
      <c r="C84" s="72"/>
      <c r="D84" s="72"/>
    </row>
    <row r="85" spans="1:4" ht="51" x14ac:dyDescent="0.2">
      <c r="A85" s="17" t="s">
        <v>161</v>
      </c>
      <c r="B85" s="21" t="s">
        <v>753</v>
      </c>
      <c r="C85" s="23" t="str">
        <f t="shared" ref="C85:D90" si="2">$G$1</f>
        <v>N/A</v>
      </c>
      <c r="D85" s="23" t="str">
        <f t="shared" si="2"/>
        <v>N/A</v>
      </c>
    </row>
    <row r="86" spans="1:4" ht="68" x14ac:dyDescent="0.2">
      <c r="A86" s="17" t="s">
        <v>168</v>
      </c>
      <c r="B86" s="21" t="s">
        <v>753</v>
      </c>
      <c r="C86" s="23" t="str">
        <f t="shared" si="2"/>
        <v>N/A</v>
      </c>
      <c r="D86" s="23" t="str">
        <f t="shared" si="2"/>
        <v>N/A</v>
      </c>
    </row>
    <row r="87" spans="1:4" x14ac:dyDescent="0.2">
      <c r="A87" s="23" t="s">
        <v>162</v>
      </c>
      <c r="B87" s="21" t="s">
        <v>753</v>
      </c>
      <c r="C87" s="23" t="str">
        <f t="shared" si="2"/>
        <v>N/A</v>
      </c>
      <c r="D87" s="23" t="str">
        <f t="shared" si="2"/>
        <v>N/A</v>
      </c>
    </row>
    <row r="88" spans="1:4" ht="68" x14ac:dyDescent="0.2">
      <c r="A88" s="17" t="s">
        <v>760</v>
      </c>
      <c r="B88" s="21" t="s">
        <v>753</v>
      </c>
      <c r="C88" s="23" t="str">
        <f t="shared" si="2"/>
        <v>N/A</v>
      </c>
      <c r="D88" s="23" t="str">
        <f t="shared" si="2"/>
        <v>N/A</v>
      </c>
    </row>
    <row r="89" spans="1:4" x14ac:dyDescent="0.2">
      <c r="A89" s="65" t="s">
        <v>163</v>
      </c>
      <c r="B89" s="65"/>
      <c r="C89" s="65"/>
      <c r="D89" s="65"/>
    </row>
    <row r="90" spans="1:4" ht="170" customHeight="1" x14ac:dyDescent="0.2">
      <c r="A90" s="17" t="s">
        <v>164</v>
      </c>
      <c r="B90" s="21" t="s">
        <v>753</v>
      </c>
      <c r="C90" s="23" t="str">
        <f t="shared" si="2"/>
        <v>N/A</v>
      </c>
      <c r="D90" s="23" t="str">
        <f t="shared" si="2"/>
        <v>N/A</v>
      </c>
    </row>
    <row r="91" spans="1:4" x14ac:dyDescent="0.2">
      <c r="A91" s="72" t="s">
        <v>165</v>
      </c>
      <c r="B91" s="72"/>
      <c r="C91" s="72"/>
      <c r="D91" s="72"/>
    </row>
    <row r="92" spans="1:4" ht="167" customHeight="1" x14ac:dyDescent="0.2">
      <c r="A92" s="23" t="s">
        <v>167</v>
      </c>
      <c r="B92" s="21" t="s">
        <v>695</v>
      </c>
      <c r="C92" s="17" t="str">
        <f>F5&amp;CHAR(10)&amp;_xlfn.TEXTJOIN(CHAR(10),TRUE,$F$12:$F$20)</f>
        <v>ISO 14971
ISO 23908
ISO 7864
ISO 7886-1
ISO 7886-2
ISO 7886-4
ISO 80369-7
ISO 8537
ISO 9626
IEC 62366-1</v>
      </c>
      <c r="D92" s="17"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93" spans="1:4" ht="145" customHeight="1" x14ac:dyDescent="0.2">
      <c r="A93" s="17" t="s">
        <v>166</v>
      </c>
      <c r="B93" s="21" t="s">
        <v>695</v>
      </c>
      <c r="C93" s="17" t="str">
        <f>F5&amp;CHAR(10)&amp;F6</f>
        <v>ISO 14971
ISO 10993-1</v>
      </c>
      <c r="D93" s="17"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94" spans="1:4" ht="110" customHeight="1" x14ac:dyDescent="0.2">
      <c r="A94" s="23" t="s">
        <v>172</v>
      </c>
      <c r="B94" s="21" t="s">
        <v>695</v>
      </c>
      <c r="C94" s="23" t="str">
        <f>F5</f>
        <v>ISO 14971</v>
      </c>
      <c r="D94" s="17"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95" spans="1:4" ht="37" customHeight="1" x14ac:dyDescent="0.2">
      <c r="A95" s="23" t="s">
        <v>759</v>
      </c>
      <c r="B95" s="21" t="s">
        <v>753</v>
      </c>
      <c r="C95" s="23" t="str">
        <f t="shared" ref="C95:D95" si="3">$G$1</f>
        <v>N/A</v>
      </c>
      <c r="D95" s="23" t="str">
        <f t="shared" si="3"/>
        <v>N/A</v>
      </c>
    </row>
    <row r="96" spans="1:4" ht="116" customHeight="1" x14ac:dyDescent="0.2">
      <c r="A96" s="23" t="s">
        <v>174</v>
      </c>
      <c r="B96" s="21" t="s">
        <v>695</v>
      </c>
      <c r="C96" s="17" t="str">
        <f>$F$5&amp;CHAR(10)&amp;$F$6</f>
        <v>ISO 14971
ISO 10993-1</v>
      </c>
      <c r="D96" s="17"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97" spans="1:4" ht="82" customHeight="1" x14ac:dyDescent="0.2">
      <c r="A97" s="23" t="s">
        <v>173</v>
      </c>
      <c r="B97" s="21" t="s">
        <v>695</v>
      </c>
      <c r="C97" s="17" t="str">
        <f>$F$5&amp;CHAR(10)&amp;$F$20</f>
        <v>ISO 14971
IEC 62366-1</v>
      </c>
      <c r="D97" s="17"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98" spans="1:4" ht="104" customHeight="1" x14ac:dyDescent="0.2">
      <c r="A98" s="23" t="s">
        <v>175</v>
      </c>
      <c r="B98" s="21" t="s">
        <v>695</v>
      </c>
      <c r="C98" s="17" t="str">
        <f>$F$5&amp;CHAR(10)&amp;$F$20</f>
        <v>ISO 14971
IEC 62366-1</v>
      </c>
      <c r="D98" s="17" t="str">
        <f>_xlfn.TEXTJOIN(CHAR(10),TRUE,$I$6:$I$11)&amp;CHAR(10)&amp;$I$14</f>
        <v>A020104 - 單次注射器專用注射筒
A020105 - 血液氣體分析、帶針頭的注射筒和套件
A020106 - 單次胰島素注射筒
A020107 - 預填充式注射筒
A020108 - 腸道灌食注射筒
A020109 - 單次結核菌素注射筒
A020203 - 卡式瓶注射筒</v>
      </c>
    </row>
    <row r="99" spans="1:4" ht="103" customHeight="1" x14ac:dyDescent="0.2">
      <c r="A99" s="17" t="s">
        <v>176</v>
      </c>
      <c r="B99" s="21" t="s">
        <v>695</v>
      </c>
      <c r="C99" s="17" t="str">
        <f>$F$4&amp;CHAR(10)&amp;$F$5&amp;CHAR(10)&amp;$F$20</f>
        <v>ISO 13485
ISO 14971
IEC 62366-1</v>
      </c>
      <c r="D99" s="17"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100" spans="1:4" ht="107" customHeight="1" x14ac:dyDescent="0.2">
      <c r="A100" s="23" t="s">
        <v>177</v>
      </c>
      <c r="B100" s="21" t="s">
        <v>695</v>
      </c>
      <c r="C100" s="17" t="str">
        <f>$F$4&amp;CHAR(10)&amp;$F$5&amp;CHAR(10)&amp;$F$20</f>
        <v>ISO 13485
ISO 14971
IEC 62366-1</v>
      </c>
      <c r="D100" s="17"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101" spans="1:4" ht="89" customHeight="1" x14ac:dyDescent="0.2">
      <c r="A101" s="23" t="s">
        <v>178</v>
      </c>
      <c r="B101" s="21" t="s">
        <v>695</v>
      </c>
      <c r="C101" s="17" t="str">
        <f>$F$5&amp;CHAR(10)&amp;$F$6&amp;CHAR(10)&amp;$F$21</f>
        <v>ISO 14971
ISO 10993-1
ISO 10993-7</v>
      </c>
      <c r="D101" s="17"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102" spans="1:4" x14ac:dyDescent="0.2">
      <c r="A102" s="23" t="s">
        <v>179</v>
      </c>
      <c r="B102" s="21" t="s">
        <v>753</v>
      </c>
      <c r="C102" s="23" t="str">
        <f>$G$1</f>
        <v>N/A</v>
      </c>
      <c r="D102" s="23" t="str">
        <f>$G$1</f>
        <v>N/A</v>
      </c>
    </row>
    <row r="103" spans="1:4" ht="148" customHeight="1" x14ac:dyDescent="0.2">
      <c r="A103" s="17" t="s">
        <v>758</v>
      </c>
      <c r="B103" s="21" t="s">
        <v>695</v>
      </c>
      <c r="C103" s="17" t="str">
        <f>F4&amp;CHAR(10)&amp;$F$5&amp;CHAR(10)&amp;$F$25</f>
        <v>ISO 13485
ISO 14971
ISO 20417</v>
      </c>
      <c r="D103" s="17"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104" spans="1:4" x14ac:dyDescent="0.2">
      <c r="A104" s="65" t="s">
        <v>180</v>
      </c>
      <c r="B104" s="65"/>
      <c r="C104" s="65"/>
      <c r="D104" s="65"/>
    </row>
    <row r="105" spans="1:4" ht="51" x14ac:dyDescent="0.2">
      <c r="A105" s="17" t="s">
        <v>181</v>
      </c>
      <c r="B105" s="21" t="s">
        <v>753</v>
      </c>
      <c r="C105" s="23" t="str">
        <f>$G$1</f>
        <v>N/A</v>
      </c>
      <c r="D105" s="23" t="str">
        <f>$G$1</f>
        <v>N/A</v>
      </c>
    </row>
    <row r="106" spans="1:4" x14ac:dyDescent="0.2">
      <c r="A106" s="23" t="s">
        <v>182</v>
      </c>
      <c r="B106" s="21" t="s">
        <v>753</v>
      </c>
      <c r="C106" s="23" t="str">
        <f>$G$1</f>
        <v>N/A</v>
      </c>
      <c r="D106" s="23" t="str">
        <f>$G$1</f>
        <v>N/A</v>
      </c>
    </row>
    <row r="107" spans="1:4" x14ac:dyDescent="0.2">
      <c r="A107" s="65" t="s">
        <v>183</v>
      </c>
      <c r="B107" s="65"/>
      <c r="C107" s="65"/>
      <c r="D107" s="65"/>
    </row>
    <row r="108" spans="1:4" x14ac:dyDescent="0.2">
      <c r="A108" s="65" t="s">
        <v>184</v>
      </c>
      <c r="B108" s="65"/>
      <c r="C108" s="65"/>
      <c r="D108" s="65"/>
    </row>
    <row r="109" spans="1:4" ht="51" x14ac:dyDescent="0.2">
      <c r="A109" s="17" t="s">
        <v>185</v>
      </c>
      <c r="B109" s="21" t="s">
        <v>753</v>
      </c>
      <c r="C109" s="23" t="str">
        <f>$G$1</f>
        <v>N/A</v>
      </c>
      <c r="D109" s="23" t="str">
        <f>$G$1</f>
        <v>N/A</v>
      </c>
    </row>
    <row r="110" spans="1:4" ht="51" x14ac:dyDescent="0.2">
      <c r="A110" s="17" t="s">
        <v>186</v>
      </c>
      <c r="B110" s="21" t="s">
        <v>753</v>
      </c>
      <c r="C110" s="23" t="str">
        <f>$G$1</f>
        <v>N/A</v>
      </c>
      <c r="D110" s="23" t="str">
        <f>$G$1</f>
        <v>N/A</v>
      </c>
    </row>
    <row r="111" spans="1:4" x14ac:dyDescent="0.2">
      <c r="A111" s="65" t="s">
        <v>187</v>
      </c>
      <c r="B111" s="65"/>
      <c r="C111" s="65"/>
      <c r="D111" s="65"/>
    </row>
    <row r="112" spans="1:4" ht="51" x14ac:dyDescent="0.2">
      <c r="A112" s="17" t="s">
        <v>188</v>
      </c>
      <c r="B112" s="21" t="s">
        <v>753</v>
      </c>
      <c r="C112" s="23" t="str">
        <f t="shared" ref="C112:D114" si="4">$G$1</f>
        <v>N/A</v>
      </c>
      <c r="D112" s="23" t="str">
        <f t="shared" si="4"/>
        <v>N/A</v>
      </c>
    </row>
    <row r="113" spans="1:4" x14ac:dyDescent="0.2">
      <c r="A113" s="23" t="s">
        <v>189</v>
      </c>
      <c r="B113" s="21" t="s">
        <v>753</v>
      </c>
      <c r="C113" s="23" t="str">
        <f t="shared" si="4"/>
        <v>N/A</v>
      </c>
      <c r="D113" s="23" t="str">
        <f t="shared" si="4"/>
        <v>N/A</v>
      </c>
    </row>
    <row r="114" spans="1:4" ht="51" x14ac:dyDescent="0.2">
      <c r="A114" s="17" t="s">
        <v>190</v>
      </c>
      <c r="B114" s="21" t="s">
        <v>753</v>
      </c>
      <c r="C114" s="23" t="str">
        <f t="shared" si="4"/>
        <v>N/A</v>
      </c>
      <c r="D114" s="23" t="str">
        <f t="shared" si="4"/>
        <v>N/A</v>
      </c>
    </row>
    <row r="115" spans="1:4" x14ac:dyDescent="0.2">
      <c r="A115" s="65" t="s">
        <v>191</v>
      </c>
      <c r="B115" s="65"/>
      <c r="C115" s="65"/>
      <c r="D115" s="65"/>
    </row>
    <row r="116" spans="1:4" ht="34" x14ac:dyDescent="0.2">
      <c r="A116" s="17" t="s">
        <v>192</v>
      </c>
      <c r="B116" s="21" t="s">
        <v>753</v>
      </c>
      <c r="C116" s="23" t="str">
        <f t="shared" ref="C116:D119" si="5">$G$1</f>
        <v>N/A</v>
      </c>
      <c r="D116" s="23" t="str">
        <f t="shared" si="5"/>
        <v>N/A</v>
      </c>
    </row>
    <row r="117" spans="1:4" ht="51" x14ac:dyDescent="0.2">
      <c r="A117" s="17" t="s">
        <v>195</v>
      </c>
      <c r="B117" s="21" t="s">
        <v>753</v>
      </c>
      <c r="C117" s="23" t="str">
        <f t="shared" si="5"/>
        <v>N/A</v>
      </c>
      <c r="D117" s="23" t="str">
        <f t="shared" si="5"/>
        <v>N/A</v>
      </c>
    </row>
    <row r="118" spans="1:4" ht="51" x14ac:dyDescent="0.2">
      <c r="A118" s="17" t="s">
        <v>193</v>
      </c>
      <c r="B118" s="21" t="s">
        <v>753</v>
      </c>
      <c r="C118" s="23" t="str">
        <f t="shared" si="5"/>
        <v>N/A</v>
      </c>
      <c r="D118" s="23" t="str">
        <f t="shared" si="5"/>
        <v>N/A</v>
      </c>
    </row>
    <row r="119" spans="1:4" ht="51" x14ac:dyDescent="0.2">
      <c r="A119" s="17" t="s">
        <v>194</v>
      </c>
      <c r="B119" s="21" t="s">
        <v>753</v>
      </c>
      <c r="C119" s="23" t="str">
        <f t="shared" si="5"/>
        <v>N/A</v>
      </c>
      <c r="D119" s="23" t="str">
        <f t="shared" si="5"/>
        <v>N/A</v>
      </c>
    </row>
    <row r="120" spans="1:4" x14ac:dyDescent="0.2">
      <c r="A120" s="66" t="s">
        <v>196</v>
      </c>
      <c r="B120" s="67"/>
      <c r="C120" s="67"/>
      <c r="D120" s="68"/>
    </row>
    <row r="121" spans="1:4" ht="51" x14ac:dyDescent="0.2">
      <c r="A121" s="17" t="s">
        <v>336</v>
      </c>
      <c r="B121" s="21" t="s">
        <v>753</v>
      </c>
      <c r="C121" s="23" t="str">
        <f t="shared" ref="C121:D124" si="6">$G$1</f>
        <v>N/A</v>
      </c>
      <c r="D121" s="23" t="str">
        <f t="shared" si="6"/>
        <v>N/A</v>
      </c>
    </row>
    <row r="122" spans="1:4" ht="51" x14ac:dyDescent="0.2">
      <c r="A122" s="17" t="s">
        <v>197</v>
      </c>
      <c r="B122" s="21" t="s">
        <v>753</v>
      </c>
      <c r="C122" s="23" t="str">
        <f t="shared" si="6"/>
        <v>N/A</v>
      </c>
      <c r="D122" s="23" t="str">
        <f t="shared" si="6"/>
        <v>N/A</v>
      </c>
    </row>
    <row r="123" spans="1:4" ht="51" x14ac:dyDescent="0.2">
      <c r="A123" s="17" t="s">
        <v>337</v>
      </c>
      <c r="B123" s="21" t="s">
        <v>753</v>
      </c>
      <c r="C123" s="23" t="str">
        <f t="shared" si="6"/>
        <v>N/A</v>
      </c>
      <c r="D123" s="23" t="str">
        <f t="shared" si="6"/>
        <v>N/A</v>
      </c>
    </row>
    <row r="124" spans="1:4" ht="17" x14ac:dyDescent="0.2">
      <c r="A124" s="17" t="s">
        <v>198</v>
      </c>
      <c r="B124" s="21" t="s">
        <v>753</v>
      </c>
      <c r="C124" s="23" t="str">
        <f t="shared" si="6"/>
        <v>N/A</v>
      </c>
      <c r="D124" s="23" t="str">
        <f t="shared" si="6"/>
        <v>N/A</v>
      </c>
    </row>
    <row r="125" spans="1:4" x14ac:dyDescent="0.2">
      <c r="A125" s="66" t="s">
        <v>199</v>
      </c>
      <c r="B125" s="67"/>
      <c r="C125" s="67"/>
      <c r="D125" s="68"/>
    </row>
    <row r="126" spans="1:4" x14ac:dyDescent="0.2">
      <c r="A126" s="23" t="s">
        <v>200</v>
      </c>
      <c r="B126" s="21" t="s">
        <v>753</v>
      </c>
      <c r="C126" s="23" t="str">
        <f t="shared" ref="C126:D133" si="7">$G$1</f>
        <v>N/A</v>
      </c>
      <c r="D126" s="23" t="str">
        <f t="shared" si="7"/>
        <v>N/A</v>
      </c>
    </row>
    <row r="127" spans="1:4" ht="51" x14ac:dyDescent="0.2">
      <c r="A127" s="17" t="s">
        <v>201</v>
      </c>
      <c r="B127" s="21" t="s">
        <v>753</v>
      </c>
      <c r="C127" s="23" t="str">
        <f t="shared" si="7"/>
        <v>N/A</v>
      </c>
      <c r="D127" s="23" t="str">
        <f t="shared" si="7"/>
        <v>N/A</v>
      </c>
    </row>
    <row r="128" spans="1:4" x14ac:dyDescent="0.2">
      <c r="A128" s="23" t="s">
        <v>202</v>
      </c>
      <c r="B128" s="21" t="s">
        <v>753</v>
      </c>
      <c r="C128" s="23" t="str">
        <f t="shared" si="7"/>
        <v>N/A</v>
      </c>
      <c r="D128" s="23" t="str">
        <f t="shared" si="7"/>
        <v>N/A</v>
      </c>
    </row>
    <row r="129" spans="1:4" ht="51" x14ac:dyDescent="0.2">
      <c r="A129" s="17" t="s">
        <v>203</v>
      </c>
      <c r="B129" s="21" t="s">
        <v>753</v>
      </c>
      <c r="C129" s="23" t="str">
        <f t="shared" si="7"/>
        <v>N/A</v>
      </c>
      <c r="D129" s="23" t="str">
        <f t="shared" si="7"/>
        <v>N/A</v>
      </c>
    </row>
    <row r="130" spans="1:4" ht="17" x14ac:dyDescent="0.2">
      <c r="A130" s="17" t="s">
        <v>204</v>
      </c>
      <c r="B130" s="21" t="s">
        <v>753</v>
      </c>
      <c r="C130" s="23" t="str">
        <f t="shared" si="7"/>
        <v>N/A</v>
      </c>
      <c r="D130" s="23" t="str">
        <f t="shared" si="7"/>
        <v>N/A</v>
      </c>
    </row>
    <row r="131" spans="1:4" x14ac:dyDescent="0.2">
      <c r="A131" s="23" t="s">
        <v>205</v>
      </c>
      <c r="B131" s="21" t="s">
        <v>753</v>
      </c>
      <c r="C131" s="23" t="str">
        <f t="shared" si="7"/>
        <v>N/A</v>
      </c>
      <c r="D131" s="23" t="str">
        <f t="shared" si="7"/>
        <v>N/A</v>
      </c>
    </row>
    <row r="132" spans="1:4" ht="51" x14ac:dyDescent="0.2">
      <c r="A132" s="17" t="s">
        <v>206</v>
      </c>
      <c r="B132" s="21" t="s">
        <v>753</v>
      </c>
      <c r="C132" s="23" t="str">
        <f t="shared" si="7"/>
        <v>N/A</v>
      </c>
      <c r="D132" s="23" t="str">
        <f t="shared" si="7"/>
        <v>N/A</v>
      </c>
    </row>
    <row r="133" spans="1:4" x14ac:dyDescent="0.2">
      <c r="A133" s="23" t="s">
        <v>207</v>
      </c>
      <c r="B133" s="21" t="s">
        <v>753</v>
      </c>
      <c r="C133" s="23" t="str">
        <f t="shared" si="7"/>
        <v>N/A</v>
      </c>
      <c r="D133" s="23" t="str">
        <f t="shared" si="7"/>
        <v>N/A</v>
      </c>
    </row>
    <row r="134" spans="1:4" x14ac:dyDescent="0.2">
      <c r="A134" s="66" t="s">
        <v>208</v>
      </c>
      <c r="B134" s="67"/>
      <c r="C134" s="67"/>
      <c r="D134" s="68"/>
    </row>
    <row r="135" spans="1:4" x14ac:dyDescent="0.2">
      <c r="A135" s="62" t="s">
        <v>209</v>
      </c>
      <c r="B135" s="63"/>
      <c r="C135" s="63"/>
      <c r="D135" s="64"/>
    </row>
    <row r="136" spans="1:4" x14ac:dyDescent="0.2">
      <c r="A136" s="23" t="s">
        <v>210</v>
      </c>
      <c r="B136" s="21" t="s">
        <v>753</v>
      </c>
      <c r="C136" s="23" t="str">
        <f>$G$1</f>
        <v>N/A</v>
      </c>
      <c r="D136" s="23" t="str">
        <f>$G$1</f>
        <v>N/A</v>
      </c>
    </row>
    <row r="137" spans="1:4" x14ac:dyDescent="0.2">
      <c r="A137" s="23" t="s">
        <v>211</v>
      </c>
      <c r="B137" s="21" t="s">
        <v>753</v>
      </c>
      <c r="C137" s="23" t="str">
        <f>$G$1</f>
        <v>N/A</v>
      </c>
      <c r="D137" s="23" t="str">
        <f>$G$1</f>
        <v>N/A</v>
      </c>
    </row>
    <row r="138" spans="1:4" x14ac:dyDescent="0.2">
      <c r="A138" s="62" t="s">
        <v>212</v>
      </c>
      <c r="B138" s="63"/>
      <c r="C138" s="63"/>
      <c r="D138" s="64"/>
    </row>
    <row r="139" spans="1:4" x14ac:dyDescent="0.2">
      <c r="A139" s="23" t="s">
        <v>647</v>
      </c>
      <c r="B139" s="21" t="s">
        <v>753</v>
      </c>
      <c r="C139" s="23" t="str">
        <f t="shared" ref="C139:D142" si="8">$G$1</f>
        <v>N/A</v>
      </c>
      <c r="D139" s="23" t="str">
        <f t="shared" si="8"/>
        <v>N/A</v>
      </c>
    </row>
    <row r="140" spans="1:4" x14ac:dyDescent="0.2">
      <c r="A140" s="23" t="s">
        <v>648</v>
      </c>
      <c r="B140" s="21" t="s">
        <v>753</v>
      </c>
      <c r="C140" s="23" t="str">
        <f t="shared" si="8"/>
        <v>N/A</v>
      </c>
      <c r="D140" s="23" t="str">
        <f t="shared" si="8"/>
        <v>N/A</v>
      </c>
    </row>
    <row r="141" spans="1:4" x14ac:dyDescent="0.2">
      <c r="A141" s="23" t="s">
        <v>649</v>
      </c>
      <c r="B141" s="21" t="s">
        <v>753</v>
      </c>
      <c r="C141" s="23" t="str">
        <f t="shared" si="8"/>
        <v>N/A</v>
      </c>
      <c r="D141" s="23" t="str">
        <f t="shared" si="8"/>
        <v>N/A</v>
      </c>
    </row>
    <row r="142" spans="1:4" x14ac:dyDescent="0.2">
      <c r="A142" s="23" t="s">
        <v>650</v>
      </c>
      <c r="B142" s="21" t="s">
        <v>753</v>
      </c>
      <c r="C142" s="23" t="str">
        <f t="shared" si="8"/>
        <v>N/A</v>
      </c>
      <c r="D142" s="23" t="str">
        <f t="shared" si="8"/>
        <v>N/A</v>
      </c>
    </row>
    <row r="143" spans="1:4" x14ac:dyDescent="0.2">
      <c r="A143" s="62" t="s">
        <v>213</v>
      </c>
      <c r="B143" s="63"/>
      <c r="C143" s="63"/>
      <c r="D143" s="64"/>
    </row>
    <row r="144" spans="1:4" x14ac:dyDescent="0.2">
      <c r="A144" s="23" t="s">
        <v>214</v>
      </c>
      <c r="B144" s="21" t="s">
        <v>753</v>
      </c>
      <c r="C144" s="23" t="str">
        <f t="shared" ref="C144:D147" si="9">$G$1</f>
        <v>N/A</v>
      </c>
      <c r="D144" s="23" t="str">
        <f t="shared" si="9"/>
        <v>N/A</v>
      </c>
    </row>
    <row r="145" spans="1:4" x14ac:dyDescent="0.2">
      <c r="A145" s="23" t="s">
        <v>215</v>
      </c>
      <c r="B145" s="21" t="s">
        <v>753</v>
      </c>
      <c r="C145" s="23" t="str">
        <f t="shared" si="9"/>
        <v>N/A</v>
      </c>
      <c r="D145" s="23" t="str">
        <f t="shared" si="9"/>
        <v>N/A</v>
      </c>
    </row>
    <row r="146" spans="1:4" ht="17" x14ac:dyDescent="0.2">
      <c r="A146" s="17" t="s">
        <v>216</v>
      </c>
      <c r="B146" s="21" t="s">
        <v>753</v>
      </c>
      <c r="C146" s="23" t="str">
        <f t="shared" si="9"/>
        <v>N/A</v>
      </c>
      <c r="D146" s="23" t="str">
        <f t="shared" si="9"/>
        <v>N/A</v>
      </c>
    </row>
    <row r="147" spans="1:4" ht="51" x14ac:dyDescent="0.2">
      <c r="A147" s="17" t="s">
        <v>217</v>
      </c>
      <c r="B147" s="21" t="s">
        <v>753</v>
      </c>
      <c r="C147" s="23" t="str">
        <f t="shared" si="9"/>
        <v>N/A</v>
      </c>
      <c r="D147" s="23" t="str">
        <f t="shared" si="9"/>
        <v>N/A</v>
      </c>
    </row>
    <row r="148" spans="1:4" x14ac:dyDescent="0.2">
      <c r="A148" s="66" t="s">
        <v>218</v>
      </c>
      <c r="B148" s="67"/>
      <c r="C148" s="67"/>
      <c r="D148" s="68"/>
    </row>
    <row r="149" spans="1:4" ht="130" customHeight="1" x14ac:dyDescent="0.2">
      <c r="A149" s="23" t="s">
        <v>219</v>
      </c>
      <c r="B149" s="21" t="s">
        <v>695</v>
      </c>
      <c r="C149" s="17" t="str">
        <f>$F$5&amp;CHAR(10)&amp;$F$20</f>
        <v>ISO 14971
IEC 62366-1</v>
      </c>
      <c r="D149" s="17"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150" spans="1:4" ht="169" customHeight="1" x14ac:dyDescent="0.2">
      <c r="A150" s="17" t="s">
        <v>220</v>
      </c>
      <c r="B150" s="21" t="s">
        <v>695</v>
      </c>
      <c r="C150" s="17" t="str">
        <f>$F$5&amp;CHAR(10)&amp;$F$20</f>
        <v>ISO 14971
IEC 62366-1</v>
      </c>
      <c r="D150" s="17"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151" spans="1:4" ht="51" x14ac:dyDescent="0.2">
      <c r="A151" s="17" t="s">
        <v>221</v>
      </c>
      <c r="B151" s="21" t="s">
        <v>753</v>
      </c>
      <c r="C151" s="23" t="str">
        <f>$G$1</f>
        <v>N/A</v>
      </c>
      <c r="D151" s="23" t="str">
        <f>$G$1</f>
        <v>N/A</v>
      </c>
    </row>
    <row r="152" spans="1:4" ht="34" x14ac:dyDescent="0.2">
      <c r="A152" s="17" t="s">
        <v>222</v>
      </c>
      <c r="B152" s="21" t="s">
        <v>753</v>
      </c>
      <c r="C152" s="23" t="str">
        <f>$G$1</f>
        <v>N/A</v>
      </c>
      <c r="D152" s="23" t="str">
        <f>$G$1</f>
        <v>N/A</v>
      </c>
    </row>
    <row r="153" spans="1:4" ht="79" customHeight="1" x14ac:dyDescent="0.2">
      <c r="A153" s="17" t="s">
        <v>425</v>
      </c>
      <c r="B153" s="21" t="s">
        <v>695</v>
      </c>
      <c r="C153" s="17" t="str">
        <f>$F$5&amp;CHAR(10)&amp;$F$25</f>
        <v>ISO 14971
ISO 20417</v>
      </c>
      <c r="D153" s="17"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154" spans="1:4" ht="145" customHeight="1" x14ac:dyDescent="0.2">
      <c r="A154" s="17" t="s">
        <v>426</v>
      </c>
      <c r="B154" s="21" t="s">
        <v>695</v>
      </c>
      <c r="C154" s="17" t="str">
        <f>$F$5&amp;CHAR(10)&amp;$F$25</f>
        <v>ISO 14971
ISO 20417</v>
      </c>
      <c r="D154" s="17"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155" spans="1:4" ht="181" customHeight="1" x14ac:dyDescent="0.2">
      <c r="A155" s="17" t="s">
        <v>223</v>
      </c>
      <c r="B155" s="21" t="s">
        <v>695</v>
      </c>
      <c r="C155" s="17" t="str">
        <f>$F$5&amp;CHAR(10)&amp;$F$20</f>
        <v>ISO 14971
IEC 62366-1</v>
      </c>
      <c r="D155" s="17"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156" spans="1:4" x14ac:dyDescent="0.2">
      <c r="A156" s="66" t="s">
        <v>224</v>
      </c>
      <c r="B156" s="67"/>
      <c r="C156" s="67"/>
      <c r="D156" s="68"/>
    </row>
    <row r="157" spans="1:4" ht="120" customHeight="1" x14ac:dyDescent="0.2">
      <c r="A157" s="23" t="s">
        <v>225</v>
      </c>
      <c r="B157" s="21" t="s">
        <v>695</v>
      </c>
      <c r="C157" s="17" t="str">
        <f>_xlfn.TEXTJOIN(CHAR(10),TRUE,$F$12:$F$16)&amp;CHAR(10)&amp;$F$18</f>
        <v>ISO 23908
ISO 7864
ISO 7886-1
ISO 7886-2
ISO 7886-4
ISO 8537</v>
      </c>
      <c r="D157" s="17"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158" spans="1:4" ht="187" x14ac:dyDescent="0.2">
      <c r="A158" s="17" t="s">
        <v>226</v>
      </c>
      <c r="B158" s="21" t="s">
        <v>695</v>
      </c>
      <c r="C158" s="17" t="str">
        <f>$F$5&amp;CHAR(10)&amp;$F$25</f>
        <v>ISO 14971
ISO 20417</v>
      </c>
      <c r="D158" s="17"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159" spans="1:4" ht="199" customHeight="1" x14ac:dyDescent="0.2">
      <c r="A159" s="17" t="s">
        <v>227</v>
      </c>
      <c r="B159" s="21" t="s">
        <v>695</v>
      </c>
      <c r="C159" s="17" t="str">
        <f>$F$20&amp;CHAR(10)&amp;$F$25</f>
        <v>IEC 62366-1
ISO 20417</v>
      </c>
      <c r="D159" s="17"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160" spans="1:4" x14ac:dyDescent="0.2">
      <c r="A160" s="66" t="s">
        <v>228</v>
      </c>
      <c r="B160" s="67"/>
      <c r="C160" s="67"/>
      <c r="D160" s="68"/>
    </row>
    <row r="161" spans="1:4" ht="51" x14ac:dyDescent="0.2">
      <c r="A161" s="17" t="s">
        <v>229</v>
      </c>
      <c r="B161" s="21" t="s">
        <v>753</v>
      </c>
      <c r="C161" s="23" t="str">
        <f>$G$1</f>
        <v>N/A</v>
      </c>
      <c r="D161" s="23" t="str">
        <f>$G$1</f>
        <v>N/A</v>
      </c>
    </row>
    <row r="162" spans="1:4" x14ac:dyDescent="0.2">
      <c r="A162" s="62" t="s">
        <v>230</v>
      </c>
      <c r="B162" s="63"/>
      <c r="C162" s="63"/>
      <c r="D162" s="64"/>
    </row>
    <row r="163" spans="1:4" x14ac:dyDescent="0.2">
      <c r="A163" s="23" t="s">
        <v>231</v>
      </c>
      <c r="B163" s="21" t="s">
        <v>753</v>
      </c>
      <c r="C163" s="23" t="str">
        <f t="shared" ref="C163:D165" si="10">$G$1</f>
        <v>N/A</v>
      </c>
      <c r="D163" s="23" t="str">
        <f t="shared" si="10"/>
        <v>N/A</v>
      </c>
    </row>
    <row r="164" spans="1:4" x14ac:dyDescent="0.2">
      <c r="A164" s="23" t="s">
        <v>232</v>
      </c>
      <c r="B164" s="21" t="s">
        <v>753</v>
      </c>
      <c r="C164" s="23" t="str">
        <f t="shared" si="10"/>
        <v>N/A</v>
      </c>
      <c r="D164" s="23" t="str">
        <f t="shared" si="10"/>
        <v>N/A</v>
      </c>
    </row>
    <row r="165" spans="1:4" x14ac:dyDescent="0.2">
      <c r="A165" s="23" t="s">
        <v>233</v>
      </c>
      <c r="B165" s="21" t="s">
        <v>753</v>
      </c>
      <c r="C165" s="23" t="str">
        <f t="shared" si="10"/>
        <v>N/A</v>
      </c>
      <c r="D165" s="23" t="str">
        <f t="shared" si="10"/>
        <v>N/A</v>
      </c>
    </row>
    <row r="166" spans="1:4" x14ac:dyDescent="0.2">
      <c r="A166" s="62" t="s">
        <v>234</v>
      </c>
      <c r="B166" s="63"/>
      <c r="C166" s="63"/>
      <c r="D166" s="64"/>
    </row>
    <row r="167" spans="1:4" x14ac:dyDescent="0.2">
      <c r="A167" s="23" t="s">
        <v>235</v>
      </c>
      <c r="B167" s="21" t="s">
        <v>753</v>
      </c>
      <c r="C167" s="23" t="str">
        <f>$G$1</f>
        <v>N/A</v>
      </c>
      <c r="D167" s="23" t="str">
        <f>$G$1</f>
        <v>N/A</v>
      </c>
    </row>
    <row r="168" spans="1:4" x14ac:dyDescent="0.2">
      <c r="A168" s="23" t="s">
        <v>236</v>
      </c>
      <c r="B168" s="21" t="s">
        <v>753</v>
      </c>
      <c r="C168" s="23" t="str">
        <f>$G$1</f>
        <v>N/A</v>
      </c>
      <c r="D168" s="23" t="str">
        <f>$G$1</f>
        <v>N/A</v>
      </c>
    </row>
    <row r="169" spans="1:4" ht="32" customHeight="1" x14ac:dyDescent="0.2"/>
    <row r="170" spans="1:4" ht="34" x14ac:dyDescent="0.2">
      <c r="A170" s="49" t="s">
        <v>86</v>
      </c>
      <c r="B170" s="24" t="s">
        <v>39</v>
      </c>
      <c r="C170" s="49" t="s">
        <v>40</v>
      </c>
      <c r="D170" s="49" t="s">
        <v>87</v>
      </c>
    </row>
    <row r="171" spans="1:4" x14ac:dyDescent="0.2">
      <c r="A171" s="66" t="s">
        <v>239</v>
      </c>
      <c r="B171" s="67"/>
      <c r="C171" s="67"/>
      <c r="D171" s="68"/>
    </row>
    <row r="172" spans="1:4" x14ac:dyDescent="0.2">
      <c r="A172" s="66" t="s">
        <v>237</v>
      </c>
      <c r="B172" s="67"/>
      <c r="C172" s="67"/>
      <c r="D172" s="68"/>
    </row>
    <row r="173" spans="1:4" ht="68" customHeight="1" x14ac:dyDescent="0.2">
      <c r="A173" s="69" t="s">
        <v>238</v>
      </c>
      <c r="B173" s="70"/>
      <c r="C173" s="70"/>
      <c r="D173" s="71"/>
    </row>
    <row r="174" spans="1:4" ht="125" customHeight="1" x14ac:dyDescent="0.2">
      <c r="A174" s="17" t="s">
        <v>240</v>
      </c>
      <c r="B174" s="21" t="s">
        <v>695</v>
      </c>
      <c r="C174" s="17" t="str">
        <f>$F$20&amp;CHAR(10)&amp;$F$25</f>
        <v>IEC 62366-1
ISO 20417</v>
      </c>
      <c r="D174" s="17"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175" spans="1:4" ht="93" customHeight="1" x14ac:dyDescent="0.2">
      <c r="A175" s="17" t="s">
        <v>241</v>
      </c>
      <c r="B175" s="21" t="s">
        <v>695</v>
      </c>
      <c r="C175" s="17" t="str">
        <f>$F$25</f>
        <v>ISO 20417</v>
      </c>
      <c r="D175" s="17"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176" spans="1:4" ht="128" customHeight="1" x14ac:dyDescent="0.2">
      <c r="A176" s="23" t="s">
        <v>242</v>
      </c>
      <c r="B176" s="21" t="s">
        <v>695</v>
      </c>
      <c r="C176" s="17" t="str">
        <f>$F$25</f>
        <v>ISO 20417</v>
      </c>
      <c r="D176" s="17"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177" spans="1:4" ht="34" x14ac:dyDescent="0.2">
      <c r="A177" s="17" t="s">
        <v>243</v>
      </c>
      <c r="B177" s="21" t="s">
        <v>753</v>
      </c>
      <c r="C177" s="23" t="str">
        <f>$G$1</f>
        <v>N/A</v>
      </c>
      <c r="D177" s="23" t="str">
        <f>$G$1</f>
        <v>N/A</v>
      </c>
    </row>
    <row r="178" spans="1:4" ht="82" customHeight="1" x14ac:dyDescent="0.2">
      <c r="A178" s="17" t="s">
        <v>244</v>
      </c>
      <c r="B178" s="21" t="s">
        <v>695</v>
      </c>
      <c r="C178" s="17" t="str">
        <f>$F$25</f>
        <v>ISO 20417</v>
      </c>
      <c r="D178" s="17"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179" spans="1:4" ht="120" customHeight="1" x14ac:dyDescent="0.2">
      <c r="A179" s="17" t="s">
        <v>254</v>
      </c>
      <c r="B179" s="21" t="s">
        <v>753</v>
      </c>
      <c r="C179" s="23" t="str">
        <f>$G$1</f>
        <v>N/A</v>
      </c>
      <c r="D179" s="23" t="str">
        <f>$G$1</f>
        <v>N/A</v>
      </c>
    </row>
    <row r="180" spans="1:4" ht="85" customHeight="1" x14ac:dyDescent="0.2">
      <c r="A180" s="17" t="s">
        <v>245</v>
      </c>
      <c r="B180" s="21" t="s">
        <v>695</v>
      </c>
      <c r="C180" s="17" t="str">
        <f>$F$5&amp;CHAR(10)&amp;$F$25</f>
        <v>ISO 14971
ISO 20417</v>
      </c>
      <c r="D180" s="17"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181" spans="1:4" ht="156" customHeight="1" x14ac:dyDescent="0.2">
      <c r="A181" s="17" t="s">
        <v>246</v>
      </c>
      <c r="B181" s="21" t="s">
        <v>695</v>
      </c>
      <c r="C181" s="17" t="str">
        <f>$F$25</f>
        <v>ISO 20417</v>
      </c>
      <c r="D181" s="17"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182" spans="1:4" ht="16" customHeight="1" x14ac:dyDescent="0.2">
      <c r="A182" s="66" t="s">
        <v>247</v>
      </c>
      <c r="B182" s="67"/>
      <c r="C182" s="67"/>
      <c r="D182" s="68"/>
    </row>
    <row r="183" spans="1:4" ht="16" customHeight="1" x14ac:dyDescent="0.2">
      <c r="A183" s="62" t="s">
        <v>248</v>
      </c>
      <c r="B183" s="63"/>
      <c r="C183" s="63"/>
      <c r="D183" s="64"/>
    </row>
    <row r="184" spans="1:4" ht="61" customHeight="1" x14ac:dyDescent="0.2">
      <c r="A184" s="23" t="s">
        <v>250</v>
      </c>
      <c r="B184" s="21" t="s">
        <v>695</v>
      </c>
      <c r="C184" s="17" t="str">
        <f>$F$25</f>
        <v>ISO 20417</v>
      </c>
      <c r="D184" s="17"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185" spans="1:4" ht="85" customHeight="1" x14ac:dyDescent="0.2">
      <c r="A185" s="23" t="s">
        <v>249</v>
      </c>
      <c r="B185" s="21" t="s">
        <v>695</v>
      </c>
      <c r="C185" s="17" t="str">
        <f>$F$25</f>
        <v>ISO 20417</v>
      </c>
      <c r="D185" s="17"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186" spans="1:4" ht="86" customHeight="1" x14ac:dyDescent="0.2">
      <c r="A186" s="23" t="s">
        <v>251</v>
      </c>
      <c r="B186" s="21" t="s">
        <v>695</v>
      </c>
      <c r="C186" s="17" t="str">
        <f>$F$25</f>
        <v>ISO 20417</v>
      </c>
      <c r="D186" s="17"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187" spans="1:4" ht="148" customHeight="1" x14ac:dyDescent="0.2">
      <c r="A187" s="23" t="s">
        <v>252</v>
      </c>
      <c r="B187" s="21" t="s">
        <v>695</v>
      </c>
      <c r="C187" s="17" t="str">
        <f>$F$25</f>
        <v>ISO 20417</v>
      </c>
      <c r="D187" s="17"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188" spans="1:4" ht="17" customHeight="1" x14ac:dyDescent="0.2">
      <c r="A188" s="62" t="s">
        <v>253</v>
      </c>
      <c r="B188" s="63"/>
      <c r="C188" s="63"/>
      <c r="D188" s="64"/>
    </row>
    <row r="189" spans="1:4" ht="106" customHeight="1" x14ac:dyDescent="0.2">
      <c r="A189" s="23" t="s">
        <v>651</v>
      </c>
      <c r="B189" s="21" t="s">
        <v>695</v>
      </c>
      <c r="C189" s="17" t="str">
        <f>$F$25</f>
        <v>ISO 20417</v>
      </c>
      <c r="D189" s="17"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190" spans="1:4" ht="103" customHeight="1" x14ac:dyDescent="0.2">
      <c r="A190" s="23" t="s">
        <v>652</v>
      </c>
      <c r="B190" s="21" t="s">
        <v>695</v>
      </c>
      <c r="C190" s="17" t="str">
        <f>$F$25</f>
        <v>ISO 20417</v>
      </c>
      <c r="D190" s="17"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191" spans="1:4" x14ac:dyDescent="0.2">
      <c r="A191" s="23" t="s">
        <v>653</v>
      </c>
      <c r="B191" s="21" t="s">
        <v>753</v>
      </c>
      <c r="C191" s="23" t="str">
        <f>$G$1</f>
        <v>N/A</v>
      </c>
      <c r="D191" s="23" t="str">
        <f>$G$1</f>
        <v>N/A</v>
      </c>
    </row>
    <row r="192" spans="1:4" ht="50" customHeight="1" x14ac:dyDescent="0.2">
      <c r="A192" s="23" t="s">
        <v>260</v>
      </c>
      <c r="B192" s="21" t="s">
        <v>695</v>
      </c>
      <c r="C192" s="17" t="str">
        <f t="shared" ref="C192:C197" si="11">$F$25</f>
        <v>ISO 20417</v>
      </c>
      <c r="D192" s="17" t="str">
        <f t="shared" ref="D192:D204" si="12">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193" spans="1:4" ht="74" customHeight="1" x14ac:dyDescent="0.2">
      <c r="A193" s="23" t="s">
        <v>261</v>
      </c>
      <c r="B193" s="21" t="s">
        <v>695</v>
      </c>
      <c r="C193" s="17" t="str">
        <f t="shared" si="11"/>
        <v>ISO 20417</v>
      </c>
      <c r="D193" s="17" t="str">
        <f t="shared" si="12"/>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194" spans="1:4" ht="81" customHeight="1" x14ac:dyDescent="0.2">
      <c r="A194" s="23" t="s">
        <v>262</v>
      </c>
      <c r="B194" s="21" t="s">
        <v>695</v>
      </c>
      <c r="C194" s="17" t="str">
        <f t="shared" si="11"/>
        <v>ISO 20417</v>
      </c>
      <c r="D194" s="17" t="str">
        <f t="shared" si="12"/>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195" spans="1:4" ht="90" customHeight="1" x14ac:dyDescent="0.2">
      <c r="A195" s="23" t="s">
        <v>305</v>
      </c>
      <c r="B195" s="21" t="s">
        <v>695</v>
      </c>
      <c r="C195" s="17" t="str">
        <f t="shared" si="11"/>
        <v>ISO 20417</v>
      </c>
      <c r="D195" s="17" t="str">
        <f t="shared" si="12"/>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196" spans="1:4" ht="69" customHeight="1" x14ac:dyDescent="0.2">
      <c r="A196" s="23" t="s">
        <v>263</v>
      </c>
      <c r="B196" s="21" t="s">
        <v>695</v>
      </c>
      <c r="C196" s="17" t="str">
        <f t="shared" si="11"/>
        <v>ISO 20417</v>
      </c>
      <c r="D196" s="17" t="str">
        <f t="shared" si="12"/>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197" spans="1:4" ht="88" customHeight="1" x14ac:dyDescent="0.2">
      <c r="A197" s="23" t="s">
        <v>599</v>
      </c>
      <c r="B197" s="21" t="s">
        <v>695</v>
      </c>
      <c r="C197" s="17" t="str">
        <f t="shared" si="11"/>
        <v>ISO 20417</v>
      </c>
      <c r="D197" s="17" t="str">
        <f t="shared" si="12"/>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198" spans="1:4" ht="90" customHeight="1" x14ac:dyDescent="0.2">
      <c r="A198" s="23" t="s">
        <v>265</v>
      </c>
      <c r="B198" s="21" t="s">
        <v>695</v>
      </c>
      <c r="C198" s="17" t="str">
        <f>_xlfn.TEXTJOIN(CHAR(10),TRUE,$F$23:$F$25)</f>
        <v>ISO 11607-1
ISO 11607-2
ISO 20417</v>
      </c>
      <c r="D198" s="17" t="str">
        <f t="shared" si="12"/>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199" spans="1:4" ht="78" customHeight="1" x14ac:dyDescent="0.2">
      <c r="A199" s="17" t="s">
        <v>266</v>
      </c>
      <c r="B199" s="21" t="s">
        <v>695</v>
      </c>
      <c r="C199" s="17" t="str">
        <f>$F$25</f>
        <v>ISO 20417</v>
      </c>
      <c r="D199" s="17" t="str">
        <f t="shared" si="12"/>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200" spans="1:4" ht="74" customHeight="1" x14ac:dyDescent="0.2">
      <c r="A200" s="23" t="s">
        <v>267</v>
      </c>
      <c r="B200" s="21" t="s">
        <v>695</v>
      </c>
      <c r="C200" s="17" t="str">
        <f>_xlfn.TEXTJOIN(CHAR(10),TRUE,$F$23:$F$25)</f>
        <v>ISO 11607-1
ISO 11607-2
ISO 20417</v>
      </c>
      <c r="D200" s="17" t="str">
        <f t="shared" si="12"/>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201" spans="1:4" ht="86" customHeight="1" x14ac:dyDescent="0.2">
      <c r="A201" s="23" t="s">
        <v>294</v>
      </c>
      <c r="B201" s="21" t="s">
        <v>695</v>
      </c>
      <c r="C201" s="17" t="str">
        <f>_xlfn.TEXTJOIN(CHAR(10),TRUE,$F$23:$F$25)</f>
        <v>ISO 11607-1
ISO 11607-2
ISO 20417</v>
      </c>
      <c r="D201" s="17" t="str">
        <f t="shared" si="12"/>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202" spans="1:4" ht="75" customHeight="1" x14ac:dyDescent="0.2">
      <c r="A202" s="23" t="s">
        <v>295</v>
      </c>
      <c r="B202" s="21" t="s">
        <v>695</v>
      </c>
      <c r="C202" s="17" t="str">
        <f>$F$20&amp;CHAR(10)&amp;$F$25</f>
        <v>IEC 62366-1
ISO 20417</v>
      </c>
      <c r="D202" s="17" t="str">
        <f t="shared" si="12"/>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203" spans="1:4" ht="62" customHeight="1" x14ac:dyDescent="0.2">
      <c r="A203" s="17" t="s">
        <v>304</v>
      </c>
      <c r="B203" s="21" t="s">
        <v>695</v>
      </c>
      <c r="C203" s="17" t="str">
        <f>$F$25</f>
        <v>ISO 20417</v>
      </c>
      <c r="D203" s="17" t="str">
        <f t="shared" si="12"/>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204" spans="1:4" ht="151" customHeight="1" x14ac:dyDescent="0.2">
      <c r="A204" s="17" t="s">
        <v>296</v>
      </c>
      <c r="B204" s="21" t="s">
        <v>695</v>
      </c>
      <c r="C204" s="17" t="str">
        <f>$F$20&amp;CHAR(10)&amp;$F$25</f>
        <v>IEC 62366-1
ISO 20417</v>
      </c>
      <c r="D204" s="17" t="str">
        <f t="shared" si="12"/>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205" spans="1:4" x14ac:dyDescent="0.2">
      <c r="A205" s="23" t="s">
        <v>297</v>
      </c>
      <c r="B205" s="21" t="s">
        <v>753</v>
      </c>
      <c r="C205" s="23" t="str">
        <f>$G$1</f>
        <v>N/A</v>
      </c>
      <c r="D205" s="23" t="str">
        <f>$G$1</f>
        <v>N/A</v>
      </c>
    </row>
    <row r="206" spans="1:4" ht="16" customHeight="1" x14ac:dyDescent="0.2">
      <c r="A206" s="66" t="s">
        <v>298</v>
      </c>
      <c r="B206" s="67"/>
      <c r="C206" s="67"/>
      <c r="D206" s="68"/>
    </row>
    <row r="207" spans="1:4" ht="17" customHeight="1" x14ac:dyDescent="0.2">
      <c r="A207" s="62" t="s">
        <v>299</v>
      </c>
      <c r="B207" s="63"/>
      <c r="C207" s="63"/>
      <c r="D207" s="64"/>
    </row>
    <row r="208" spans="1:4" ht="71" customHeight="1" x14ac:dyDescent="0.2">
      <c r="A208" s="23" t="s">
        <v>300</v>
      </c>
      <c r="B208" s="21" t="s">
        <v>695</v>
      </c>
      <c r="C208" s="17" t="str">
        <f>_xlfn.TEXTJOIN(CHAR(10),TRUE,$F$23:$F$25)</f>
        <v>ISO 11607-1
ISO 11607-2
ISO 20417</v>
      </c>
      <c r="D208" s="17" t="str">
        <f t="shared" ref="D208:D217" si="13">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209" spans="1:4" ht="86" customHeight="1" x14ac:dyDescent="0.2">
      <c r="A209" s="23" t="s">
        <v>301</v>
      </c>
      <c r="B209" s="21" t="s">
        <v>695</v>
      </c>
      <c r="C209" s="17" t="str">
        <f>_xlfn.TEXTJOIN(CHAR(10),TRUE,$F$23:$F$25)</f>
        <v>ISO 11607-1
ISO 11607-2
ISO 20417</v>
      </c>
      <c r="D209" s="17" t="str">
        <f t="shared" si="13"/>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210" spans="1:4" ht="78" customHeight="1" x14ac:dyDescent="0.2">
      <c r="A210" s="23" t="s">
        <v>302</v>
      </c>
      <c r="B210" s="21" t="s">
        <v>695</v>
      </c>
      <c r="C210" s="17" t="str">
        <f>_xlfn.TEXTJOIN(CHAR(10),TRUE,$F$21:$F$25)</f>
        <v>ISO 10993-7
ISO 11135
ISO 11607-1
ISO 11607-2
ISO 20417</v>
      </c>
      <c r="D210" s="17" t="str">
        <f t="shared" si="13"/>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211" spans="1:4" ht="62" customHeight="1" x14ac:dyDescent="0.2">
      <c r="A211" s="23" t="s">
        <v>303</v>
      </c>
      <c r="B211" s="21" t="s">
        <v>695</v>
      </c>
      <c r="C211" s="17" t="str">
        <f>_xlfn.TEXTJOIN(CHAR(10),TRUE,$F$23:$F$25)</f>
        <v>ISO 11607-1
ISO 11607-2
ISO 20417</v>
      </c>
      <c r="D211" s="17" t="str">
        <f t="shared" si="13"/>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212" spans="1:4" ht="78" customHeight="1" x14ac:dyDescent="0.2">
      <c r="A212" s="23" t="s">
        <v>498</v>
      </c>
      <c r="B212" s="21" t="s">
        <v>695</v>
      </c>
      <c r="C212" s="17" t="str">
        <f>_xlfn.TEXTJOIN(CHAR(10),TRUE,$F$23:$F$25)</f>
        <v>ISO 11607-1
ISO 11607-2
ISO 20417</v>
      </c>
      <c r="D212" s="17" t="str">
        <f t="shared" si="13"/>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213" spans="1:4" ht="82" customHeight="1" x14ac:dyDescent="0.2">
      <c r="A213" s="23" t="s">
        <v>499</v>
      </c>
      <c r="B213" s="21" t="s">
        <v>695</v>
      </c>
      <c r="C213" s="17" t="str">
        <f>$F$25</f>
        <v>ISO 20417</v>
      </c>
      <c r="D213" s="17" t="str">
        <f t="shared" si="13"/>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214" spans="1:4" ht="97" customHeight="1" x14ac:dyDescent="0.2">
      <c r="A214" s="23" t="s">
        <v>500</v>
      </c>
      <c r="B214" s="21" t="s">
        <v>695</v>
      </c>
      <c r="C214" s="17" t="str">
        <f>$F$25</f>
        <v>ISO 20417</v>
      </c>
      <c r="D214" s="17" t="str">
        <f t="shared" si="13"/>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215" spans="1:4" ht="104" customHeight="1" x14ac:dyDescent="0.2">
      <c r="A215" s="23" t="s">
        <v>497</v>
      </c>
      <c r="B215" s="21" t="s">
        <v>695</v>
      </c>
      <c r="C215" s="17" t="str">
        <f>$F$25</f>
        <v>ISO 20417</v>
      </c>
      <c r="D215" s="17" t="str">
        <f t="shared" si="13"/>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216" spans="1:4" ht="120" customHeight="1" x14ac:dyDescent="0.2">
      <c r="A216" s="23" t="s">
        <v>501</v>
      </c>
      <c r="B216" s="21" t="s">
        <v>695</v>
      </c>
      <c r="C216" s="17" t="str">
        <f>$F$25</f>
        <v>ISO 20417</v>
      </c>
      <c r="D216" s="17" t="str">
        <f t="shared" si="13"/>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217" spans="1:4" ht="170" customHeight="1" x14ac:dyDescent="0.2">
      <c r="A217" s="23" t="s">
        <v>319</v>
      </c>
      <c r="B217" s="21" t="s">
        <v>695</v>
      </c>
      <c r="C217" s="17" t="str">
        <f>_xlfn.TEXTJOIN(CHAR(10),TRUE,$F$23:$F$25)</f>
        <v>ISO 11607-1
ISO 11607-2
ISO 20417</v>
      </c>
      <c r="D217" s="17" t="str">
        <f t="shared" si="13"/>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218" spans="1:4" x14ac:dyDescent="0.2">
      <c r="A218" s="66" t="s">
        <v>306</v>
      </c>
      <c r="B218" s="67"/>
      <c r="C218" s="67"/>
      <c r="D218" s="68"/>
    </row>
    <row r="219" spans="1:4" ht="17" customHeight="1" x14ac:dyDescent="0.2">
      <c r="A219" s="62" t="s">
        <v>307</v>
      </c>
      <c r="B219" s="63"/>
      <c r="C219" s="63"/>
      <c r="D219" s="64"/>
    </row>
    <row r="220" spans="1:4" ht="75" customHeight="1" x14ac:dyDescent="0.2">
      <c r="A220" s="23" t="s">
        <v>308</v>
      </c>
      <c r="B220" s="21" t="s">
        <v>695</v>
      </c>
      <c r="C220" s="17" t="str">
        <f t="shared" ref="C220:C229" si="14">$F$25</f>
        <v>ISO 20417</v>
      </c>
      <c r="D220" s="17" t="str">
        <f t="shared" ref="D220:D229" si="15">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221" spans="1:4" ht="77" customHeight="1" x14ac:dyDescent="0.2">
      <c r="A221" s="23" t="s">
        <v>309</v>
      </c>
      <c r="B221" s="21" t="s">
        <v>695</v>
      </c>
      <c r="C221" s="17" t="str">
        <f t="shared" si="14"/>
        <v>ISO 20417</v>
      </c>
      <c r="D221" s="17" t="str">
        <f t="shared" si="15"/>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222" spans="1:4" ht="76" customHeight="1" x14ac:dyDescent="0.2">
      <c r="A222" s="23" t="s">
        <v>310</v>
      </c>
      <c r="B222" s="21" t="s">
        <v>695</v>
      </c>
      <c r="C222" s="17" t="str">
        <f t="shared" si="14"/>
        <v>ISO 20417</v>
      </c>
      <c r="D222" s="17" t="str">
        <f t="shared" si="15"/>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223" spans="1:4" ht="61" customHeight="1" x14ac:dyDescent="0.2">
      <c r="A223" s="23" t="s">
        <v>311</v>
      </c>
      <c r="B223" s="21" t="s">
        <v>695</v>
      </c>
      <c r="C223" s="17" t="str">
        <f t="shared" si="14"/>
        <v>ISO 20417</v>
      </c>
      <c r="D223" s="17" t="str">
        <f t="shared" si="15"/>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224" spans="1:4" ht="71" customHeight="1" x14ac:dyDescent="0.2">
      <c r="A224" s="23" t="s">
        <v>312</v>
      </c>
      <c r="B224" s="21" t="s">
        <v>695</v>
      </c>
      <c r="C224" s="17" t="str">
        <f t="shared" si="14"/>
        <v>ISO 20417</v>
      </c>
      <c r="D224" s="17" t="str">
        <f t="shared" si="15"/>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225" spans="1:4" ht="93" customHeight="1" x14ac:dyDescent="0.2">
      <c r="A225" s="23" t="s">
        <v>313</v>
      </c>
      <c r="B225" s="21" t="s">
        <v>695</v>
      </c>
      <c r="C225" s="17" t="str">
        <f t="shared" si="14"/>
        <v>ISO 20417</v>
      </c>
      <c r="D225" s="17" t="str">
        <f t="shared" si="15"/>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226" spans="1:4" ht="69" customHeight="1" x14ac:dyDescent="0.2">
      <c r="A226" s="23" t="s">
        <v>314</v>
      </c>
      <c r="B226" s="21" t="s">
        <v>695</v>
      </c>
      <c r="C226" s="17" t="str">
        <f t="shared" si="14"/>
        <v>ISO 20417</v>
      </c>
      <c r="D226" s="17" t="str">
        <f t="shared" si="15"/>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227" spans="1:4" ht="100" customHeight="1" x14ac:dyDescent="0.2">
      <c r="A227" s="23" t="s">
        <v>315</v>
      </c>
      <c r="B227" s="21" t="s">
        <v>695</v>
      </c>
      <c r="C227" s="17" t="str">
        <f t="shared" si="14"/>
        <v>ISO 20417</v>
      </c>
      <c r="D227" s="17" t="str">
        <f t="shared" si="15"/>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228" spans="1:4" ht="90" customHeight="1" x14ac:dyDescent="0.2">
      <c r="A228" s="17" t="s">
        <v>316</v>
      </c>
      <c r="B228" s="21" t="s">
        <v>695</v>
      </c>
      <c r="C228" s="17" t="str">
        <f t="shared" si="14"/>
        <v>ISO 20417</v>
      </c>
      <c r="D228" s="17" t="str">
        <f t="shared" si="15"/>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229" spans="1:4" ht="102" customHeight="1" x14ac:dyDescent="0.2">
      <c r="A229" s="23" t="s">
        <v>317</v>
      </c>
      <c r="B229" s="21" t="s">
        <v>695</v>
      </c>
      <c r="C229" s="17" t="str">
        <f t="shared" si="14"/>
        <v>ISO 20417</v>
      </c>
      <c r="D229" s="17" t="str">
        <f t="shared" si="15"/>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230" spans="1:4" ht="16" customHeight="1" x14ac:dyDescent="0.2">
      <c r="A230" s="62" t="s">
        <v>318</v>
      </c>
      <c r="B230" s="63"/>
      <c r="C230" s="63"/>
      <c r="D230" s="64"/>
    </row>
    <row r="231" spans="1:4" ht="17" x14ac:dyDescent="0.2">
      <c r="A231" s="17" t="s">
        <v>654</v>
      </c>
      <c r="B231" s="21" t="s">
        <v>753</v>
      </c>
      <c r="C231" s="23" t="str">
        <f t="shared" ref="C231:D234" si="16">$G$1</f>
        <v>N/A</v>
      </c>
      <c r="D231" s="23" t="str">
        <f t="shared" si="16"/>
        <v>N/A</v>
      </c>
    </row>
    <row r="232" spans="1:4" ht="17" x14ac:dyDescent="0.2">
      <c r="A232" s="17" t="s">
        <v>655</v>
      </c>
      <c r="B232" s="21" t="s">
        <v>753</v>
      </c>
      <c r="C232" s="23" t="str">
        <f t="shared" si="16"/>
        <v>N/A</v>
      </c>
      <c r="D232" s="23" t="str">
        <f t="shared" si="16"/>
        <v>N/A</v>
      </c>
    </row>
    <row r="233" spans="1:4" ht="17" x14ac:dyDescent="0.2">
      <c r="A233" s="17" t="s">
        <v>656</v>
      </c>
      <c r="B233" s="21" t="s">
        <v>753</v>
      </c>
      <c r="C233" s="23" t="str">
        <f t="shared" si="16"/>
        <v>N/A</v>
      </c>
      <c r="D233" s="23" t="str">
        <f t="shared" si="16"/>
        <v>N/A</v>
      </c>
    </row>
    <row r="234" spans="1:4" ht="17" x14ac:dyDescent="0.2">
      <c r="A234" s="17" t="s">
        <v>657</v>
      </c>
      <c r="B234" s="21" t="s">
        <v>753</v>
      </c>
      <c r="C234" s="23" t="str">
        <f t="shared" si="16"/>
        <v>N/A</v>
      </c>
      <c r="D234" s="23" t="str">
        <f t="shared" si="16"/>
        <v>N/A</v>
      </c>
    </row>
    <row r="235" spans="1:4" ht="96" customHeight="1" x14ac:dyDescent="0.2">
      <c r="A235" s="23" t="s">
        <v>321</v>
      </c>
      <c r="B235" s="21" t="s">
        <v>695</v>
      </c>
      <c r="C235" s="17" t="str">
        <f>_xlfn.TEXTJOIN(CHAR(10),TRUE,$F$23:$F$25)</f>
        <v>ISO 11607-1
ISO 11607-2
ISO 20417</v>
      </c>
      <c r="D235" s="17" t="str">
        <f t="shared" ref="D235" si="17">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236" spans="1:4" ht="89" customHeight="1" x14ac:dyDescent="0.2">
      <c r="A236" s="23" t="s">
        <v>320</v>
      </c>
      <c r="B236" s="21" t="s">
        <v>695</v>
      </c>
      <c r="C236" s="17" t="str">
        <f>$F$25</f>
        <v>ISO 20417</v>
      </c>
      <c r="D236" s="17" t="str">
        <f>$I$4&amp;CHAR(10)&amp;$I$10&amp;CHAR(10)&amp;_xlfn.TEXTJOIN(CHAR(10),TRUE,$I$12:$I$14)</f>
        <v>A020101 - 阻力減退注射筒
A020108 - 腸道灌食注射筒
A020201 - 可重複使用的輸液注射筒
A020202 - 可重複使用的灌洗注射筒
A020203 - 卡式瓶注射筒</v>
      </c>
    </row>
    <row r="237" spans="1:4" ht="111" customHeight="1" x14ac:dyDescent="0.2">
      <c r="A237" s="17" t="s">
        <v>680</v>
      </c>
      <c r="B237" s="21" t="s">
        <v>695</v>
      </c>
      <c r="C237" s="17" t="str">
        <f>_xlfn.TEXTJOIN(CHAR(10),TRUE,$F$23:$F$25)</f>
        <v>ISO 11607-1
ISO 11607-2
ISO 20417</v>
      </c>
      <c r="D237" s="17" t="str">
        <f>$I$4&amp;CHAR(10)&amp;$I$7&amp;CHAR(10)&amp;$I$9&amp;CHAR(10)&amp;$I$10&amp;CHAR(10)&amp;_xlfn.TEXTJOIN(CHAR(10),TRUE,$I$12:$I$14)</f>
        <v>A020101 - 阻力減退注射筒
A020105 - 血液氣體分析、帶針頭的注射筒和套件
A020107 - 預填充式注射筒
A020108 - 腸道灌食注射筒
A020201 - 可重複使用的輸液注射筒
A020202 - 可重複使用的灌洗注射筒
A020203 - 卡式瓶注射筒</v>
      </c>
    </row>
    <row r="238" spans="1:4" ht="73" customHeight="1" x14ac:dyDescent="0.2">
      <c r="A238" s="23" t="s">
        <v>322</v>
      </c>
      <c r="B238" s="21" t="s">
        <v>753</v>
      </c>
      <c r="C238" s="23" t="str">
        <f>$G$1</f>
        <v>N/A</v>
      </c>
      <c r="D238" s="23" t="str">
        <f>$G$1</f>
        <v>N/A</v>
      </c>
    </row>
    <row r="239" spans="1:4" ht="92" customHeight="1" x14ac:dyDescent="0.2">
      <c r="A239" s="17" t="s">
        <v>763</v>
      </c>
      <c r="B239" s="21" t="s">
        <v>695</v>
      </c>
      <c r="C239" s="17" t="str">
        <f>$F$5&amp;CHAR(10)&amp;_xlfn.TEXTJOIN(CHAR(10),TRUE,$F$23:$F$25)</f>
        <v>ISO 14971
ISO 11607-1
ISO 11607-2
ISO 20417</v>
      </c>
      <c r="D239" s="17" t="str">
        <f>$I$5&amp;CHAR(10)&amp;$I$6&amp;CHAR(10)&amp;$I$8&amp;CHAR(10)&amp;$I$11</f>
        <v>A020102 - 單次輸液和灌洗注射筒
A020104 - 單次注射器專用注射筒
A020106 - 單次胰島素注射筒
A020109 - 單次結核菌素注射筒</v>
      </c>
    </row>
    <row r="240" spans="1:4" ht="17" customHeight="1" x14ac:dyDescent="0.2">
      <c r="A240" s="62" t="s">
        <v>323</v>
      </c>
      <c r="B240" s="63"/>
      <c r="C240" s="63"/>
      <c r="D240" s="64"/>
    </row>
    <row r="241" spans="1:4" ht="134" customHeight="1" x14ac:dyDescent="0.2">
      <c r="A241" s="17" t="s">
        <v>658</v>
      </c>
      <c r="B241" s="21" t="s">
        <v>695</v>
      </c>
      <c r="C241" s="17" t="str">
        <f>$F$20&amp;CHAR(10)&amp;$F$25</f>
        <v>IEC 62366-1
ISO 20417</v>
      </c>
      <c r="D241" s="17" t="str">
        <f t="shared" ref="D241:D242" si="18">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242" spans="1:4" ht="126" customHeight="1" x14ac:dyDescent="0.2">
      <c r="A242" s="17" t="s">
        <v>659</v>
      </c>
      <c r="B242" s="21" t="s">
        <v>695</v>
      </c>
      <c r="C242" s="17" t="str">
        <f>$F$20&amp;CHAR(10)&amp;$F$25</f>
        <v>IEC 62366-1
ISO 20417</v>
      </c>
      <c r="D242" s="17" t="str">
        <f t="shared" si="18"/>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243" spans="1:4" x14ac:dyDescent="0.2">
      <c r="A243" s="62" t="s">
        <v>324</v>
      </c>
      <c r="B243" s="63"/>
      <c r="C243" s="63"/>
      <c r="D243" s="64"/>
    </row>
    <row r="244" spans="1:4" ht="111" customHeight="1" x14ac:dyDescent="0.2">
      <c r="A244" s="17" t="s">
        <v>660</v>
      </c>
      <c r="B244" s="21" t="s">
        <v>753</v>
      </c>
      <c r="C244" s="23" t="str">
        <f>$G$1</f>
        <v>N/A</v>
      </c>
      <c r="D244" s="23" t="str">
        <f>$G$1</f>
        <v>N/A</v>
      </c>
    </row>
    <row r="245" spans="1:4" ht="100" customHeight="1" x14ac:dyDescent="0.2">
      <c r="A245" s="17" t="s">
        <v>661</v>
      </c>
      <c r="B245" s="21" t="s">
        <v>753</v>
      </c>
      <c r="C245" s="23" t="str">
        <f>$G$1</f>
        <v>N/A</v>
      </c>
      <c r="D245" s="23" t="str">
        <f>$G$1</f>
        <v>N/A</v>
      </c>
    </row>
    <row r="246" spans="1:4" ht="46" customHeight="1" x14ac:dyDescent="0.2">
      <c r="A246" s="69" t="s">
        <v>325</v>
      </c>
      <c r="B246" s="70"/>
      <c r="C246" s="70"/>
      <c r="D246" s="71"/>
    </row>
    <row r="247" spans="1:4" ht="162" customHeight="1" x14ac:dyDescent="0.2">
      <c r="A247" s="23" t="s">
        <v>662</v>
      </c>
      <c r="B247" s="21" t="s">
        <v>695</v>
      </c>
      <c r="C247" s="17" t="str">
        <f>$F$25</f>
        <v>ISO 20417</v>
      </c>
      <c r="D247" s="17"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248" spans="1:4" ht="101" customHeight="1" x14ac:dyDescent="0.2">
      <c r="A248" s="17" t="s">
        <v>663</v>
      </c>
      <c r="B248" s="21" t="s">
        <v>695</v>
      </c>
      <c r="C248" s="17" t="str">
        <f>$F$25</f>
        <v>ISO 20417</v>
      </c>
      <c r="D248" s="17"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249" spans="1:4" ht="110" customHeight="1" x14ac:dyDescent="0.2">
      <c r="A249" s="17" t="s">
        <v>664</v>
      </c>
      <c r="B249" s="21" t="s">
        <v>695</v>
      </c>
      <c r="C249" s="17" t="str">
        <f>$F$5&amp;CHAR(10)&amp;$F$25</f>
        <v>ISO 14971
ISO 20417</v>
      </c>
      <c r="D249" s="17" t="str">
        <f>$I$4&amp;CHAR(10)&amp;$I$7&amp;CHAR(10)&amp;$I$9&amp;CHAR(10)&amp;$I$10&amp;CHAR(10)&amp;I14</f>
        <v>A020101 - 阻力減退注射筒
A020105 - 血液氣體分析、帶針頭的注射筒和套件
A020107 - 預填充式注射筒
A020108 - 腸道灌食注射筒
A020203 - 卡式瓶注射筒</v>
      </c>
    </row>
    <row r="250" spans="1:4" ht="83" customHeight="1" x14ac:dyDescent="0.2">
      <c r="A250" s="17" t="s">
        <v>665</v>
      </c>
      <c r="B250" s="21" t="s">
        <v>695</v>
      </c>
      <c r="C250" s="17" t="str">
        <f>$F$6&amp;CHAR(10)&amp;$F$25</f>
        <v>ISO 10993-1
ISO 20417</v>
      </c>
      <c r="D250" s="17" t="str">
        <f>$I$9</f>
        <v>A020107 - 預填充式注射筒</v>
      </c>
    </row>
    <row r="251" spans="1:4" ht="102" customHeight="1" x14ac:dyDescent="0.2">
      <c r="A251" s="23" t="s">
        <v>666</v>
      </c>
      <c r="B251" s="21" t="s">
        <v>695</v>
      </c>
      <c r="C251" s="17" t="str">
        <f>$F$6&amp;CHAR(10)&amp;$F$25</f>
        <v>ISO 10993-1
ISO 20417</v>
      </c>
      <c r="D251" s="17" t="str">
        <f>$I$9</f>
        <v>A020107 - 預填充式注射筒</v>
      </c>
    </row>
    <row r="252" spans="1:4" ht="139" customHeight="1" x14ac:dyDescent="0.2">
      <c r="A252" s="17" t="s">
        <v>667</v>
      </c>
      <c r="B252" s="21" t="s">
        <v>695</v>
      </c>
      <c r="C252" s="17" t="str">
        <f>$F$5&amp;CHAR(10)&amp;$F$25</f>
        <v>ISO 14971
ISO 20417</v>
      </c>
      <c r="D252" s="17"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253" spans="1:4" ht="216" customHeight="1" x14ac:dyDescent="0.2">
      <c r="A253" s="17" t="s">
        <v>326</v>
      </c>
      <c r="B253" s="21" t="s">
        <v>695</v>
      </c>
      <c r="C253" s="17" t="str">
        <f>$F$6&amp;CHAR(10)&amp;$F$25</f>
        <v>ISO 10993-1
ISO 20417</v>
      </c>
      <c r="D253" s="17"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254" spans="1:4" x14ac:dyDescent="0.2">
      <c r="A254" s="23" t="s">
        <v>327</v>
      </c>
      <c r="B254" s="21" t="s">
        <v>753</v>
      </c>
      <c r="C254" s="23" t="str">
        <f>$G$1</f>
        <v>N/A</v>
      </c>
      <c r="D254" s="23" t="str">
        <f>$G$1</f>
        <v>N/A</v>
      </c>
    </row>
    <row r="255" spans="1:4" x14ac:dyDescent="0.2">
      <c r="A255" s="62" t="s">
        <v>328</v>
      </c>
      <c r="B255" s="63"/>
      <c r="C255" s="63"/>
      <c r="D255" s="64"/>
    </row>
    <row r="256" spans="1:4" ht="132" customHeight="1" x14ac:dyDescent="0.2">
      <c r="A256" s="23" t="s">
        <v>668</v>
      </c>
      <c r="B256" s="21" t="s">
        <v>695</v>
      </c>
      <c r="C256" s="17" t="str">
        <f>$F$25</f>
        <v>ISO 20417</v>
      </c>
      <c r="D256" s="17"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257" spans="1:4" ht="131" customHeight="1" x14ac:dyDescent="0.2">
      <c r="A257" s="23" t="s">
        <v>669</v>
      </c>
      <c r="B257" s="21" t="s">
        <v>695</v>
      </c>
      <c r="C257" s="17" t="str">
        <f>$F$25</f>
        <v>ISO 20417</v>
      </c>
      <c r="D257" s="17" t="str">
        <f>_xlfn.TEXTJOIN(CHAR(10),TRUE,$I$5:$I$11)&amp;CHAR(10)&amp;I14</f>
        <v>A020102 - 單次輸液和灌洗注射筒
A020104 - 單次注射器專用注射筒
A020105 - 血液氣體分析、帶針頭的注射筒和套件
A020106 - 單次胰島素注射筒
A020107 - 預填充式注射筒
A020108 - 腸道灌食注射筒
A020109 - 單次結核菌素注射筒
A020203 - 卡式瓶注射筒</v>
      </c>
    </row>
    <row r="258" spans="1:4" x14ac:dyDescent="0.2">
      <c r="A258" s="23" t="s">
        <v>329</v>
      </c>
      <c r="B258" s="21" t="s">
        <v>753</v>
      </c>
      <c r="C258" s="23" t="str">
        <f t="shared" ref="C258:D260" si="19">$G$1</f>
        <v>N/A</v>
      </c>
      <c r="D258" s="23" t="str">
        <f t="shared" si="19"/>
        <v>N/A</v>
      </c>
    </row>
    <row r="259" spans="1:4" x14ac:dyDescent="0.2">
      <c r="A259" s="23" t="s">
        <v>330</v>
      </c>
      <c r="B259" s="21" t="s">
        <v>753</v>
      </c>
      <c r="C259" s="23" t="str">
        <f t="shared" si="19"/>
        <v>N/A</v>
      </c>
      <c r="D259" s="23" t="str">
        <f t="shared" si="19"/>
        <v>N/A</v>
      </c>
    </row>
    <row r="260" spans="1:4" x14ac:dyDescent="0.2">
      <c r="A260" s="23" t="s">
        <v>331</v>
      </c>
      <c r="B260" s="21" t="s">
        <v>753</v>
      </c>
      <c r="C260" s="23" t="str">
        <f t="shared" si="19"/>
        <v>N/A</v>
      </c>
      <c r="D260" s="23" t="str">
        <f t="shared" si="19"/>
        <v>N/A</v>
      </c>
    </row>
    <row r="261" spans="1:4" ht="106" customHeight="1" x14ac:dyDescent="0.2">
      <c r="A261" s="23" t="s">
        <v>332</v>
      </c>
      <c r="B261" s="21" t="s">
        <v>695</v>
      </c>
      <c r="C261" s="17" t="str">
        <f>$F$25</f>
        <v>ISO 20417</v>
      </c>
      <c r="D261" s="17"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262" spans="1:4" ht="71" customHeight="1" x14ac:dyDescent="0.2">
      <c r="A262" s="23" t="s">
        <v>333</v>
      </c>
      <c r="B262" s="21" t="s">
        <v>695</v>
      </c>
      <c r="C262" s="17" t="str">
        <f>$F$25</f>
        <v>ISO 20417</v>
      </c>
      <c r="D262" s="17"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263" spans="1:4" x14ac:dyDescent="0.2">
      <c r="A263" s="23" t="s">
        <v>334</v>
      </c>
      <c r="B263" s="21" t="s">
        <v>753</v>
      </c>
      <c r="C263" s="23" t="str">
        <f>$G$1</f>
        <v>N/A</v>
      </c>
      <c r="D263" s="23" t="str">
        <f>$G$1</f>
        <v>N/A</v>
      </c>
    </row>
    <row r="264" spans="1:4" ht="85" customHeight="1" x14ac:dyDescent="0.2">
      <c r="A264" s="17" t="s">
        <v>335</v>
      </c>
      <c r="B264" s="21" t="s">
        <v>753</v>
      </c>
      <c r="C264" s="23" t="str">
        <f>$G$1</f>
        <v>N/A</v>
      </c>
      <c r="D264" s="23" t="str">
        <f>$G$1</f>
        <v>N/A</v>
      </c>
    </row>
  </sheetData>
  <mergeCells count="59">
    <mergeCell ref="C54:D54"/>
    <mergeCell ref="A29:D29"/>
    <mergeCell ref="A6:D6"/>
    <mergeCell ref="A7:D7"/>
    <mergeCell ref="A14:D14"/>
    <mergeCell ref="A19:D19"/>
    <mergeCell ref="A28:D28"/>
    <mergeCell ref="A120:D120"/>
    <mergeCell ref="A76:D76"/>
    <mergeCell ref="A40:D40"/>
    <mergeCell ref="A41:D41"/>
    <mergeCell ref="A42:D42"/>
    <mergeCell ref="A46:D46"/>
    <mergeCell ref="A49:D49"/>
    <mergeCell ref="A50:D50"/>
    <mergeCell ref="A55:D55"/>
    <mergeCell ref="A57:D57"/>
    <mergeCell ref="A59:D59"/>
    <mergeCell ref="A63:D63"/>
    <mergeCell ref="A64:D64"/>
    <mergeCell ref="C51:D51"/>
    <mergeCell ref="C52:D52"/>
    <mergeCell ref="C53:D53"/>
    <mergeCell ref="A104:D104"/>
    <mergeCell ref="A107:D107"/>
    <mergeCell ref="A108:D108"/>
    <mergeCell ref="A111:D111"/>
    <mergeCell ref="A115:D115"/>
    <mergeCell ref="A79:D79"/>
    <mergeCell ref="A80:D80"/>
    <mergeCell ref="A84:D84"/>
    <mergeCell ref="A89:D89"/>
    <mergeCell ref="A91:D91"/>
    <mergeCell ref="A162:D162"/>
    <mergeCell ref="A166:D166"/>
    <mergeCell ref="A171:D171"/>
    <mergeCell ref="A172:D172"/>
    <mergeCell ref="A125:D125"/>
    <mergeCell ref="A138:D138"/>
    <mergeCell ref="A143:D143"/>
    <mergeCell ref="A148:D148"/>
    <mergeCell ref="A156:D156"/>
    <mergeCell ref="A160:D160"/>
    <mergeCell ref="C58:D58"/>
    <mergeCell ref="A255:D255"/>
    <mergeCell ref="A182:D182"/>
    <mergeCell ref="A183:D183"/>
    <mergeCell ref="A188:D188"/>
    <mergeCell ref="A206:D206"/>
    <mergeCell ref="A207:D207"/>
    <mergeCell ref="A218:D218"/>
    <mergeCell ref="A219:D219"/>
    <mergeCell ref="A230:D230"/>
    <mergeCell ref="A240:D240"/>
    <mergeCell ref="A243:D243"/>
    <mergeCell ref="A246:D246"/>
    <mergeCell ref="A173:D173"/>
    <mergeCell ref="A134:D134"/>
    <mergeCell ref="A135:D135"/>
  </mergeCells>
  <dataValidations count="1">
    <dataValidation type="list" allowBlank="1" showInputMessage="1" showErrorMessage="1" sqref="B4:B5 B8:B13 B15:B18 B20:B25 B30:B39 B244:B245 B47:B48 B231:B239 B56 B51:B54 B60:B62 B43:B45 B65:B75 B256:B264 B81:B83 B77:B78 B116:B119 B90 B105:B106 B109:B110 B112:B114 B121:B124 B126:B133 B136:B137 B139:B142 B144:B147 B92:B103 B157:B159 B163:B165 B161 B167:B168 B149:B155 B184:B187 B208:B217 B189:B205 B220:B229 B174:B181 B241:B242 B85:B88 B247:B254 B58" xr:uid="{DD946BB6-8230-C943-91F5-76D9F07D4DED}">
      <formula1>"是,否"</formula1>
    </dataValidation>
  </dataValidations>
  <pageMargins left="0.7" right="0.7" top="0.75" bottom="0.75" header="0.3" footer="0.3"/>
  <pageSetup paperSize="9"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B8A34D-0470-FB46-A01D-FA99B8D63F6B}">
  <dimension ref="A1:J264"/>
  <sheetViews>
    <sheetView topLeftCell="A253" zoomScale="90" zoomScaleNormal="90" workbookViewId="0">
      <selection activeCell="A213" sqref="A213"/>
    </sheetView>
  </sheetViews>
  <sheetFormatPr baseColWidth="10" defaultRowHeight="16" x14ac:dyDescent="0.2"/>
  <cols>
    <col min="1" max="1" width="117.1640625" style="26" customWidth="1"/>
    <col min="2" max="2" width="6.83203125" style="34" customWidth="1"/>
    <col min="3" max="3" width="19.33203125" style="35" customWidth="1"/>
    <col min="4" max="4" width="63" style="35" customWidth="1"/>
    <col min="5" max="5" width="6.6640625" style="35" customWidth="1"/>
    <col min="6" max="6" width="16.5" style="34" customWidth="1"/>
    <col min="7" max="7" width="52.33203125" style="35" customWidth="1"/>
    <col min="8" max="8" width="6.33203125" style="35" customWidth="1"/>
    <col min="9" max="9" width="33.83203125" style="37" customWidth="1"/>
    <col min="10" max="10" width="16.5" style="35" customWidth="1"/>
    <col min="11" max="16384" width="10.83203125" style="35"/>
  </cols>
  <sheetData>
    <row r="1" spans="1:10" ht="17" x14ac:dyDescent="0.2">
      <c r="A1" s="47" t="s">
        <v>76</v>
      </c>
      <c r="F1" s="53" t="s">
        <v>68</v>
      </c>
      <c r="G1" s="35" t="s">
        <v>727</v>
      </c>
      <c r="I1" s="48" t="s">
        <v>116</v>
      </c>
    </row>
    <row r="2" spans="1:10" x14ac:dyDescent="0.2">
      <c r="A2" s="35"/>
    </row>
    <row r="3" spans="1:10" ht="34" x14ac:dyDescent="0.2">
      <c r="A3" s="49" t="s">
        <v>72</v>
      </c>
      <c r="B3" s="24" t="s">
        <v>39</v>
      </c>
      <c r="C3" s="49" t="s">
        <v>40</v>
      </c>
      <c r="D3" s="49" t="s">
        <v>87</v>
      </c>
      <c r="E3" s="5"/>
      <c r="F3" s="55" t="s">
        <v>68</v>
      </c>
      <c r="G3" s="55" t="s">
        <v>69</v>
      </c>
      <c r="I3" s="24" t="s">
        <v>796</v>
      </c>
      <c r="J3" s="24" t="s">
        <v>786</v>
      </c>
    </row>
    <row r="4" spans="1:10" ht="148" customHeight="1" x14ac:dyDescent="0.2">
      <c r="A4" s="17" t="s">
        <v>103</v>
      </c>
      <c r="B4" s="21" t="s">
        <v>695</v>
      </c>
      <c r="C4" s="17" t="str">
        <f>_xlfn.TEXTJOIN(CHAR(10),TRUE,$F$4:$F$16)</f>
        <v>ISO 13485
ISO 14971
ISO 10993-1
ISO 1135-4
ISO 1135-5
ISO 11737-1
ISO/TS 23128:2019
ISO 3826-1
ISO 3826-3
ISO 6710
ISO 80369-7
ISO 8536-4
IEC 62366-1</v>
      </c>
      <c r="D4" s="17"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c r="E4" s="37"/>
      <c r="F4" s="51" t="s">
        <v>65</v>
      </c>
      <c r="G4" s="22" t="s">
        <v>718</v>
      </c>
      <c r="I4" s="22" t="s">
        <v>798</v>
      </c>
      <c r="J4" s="59" t="s">
        <v>727</v>
      </c>
    </row>
    <row r="5" spans="1:10" ht="93" customHeight="1" x14ac:dyDescent="0.2">
      <c r="A5" s="17" t="s">
        <v>37</v>
      </c>
      <c r="B5" s="21" t="s">
        <v>695</v>
      </c>
      <c r="C5" s="17" t="str">
        <f>$F$5</f>
        <v>ISO 14971</v>
      </c>
      <c r="D5" s="17"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c r="E5" s="37"/>
      <c r="F5" s="51" t="s">
        <v>66</v>
      </c>
      <c r="G5" s="22" t="s">
        <v>719</v>
      </c>
      <c r="I5" s="22" t="s">
        <v>803</v>
      </c>
      <c r="J5" s="51" t="s">
        <v>799</v>
      </c>
    </row>
    <row r="6" spans="1:10" ht="49" customHeight="1" x14ac:dyDescent="0.2">
      <c r="A6" s="69" t="s">
        <v>38</v>
      </c>
      <c r="B6" s="70"/>
      <c r="C6" s="70"/>
      <c r="D6" s="71"/>
      <c r="E6" s="37"/>
      <c r="F6" s="61" t="s">
        <v>49</v>
      </c>
      <c r="G6" s="60" t="s">
        <v>720</v>
      </c>
      <c r="I6" s="22" t="s">
        <v>804</v>
      </c>
      <c r="J6" s="51" t="s">
        <v>800</v>
      </c>
    </row>
    <row r="7" spans="1:10" ht="34" x14ac:dyDescent="0.2">
      <c r="A7" s="69" t="s">
        <v>104</v>
      </c>
      <c r="B7" s="70"/>
      <c r="C7" s="70"/>
      <c r="D7" s="71"/>
      <c r="E7" s="37"/>
      <c r="F7" s="51" t="s">
        <v>811</v>
      </c>
      <c r="G7" s="22" t="s">
        <v>812</v>
      </c>
      <c r="I7" s="22" t="s">
        <v>805</v>
      </c>
      <c r="J7" s="51" t="s">
        <v>801</v>
      </c>
    </row>
    <row r="8" spans="1:10" ht="72" customHeight="1" x14ac:dyDescent="0.2">
      <c r="A8" s="17" t="s">
        <v>105</v>
      </c>
      <c r="B8" s="21" t="s">
        <v>695</v>
      </c>
      <c r="C8" s="17" t="str">
        <f t="shared" ref="C8:C13" si="0">$F$5</f>
        <v>ISO 14971</v>
      </c>
      <c r="D8" s="17"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c r="E8" s="37"/>
      <c r="F8" s="51" t="s">
        <v>819</v>
      </c>
      <c r="G8" s="22" t="s">
        <v>820</v>
      </c>
      <c r="I8" s="22" t="s">
        <v>806</v>
      </c>
      <c r="J8" s="51" t="s">
        <v>800</v>
      </c>
    </row>
    <row r="9" spans="1:10" ht="55" customHeight="1" x14ac:dyDescent="0.2">
      <c r="A9" s="17" t="s">
        <v>106</v>
      </c>
      <c r="B9" s="21" t="s">
        <v>695</v>
      </c>
      <c r="C9" s="17" t="str">
        <f t="shared" si="0"/>
        <v>ISO 14971</v>
      </c>
      <c r="D9" s="17" t="str">
        <f t="shared" ref="D9:D13" si="1">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c r="E9" s="37"/>
      <c r="F9" s="51" t="s">
        <v>813</v>
      </c>
      <c r="G9" s="22" t="s">
        <v>814</v>
      </c>
      <c r="I9" s="22" t="s">
        <v>807</v>
      </c>
      <c r="J9" s="59" t="s">
        <v>727</v>
      </c>
    </row>
    <row r="10" spans="1:10" ht="57" customHeight="1" x14ac:dyDescent="0.2">
      <c r="A10" s="17" t="s">
        <v>107</v>
      </c>
      <c r="B10" s="21" t="s">
        <v>695</v>
      </c>
      <c r="C10" s="17" t="str">
        <f t="shared" si="0"/>
        <v>ISO 14971</v>
      </c>
      <c r="D10" s="17" t="str">
        <f t="shared" si="1"/>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c r="E10" s="37"/>
      <c r="F10" s="51" t="s">
        <v>815</v>
      </c>
      <c r="G10" s="22" t="s">
        <v>816</v>
      </c>
      <c r="I10" s="22" t="s">
        <v>808</v>
      </c>
      <c r="J10" s="59" t="s">
        <v>727</v>
      </c>
    </row>
    <row r="11" spans="1:10" ht="59" customHeight="1" x14ac:dyDescent="0.2">
      <c r="A11" s="17" t="s">
        <v>156</v>
      </c>
      <c r="B11" s="21" t="s">
        <v>695</v>
      </c>
      <c r="C11" s="17" t="str">
        <f t="shared" si="0"/>
        <v>ISO 14971</v>
      </c>
      <c r="D11" s="17" t="str">
        <f t="shared" si="1"/>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c r="E11" s="37"/>
      <c r="F11" s="51" t="s">
        <v>817</v>
      </c>
      <c r="G11" s="22" t="s">
        <v>818</v>
      </c>
      <c r="I11" s="22" t="s">
        <v>809</v>
      </c>
      <c r="J11" s="59" t="s">
        <v>727</v>
      </c>
    </row>
    <row r="12" spans="1:10" ht="73" customHeight="1" x14ac:dyDescent="0.2">
      <c r="A12" s="17" t="s">
        <v>108</v>
      </c>
      <c r="B12" s="21" t="s">
        <v>695</v>
      </c>
      <c r="C12" s="17" t="str">
        <f t="shared" si="0"/>
        <v>ISO 14971</v>
      </c>
      <c r="D12" s="17" t="str">
        <f t="shared" si="1"/>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c r="E12" s="37"/>
      <c r="F12" s="51" t="s">
        <v>822</v>
      </c>
      <c r="G12" s="22" t="s">
        <v>824</v>
      </c>
      <c r="I12" s="22" t="s">
        <v>810</v>
      </c>
      <c r="J12" s="51" t="s">
        <v>802</v>
      </c>
    </row>
    <row r="13" spans="1:10" ht="52" customHeight="1" x14ac:dyDescent="0.2">
      <c r="A13" s="17" t="s">
        <v>155</v>
      </c>
      <c r="B13" s="21" t="s">
        <v>695</v>
      </c>
      <c r="C13" s="17" t="str">
        <f t="shared" si="0"/>
        <v>ISO 14971</v>
      </c>
      <c r="D13" s="17" t="str">
        <f t="shared" si="1"/>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c r="E13" s="37"/>
      <c r="F13" s="51" t="s">
        <v>825</v>
      </c>
      <c r="G13" s="22" t="s">
        <v>826</v>
      </c>
      <c r="I13" s="26"/>
      <c r="J13" s="54"/>
    </row>
    <row r="14" spans="1:10" ht="64" customHeight="1" x14ac:dyDescent="0.2">
      <c r="A14" s="73" t="s">
        <v>109</v>
      </c>
      <c r="B14" s="73"/>
      <c r="C14" s="73"/>
      <c r="D14" s="73"/>
      <c r="F14" s="51" t="s">
        <v>749</v>
      </c>
      <c r="G14" s="17" t="s">
        <v>750</v>
      </c>
      <c r="I14" s="26"/>
      <c r="J14" s="54"/>
    </row>
    <row r="15" spans="1:10" ht="50" customHeight="1" x14ac:dyDescent="0.2">
      <c r="A15" s="17" t="s">
        <v>41</v>
      </c>
      <c r="B15" s="21" t="s">
        <v>695</v>
      </c>
      <c r="C15" s="17" t="str">
        <f>$F$5</f>
        <v>ISO 14971</v>
      </c>
      <c r="D15" s="17"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c r="F15" s="51" t="s">
        <v>739</v>
      </c>
      <c r="G15" s="22" t="s">
        <v>740</v>
      </c>
      <c r="I15" s="26"/>
      <c r="J15" s="54"/>
    </row>
    <row r="16" spans="1:10" ht="82" customHeight="1" x14ac:dyDescent="0.2">
      <c r="A16" s="17" t="s">
        <v>110</v>
      </c>
      <c r="B16" s="21" t="s">
        <v>695</v>
      </c>
      <c r="C16" s="17" t="str">
        <f>$F$5</f>
        <v>ISO 14971</v>
      </c>
      <c r="D16" s="17"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c r="F16" s="51" t="s">
        <v>751</v>
      </c>
      <c r="G16" s="22" t="s">
        <v>752</v>
      </c>
      <c r="I16" s="26"/>
      <c r="J16" s="54"/>
    </row>
    <row r="17" spans="1:10" ht="78" customHeight="1" x14ac:dyDescent="0.2">
      <c r="A17" s="17" t="s">
        <v>111</v>
      </c>
      <c r="B17" s="21" t="s">
        <v>695</v>
      </c>
      <c r="C17" s="17" t="str">
        <f>$F$5</f>
        <v>ISO 14971</v>
      </c>
      <c r="D17" s="17"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c r="F17" s="51" t="s">
        <v>741</v>
      </c>
      <c r="G17" s="22" t="s">
        <v>742</v>
      </c>
      <c r="I17" s="54"/>
      <c r="J17" s="26"/>
    </row>
    <row r="18" spans="1:10" ht="85" customHeight="1" x14ac:dyDescent="0.2">
      <c r="A18" s="35" t="s">
        <v>15</v>
      </c>
      <c r="B18" s="21" t="s">
        <v>695</v>
      </c>
      <c r="C18" s="17" t="str">
        <f>$F$5</f>
        <v>ISO 14971</v>
      </c>
      <c r="D18" s="17"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c r="F18" s="51" t="s">
        <v>728</v>
      </c>
      <c r="G18" s="22" t="s">
        <v>729</v>
      </c>
      <c r="I18" s="26"/>
      <c r="J18" s="54"/>
    </row>
    <row r="19" spans="1:10" ht="34" x14ac:dyDescent="0.2">
      <c r="A19" s="72" t="s">
        <v>42</v>
      </c>
      <c r="B19" s="72"/>
      <c r="C19" s="72"/>
      <c r="D19" s="72"/>
      <c r="F19" s="51" t="s">
        <v>730</v>
      </c>
      <c r="G19" s="17" t="s">
        <v>731</v>
      </c>
      <c r="I19" s="26"/>
      <c r="J19" s="54"/>
    </row>
    <row r="20" spans="1:10" ht="117" customHeight="1" x14ac:dyDescent="0.2">
      <c r="A20" s="17" t="s">
        <v>43</v>
      </c>
      <c r="B20" s="21" t="s">
        <v>695</v>
      </c>
      <c r="C20" s="17" t="str">
        <f>$F$5&amp;CHAR(10)&amp;$F$16</f>
        <v>ISO 14971
IEC 62366-1</v>
      </c>
      <c r="D20" s="17"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c r="F20" s="51" t="s">
        <v>747</v>
      </c>
      <c r="G20" s="17" t="s">
        <v>748</v>
      </c>
      <c r="I20" s="26"/>
      <c r="J20" s="54"/>
    </row>
    <row r="21" spans="1:10" ht="84" customHeight="1" x14ac:dyDescent="0.2">
      <c r="A21" s="17" t="s">
        <v>44</v>
      </c>
      <c r="B21" s="21" t="s">
        <v>695</v>
      </c>
      <c r="C21" s="17" t="str">
        <f>$F$5&amp;CHAR(10)&amp;$F$16</f>
        <v>ISO 14971
IEC 62366-1</v>
      </c>
      <c r="D21" s="17"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c r="F21" s="51" t="s">
        <v>821</v>
      </c>
      <c r="G21" s="22" t="s">
        <v>823</v>
      </c>
      <c r="I21" s="26"/>
      <c r="J21" s="54"/>
    </row>
    <row r="22" spans="1:10" ht="146" customHeight="1" x14ac:dyDescent="0.2">
      <c r="A22" s="17" t="s">
        <v>112</v>
      </c>
      <c r="B22" s="21" t="s">
        <v>695</v>
      </c>
      <c r="C22" s="17" t="str">
        <f>F5&amp;CHAR(10)&amp;_xlfn.TEXTJOIN(CHAR(10),TRUE,$F$19:$F$22)</f>
        <v>ISO 14971
ISO 11607-1
ISO 11607-2
ISO 3826-2
ISO 20417</v>
      </c>
      <c r="D22" s="17"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c r="F22" s="51" t="s">
        <v>726</v>
      </c>
      <c r="G22" s="22" t="s">
        <v>845</v>
      </c>
      <c r="I22" s="26"/>
      <c r="J22" s="54"/>
    </row>
    <row r="23" spans="1:10" ht="145" customHeight="1" x14ac:dyDescent="0.2">
      <c r="A23" s="17" t="s">
        <v>113</v>
      </c>
      <c r="B23" s="21" t="s">
        <v>695</v>
      </c>
      <c r="C23" s="17" t="str">
        <f>$F$5&amp;CHAR(10)&amp;_xlfn.TEXTJOIN(CHAR(10),TRUE,$F$19:$F$22)</f>
        <v>ISO 14971
ISO 11607-1
ISO 11607-2
ISO 3826-2
ISO 20417</v>
      </c>
      <c r="D23" s="17"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c r="F23" s="54"/>
      <c r="G23" s="26"/>
      <c r="I23" s="26"/>
      <c r="J23" s="54"/>
    </row>
    <row r="24" spans="1:10" ht="102" customHeight="1" x14ac:dyDescent="0.2">
      <c r="A24" s="17" t="s">
        <v>115</v>
      </c>
      <c r="B24" s="21" t="s">
        <v>695</v>
      </c>
      <c r="C24" s="17" t="str">
        <f>$F$5</f>
        <v>ISO 14971</v>
      </c>
      <c r="D24" s="17"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c r="F24" s="54"/>
      <c r="G24" s="26"/>
      <c r="I24" s="26"/>
      <c r="J24" s="54"/>
    </row>
    <row r="25" spans="1:10" ht="118" customHeight="1" x14ac:dyDescent="0.2">
      <c r="A25" s="17" t="s">
        <v>114</v>
      </c>
      <c r="B25" s="21" t="s">
        <v>753</v>
      </c>
      <c r="C25" s="23" t="str">
        <f>$G$1</f>
        <v>N/A</v>
      </c>
      <c r="D25" s="23" t="str">
        <f>$G$1</f>
        <v>N/A</v>
      </c>
      <c r="F25" s="54"/>
      <c r="G25" s="26"/>
      <c r="I25" s="26"/>
      <c r="J25" s="54"/>
    </row>
    <row r="26" spans="1:10" ht="32" customHeight="1" x14ac:dyDescent="0.2">
      <c r="F26" s="54"/>
      <c r="G26" s="26"/>
      <c r="I26" s="26"/>
      <c r="J26" s="54"/>
    </row>
    <row r="27" spans="1:10" ht="34" x14ac:dyDescent="0.2">
      <c r="A27" s="49" t="s">
        <v>74</v>
      </c>
      <c r="B27" s="24" t="s">
        <v>39</v>
      </c>
      <c r="C27" s="49" t="s">
        <v>40</v>
      </c>
      <c r="D27" s="49" t="s">
        <v>116</v>
      </c>
      <c r="F27" s="54"/>
      <c r="G27" s="26"/>
      <c r="I27" s="26"/>
      <c r="J27" s="54"/>
    </row>
    <row r="28" spans="1:10" x14ac:dyDescent="0.2">
      <c r="A28" s="74" t="s">
        <v>118</v>
      </c>
      <c r="B28" s="74"/>
      <c r="C28" s="74"/>
      <c r="D28" s="74"/>
      <c r="F28" s="54"/>
      <c r="G28" s="26"/>
    </row>
    <row r="29" spans="1:10" ht="16" customHeight="1" x14ac:dyDescent="0.2">
      <c r="A29" s="73" t="s">
        <v>117</v>
      </c>
      <c r="B29" s="73"/>
      <c r="C29" s="73"/>
      <c r="D29" s="73"/>
      <c r="G29" s="37"/>
    </row>
    <row r="30" spans="1:10" ht="131" customHeight="1" x14ac:dyDescent="0.2">
      <c r="A30" s="23" t="s">
        <v>137</v>
      </c>
      <c r="B30" s="21" t="s">
        <v>695</v>
      </c>
      <c r="C30" s="17" t="str">
        <f>_xlfn.TEXTJOIN(CHAR(10),TRUE,$F$5:$F$8)&amp;CHAR(10)&amp;_xlfn.TEXTJOIN(CHAR(10),TRUE,$F$10:$F$15)</f>
        <v>ISO 14971
ISO 10993-1
ISO 1135-4
ISO 1135-5
ISO/TS 23128:2019
ISO 3826-1
ISO 3826-3
ISO 6710
ISO 80369-7
ISO 8536-4</v>
      </c>
      <c r="D30" s="17"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c r="G30" s="37"/>
    </row>
    <row r="31" spans="1:10" ht="132" customHeight="1" x14ac:dyDescent="0.2">
      <c r="A31" s="17" t="s">
        <v>136</v>
      </c>
      <c r="B31" s="21" t="s">
        <v>695</v>
      </c>
      <c r="C31" s="17" t="str">
        <f>$F$6</f>
        <v>ISO 10993-1</v>
      </c>
      <c r="D31" s="17"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32" spans="1:10" ht="110" customHeight="1" x14ac:dyDescent="0.2">
      <c r="A32" s="23" t="s">
        <v>135</v>
      </c>
      <c r="B32" s="21" t="s">
        <v>753</v>
      </c>
      <c r="C32" s="23" t="str">
        <f>$G$1</f>
        <v>N/A</v>
      </c>
      <c r="D32" s="23" t="str">
        <f>$G$1</f>
        <v>N/A</v>
      </c>
    </row>
    <row r="33" spans="1:7" ht="172" customHeight="1" x14ac:dyDescent="0.2">
      <c r="A33" s="23" t="s">
        <v>134</v>
      </c>
      <c r="B33" s="21" t="s">
        <v>695</v>
      </c>
      <c r="C33" s="17" t="str">
        <f>$F$4&amp;CHAR(10)&amp;_xlfn.TEXTJOIN(CHAR(10),TRUE,$F$7:$F$15)</f>
        <v>ISO 13485
ISO 1135-4
ISO 1135-5
ISO 11737-1
ISO/TS 23128:2019
ISO 3826-1
ISO 3826-3
ISO 6710
ISO 80369-7
ISO 8536-4</v>
      </c>
      <c r="D33" s="17"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34" spans="1:7" x14ac:dyDescent="0.2">
      <c r="A34" s="23" t="s">
        <v>133</v>
      </c>
      <c r="B34" s="21" t="s">
        <v>753</v>
      </c>
      <c r="C34" s="23" t="str">
        <f>$G$1</f>
        <v>N/A</v>
      </c>
      <c r="D34" s="23" t="str">
        <f>$G$1</f>
        <v>N/A</v>
      </c>
    </row>
    <row r="35" spans="1:7" ht="73" customHeight="1" x14ac:dyDescent="0.2">
      <c r="A35" s="23" t="s">
        <v>132</v>
      </c>
      <c r="B35" s="21" t="s">
        <v>695</v>
      </c>
      <c r="C35" s="17" t="str">
        <f>_xlfn.TEXTJOIN(CHAR(10),TRUE,$F$7:$F$15)</f>
        <v>ISO 1135-4
ISO 1135-5
ISO 11737-1
ISO/TS 23128:2019
ISO 3826-1
ISO 3826-3
ISO 6710
ISO 80369-7
ISO 8536-4</v>
      </c>
      <c r="D35" s="17"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36" spans="1:7" ht="118" customHeight="1" x14ac:dyDescent="0.2">
      <c r="A36" s="23" t="s">
        <v>131</v>
      </c>
      <c r="B36" s="21" t="s">
        <v>695</v>
      </c>
      <c r="C36" s="17" t="str">
        <f>_xlfn.TEXTJOIN(CHAR(10),TRUE,$F$7:$F$15)</f>
        <v>ISO 1135-4
ISO 1135-5
ISO 11737-1
ISO/TS 23128:2019
ISO 3826-1
ISO 3826-3
ISO 6710
ISO 80369-7
ISO 8536-4</v>
      </c>
      <c r="D36" s="17"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37" spans="1:7" ht="148" customHeight="1" x14ac:dyDescent="0.2">
      <c r="A37" s="23" t="s">
        <v>119</v>
      </c>
      <c r="B37" s="21" t="s">
        <v>695</v>
      </c>
      <c r="C37" s="17" t="str">
        <f>_xlfn.TEXTJOIN(CHAR(10),TRUE,$F$7:$F$16)</f>
        <v>ISO 1135-4
ISO 1135-5
ISO 11737-1
ISO/TS 23128:2019
ISO 3826-1
ISO 3826-3
ISO 6710
ISO 80369-7
ISO 8536-4
IEC 62366-1</v>
      </c>
      <c r="D37" s="17"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c r="F37" s="54"/>
      <c r="G37" s="37"/>
    </row>
    <row r="38" spans="1:7" ht="138" customHeight="1" x14ac:dyDescent="0.2">
      <c r="A38" s="17" t="s">
        <v>120</v>
      </c>
      <c r="B38" s="21" t="s">
        <v>695</v>
      </c>
      <c r="C38" s="17" t="str">
        <f>F5&amp;CHAR(10)&amp;_xlfn.TEXTJOIN(CHAR(10),TRUE,$F$19:$F$20)&amp;CHAR(10)&amp;F22</f>
        <v>ISO 14971
ISO 11607-1
ISO 11607-2
ISO 20417</v>
      </c>
      <c r="D38" s="17"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39" spans="1:7" ht="133" customHeight="1" x14ac:dyDescent="0.2">
      <c r="A39" s="17" t="s">
        <v>797</v>
      </c>
      <c r="B39" s="21" t="s">
        <v>695</v>
      </c>
      <c r="C39" s="17" t="str">
        <f>F4&amp;CHAR(10)&amp;F5</f>
        <v>ISO 13485
ISO 14971</v>
      </c>
      <c r="D39" s="17"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40" spans="1:7" ht="16" customHeight="1" x14ac:dyDescent="0.2">
      <c r="A40" s="65" t="s">
        <v>121</v>
      </c>
      <c r="B40" s="65"/>
      <c r="C40" s="65"/>
      <c r="D40" s="65"/>
    </row>
    <row r="41" spans="1:7" ht="16" customHeight="1" x14ac:dyDescent="0.2">
      <c r="A41" s="65" t="s">
        <v>122</v>
      </c>
      <c r="B41" s="65"/>
      <c r="C41" s="65"/>
      <c r="D41" s="65"/>
    </row>
    <row r="42" spans="1:7" ht="29" customHeight="1" x14ac:dyDescent="0.2">
      <c r="A42" s="73" t="s">
        <v>123</v>
      </c>
      <c r="B42" s="73"/>
      <c r="C42" s="73"/>
      <c r="D42" s="73"/>
    </row>
    <row r="43" spans="1:7" ht="119" customHeight="1" x14ac:dyDescent="0.2">
      <c r="A43" s="22" t="s">
        <v>124</v>
      </c>
      <c r="B43" s="21" t="s">
        <v>695</v>
      </c>
      <c r="C43" s="17" t="str">
        <f>$F$5&amp;CHAR(10)&amp;_xlfn.TEXTJOIN(CHAR(10),TRUE,$F$7:$F$15)</f>
        <v>ISO 14971
ISO 1135-4
ISO 1135-5
ISO 11737-1
ISO/TS 23128:2019
ISO 3826-1
ISO 3826-3
ISO 6710
ISO 80369-7
ISO 8536-4</v>
      </c>
      <c r="D43" s="17"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44" spans="1:7" ht="83" customHeight="1" x14ac:dyDescent="0.2">
      <c r="A44" s="23" t="s">
        <v>125</v>
      </c>
      <c r="B44" s="21" t="s">
        <v>695</v>
      </c>
      <c r="C44" s="17" t="str">
        <f>$F$5&amp;CHAR(10)&amp;_xlfn.TEXTJOIN(CHAR(10),TRUE,$F$7:$F$15)</f>
        <v>ISO 14971
ISO 1135-4
ISO 1135-5
ISO 11737-1
ISO/TS 23128:2019
ISO 3826-1
ISO 3826-3
ISO 6710
ISO 80369-7
ISO 8536-4</v>
      </c>
      <c r="D44" s="17"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45" spans="1:7" ht="111" customHeight="1" x14ac:dyDescent="0.2">
      <c r="A45" s="22" t="s">
        <v>126</v>
      </c>
      <c r="B45" s="21" t="s">
        <v>695</v>
      </c>
      <c r="C45" s="17" t="str">
        <f>$F$5&amp;CHAR(10)&amp;_xlfn.TEXTJOIN(CHAR(10),TRUE,$F$7:$F$15)</f>
        <v>ISO 14971
ISO 1135-4
ISO 1135-5
ISO 11737-1
ISO/TS 23128:2019
ISO 3826-1
ISO 3826-3
ISO 6710
ISO 80369-7
ISO 8536-4</v>
      </c>
      <c r="D45" s="17"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46" spans="1:7" x14ac:dyDescent="0.2">
      <c r="A46" s="73" t="s">
        <v>127</v>
      </c>
      <c r="B46" s="73"/>
      <c r="C46" s="73"/>
      <c r="D46" s="73"/>
    </row>
    <row r="47" spans="1:7" ht="121" customHeight="1" x14ac:dyDescent="0.2">
      <c r="A47" s="17" t="s">
        <v>255</v>
      </c>
      <c r="B47" s="21"/>
      <c r="C47" s="69" t="s">
        <v>853</v>
      </c>
      <c r="D47" s="71"/>
    </row>
    <row r="48" spans="1:7" ht="51" x14ac:dyDescent="0.2">
      <c r="A48" s="17" t="s">
        <v>256</v>
      </c>
      <c r="B48" s="21"/>
      <c r="C48" s="69" t="s">
        <v>853</v>
      </c>
      <c r="D48" s="71"/>
    </row>
    <row r="49" spans="1:4" x14ac:dyDescent="0.2">
      <c r="A49" s="74" t="s">
        <v>154</v>
      </c>
      <c r="B49" s="74"/>
      <c r="C49" s="74"/>
      <c r="D49" s="74"/>
    </row>
    <row r="50" spans="1:4" x14ac:dyDescent="0.2">
      <c r="A50" s="73" t="s">
        <v>128</v>
      </c>
      <c r="B50" s="73"/>
      <c r="C50" s="73"/>
      <c r="D50" s="73"/>
    </row>
    <row r="51" spans="1:4" ht="76" customHeight="1" x14ac:dyDescent="0.2">
      <c r="A51" s="23" t="s">
        <v>130</v>
      </c>
      <c r="B51" s="21"/>
      <c r="C51" s="69" t="s">
        <v>853</v>
      </c>
      <c r="D51" s="71"/>
    </row>
    <row r="52" spans="1:4" ht="96" customHeight="1" x14ac:dyDescent="0.2">
      <c r="A52" s="17" t="s">
        <v>129</v>
      </c>
      <c r="B52" s="21"/>
      <c r="C52" s="69" t="s">
        <v>853</v>
      </c>
      <c r="D52" s="71"/>
    </row>
    <row r="53" spans="1:4" ht="74" customHeight="1" x14ac:dyDescent="0.2">
      <c r="A53" s="17" t="s">
        <v>170</v>
      </c>
      <c r="B53" s="21"/>
      <c r="C53" s="69" t="s">
        <v>853</v>
      </c>
      <c r="D53" s="71"/>
    </row>
    <row r="54" spans="1:4" ht="83" customHeight="1" x14ac:dyDescent="0.2">
      <c r="A54" s="23" t="s">
        <v>158</v>
      </c>
      <c r="B54" s="21"/>
      <c r="C54" s="69" t="s">
        <v>853</v>
      </c>
      <c r="D54" s="71"/>
    </row>
    <row r="55" spans="1:4" ht="17" customHeight="1" x14ac:dyDescent="0.2">
      <c r="A55" s="65" t="s">
        <v>138</v>
      </c>
      <c r="B55" s="65"/>
      <c r="C55" s="65"/>
      <c r="D55" s="65"/>
    </row>
    <row r="56" spans="1:4" ht="85" x14ac:dyDescent="0.2">
      <c r="A56" s="17" t="s">
        <v>157</v>
      </c>
      <c r="B56" s="21" t="s">
        <v>753</v>
      </c>
      <c r="C56" s="23" t="str">
        <f>$G$1</f>
        <v>N/A</v>
      </c>
      <c r="D56" s="23" t="str">
        <f>$G$1</f>
        <v>N/A</v>
      </c>
    </row>
    <row r="57" spans="1:4" ht="17" customHeight="1" x14ac:dyDescent="0.2">
      <c r="A57" s="65" t="s">
        <v>139</v>
      </c>
      <c r="B57" s="65"/>
      <c r="C57" s="65"/>
      <c r="D57" s="65"/>
    </row>
    <row r="58" spans="1:4" ht="17" x14ac:dyDescent="0.2">
      <c r="A58" s="17" t="s">
        <v>762</v>
      </c>
      <c r="B58" s="21"/>
      <c r="C58" s="69" t="s">
        <v>853</v>
      </c>
      <c r="D58" s="71"/>
    </row>
    <row r="59" spans="1:4" ht="17" customHeight="1" x14ac:dyDescent="0.2">
      <c r="A59" s="65" t="s">
        <v>140</v>
      </c>
      <c r="B59" s="65"/>
      <c r="C59" s="65"/>
      <c r="D59" s="65"/>
    </row>
    <row r="60" spans="1:4" ht="97" customHeight="1" x14ac:dyDescent="0.2">
      <c r="A60" s="17" t="s">
        <v>757</v>
      </c>
      <c r="B60" s="21" t="s">
        <v>695</v>
      </c>
      <c r="C60" s="17" t="str">
        <f>$F$5</f>
        <v>ISO 14971</v>
      </c>
      <c r="D60" s="17"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61" spans="1:4" ht="140" customHeight="1" x14ac:dyDescent="0.2">
      <c r="A61" s="17" t="s">
        <v>754</v>
      </c>
      <c r="B61" s="21" t="s">
        <v>695</v>
      </c>
      <c r="C61" s="17" t="str">
        <f>_xlfn.TEXTJOIN(CHAR(10),TRUE,$F$5:$F$8)&amp;CHAR(10)&amp;_xlfn.TEXTJOIN(CHAR(10),TRUE,$F$10:$F$15)</f>
        <v>ISO 14971
ISO 10993-1
ISO 1135-4
ISO 1135-5
ISO/TS 23128:2019
ISO 3826-1
ISO 3826-3
ISO 6710
ISO 80369-7
ISO 8536-4</v>
      </c>
      <c r="D61" s="17"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62" spans="1:4" ht="143" customHeight="1" x14ac:dyDescent="0.2">
      <c r="A62" s="17" t="s">
        <v>141</v>
      </c>
      <c r="B62" s="21" t="s">
        <v>753</v>
      </c>
      <c r="C62" s="23" t="str">
        <f>$G$1</f>
        <v>N/A</v>
      </c>
      <c r="D62" s="23" t="str">
        <f>$G$1</f>
        <v>N/A</v>
      </c>
    </row>
    <row r="63" spans="1:4" ht="17" customHeight="1" x14ac:dyDescent="0.2">
      <c r="A63" s="74" t="s">
        <v>142</v>
      </c>
      <c r="B63" s="74"/>
      <c r="C63" s="74"/>
      <c r="D63" s="74"/>
    </row>
    <row r="64" spans="1:4" x14ac:dyDescent="0.2">
      <c r="A64" s="72" t="s">
        <v>348</v>
      </c>
      <c r="B64" s="72"/>
      <c r="C64" s="72"/>
      <c r="D64" s="72"/>
    </row>
    <row r="65" spans="1:4" ht="128" customHeight="1" x14ac:dyDescent="0.2">
      <c r="A65" s="23" t="s">
        <v>143</v>
      </c>
      <c r="B65" s="21" t="s">
        <v>695</v>
      </c>
      <c r="C65" s="17" t="str">
        <f>$F$5&amp;CHAR(10)&amp;$F$9</f>
        <v>ISO 14971
ISO 11737-1</v>
      </c>
      <c r="D65" s="17"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66" spans="1:4" ht="98" customHeight="1" x14ac:dyDescent="0.2">
      <c r="A66" s="23" t="s">
        <v>144</v>
      </c>
      <c r="B66" s="21" t="s">
        <v>695</v>
      </c>
      <c r="C66" s="17" t="str">
        <f>$F$5&amp;CHAR(10)&amp;$F$9</f>
        <v>ISO 14971
ISO 11737-1</v>
      </c>
      <c r="D66" s="17"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67" spans="1:4" ht="117" customHeight="1" x14ac:dyDescent="0.2">
      <c r="A67" s="23" t="s">
        <v>145</v>
      </c>
      <c r="B67" s="21" t="s">
        <v>695</v>
      </c>
      <c r="C67" s="17" t="str">
        <f>$F$5&amp;CHAR(10)&amp;$F$9</f>
        <v>ISO 14971
ISO 11737-1</v>
      </c>
      <c r="D67" s="17"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68" spans="1:4" ht="103" customHeight="1" x14ac:dyDescent="0.2">
      <c r="A68" s="23" t="s">
        <v>146</v>
      </c>
      <c r="B68" s="21" t="s">
        <v>695</v>
      </c>
      <c r="C68" s="17" t="str">
        <f>$F$5&amp;CHAR(10)&amp;$F$9</f>
        <v>ISO 14971
ISO 11737-1</v>
      </c>
      <c r="D68" s="17"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69" spans="1:4" ht="94" customHeight="1" x14ac:dyDescent="0.2">
      <c r="A69" s="17" t="s">
        <v>366</v>
      </c>
      <c r="B69" s="21" t="s">
        <v>695</v>
      </c>
      <c r="C69" s="17" t="str">
        <f>$F$5&amp;CHAR(10)&amp;$F$9</f>
        <v>ISO 14971
ISO 11737-1</v>
      </c>
      <c r="D69" s="17"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70" spans="1:4" ht="51" x14ac:dyDescent="0.2">
      <c r="A70" s="17" t="s">
        <v>147</v>
      </c>
      <c r="B70" s="21" t="s">
        <v>753</v>
      </c>
      <c r="C70" s="23" t="str">
        <f>$G$1</f>
        <v>N/A</v>
      </c>
      <c r="D70" s="23" t="str">
        <f>$G$1</f>
        <v>N/A</v>
      </c>
    </row>
    <row r="71" spans="1:4" ht="89" customHeight="1" x14ac:dyDescent="0.2">
      <c r="A71" s="17" t="s">
        <v>148</v>
      </c>
      <c r="B71" s="21" t="s">
        <v>695</v>
      </c>
      <c r="C71" s="17" t="str">
        <f>F4&amp;CHAR(10)&amp;F5&amp;CHAR(10)&amp;F17&amp;CHAR(10)&amp;F18</f>
        <v>ISO 13485
ISO 14971
ISO 10993-7
ISO 11135</v>
      </c>
      <c r="D71" s="17" t="str">
        <f>_xlfn.TEXTJOIN(CHAR(10),TRUE,$I$4:$I$24)&amp;CHAR(10)&amp;I26</f>
        <v xml:space="preserve">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
</v>
      </c>
    </row>
    <row r="72" spans="1:4" ht="101" customHeight="1" x14ac:dyDescent="0.2">
      <c r="A72" s="23" t="s">
        <v>149</v>
      </c>
      <c r="B72" s="21" t="s">
        <v>695</v>
      </c>
      <c r="C72" s="17" t="str">
        <f>_xlfn.TEXTJOIN(CHAR(10),TRUE,$F$17:$F$20)</f>
        <v>ISO 10993-7
ISO 11135
ISO 11607-1
ISO 11607-2</v>
      </c>
      <c r="D72" s="17" t="str">
        <f>_xlfn.TEXTJOIN(CHAR(10),TRUE,$I$4:$I$24)&amp;CHAR(10)&amp;I27</f>
        <v xml:space="preserve">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
</v>
      </c>
    </row>
    <row r="73" spans="1:4" ht="79" customHeight="1" x14ac:dyDescent="0.2">
      <c r="A73" s="23" t="s">
        <v>150</v>
      </c>
      <c r="B73" s="21" t="s">
        <v>695</v>
      </c>
      <c r="C73" s="17" t="str">
        <f>_xlfn.TEXTJOIN(CHAR(10),TRUE,$F$17:$F$20)</f>
        <v>ISO 10993-7
ISO 11135
ISO 11607-1
ISO 11607-2</v>
      </c>
      <c r="D73" s="17"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74" spans="1:4" ht="56" customHeight="1" x14ac:dyDescent="0.2">
      <c r="A74" s="17" t="s">
        <v>598</v>
      </c>
      <c r="B74" s="21" t="s">
        <v>753</v>
      </c>
      <c r="C74" s="23" t="str">
        <f>$G$1</f>
        <v>N/A</v>
      </c>
      <c r="D74" s="23" t="str">
        <f>$G$1</f>
        <v>N/A</v>
      </c>
    </row>
    <row r="75" spans="1:4" ht="139" customHeight="1" x14ac:dyDescent="0.2">
      <c r="A75" s="23" t="s">
        <v>151</v>
      </c>
      <c r="B75" s="21" t="s">
        <v>695</v>
      </c>
      <c r="C75" s="17" t="str">
        <f>_xlfn.TEXTJOIN(CHAR(10),TRUE,$F$19:$F$22)</f>
        <v>ISO 11607-1
ISO 11607-2
ISO 3826-2
ISO 20417</v>
      </c>
      <c r="D75" s="17"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76" spans="1:4" ht="16" customHeight="1" x14ac:dyDescent="0.2">
      <c r="A76" s="72" t="s">
        <v>152</v>
      </c>
      <c r="B76" s="72"/>
      <c r="C76" s="72"/>
      <c r="D76" s="72"/>
    </row>
    <row r="77" spans="1:4" ht="153" x14ac:dyDescent="0.2">
      <c r="A77" s="17" t="s">
        <v>257</v>
      </c>
      <c r="B77" s="21" t="s">
        <v>695</v>
      </c>
      <c r="C77" s="17" t="str">
        <f>$F$6</f>
        <v>ISO 10993-1</v>
      </c>
      <c r="D77" s="17"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78" spans="1:4" ht="153" x14ac:dyDescent="0.2">
      <c r="A78" s="17" t="s">
        <v>258</v>
      </c>
      <c r="B78" s="21" t="s">
        <v>695</v>
      </c>
      <c r="C78" s="17" t="str">
        <f>$F$6</f>
        <v>ISO 10993-1</v>
      </c>
      <c r="D78" s="17"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79" spans="1:4" ht="16" customHeight="1" x14ac:dyDescent="0.2">
      <c r="A79" s="65" t="s">
        <v>153</v>
      </c>
      <c r="B79" s="65"/>
      <c r="C79" s="65"/>
      <c r="D79" s="65"/>
    </row>
    <row r="80" spans="1:4" x14ac:dyDescent="0.2">
      <c r="A80" s="73" t="s">
        <v>761</v>
      </c>
      <c r="B80" s="73"/>
      <c r="C80" s="73"/>
      <c r="D80" s="73"/>
    </row>
    <row r="81" spans="1:4" x14ac:dyDescent="0.2">
      <c r="A81" s="23" t="s">
        <v>169</v>
      </c>
      <c r="B81" s="21" t="s">
        <v>753</v>
      </c>
      <c r="C81" s="23" t="str">
        <f t="shared" ref="C81:D83" si="2">$G$1</f>
        <v>N/A</v>
      </c>
      <c r="D81" s="23" t="str">
        <f t="shared" si="2"/>
        <v>N/A</v>
      </c>
    </row>
    <row r="82" spans="1:4" ht="51" x14ac:dyDescent="0.2">
      <c r="A82" s="17" t="s">
        <v>159</v>
      </c>
      <c r="B82" s="21" t="s">
        <v>753</v>
      </c>
      <c r="C82" s="23" t="str">
        <f t="shared" si="2"/>
        <v>N/A</v>
      </c>
      <c r="D82" s="23" t="str">
        <f t="shared" si="2"/>
        <v>N/A</v>
      </c>
    </row>
    <row r="83" spans="1:4" ht="17" x14ac:dyDescent="0.2">
      <c r="A83" s="17" t="s">
        <v>259</v>
      </c>
      <c r="B83" s="21" t="s">
        <v>753</v>
      </c>
      <c r="C83" s="23" t="str">
        <f t="shared" si="2"/>
        <v>N/A</v>
      </c>
      <c r="D83" s="23" t="str">
        <f t="shared" si="2"/>
        <v>N/A</v>
      </c>
    </row>
    <row r="84" spans="1:4" x14ac:dyDescent="0.2">
      <c r="A84" s="72" t="s">
        <v>160</v>
      </c>
      <c r="B84" s="72"/>
      <c r="C84" s="72"/>
      <c r="D84" s="72"/>
    </row>
    <row r="85" spans="1:4" ht="51" x14ac:dyDescent="0.2">
      <c r="A85" s="17" t="s">
        <v>161</v>
      </c>
      <c r="B85" s="21" t="s">
        <v>753</v>
      </c>
      <c r="C85" s="23" t="str">
        <f t="shared" ref="C85:D90" si="3">$G$1</f>
        <v>N/A</v>
      </c>
      <c r="D85" s="23" t="str">
        <f t="shared" si="3"/>
        <v>N/A</v>
      </c>
    </row>
    <row r="86" spans="1:4" ht="68" x14ac:dyDescent="0.2">
      <c r="A86" s="17" t="s">
        <v>168</v>
      </c>
      <c r="B86" s="21" t="s">
        <v>753</v>
      </c>
      <c r="C86" s="23" t="str">
        <f t="shared" si="3"/>
        <v>N/A</v>
      </c>
      <c r="D86" s="23" t="str">
        <f t="shared" si="3"/>
        <v>N/A</v>
      </c>
    </row>
    <row r="87" spans="1:4" x14ac:dyDescent="0.2">
      <c r="A87" s="23" t="s">
        <v>162</v>
      </c>
      <c r="B87" s="21" t="s">
        <v>753</v>
      </c>
      <c r="C87" s="23" t="str">
        <f t="shared" si="3"/>
        <v>N/A</v>
      </c>
      <c r="D87" s="23" t="str">
        <f t="shared" si="3"/>
        <v>N/A</v>
      </c>
    </row>
    <row r="88" spans="1:4" ht="68" x14ac:dyDescent="0.2">
      <c r="A88" s="17" t="s">
        <v>760</v>
      </c>
      <c r="B88" s="21" t="s">
        <v>753</v>
      </c>
      <c r="C88" s="23" t="str">
        <f t="shared" si="3"/>
        <v>N/A</v>
      </c>
      <c r="D88" s="23" t="str">
        <f t="shared" si="3"/>
        <v>N/A</v>
      </c>
    </row>
    <row r="89" spans="1:4" x14ac:dyDescent="0.2">
      <c r="A89" s="65" t="s">
        <v>163</v>
      </c>
      <c r="B89" s="65"/>
      <c r="C89" s="65"/>
      <c r="D89" s="65"/>
    </row>
    <row r="90" spans="1:4" ht="112" customHeight="1" x14ac:dyDescent="0.2">
      <c r="A90" s="17" t="s">
        <v>164</v>
      </c>
      <c r="B90" s="21" t="s">
        <v>753</v>
      </c>
      <c r="C90" s="23" t="str">
        <f t="shared" si="3"/>
        <v>N/A</v>
      </c>
      <c r="D90" s="23" t="str">
        <f t="shared" si="3"/>
        <v>N/A</v>
      </c>
    </row>
    <row r="91" spans="1:4" x14ac:dyDescent="0.2">
      <c r="A91" s="72" t="s">
        <v>165</v>
      </c>
      <c r="B91" s="72"/>
      <c r="C91" s="72"/>
      <c r="D91" s="72"/>
    </row>
    <row r="92" spans="1:4" ht="167" customHeight="1" x14ac:dyDescent="0.2">
      <c r="A92" s="23" t="s">
        <v>167</v>
      </c>
      <c r="B92" s="21" t="s">
        <v>695</v>
      </c>
      <c r="C92" s="17" t="str">
        <f>$F$5&amp;CHAR(10)&amp;_xlfn.TEXTJOIN(CHAR(10),TRUE,$F$7:$F$16)</f>
        <v>ISO 14971
ISO 1135-4
ISO 1135-5
ISO 11737-1
ISO/TS 23128:2019
ISO 3826-1
ISO 3826-3
ISO 6710
ISO 80369-7
ISO 8536-4
IEC 62366-1</v>
      </c>
      <c r="D92" s="17"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93" spans="1:4" ht="145" customHeight="1" x14ac:dyDescent="0.2">
      <c r="A93" s="17" t="s">
        <v>166</v>
      </c>
      <c r="B93" s="21" t="s">
        <v>695</v>
      </c>
      <c r="C93" s="17" t="str">
        <f>F5&amp;CHAR(10)&amp;F6</f>
        <v>ISO 14971
ISO 10993-1</v>
      </c>
      <c r="D93" s="17"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94" spans="1:4" ht="110" customHeight="1" x14ac:dyDescent="0.2">
      <c r="A94" s="23" t="s">
        <v>172</v>
      </c>
      <c r="B94" s="21" t="s">
        <v>695</v>
      </c>
      <c r="C94" s="23" t="str">
        <f>F5</f>
        <v>ISO 14971</v>
      </c>
      <c r="D94" s="17"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95" spans="1:4" ht="81" customHeight="1" x14ac:dyDescent="0.2">
      <c r="A95" s="23" t="s">
        <v>759</v>
      </c>
      <c r="B95" s="21" t="s">
        <v>753</v>
      </c>
      <c r="C95" s="23" t="str">
        <f t="shared" ref="C95:D97" si="4">$G$1</f>
        <v>N/A</v>
      </c>
      <c r="D95" s="23" t="str">
        <f t="shared" si="4"/>
        <v>N/A</v>
      </c>
    </row>
    <row r="96" spans="1:4" ht="116" customHeight="1" x14ac:dyDescent="0.2">
      <c r="A96" s="23" t="s">
        <v>174</v>
      </c>
      <c r="B96" s="21" t="s">
        <v>695</v>
      </c>
      <c r="C96" s="17" t="str">
        <f>$F$5&amp;CHAR(10)&amp;$F$6</f>
        <v>ISO 14971
ISO 10993-1</v>
      </c>
      <c r="D96" s="17"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97" spans="1:4" ht="82" customHeight="1" x14ac:dyDescent="0.2">
      <c r="A97" s="23" t="s">
        <v>173</v>
      </c>
      <c r="B97" s="21" t="s">
        <v>753</v>
      </c>
      <c r="C97" s="23" t="str">
        <f t="shared" si="4"/>
        <v>N/A</v>
      </c>
      <c r="D97" s="23" t="str">
        <f t="shared" si="4"/>
        <v>N/A</v>
      </c>
    </row>
    <row r="98" spans="1:4" ht="68" customHeight="1" x14ac:dyDescent="0.2">
      <c r="A98" s="23" t="s">
        <v>175</v>
      </c>
      <c r="B98" s="21" t="s">
        <v>695</v>
      </c>
      <c r="C98" s="17" t="str">
        <f>$F$5&amp;CHAR(10)&amp;$F$16</f>
        <v>ISO 14971
IEC 62366-1</v>
      </c>
      <c r="D98" s="17"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99" spans="1:4" ht="103" customHeight="1" x14ac:dyDescent="0.2">
      <c r="A99" s="17" t="s">
        <v>176</v>
      </c>
      <c r="B99" s="21" t="s">
        <v>695</v>
      </c>
      <c r="C99" s="17" t="str">
        <f>F4&amp;CHAR(10)&amp;$F$5&amp;CHAR(10)&amp;$F$16</f>
        <v>ISO 13485
ISO 14971
IEC 62366-1</v>
      </c>
      <c r="D99" s="17"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100" spans="1:4" ht="107" customHeight="1" x14ac:dyDescent="0.2">
      <c r="A100" s="23" t="s">
        <v>177</v>
      </c>
      <c r="B100" s="21" t="s">
        <v>695</v>
      </c>
      <c r="C100" s="17" t="str">
        <f>$F$4&amp;CHAR(10)&amp;$F$5&amp;CHAR(10)&amp;$F$16</f>
        <v>ISO 13485
ISO 14971
IEC 62366-1</v>
      </c>
      <c r="D100" s="17"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101" spans="1:4" ht="89" customHeight="1" x14ac:dyDescent="0.2">
      <c r="A101" s="23" t="s">
        <v>178</v>
      </c>
      <c r="B101" s="21" t="s">
        <v>753</v>
      </c>
      <c r="C101" s="23" t="str">
        <f t="shared" ref="C101:D101" si="5">$G$1</f>
        <v>N/A</v>
      </c>
      <c r="D101" s="23" t="str">
        <f t="shared" si="5"/>
        <v>N/A</v>
      </c>
    </row>
    <row r="102" spans="1:4" x14ac:dyDescent="0.2">
      <c r="A102" s="23" t="s">
        <v>179</v>
      </c>
      <c r="B102" s="21" t="s">
        <v>753</v>
      </c>
      <c r="C102" s="23" t="str">
        <f>$G$1</f>
        <v>N/A</v>
      </c>
      <c r="D102" s="23" t="str">
        <f>$G$1</f>
        <v>N/A</v>
      </c>
    </row>
    <row r="103" spans="1:4" ht="148" customHeight="1" x14ac:dyDescent="0.2">
      <c r="A103" s="17" t="s">
        <v>758</v>
      </c>
      <c r="B103" s="21" t="s">
        <v>695</v>
      </c>
      <c r="C103" s="17" t="str">
        <f>F4&amp;CHAR(10)&amp;$F$5&amp;CHAR(10)&amp;$F$22</f>
        <v>ISO 13485
ISO 14971
ISO 20417</v>
      </c>
      <c r="D103" s="17"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104" spans="1:4" x14ac:dyDescent="0.2">
      <c r="A104" s="65" t="s">
        <v>180</v>
      </c>
      <c r="B104" s="65"/>
      <c r="C104" s="65"/>
      <c r="D104" s="65"/>
    </row>
    <row r="105" spans="1:4" ht="51" x14ac:dyDescent="0.2">
      <c r="A105" s="17" t="s">
        <v>181</v>
      </c>
      <c r="B105" s="21" t="s">
        <v>753</v>
      </c>
      <c r="C105" s="23" t="str">
        <f>$G$1</f>
        <v>N/A</v>
      </c>
      <c r="D105" s="23" t="str">
        <f>$G$1</f>
        <v>N/A</v>
      </c>
    </row>
    <row r="106" spans="1:4" x14ac:dyDescent="0.2">
      <c r="A106" s="23" t="s">
        <v>182</v>
      </c>
      <c r="B106" s="21" t="s">
        <v>753</v>
      </c>
      <c r="C106" s="23" t="str">
        <f>$G$1</f>
        <v>N/A</v>
      </c>
      <c r="D106" s="23" t="str">
        <f>$G$1</f>
        <v>N/A</v>
      </c>
    </row>
    <row r="107" spans="1:4" x14ac:dyDescent="0.2">
      <c r="A107" s="65" t="s">
        <v>183</v>
      </c>
      <c r="B107" s="65"/>
      <c r="C107" s="65"/>
      <c r="D107" s="65"/>
    </row>
    <row r="108" spans="1:4" x14ac:dyDescent="0.2">
      <c r="A108" s="65" t="s">
        <v>184</v>
      </c>
      <c r="B108" s="65"/>
      <c r="C108" s="65"/>
      <c r="D108" s="65"/>
    </row>
    <row r="109" spans="1:4" ht="51" x14ac:dyDescent="0.2">
      <c r="A109" s="17" t="s">
        <v>185</v>
      </c>
      <c r="B109" s="21" t="s">
        <v>753</v>
      </c>
      <c r="C109" s="23" t="str">
        <f>$G$1</f>
        <v>N/A</v>
      </c>
      <c r="D109" s="23" t="str">
        <f>$G$1</f>
        <v>N/A</v>
      </c>
    </row>
    <row r="110" spans="1:4" ht="51" x14ac:dyDescent="0.2">
      <c r="A110" s="17" t="s">
        <v>186</v>
      </c>
      <c r="B110" s="21" t="s">
        <v>753</v>
      </c>
      <c r="C110" s="23" t="str">
        <f>$G$1</f>
        <v>N/A</v>
      </c>
      <c r="D110" s="23" t="str">
        <f>$G$1</f>
        <v>N/A</v>
      </c>
    </row>
    <row r="111" spans="1:4" x14ac:dyDescent="0.2">
      <c r="A111" s="65" t="s">
        <v>187</v>
      </c>
      <c r="B111" s="65"/>
      <c r="C111" s="65"/>
      <c r="D111" s="65"/>
    </row>
    <row r="112" spans="1:4" ht="51" x14ac:dyDescent="0.2">
      <c r="A112" s="17" t="s">
        <v>188</v>
      </c>
      <c r="B112" s="21" t="s">
        <v>753</v>
      </c>
      <c r="C112" s="23" t="str">
        <f t="shared" ref="C112:D114" si="6">$G$1</f>
        <v>N/A</v>
      </c>
      <c r="D112" s="23" t="str">
        <f t="shared" si="6"/>
        <v>N/A</v>
      </c>
    </row>
    <row r="113" spans="1:4" x14ac:dyDescent="0.2">
      <c r="A113" s="23" t="s">
        <v>189</v>
      </c>
      <c r="B113" s="21" t="s">
        <v>753</v>
      </c>
      <c r="C113" s="23" t="str">
        <f t="shared" si="6"/>
        <v>N/A</v>
      </c>
      <c r="D113" s="23" t="str">
        <f t="shared" si="6"/>
        <v>N/A</v>
      </c>
    </row>
    <row r="114" spans="1:4" ht="51" x14ac:dyDescent="0.2">
      <c r="A114" s="17" t="s">
        <v>190</v>
      </c>
      <c r="B114" s="21" t="s">
        <v>753</v>
      </c>
      <c r="C114" s="23" t="str">
        <f t="shared" si="6"/>
        <v>N/A</v>
      </c>
      <c r="D114" s="23" t="str">
        <f t="shared" si="6"/>
        <v>N/A</v>
      </c>
    </row>
    <row r="115" spans="1:4" x14ac:dyDescent="0.2">
      <c r="A115" s="65" t="s">
        <v>191</v>
      </c>
      <c r="B115" s="65"/>
      <c r="C115" s="65"/>
      <c r="D115" s="65"/>
    </row>
    <row r="116" spans="1:4" ht="34" x14ac:dyDescent="0.2">
      <c r="A116" s="17" t="s">
        <v>192</v>
      </c>
      <c r="B116" s="21" t="s">
        <v>753</v>
      </c>
      <c r="C116" s="23" t="str">
        <f t="shared" ref="C116:D119" si="7">$G$1</f>
        <v>N/A</v>
      </c>
      <c r="D116" s="23" t="str">
        <f t="shared" si="7"/>
        <v>N/A</v>
      </c>
    </row>
    <row r="117" spans="1:4" ht="51" x14ac:dyDescent="0.2">
      <c r="A117" s="17" t="s">
        <v>195</v>
      </c>
      <c r="B117" s="21" t="s">
        <v>753</v>
      </c>
      <c r="C117" s="23" t="str">
        <f t="shared" si="7"/>
        <v>N/A</v>
      </c>
      <c r="D117" s="23" t="str">
        <f t="shared" si="7"/>
        <v>N/A</v>
      </c>
    </row>
    <row r="118" spans="1:4" ht="51" x14ac:dyDescent="0.2">
      <c r="A118" s="17" t="s">
        <v>193</v>
      </c>
      <c r="B118" s="21" t="s">
        <v>753</v>
      </c>
      <c r="C118" s="23" t="str">
        <f t="shared" si="7"/>
        <v>N/A</v>
      </c>
      <c r="D118" s="23" t="str">
        <f t="shared" si="7"/>
        <v>N/A</v>
      </c>
    </row>
    <row r="119" spans="1:4" ht="51" x14ac:dyDescent="0.2">
      <c r="A119" s="17" t="s">
        <v>194</v>
      </c>
      <c r="B119" s="21" t="s">
        <v>753</v>
      </c>
      <c r="C119" s="23" t="str">
        <f t="shared" si="7"/>
        <v>N/A</v>
      </c>
      <c r="D119" s="23" t="str">
        <f t="shared" si="7"/>
        <v>N/A</v>
      </c>
    </row>
    <row r="120" spans="1:4" x14ac:dyDescent="0.2">
      <c r="A120" s="66" t="s">
        <v>196</v>
      </c>
      <c r="B120" s="67"/>
      <c r="C120" s="67"/>
      <c r="D120" s="68"/>
    </row>
    <row r="121" spans="1:4" ht="51" x14ac:dyDescent="0.2">
      <c r="A121" s="17" t="s">
        <v>336</v>
      </c>
      <c r="B121" s="21" t="s">
        <v>753</v>
      </c>
      <c r="C121" s="23" t="str">
        <f t="shared" ref="C121:D124" si="8">$G$1</f>
        <v>N/A</v>
      </c>
      <c r="D121" s="23" t="str">
        <f t="shared" si="8"/>
        <v>N/A</v>
      </c>
    </row>
    <row r="122" spans="1:4" ht="51" x14ac:dyDescent="0.2">
      <c r="A122" s="17" t="s">
        <v>197</v>
      </c>
      <c r="B122" s="21" t="s">
        <v>753</v>
      </c>
      <c r="C122" s="23" t="str">
        <f t="shared" si="8"/>
        <v>N/A</v>
      </c>
      <c r="D122" s="23" t="str">
        <f t="shared" si="8"/>
        <v>N/A</v>
      </c>
    </row>
    <row r="123" spans="1:4" ht="51" x14ac:dyDescent="0.2">
      <c r="A123" s="17" t="s">
        <v>337</v>
      </c>
      <c r="B123" s="21" t="s">
        <v>753</v>
      </c>
      <c r="C123" s="23" t="str">
        <f t="shared" si="8"/>
        <v>N/A</v>
      </c>
      <c r="D123" s="23" t="str">
        <f t="shared" si="8"/>
        <v>N/A</v>
      </c>
    </row>
    <row r="124" spans="1:4" ht="17" x14ac:dyDescent="0.2">
      <c r="A124" s="17" t="s">
        <v>198</v>
      </c>
      <c r="B124" s="21" t="s">
        <v>753</v>
      </c>
      <c r="C124" s="23" t="str">
        <f t="shared" si="8"/>
        <v>N/A</v>
      </c>
      <c r="D124" s="23" t="str">
        <f t="shared" si="8"/>
        <v>N/A</v>
      </c>
    </row>
    <row r="125" spans="1:4" x14ac:dyDescent="0.2">
      <c r="A125" s="66" t="s">
        <v>199</v>
      </c>
      <c r="B125" s="67"/>
      <c r="C125" s="67"/>
      <c r="D125" s="68"/>
    </row>
    <row r="126" spans="1:4" x14ac:dyDescent="0.2">
      <c r="A126" s="23" t="s">
        <v>200</v>
      </c>
      <c r="B126" s="21" t="s">
        <v>753</v>
      </c>
      <c r="C126" s="23" t="str">
        <f t="shared" ref="C126:D133" si="9">$G$1</f>
        <v>N/A</v>
      </c>
      <c r="D126" s="23" t="str">
        <f t="shared" si="9"/>
        <v>N/A</v>
      </c>
    </row>
    <row r="127" spans="1:4" ht="51" x14ac:dyDescent="0.2">
      <c r="A127" s="17" t="s">
        <v>201</v>
      </c>
      <c r="B127" s="21" t="s">
        <v>753</v>
      </c>
      <c r="C127" s="23" t="str">
        <f t="shared" si="9"/>
        <v>N/A</v>
      </c>
      <c r="D127" s="23" t="str">
        <f t="shared" si="9"/>
        <v>N/A</v>
      </c>
    </row>
    <row r="128" spans="1:4" x14ac:dyDescent="0.2">
      <c r="A128" s="23" t="s">
        <v>202</v>
      </c>
      <c r="B128" s="21" t="s">
        <v>753</v>
      </c>
      <c r="C128" s="23" t="str">
        <f t="shared" si="9"/>
        <v>N/A</v>
      </c>
      <c r="D128" s="23" t="str">
        <f t="shared" si="9"/>
        <v>N/A</v>
      </c>
    </row>
    <row r="129" spans="1:4" ht="51" x14ac:dyDescent="0.2">
      <c r="A129" s="17" t="s">
        <v>203</v>
      </c>
      <c r="B129" s="21" t="s">
        <v>753</v>
      </c>
      <c r="C129" s="23" t="str">
        <f t="shared" si="9"/>
        <v>N/A</v>
      </c>
      <c r="D129" s="23" t="str">
        <f t="shared" si="9"/>
        <v>N/A</v>
      </c>
    </row>
    <row r="130" spans="1:4" ht="17" x14ac:dyDescent="0.2">
      <c r="A130" s="17" t="s">
        <v>204</v>
      </c>
      <c r="B130" s="21" t="s">
        <v>753</v>
      </c>
      <c r="C130" s="23" t="str">
        <f t="shared" si="9"/>
        <v>N/A</v>
      </c>
      <c r="D130" s="23" t="str">
        <f t="shared" si="9"/>
        <v>N/A</v>
      </c>
    </row>
    <row r="131" spans="1:4" x14ac:dyDescent="0.2">
      <c r="A131" s="23" t="s">
        <v>205</v>
      </c>
      <c r="B131" s="21" t="s">
        <v>753</v>
      </c>
      <c r="C131" s="23" t="str">
        <f t="shared" si="9"/>
        <v>N/A</v>
      </c>
      <c r="D131" s="23" t="str">
        <f t="shared" si="9"/>
        <v>N/A</v>
      </c>
    </row>
    <row r="132" spans="1:4" ht="51" x14ac:dyDescent="0.2">
      <c r="A132" s="17" t="s">
        <v>206</v>
      </c>
      <c r="B132" s="21" t="s">
        <v>753</v>
      </c>
      <c r="C132" s="23" t="str">
        <f t="shared" si="9"/>
        <v>N/A</v>
      </c>
      <c r="D132" s="23" t="str">
        <f t="shared" si="9"/>
        <v>N/A</v>
      </c>
    </row>
    <row r="133" spans="1:4" x14ac:dyDescent="0.2">
      <c r="A133" s="23" t="s">
        <v>207</v>
      </c>
      <c r="B133" s="21" t="s">
        <v>753</v>
      </c>
      <c r="C133" s="23" t="str">
        <f t="shared" si="9"/>
        <v>N/A</v>
      </c>
      <c r="D133" s="23" t="str">
        <f t="shared" si="9"/>
        <v>N/A</v>
      </c>
    </row>
    <row r="134" spans="1:4" x14ac:dyDescent="0.2">
      <c r="A134" s="66" t="s">
        <v>208</v>
      </c>
      <c r="B134" s="67"/>
      <c r="C134" s="67"/>
      <c r="D134" s="68"/>
    </row>
    <row r="135" spans="1:4" x14ac:dyDescent="0.2">
      <c r="A135" s="62" t="s">
        <v>209</v>
      </c>
      <c r="B135" s="63"/>
      <c r="C135" s="63"/>
      <c r="D135" s="64"/>
    </row>
    <row r="136" spans="1:4" x14ac:dyDescent="0.2">
      <c r="A136" s="23" t="s">
        <v>210</v>
      </c>
      <c r="B136" s="21" t="s">
        <v>753</v>
      </c>
      <c r="C136" s="23" t="str">
        <f>$G$1</f>
        <v>N/A</v>
      </c>
      <c r="D136" s="23" t="str">
        <f>$G$1</f>
        <v>N/A</v>
      </c>
    </row>
    <row r="137" spans="1:4" x14ac:dyDescent="0.2">
      <c r="A137" s="23" t="s">
        <v>211</v>
      </c>
      <c r="B137" s="21" t="s">
        <v>753</v>
      </c>
      <c r="C137" s="23" t="str">
        <f>$G$1</f>
        <v>N/A</v>
      </c>
      <c r="D137" s="23" t="str">
        <f>$G$1</f>
        <v>N/A</v>
      </c>
    </row>
    <row r="138" spans="1:4" x14ac:dyDescent="0.2">
      <c r="A138" s="62" t="s">
        <v>212</v>
      </c>
      <c r="B138" s="63"/>
      <c r="C138" s="63"/>
      <c r="D138" s="64"/>
    </row>
    <row r="139" spans="1:4" x14ac:dyDescent="0.2">
      <c r="A139" s="23" t="s">
        <v>647</v>
      </c>
      <c r="B139" s="21" t="s">
        <v>753</v>
      </c>
      <c r="C139" s="23" t="str">
        <f t="shared" ref="C139:D142" si="10">$G$1</f>
        <v>N/A</v>
      </c>
      <c r="D139" s="23" t="str">
        <f t="shared" si="10"/>
        <v>N/A</v>
      </c>
    </row>
    <row r="140" spans="1:4" x14ac:dyDescent="0.2">
      <c r="A140" s="23" t="s">
        <v>648</v>
      </c>
      <c r="B140" s="21" t="s">
        <v>753</v>
      </c>
      <c r="C140" s="23" t="str">
        <f t="shared" si="10"/>
        <v>N/A</v>
      </c>
      <c r="D140" s="23" t="str">
        <f t="shared" si="10"/>
        <v>N/A</v>
      </c>
    </row>
    <row r="141" spans="1:4" x14ac:dyDescent="0.2">
      <c r="A141" s="23" t="s">
        <v>649</v>
      </c>
      <c r="B141" s="21" t="s">
        <v>753</v>
      </c>
      <c r="C141" s="23" t="str">
        <f t="shared" si="10"/>
        <v>N/A</v>
      </c>
      <c r="D141" s="23" t="str">
        <f t="shared" si="10"/>
        <v>N/A</v>
      </c>
    </row>
    <row r="142" spans="1:4" x14ac:dyDescent="0.2">
      <c r="A142" s="23" t="s">
        <v>650</v>
      </c>
      <c r="B142" s="21" t="s">
        <v>753</v>
      </c>
      <c r="C142" s="23" t="str">
        <f t="shared" si="10"/>
        <v>N/A</v>
      </c>
      <c r="D142" s="23" t="str">
        <f t="shared" si="10"/>
        <v>N/A</v>
      </c>
    </row>
    <row r="143" spans="1:4" x14ac:dyDescent="0.2">
      <c r="A143" s="62" t="s">
        <v>213</v>
      </c>
      <c r="B143" s="63"/>
      <c r="C143" s="63"/>
      <c r="D143" s="64"/>
    </row>
    <row r="144" spans="1:4" x14ac:dyDescent="0.2">
      <c r="A144" s="23" t="s">
        <v>214</v>
      </c>
      <c r="B144" s="21" t="s">
        <v>753</v>
      </c>
      <c r="C144" s="23" t="str">
        <f t="shared" ref="C144:D147" si="11">$G$1</f>
        <v>N/A</v>
      </c>
      <c r="D144" s="23" t="str">
        <f t="shared" si="11"/>
        <v>N/A</v>
      </c>
    </row>
    <row r="145" spans="1:4" x14ac:dyDescent="0.2">
      <c r="A145" s="23" t="s">
        <v>215</v>
      </c>
      <c r="B145" s="21" t="s">
        <v>753</v>
      </c>
      <c r="C145" s="23" t="str">
        <f t="shared" si="11"/>
        <v>N/A</v>
      </c>
      <c r="D145" s="23" t="str">
        <f t="shared" si="11"/>
        <v>N/A</v>
      </c>
    </row>
    <row r="146" spans="1:4" ht="17" x14ac:dyDescent="0.2">
      <c r="A146" s="17" t="s">
        <v>216</v>
      </c>
      <c r="B146" s="21" t="s">
        <v>753</v>
      </c>
      <c r="C146" s="23" t="str">
        <f t="shared" si="11"/>
        <v>N/A</v>
      </c>
      <c r="D146" s="23" t="str">
        <f t="shared" si="11"/>
        <v>N/A</v>
      </c>
    </row>
    <row r="147" spans="1:4" ht="51" x14ac:dyDescent="0.2">
      <c r="A147" s="17" t="s">
        <v>217</v>
      </c>
      <c r="B147" s="21" t="s">
        <v>753</v>
      </c>
      <c r="C147" s="23" t="str">
        <f t="shared" si="11"/>
        <v>N/A</v>
      </c>
      <c r="D147" s="23" t="str">
        <f t="shared" si="11"/>
        <v>N/A</v>
      </c>
    </row>
    <row r="148" spans="1:4" x14ac:dyDescent="0.2">
      <c r="A148" s="66" t="s">
        <v>218</v>
      </c>
      <c r="B148" s="67"/>
      <c r="C148" s="67"/>
      <c r="D148" s="68"/>
    </row>
    <row r="149" spans="1:4" ht="130" customHeight="1" x14ac:dyDescent="0.2">
      <c r="A149" s="23" t="s">
        <v>219</v>
      </c>
      <c r="B149" s="21" t="s">
        <v>695</v>
      </c>
      <c r="C149" s="17" t="str">
        <f>$F$5&amp;CHAR(10)&amp;$F$16</f>
        <v>ISO 14971
IEC 62366-1</v>
      </c>
      <c r="D149" s="17"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150" spans="1:4" ht="114" customHeight="1" x14ac:dyDescent="0.2">
      <c r="A150" s="17" t="s">
        <v>220</v>
      </c>
      <c r="B150" s="21" t="s">
        <v>695</v>
      </c>
      <c r="C150" s="17" t="str">
        <f>$F$5&amp;CHAR(10)&amp;$F$16</f>
        <v>ISO 14971
IEC 62366-1</v>
      </c>
      <c r="D150" s="17"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151" spans="1:4" ht="51" x14ac:dyDescent="0.2">
      <c r="A151" s="17" t="s">
        <v>221</v>
      </c>
      <c r="B151" s="21" t="s">
        <v>753</v>
      </c>
      <c r="C151" s="23" t="str">
        <f t="shared" ref="C151:D153" si="12">$G$1</f>
        <v>N/A</v>
      </c>
      <c r="D151" s="23" t="str">
        <f t="shared" si="12"/>
        <v>N/A</v>
      </c>
    </row>
    <row r="152" spans="1:4" ht="34" x14ac:dyDescent="0.2">
      <c r="A152" s="17" t="s">
        <v>222</v>
      </c>
      <c r="B152" s="21" t="s">
        <v>753</v>
      </c>
      <c r="C152" s="23" t="str">
        <f t="shared" si="12"/>
        <v>N/A</v>
      </c>
      <c r="D152" s="23" t="str">
        <f t="shared" si="12"/>
        <v>N/A</v>
      </c>
    </row>
    <row r="153" spans="1:4" ht="65" customHeight="1" x14ac:dyDescent="0.2">
      <c r="A153" s="17" t="s">
        <v>425</v>
      </c>
      <c r="B153" s="21" t="s">
        <v>753</v>
      </c>
      <c r="C153" s="23" t="str">
        <f t="shared" si="12"/>
        <v>N/A</v>
      </c>
      <c r="D153" s="23" t="str">
        <f t="shared" si="12"/>
        <v>N/A</v>
      </c>
    </row>
    <row r="154" spans="1:4" ht="76" customHeight="1" x14ac:dyDescent="0.2">
      <c r="A154" s="17" t="s">
        <v>426</v>
      </c>
      <c r="B154" s="21" t="s">
        <v>695</v>
      </c>
      <c r="C154" s="17" t="str">
        <f>$F$5&amp;CHAR(10)&amp;$F$21&amp;CHAR(10)&amp;$F$22</f>
        <v>ISO 14971
ISO 3826-2
ISO 20417</v>
      </c>
      <c r="D154" s="17"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155" spans="1:4" ht="108" customHeight="1" x14ac:dyDescent="0.2">
      <c r="A155" s="17" t="s">
        <v>223</v>
      </c>
      <c r="B155" s="21" t="s">
        <v>695</v>
      </c>
      <c r="C155" s="17" t="str">
        <f>$F$5&amp;CHAR(10)&amp;$F$16</f>
        <v>ISO 14971
IEC 62366-1</v>
      </c>
      <c r="D155" s="17"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156" spans="1:4" x14ac:dyDescent="0.2">
      <c r="A156" s="66" t="s">
        <v>224</v>
      </c>
      <c r="B156" s="67"/>
      <c r="C156" s="67"/>
      <c r="D156" s="68"/>
    </row>
    <row r="157" spans="1:4" ht="120" customHeight="1" x14ac:dyDescent="0.2">
      <c r="A157" s="23" t="s">
        <v>225</v>
      </c>
      <c r="B157" s="21" t="s">
        <v>695</v>
      </c>
      <c r="C157" s="17" t="str">
        <f>$F$5&amp;CHAR(10)&amp;$F$7&amp;CHAR(10)&amp;$F$8&amp;CHAR(10)&amp;_xlfn.TEXTJOIN(CHAR(10),TRUE,$F$10:$F$15)</f>
        <v>ISO 14971
ISO 1135-4
ISO 1135-5
ISO/TS 23128:2019
ISO 3826-1
ISO 3826-3
ISO 6710
ISO 80369-7
ISO 8536-4</v>
      </c>
      <c r="D157" s="17"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158" spans="1:4" ht="86" customHeight="1" x14ac:dyDescent="0.2">
      <c r="A158" s="17" t="s">
        <v>226</v>
      </c>
      <c r="B158" s="21" t="s">
        <v>695</v>
      </c>
      <c r="C158" s="17" t="str">
        <f>$F$5&amp;CHAR(10)&amp;F21&amp;CHAR(10)&amp;F22</f>
        <v>ISO 14971
ISO 3826-2
ISO 20417</v>
      </c>
      <c r="D158" s="17"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159" spans="1:4" ht="116" customHeight="1" x14ac:dyDescent="0.2">
      <c r="A159" s="17" t="s">
        <v>227</v>
      </c>
      <c r="B159" s="21" t="s">
        <v>695</v>
      </c>
      <c r="C159" s="17" t="str">
        <f>$F$16&amp;CHAR(10)&amp;$F$21&amp;CHAR(10)&amp;$F$22</f>
        <v>IEC 62366-1
ISO 3826-2
ISO 20417</v>
      </c>
      <c r="D159" s="17"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160" spans="1:4" x14ac:dyDescent="0.2">
      <c r="A160" s="66" t="s">
        <v>228</v>
      </c>
      <c r="B160" s="67"/>
      <c r="C160" s="67"/>
      <c r="D160" s="68"/>
    </row>
    <row r="161" spans="1:4" ht="51" x14ac:dyDescent="0.2">
      <c r="A161" s="17" t="s">
        <v>229</v>
      </c>
      <c r="B161" s="21" t="s">
        <v>753</v>
      </c>
      <c r="C161" s="23" t="str">
        <f>$G$1</f>
        <v>N/A</v>
      </c>
      <c r="D161" s="23" t="str">
        <f>$G$1</f>
        <v>N/A</v>
      </c>
    </row>
    <row r="162" spans="1:4" x14ac:dyDescent="0.2">
      <c r="A162" s="62" t="s">
        <v>230</v>
      </c>
      <c r="B162" s="63"/>
      <c r="C162" s="63"/>
      <c r="D162" s="64"/>
    </row>
    <row r="163" spans="1:4" x14ac:dyDescent="0.2">
      <c r="A163" s="23" t="s">
        <v>231</v>
      </c>
      <c r="B163" s="21" t="s">
        <v>753</v>
      </c>
      <c r="C163" s="23" t="str">
        <f t="shared" ref="C163:D165" si="13">$G$1</f>
        <v>N/A</v>
      </c>
      <c r="D163" s="23" t="str">
        <f t="shared" si="13"/>
        <v>N/A</v>
      </c>
    </row>
    <row r="164" spans="1:4" x14ac:dyDescent="0.2">
      <c r="A164" s="23" t="s">
        <v>232</v>
      </c>
      <c r="B164" s="21" t="s">
        <v>753</v>
      </c>
      <c r="C164" s="23" t="str">
        <f t="shared" si="13"/>
        <v>N/A</v>
      </c>
      <c r="D164" s="23" t="str">
        <f t="shared" si="13"/>
        <v>N/A</v>
      </c>
    </row>
    <row r="165" spans="1:4" x14ac:dyDescent="0.2">
      <c r="A165" s="23" t="s">
        <v>233</v>
      </c>
      <c r="B165" s="21" t="s">
        <v>753</v>
      </c>
      <c r="C165" s="23" t="str">
        <f t="shared" si="13"/>
        <v>N/A</v>
      </c>
      <c r="D165" s="23" t="str">
        <f t="shared" si="13"/>
        <v>N/A</v>
      </c>
    </row>
    <row r="166" spans="1:4" x14ac:dyDescent="0.2">
      <c r="A166" s="62" t="s">
        <v>234</v>
      </c>
      <c r="B166" s="63"/>
      <c r="C166" s="63"/>
      <c r="D166" s="64"/>
    </row>
    <row r="167" spans="1:4" x14ac:dyDescent="0.2">
      <c r="A167" s="23" t="s">
        <v>235</v>
      </c>
      <c r="B167" s="21" t="s">
        <v>753</v>
      </c>
      <c r="C167" s="23" t="str">
        <f>$G$1</f>
        <v>N/A</v>
      </c>
      <c r="D167" s="23" t="str">
        <f>$G$1</f>
        <v>N/A</v>
      </c>
    </row>
    <row r="168" spans="1:4" x14ac:dyDescent="0.2">
      <c r="A168" s="23" t="s">
        <v>236</v>
      </c>
      <c r="B168" s="21" t="s">
        <v>753</v>
      </c>
      <c r="C168" s="23" t="str">
        <f>$G$1</f>
        <v>N/A</v>
      </c>
      <c r="D168" s="23" t="str">
        <f>$G$1</f>
        <v>N/A</v>
      </c>
    </row>
    <row r="169" spans="1:4" ht="32" customHeight="1" x14ac:dyDescent="0.2"/>
    <row r="170" spans="1:4" ht="34" x14ac:dyDescent="0.2">
      <c r="A170" s="49" t="s">
        <v>86</v>
      </c>
      <c r="B170" s="24" t="s">
        <v>39</v>
      </c>
      <c r="C170" s="49" t="s">
        <v>40</v>
      </c>
      <c r="D170" s="49" t="s">
        <v>87</v>
      </c>
    </row>
    <row r="171" spans="1:4" x14ac:dyDescent="0.2">
      <c r="A171" s="66" t="s">
        <v>239</v>
      </c>
      <c r="B171" s="67"/>
      <c r="C171" s="67"/>
      <c r="D171" s="68"/>
    </row>
    <row r="172" spans="1:4" x14ac:dyDescent="0.2">
      <c r="A172" s="66" t="s">
        <v>237</v>
      </c>
      <c r="B172" s="67"/>
      <c r="C172" s="67"/>
      <c r="D172" s="68"/>
    </row>
    <row r="173" spans="1:4" ht="68" customHeight="1" x14ac:dyDescent="0.2">
      <c r="A173" s="69" t="s">
        <v>238</v>
      </c>
      <c r="B173" s="70"/>
      <c r="C173" s="70"/>
      <c r="D173" s="71"/>
    </row>
    <row r="174" spans="1:4" ht="125" customHeight="1" x14ac:dyDescent="0.2">
      <c r="A174" s="17" t="s">
        <v>240</v>
      </c>
      <c r="B174" s="21" t="s">
        <v>695</v>
      </c>
      <c r="C174" s="17" t="str">
        <f>$F$16&amp;CHAR(10)&amp;$F$21&amp;CHAR(10)&amp;$F$22</f>
        <v>IEC 62366-1
ISO 3826-2
ISO 20417</v>
      </c>
      <c r="D174" s="17"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175" spans="1:4" ht="93" customHeight="1" x14ac:dyDescent="0.2">
      <c r="A175" s="17" t="s">
        <v>241</v>
      </c>
      <c r="B175" s="21" t="s">
        <v>695</v>
      </c>
      <c r="C175" s="17" t="str">
        <f>$F$22</f>
        <v>ISO 20417</v>
      </c>
      <c r="D175" s="17"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176" spans="1:4" ht="128" customHeight="1" x14ac:dyDescent="0.2">
      <c r="A176" s="23" t="s">
        <v>242</v>
      </c>
      <c r="B176" s="21" t="s">
        <v>695</v>
      </c>
      <c r="C176" s="17" t="str">
        <f>$F$22</f>
        <v>ISO 20417</v>
      </c>
      <c r="D176" s="17"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177" spans="1:4" ht="34" x14ac:dyDescent="0.2">
      <c r="A177" s="17" t="s">
        <v>243</v>
      </c>
      <c r="B177" s="21" t="s">
        <v>753</v>
      </c>
      <c r="C177" s="23" t="str">
        <f t="shared" ref="C177:D179" si="14">$G$1</f>
        <v>N/A</v>
      </c>
      <c r="D177" s="23" t="str">
        <f t="shared" si="14"/>
        <v>N/A</v>
      </c>
    </row>
    <row r="178" spans="1:4" ht="51" x14ac:dyDescent="0.2">
      <c r="A178" s="17" t="s">
        <v>244</v>
      </c>
      <c r="B178" s="21" t="s">
        <v>753</v>
      </c>
      <c r="C178" s="23" t="str">
        <f t="shared" si="14"/>
        <v>N/A</v>
      </c>
      <c r="D178" s="23" t="str">
        <f t="shared" si="14"/>
        <v>N/A</v>
      </c>
    </row>
    <row r="179" spans="1:4" ht="74" customHeight="1" x14ac:dyDescent="0.2">
      <c r="A179" s="17" t="s">
        <v>254</v>
      </c>
      <c r="B179" s="21" t="s">
        <v>753</v>
      </c>
      <c r="C179" s="23" t="str">
        <f t="shared" si="14"/>
        <v>N/A</v>
      </c>
      <c r="D179" s="23" t="str">
        <f t="shared" si="14"/>
        <v>N/A</v>
      </c>
    </row>
    <row r="180" spans="1:4" ht="85" customHeight="1" x14ac:dyDescent="0.2">
      <c r="A180" s="17" t="s">
        <v>245</v>
      </c>
      <c r="B180" s="21" t="s">
        <v>695</v>
      </c>
      <c r="C180" s="17" t="str">
        <f>$F$5&amp;CHAR(10)&amp;$F$22</f>
        <v>ISO 14971
ISO 20417</v>
      </c>
      <c r="D180" s="17"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181" spans="1:4" ht="116" customHeight="1" x14ac:dyDescent="0.2">
      <c r="A181" s="17" t="s">
        <v>246</v>
      </c>
      <c r="B181" s="21" t="s">
        <v>695</v>
      </c>
      <c r="C181" s="17" t="str">
        <f>$F$21&amp;CHAR(10)&amp;$F$22</f>
        <v>ISO 3826-2
ISO 20417</v>
      </c>
      <c r="D181" s="17"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182" spans="1:4" ht="16" customHeight="1" x14ac:dyDescent="0.2">
      <c r="A182" s="66" t="s">
        <v>247</v>
      </c>
      <c r="B182" s="67"/>
      <c r="C182" s="67"/>
      <c r="D182" s="68"/>
    </row>
    <row r="183" spans="1:4" ht="16" customHeight="1" x14ac:dyDescent="0.2">
      <c r="A183" s="62" t="s">
        <v>248</v>
      </c>
      <c r="B183" s="63"/>
      <c r="C183" s="63"/>
      <c r="D183" s="64"/>
    </row>
    <row r="184" spans="1:4" ht="61" customHeight="1" x14ac:dyDescent="0.2">
      <c r="A184" s="23" t="s">
        <v>250</v>
      </c>
      <c r="B184" s="21" t="s">
        <v>695</v>
      </c>
      <c r="C184" s="17" t="str">
        <f>$F$22</f>
        <v>ISO 20417</v>
      </c>
      <c r="D184" s="17"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185" spans="1:4" ht="85" customHeight="1" x14ac:dyDescent="0.2">
      <c r="A185" s="23" t="s">
        <v>249</v>
      </c>
      <c r="B185" s="21" t="s">
        <v>695</v>
      </c>
      <c r="C185" s="17" t="str">
        <f>$F$22</f>
        <v>ISO 20417</v>
      </c>
      <c r="D185" s="17"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186" spans="1:4" ht="86" customHeight="1" x14ac:dyDescent="0.2">
      <c r="A186" s="23" t="s">
        <v>251</v>
      </c>
      <c r="B186" s="21" t="s">
        <v>695</v>
      </c>
      <c r="C186" s="17" t="str">
        <f>$F$22</f>
        <v>ISO 20417</v>
      </c>
      <c r="D186" s="17"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187" spans="1:4" ht="109" customHeight="1" x14ac:dyDescent="0.2">
      <c r="A187" s="23" t="s">
        <v>252</v>
      </c>
      <c r="B187" s="21" t="s">
        <v>695</v>
      </c>
      <c r="C187" s="17" t="str">
        <f>$F$22</f>
        <v>ISO 20417</v>
      </c>
      <c r="D187" s="17"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188" spans="1:4" ht="17" customHeight="1" x14ac:dyDescent="0.2">
      <c r="A188" s="62" t="s">
        <v>253</v>
      </c>
      <c r="B188" s="63"/>
      <c r="C188" s="63"/>
      <c r="D188" s="64"/>
    </row>
    <row r="189" spans="1:4" ht="106" customHeight="1" x14ac:dyDescent="0.2">
      <c r="A189" s="23" t="s">
        <v>651</v>
      </c>
      <c r="B189" s="21" t="s">
        <v>695</v>
      </c>
      <c r="C189" s="17" t="str">
        <f>$F$22</f>
        <v>ISO 20417</v>
      </c>
      <c r="D189" s="17"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190" spans="1:4" ht="43" customHeight="1" x14ac:dyDescent="0.2">
      <c r="A190" s="23" t="s">
        <v>652</v>
      </c>
      <c r="B190" s="21" t="s">
        <v>695</v>
      </c>
      <c r="C190" s="17" t="str">
        <f>$F$22</f>
        <v>ISO 20417</v>
      </c>
      <c r="D190" s="17"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191" spans="1:4" x14ac:dyDescent="0.2">
      <c r="A191" s="23" t="s">
        <v>653</v>
      </c>
      <c r="B191" s="21" t="s">
        <v>753</v>
      </c>
      <c r="C191" s="23" t="str">
        <f>$G$1</f>
        <v>N/A</v>
      </c>
      <c r="D191" s="23" t="str">
        <f>$G$1</f>
        <v>N/A</v>
      </c>
    </row>
    <row r="192" spans="1:4" ht="50" customHeight="1" x14ac:dyDescent="0.2">
      <c r="A192" s="23" t="s">
        <v>260</v>
      </c>
      <c r="B192" s="21" t="s">
        <v>695</v>
      </c>
      <c r="C192" s="17" t="str">
        <f t="shared" ref="C192:C197" si="15">$F$22</f>
        <v>ISO 20417</v>
      </c>
      <c r="D192" s="17" t="str">
        <f t="shared" ref="D192:D204" si="16">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193" spans="1:4" ht="74" customHeight="1" x14ac:dyDescent="0.2">
      <c r="A193" s="23" t="s">
        <v>261</v>
      </c>
      <c r="B193" s="21" t="s">
        <v>695</v>
      </c>
      <c r="C193" s="17" t="str">
        <f t="shared" si="15"/>
        <v>ISO 20417</v>
      </c>
      <c r="D193" s="17" t="str">
        <f t="shared" si="16"/>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194" spans="1:4" ht="81" customHeight="1" x14ac:dyDescent="0.2">
      <c r="A194" s="23" t="s">
        <v>262</v>
      </c>
      <c r="B194" s="21" t="s">
        <v>695</v>
      </c>
      <c r="C194" s="17" t="str">
        <f t="shared" si="15"/>
        <v>ISO 20417</v>
      </c>
      <c r="D194" s="17" t="str">
        <f t="shared" si="16"/>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195" spans="1:4" ht="90" customHeight="1" x14ac:dyDescent="0.2">
      <c r="A195" s="23" t="s">
        <v>305</v>
      </c>
      <c r="B195" s="21" t="s">
        <v>695</v>
      </c>
      <c r="C195" s="17" t="str">
        <f t="shared" si="15"/>
        <v>ISO 20417</v>
      </c>
      <c r="D195" s="17" t="str">
        <f t="shared" si="16"/>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196" spans="1:4" ht="69" customHeight="1" x14ac:dyDescent="0.2">
      <c r="A196" s="23" t="s">
        <v>263</v>
      </c>
      <c r="B196" s="21" t="s">
        <v>695</v>
      </c>
      <c r="C196" s="17" t="str">
        <f t="shared" si="15"/>
        <v>ISO 20417</v>
      </c>
      <c r="D196" s="17" t="str">
        <f t="shared" si="16"/>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197" spans="1:4" ht="88" customHeight="1" x14ac:dyDescent="0.2">
      <c r="A197" s="23" t="s">
        <v>599</v>
      </c>
      <c r="B197" s="21" t="s">
        <v>695</v>
      </c>
      <c r="C197" s="17" t="str">
        <f t="shared" si="15"/>
        <v>ISO 20417</v>
      </c>
      <c r="D197" s="17" t="str">
        <f t="shared" si="16"/>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198" spans="1:4" ht="90" customHeight="1" x14ac:dyDescent="0.2">
      <c r="A198" s="23" t="s">
        <v>265</v>
      </c>
      <c r="B198" s="21" t="s">
        <v>695</v>
      </c>
      <c r="C198" s="17" t="str">
        <f>_xlfn.TEXTJOIN(CHAR(10),TRUE,$F$19:$F$22)</f>
        <v>ISO 11607-1
ISO 11607-2
ISO 3826-2
ISO 20417</v>
      </c>
      <c r="D198" s="17" t="str">
        <f t="shared" si="16"/>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199" spans="1:4" ht="78" customHeight="1" x14ac:dyDescent="0.2">
      <c r="A199" s="17" t="s">
        <v>266</v>
      </c>
      <c r="B199" s="21" t="s">
        <v>695</v>
      </c>
      <c r="C199" s="17" t="str">
        <f>$F$22</f>
        <v>ISO 20417</v>
      </c>
      <c r="D199" s="17" t="str">
        <f t="shared" si="16"/>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200" spans="1:4" ht="74" customHeight="1" x14ac:dyDescent="0.2">
      <c r="A200" s="23" t="s">
        <v>267</v>
      </c>
      <c r="B200" s="21" t="s">
        <v>695</v>
      </c>
      <c r="C200" s="17" t="str">
        <f>_xlfn.TEXTJOIN(CHAR(10),TRUE,$F$19:$F$22)</f>
        <v>ISO 11607-1
ISO 11607-2
ISO 3826-2
ISO 20417</v>
      </c>
      <c r="D200" s="17" t="str">
        <f t="shared" si="16"/>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201" spans="1:4" ht="47" customHeight="1" x14ac:dyDescent="0.2">
      <c r="A201" s="23" t="s">
        <v>294</v>
      </c>
      <c r="B201" s="21" t="s">
        <v>753</v>
      </c>
      <c r="C201" s="23" t="str">
        <f>$G$1</f>
        <v>N/A</v>
      </c>
      <c r="D201" s="23" t="str">
        <f>$G$1</f>
        <v>N/A</v>
      </c>
    </row>
    <row r="202" spans="1:4" ht="75" customHeight="1" x14ac:dyDescent="0.2">
      <c r="A202" s="23" t="s">
        <v>295</v>
      </c>
      <c r="B202" s="21" t="s">
        <v>695</v>
      </c>
      <c r="C202" s="17" t="str">
        <f>$F$16&amp;CHAR(10)&amp;$F$22</f>
        <v>IEC 62366-1
ISO 20417</v>
      </c>
      <c r="D202" s="17" t="str">
        <f t="shared" si="16"/>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203" spans="1:4" ht="62" customHeight="1" x14ac:dyDescent="0.2">
      <c r="A203" s="17" t="s">
        <v>304</v>
      </c>
      <c r="B203" s="21" t="s">
        <v>695</v>
      </c>
      <c r="C203" s="17" t="str">
        <f>$F$22</f>
        <v>ISO 20417</v>
      </c>
      <c r="D203" s="17" t="str">
        <f t="shared" si="16"/>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204" spans="1:4" ht="151" customHeight="1" x14ac:dyDescent="0.2">
      <c r="A204" s="17" t="s">
        <v>296</v>
      </c>
      <c r="B204" s="21" t="s">
        <v>695</v>
      </c>
      <c r="C204" s="17" t="str">
        <f>$F$16&amp;CHAR(10)&amp;$F$22</f>
        <v>IEC 62366-1
ISO 20417</v>
      </c>
      <c r="D204" s="17" t="str">
        <f t="shared" si="16"/>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205" spans="1:4" x14ac:dyDescent="0.2">
      <c r="A205" s="23" t="s">
        <v>297</v>
      </c>
      <c r="B205" s="21" t="s">
        <v>753</v>
      </c>
      <c r="C205" s="23" t="str">
        <f>$G$1</f>
        <v>N/A</v>
      </c>
      <c r="D205" s="23" t="str">
        <f>$G$1</f>
        <v>N/A</v>
      </c>
    </row>
    <row r="206" spans="1:4" ht="16" customHeight="1" x14ac:dyDescent="0.2">
      <c r="A206" s="66" t="s">
        <v>298</v>
      </c>
      <c r="B206" s="67"/>
      <c r="C206" s="67"/>
      <c r="D206" s="68"/>
    </row>
    <row r="207" spans="1:4" ht="17" customHeight="1" x14ac:dyDescent="0.2">
      <c r="A207" s="62" t="s">
        <v>299</v>
      </c>
      <c r="B207" s="63"/>
      <c r="C207" s="63"/>
      <c r="D207" s="64"/>
    </row>
    <row r="208" spans="1:4" ht="71" customHeight="1" x14ac:dyDescent="0.2">
      <c r="A208" s="23" t="s">
        <v>300</v>
      </c>
      <c r="B208" s="21" t="s">
        <v>695</v>
      </c>
      <c r="C208" s="17" t="str">
        <f>$F$19&amp;CHAR(10)&amp;$F$20&amp;CHAR(10)&amp;$F$22</f>
        <v>ISO 11607-1
ISO 11607-2
ISO 20417</v>
      </c>
      <c r="D208" s="17" t="str">
        <f t="shared" ref="D208:D217" si="17">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209" spans="1:4" ht="86" customHeight="1" x14ac:dyDescent="0.2">
      <c r="A209" s="23" t="s">
        <v>301</v>
      </c>
      <c r="B209" s="21" t="s">
        <v>695</v>
      </c>
      <c r="C209" s="17" t="str">
        <f>$F$19&amp;CHAR(10)&amp;$F$20&amp;CHAR(10)&amp;$F$22</f>
        <v>ISO 11607-1
ISO 11607-2
ISO 20417</v>
      </c>
      <c r="D209" s="17" t="str">
        <f t="shared" si="17"/>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210" spans="1:4" ht="78" customHeight="1" x14ac:dyDescent="0.2">
      <c r="A210" s="23" t="s">
        <v>302</v>
      </c>
      <c r="B210" s="21" t="s">
        <v>695</v>
      </c>
      <c r="C210" s="17" t="str">
        <f>$F$19&amp;CHAR(10)&amp;$F$20&amp;CHAR(10)&amp;$F$22</f>
        <v>ISO 11607-1
ISO 11607-2
ISO 20417</v>
      </c>
      <c r="D210" s="17" t="str">
        <f t="shared" si="17"/>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211" spans="1:4" ht="62" customHeight="1" x14ac:dyDescent="0.2">
      <c r="A211" s="23" t="s">
        <v>303</v>
      </c>
      <c r="B211" s="21" t="s">
        <v>695</v>
      </c>
      <c r="C211" s="17" t="str">
        <f>$F$19&amp;CHAR(10)&amp;$F$20&amp;CHAR(10)&amp;$F$22</f>
        <v>ISO 11607-1
ISO 11607-2
ISO 20417</v>
      </c>
      <c r="D211" s="17" t="str">
        <f t="shared" si="17"/>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212" spans="1:4" ht="78" customHeight="1" x14ac:dyDescent="0.2">
      <c r="A212" s="23" t="s">
        <v>498</v>
      </c>
      <c r="B212" s="21" t="s">
        <v>695</v>
      </c>
      <c r="C212" s="17" t="str">
        <f>$F$19&amp;CHAR(10)&amp;$F$20&amp;CHAR(10)&amp;$F$22</f>
        <v>ISO 11607-1
ISO 11607-2
ISO 20417</v>
      </c>
      <c r="D212" s="17" t="str">
        <f t="shared" si="17"/>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213" spans="1:4" ht="82" customHeight="1" x14ac:dyDescent="0.2">
      <c r="A213" s="23" t="s">
        <v>499</v>
      </c>
      <c r="B213" s="21" t="s">
        <v>695</v>
      </c>
      <c r="C213" s="17" t="str">
        <f>$F$22</f>
        <v>ISO 20417</v>
      </c>
      <c r="D213" s="17" t="str">
        <f t="shared" si="17"/>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214" spans="1:4" ht="97" customHeight="1" x14ac:dyDescent="0.2">
      <c r="A214" s="23" t="s">
        <v>500</v>
      </c>
      <c r="B214" s="21" t="s">
        <v>695</v>
      </c>
      <c r="C214" s="17" t="str">
        <f>$F$22</f>
        <v>ISO 20417</v>
      </c>
      <c r="D214" s="17" t="str">
        <f t="shared" si="17"/>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215" spans="1:4" ht="104" customHeight="1" x14ac:dyDescent="0.2">
      <c r="A215" s="23" t="s">
        <v>497</v>
      </c>
      <c r="B215" s="21" t="s">
        <v>695</v>
      </c>
      <c r="C215" s="17" t="str">
        <f>$F$22</f>
        <v>ISO 20417</v>
      </c>
      <c r="D215" s="17" t="str">
        <f t="shared" si="17"/>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216" spans="1:4" ht="120" customHeight="1" x14ac:dyDescent="0.2">
      <c r="A216" s="23" t="s">
        <v>501</v>
      </c>
      <c r="B216" s="21" t="s">
        <v>695</v>
      </c>
      <c r="C216" s="17" t="str">
        <f>$F$22</f>
        <v>ISO 20417</v>
      </c>
      <c r="D216" s="17" t="str">
        <f t="shared" si="17"/>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217" spans="1:4" ht="170" customHeight="1" x14ac:dyDescent="0.2">
      <c r="A217" s="23" t="s">
        <v>319</v>
      </c>
      <c r="B217" s="21" t="s">
        <v>695</v>
      </c>
      <c r="C217" s="17" t="str">
        <f>_xlfn.TEXTJOIN(CHAR(10),TRUE,$F$19:$F$22)</f>
        <v>ISO 11607-1
ISO 11607-2
ISO 3826-2
ISO 20417</v>
      </c>
      <c r="D217" s="17" t="str">
        <f t="shared" si="17"/>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218" spans="1:4" x14ac:dyDescent="0.2">
      <c r="A218" s="66" t="s">
        <v>306</v>
      </c>
      <c r="B218" s="67"/>
      <c r="C218" s="67"/>
      <c r="D218" s="68"/>
    </row>
    <row r="219" spans="1:4" ht="17" customHeight="1" x14ac:dyDescent="0.2">
      <c r="A219" s="62" t="s">
        <v>307</v>
      </c>
      <c r="B219" s="63"/>
      <c r="C219" s="63"/>
      <c r="D219" s="64"/>
    </row>
    <row r="220" spans="1:4" ht="75" customHeight="1" x14ac:dyDescent="0.2">
      <c r="A220" s="23" t="s">
        <v>308</v>
      </c>
      <c r="B220" s="21" t="s">
        <v>695</v>
      </c>
      <c r="C220" s="17" t="str">
        <f>$F$22</f>
        <v>ISO 20417</v>
      </c>
      <c r="D220" s="17" t="str">
        <f t="shared" ref="D220:D229" si="18">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221" spans="1:4" ht="77" customHeight="1" x14ac:dyDescent="0.2">
      <c r="A221" s="23" t="s">
        <v>309</v>
      </c>
      <c r="B221" s="21" t="s">
        <v>695</v>
      </c>
      <c r="C221" s="17" t="str">
        <f>$F$22</f>
        <v>ISO 20417</v>
      </c>
      <c r="D221" s="17" t="str">
        <f t="shared" si="18"/>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222" spans="1:4" ht="76" customHeight="1" x14ac:dyDescent="0.2">
      <c r="A222" s="23" t="s">
        <v>310</v>
      </c>
      <c r="B222" s="21" t="s">
        <v>695</v>
      </c>
      <c r="C222" s="17" t="str">
        <f>$F$22</f>
        <v>ISO 20417</v>
      </c>
      <c r="D222" s="17" t="str">
        <f t="shared" si="18"/>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223" spans="1:4" ht="61" customHeight="1" x14ac:dyDescent="0.2">
      <c r="A223" s="23" t="s">
        <v>311</v>
      </c>
      <c r="B223" s="21" t="s">
        <v>695</v>
      </c>
      <c r="C223" s="17" t="str">
        <f>$F$22</f>
        <v>ISO 20417</v>
      </c>
      <c r="D223" s="17" t="str">
        <f t="shared" si="18"/>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224" spans="1:4" ht="71" customHeight="1" x14ac:dyDescent="0.2">
      <c r="A224" s="23" t="s">
        <v>312</v>
      </c>
      <c r="B224" s="21" t="s">
        <v>695</v>
      </c>
      <c r="C224" s="17" t="str">
        <f>$F$22</f>
        <v>ISO 20417</v>
      </c>
      <c r="D224" s="17" t="str">
        <f t="shared" si="18"/>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225" spans="1:4" ht="93" customHeight="1" x14ac:dyDescent="0.2">
      <c r="A225" s="23" t="s">
        <v>313</v>
      </c>
      <c r="B225" s="21" t="s">
        <v>753</v>
      </c>
      <c r="C225" s="23" t="str">
        <f>$G$1</f>
        <v>N/A</v>
      </c>
      <c r="D225" s="23" t="str">
        <f>$G$1</f>
        <v>N/A</v>
      </c>
    </row>
    <row r="226" spans="1:4" ht="69" customHeight="1" x14ac:dyDescent="0.2">
      <c r="A226" s="23" t="s">
        <v>314</v>
      </c>
      <c r="B226" s="21" t="s">
        <v>695</v>
      </c>
      <c r="C226" s="17" t="str">
        <f>$F$22</f>
        <v>ISO 20417</v>
      </c>
      <c r="D226" s="17" t="str">
        <f t="shared" si="18"/>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227" spans="1:4" ht="100" customHeight="1" x14ac:dyDescent="0.2">
      <c r="A227" s="23" t="s">
        <v>315</v>
      </c>
      <c r="B227" s="21" t="s">
        <v>695</v>
      </c>
      <c r="C227" s="17" t="str">
        <f>$F$22</f>
        <v>ISO 20417</v>
      </c>
      <c r="D227" s="17" t="str">
        <f t="shared" si="18"/>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228" spans="1:4" ht="90" customHeight="1" x14ac:dyDescent="0.2">
      <c r="A228" s="17" t="s">
        <v>316</v>
      </c>
      <c r="B228" s="21" t="s">
        <v>695</v>
      </c>
      <c r="C228" s="17" t="str">
        <f>$F$22</f>
        <v>ISO 20417</v>
      </c>
      <c r="D228" s="17" t="str">
        <f t="shared" si="18"/>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229" spans="1:4" ht="102" customHeight="1" x14ac:dyDescent="0.2">
      <c r="A229" s="23" t="s">
        <v>317</v>
      </c>
      <c r="B229" s="21" t="s">
        <v>695</v>
      </c>
      <c r="C229" s="17" t="str">
        <f>$F$22</f>
        <v>ISO 20417</v>
      </c>
      <c r="D229" s="17" t="str">
        <f t="shared" si="18"/>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230" spans="1:4" ht="16" customHeight="1" x14ac:dyDescent="0.2">
      <c r="A230" s="62" t="s">
        <v>318</v>
      </c>
      <c r="B230" s="63"/>
      <c r="C230" s="63"/>
      <c r="D230" s="64"/>
    </row>
    <row r="231" spans="1:4" ht="17" x14ac:dyDescent="0.2">
      <c r="A231" s="17" t="s">
        <v>654</v>
      </c>
      <c r="B231" s="21" t="s">
        <v>753</v>
      </c>
      <c r="C231" s="23" t="str">
        <f t="shared" ref="C231:D234" si="19">$G$1</f>
        <v>N/A</v>
      </c>
      <c r="D231" s="23" t="str">
        <f t="shared" si="19"/>
        <v>N/A</v>
      </c>
    </row>
    <row r="232" spans="1:4" ht="17" x14ac:dyDescent="0.2">
      <c r="A232" s="17" t="s">
        <v>655</v>
      </c>
      <c r="B232" s="21" t="s">
        <v>753</v>
      </c>
      <c r="C232" s="23" t="str">
        <f t="shared" si="19"/>
        <v>N/A</v>
      </c>
      <c r="D232" s="23" t="str">
        <f t="shared" si="19"/>
        <v>N/A</v>
      </c>
    </row>
    <row r="233" spans="1:4" ht="17" x14ac:dyDescent="0.2">
      <c r="A233" s="17" t="s">
        <v>656</v>
      </c>
      <c r="B233" s="21" t="s">
        <v>753</v>
      </c>
      <c r="C233" s="23" t="str">
        <f t="shared" si="19"/>
        <v>N/A</v>
      </c>
      <c r="D233" s="23" t="str">
        <f t="shared" si="19"/>
        <v>N/A</v>
      </c>
    </row>
    <row r="234" spans="1:4" ht="17" x14ac:dyDescent="0.2">
      <c r="A234" s="17" t="s">
        <v>657</v>
      </c>
      <c r="B234" s="21" t="s">
        <v>753</v>
      </c>
      <c r="C234" s="23" t="str">
        <f t="shared" si="19"/>
        <v>N/A</v>
      </c>
      <c r="D234" s="23" t="str">
        <f t="shared" si="19"/>
        <v>N/A</v>
      </c>
    </row>
    <row r="235" spans="1:4" ht="87" customHeight="1" x14ac:dyDescent="0.2">
      <c r="A235" s="23" t="s">
        <v>321</v>
      </c>
      <c r="B235" s="21" t="s">
        <v>695</v>
      </c>
      <c r="C235" s="17" t="str">
        <f>$F$19&amp;CHAR(10)&amp;$F$20&amp;CHAR(10)&amp;$F$22</f>
        <v>ISO 11607-1
ISO 11607-2
ISO 20417</v>
      </c>
      <c r="D235" s="17" t="str">
        <f t="shared" ref="D235" si="20">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236" spans="1:4" x14ac:dyDescent="0.2">
      <c r="A236" s="23" t="s">
        <v>320</v>
      </c>
      <c r="B236" s="21" t="s">
        <v>753</v>
      </c>
      <c r="C236" s="23" t="str">
        <f t="shared" ref="C236:D238" si="21">$G$1</f>
        <v>N/A</v>
      </c>
      <c r="D236" s="23" t="str">
        <f t="shared" si="21"/>
        <v>N/A</v>
      </c>
    </row>
    <row r="237" spans="1:4" ht="68" x14ac:dyDescent="0.2">
      <c r="A237" s="17" t="s">
        <v>680</v>
      </c>
      <c r="B237" s="21" t="s">
        <v>753</v>
      </c>
      <c r="C237" s="23" t="str">
        <f t="shared" si="21"/>
        <v>N/A</v>
      </c>
      <c r="D237" s="23" t="str">
        <f t="shared" si="21"/>
        <v>N/A</v>
      </c>
    </row>
    <row r="238" spans="1:4" x14ac:dyDescent="0.2">
      <c r="A238" s="23" t="s">
        <v>322</v>
      </c>
      <c r="B238" s="21" t="s">
        <v>753</v>
      </c>
      <c r="C238" s="23" t="str">
        <f t="shared" si="21"/>
        <v>N/A</v>
      </c>
      <c r="D238" s="23" t="str">
        <f t="shared" si="21"/>
        <v>N/A</v>
      </c>
    </row>
    <row r="239" spans="1:4" ht="159" customHeight="1" x14ac:dyDescent="0.2">
      <c r="A239" s="17" t="s">
        <v>763</v>
      </c>
      <c r="B239" s="21" t="s">
        <v>695</v>
      </c>
      <c r="C239" s="17" t="str">
        <f>$F$5&amp;CHAR(10)&amp;$F$19&amp;CHAR(10)&amp;$F$20&amp;CHAR(10)&amp;$F$22</f>
        <v>ISO 14971
ISO 11607-1
ISO 11607-2
ISO 20417</v>
      </c>
      <c r="D239" s="17"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240" spans="1:4" ht="17" customHeight="1" x14ac:dyDescent="0.2">
      <c r="A240" s="62" t="s">
        <v>323</v>
      </c>
      <c r="B240" s="63"/>
      <c r="C240" s="63"/>
      <c r="D240" s="64"/>
    </row>
    <row r="241" spans="1:4" ht="17" x14ac:dyDescent="0.2">
      <c r="A241" s="17" t="s">
        <v>658</v>
      </c>
      <c r="B241" s="21" t="s">
        <v>753</v>
      </c>
      <c r="C241" s="23" t="str">
        <f>$G$1</f>
        <v>N/A</v>
      </c>
      <c r="D241" s="23" t="str">
        <f>$G$1</f>
        <v>N/A</v>
      </c>
    </row>
    <row r="242" spans="1:4" ht="17" x14ac:dyDescent="0.2">
      <c r="A242" s="17" t="s">
        <v>659</v>
      </c>
      <c r="B242" s="21" t="s">
        <v>753</v>
      </c>
      <c r="C242" s="23" t="str">
        <f>$G$1</f>
        <v>N/A</v>
      </c>
      <c r="D242" s="23" t="str">
        <f>$G$1</f>
        <v>N/A</v>
      </c>
    </row>
    <row r="243" spans="1:4" x14ac:dyDescent="0.2">
      <c r="A243" s="62" t="s">
        <v>324</v>
      </c>
      <c r="B243" s="63"/>
      <c r="C243" s="63"/>
      <c r="D243" s="64"/>
    </row>
    <row r="244" spans="1:4" ht="17" x14ac:dyDescent="0.2">
      <c r="A244" s="17" t="s">
        <v>660</v>
      </c>
      <c r="B244" s="21" t="s">
        <v>753</v>
      </c>
      <c r="C244" s="23" t="str">
        <f>$G$1</f>
        <v>N/A</v>
      </c>
      <c r="D244" s="23" t="str">
        <f>$G$1</f>
        <v>N/A</v>
      </c>
    </row>
    <row r="245" spans="1:4" ht="17" x14ac:dyDescent="0.2">
      <c r="A245" s="17" t="s">
        <v>661</v>
      </c>
      <c r="B245" s="21" t="s">
        <v>753</v>
      </c>
      <c r="C245" s="23" t="str">
        <f>$G$1</f>
        <v>N/A</v>
      </c>
      <c r="D245" s="23" t="str">
        <f>$G$1</f>
        <v>N/A</v>
      </c>
    </row>
    <row r="246" spans="1:4" ht="46" customHeight="1" x14ac:dyDescent="0.2">
      <c r="A246" s="69" t="s">
        <v>325</v>
      </c>
      <c r="B246" s="70"/>
      <c r="C246" s="70"/>
      <c r="D246" s="71"/>
    </row>
    <row r="247" spans="1:4" ht="78" customHeight="1" x14ac:dyDescent="0.2">
      <c r="A247" s="23" t="s">
        <v>662</v>
      </c>
      <c r="B247" s="21" t="s">
        <v>695</v>
      </c>
      <c r="C247" s="17" t="str">
        <f>$F$22</f>
        <v>ISO 20417</v>
      </c>
      <c r="D247" s="17"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248" spans="1:4" ht="92" customHeight="1" x14ac:dyDescent="0.2">
      <c r="A248" s="17" t="s">
        <v>663</v>
      </c>
      <c r="B248" s="21" t="s">
        <v>695</v>
      </c>
      <c r="C248" s="17" t="str">
        <f>$F$22</f>
        <v>ISO 20417</v>
      </c>
      <c r="D248" s="17"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249" spans="1:4" ht="121" customHeight="1" x14ac:dyDescent="0.2">
      <c r="A249" s="17" t="s">
        <v>664</v>
      </c>
      <c r="B249" s="21" t="s">
        <v>753</v>
      </c>
      <c r="C249" s="23" t="str">
        <f>$G$1</f>
        <v>N/A</v>
      </c>
      <c r="D249" s="23" t="str">
        <f>$G$1</f>
        <v>N/A</v>
      </c>
    </row>
    <row r="250" spans="1:4" ht="83" customHeight="1" x14ac:dyDescent="0.2">
      <c r="A250" s="17" t="s">
        <v>665</v>
      </c>
      <c r="B250" s="21" t="s">
        <v>695</v>
      </c>
      <c r="C250" s="17" t="str">
        <f>$F$6&amp;CHAR(10)&amp;$F$22</f>
        <v>ISO 10993-1
ISO 20417</v>
      </c>
      <c r="D250" s="17"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251" spans="1:4" ht="102" customHeight="1" x14ac:dyDescent="0.2">
      <c r="A251" s="23" t="s">
        <v>666</v>
      </c>
      <c r="B251" s="21" t="s">
        <v>695</v>
      </c>
      <c r="C251" s="17" t="str">
        <f>$F$6&amp;CHAR(10)&amp;$F$22</f>
        <v>ISO 10993-1
ISO 20417</v>
      </c>
      <c r="D251" s="17"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252" spans="1:4" ht="139" customHeight="1" x14ac:dyDescent="0.2">
      <c r="A252" s="17" t="s">
        <v>667</v>
      </c>
      <c r="B252" s="21" t="s">
        <v>695</v>
      </c>
      <c r="C252" s="17" t="str">
        <f>$F$5&amp;CHAR(10)&amp;$F$22</f>
        <v>ISO 14971
ISO 20417</v>
      </c>
      <c r="D252" s="17"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253" spans="1:4" ht="168" customHeight="1" x14ac:dyDescent="0.2">
      <c r="A253" s="17" t="s">
        <v>326</v>
      </c>
      <c r="B253" s="21" t="s">
        <v>695</v>
      </c>
      <c r="C253" s="17" t="str">
        <f>$F$6&amp;CHAR(10)&amp;$F$22</f>
        <v>ISO 10993-1
ISO 20417</v>
      </c>
      <c r="D253" s="17"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254" spans="1:4" x14ac:dyDescent="0.2">
      <c r="A254" s="23" t="s">
        <v>327</v>
      </c>
      <c r="B254" s="21" t="s">
        <v>753</v>
      </c>
      <c r="C254" s="23" t="str">
        <f>$G$1</f>
        <v>N/A</v>
      </c>
      <c r="D254" s="23" t="str">
        <f>$G$1</f>
        <v>N/A</v>
      </c>
    </row>
    <row r="255" spans="1:4" x14ac:dyDescent="0.2">
      <c r="A255" s="62" t="s">
        <v>328</v>
      </c>
      <c r="B255" s="63"/>
      <c r="C255" s="63"/>
      <c r="D255" s="64"/>
    </row>
    <row r="256" spans="1:4" ht="132" customHeight="1" x14ac:dyDescent="0.2">
      <c r="A256" s="23" t="s">
        <v>668</v>
      </c>
      <c r="B256" s="21" t="s">
        <v>695</v>
      </c>
      <c r="C256" s="17" t="str">
        <f>$F$9&amp;CHAR(10)&amp;$F$22</f>
        <v>ISO 11737-1
ISO 20417</v>
      </c>
      <c r="D256" s="17"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257" spans="1:4" ht="131" customHeight="1" x14ac:dyDescent="0.2">
      <c r="A257" s="23" t="s">
        <v>669</v>
      </c>
      <c r="B257" s="21" t="s">
        <v>695</v>
      </c>
      <c r="C257" s="17" t="str">
        <f>$F$22</f>
        <v>ISO 20417</v>
      </c>
      <c r="D257" s="17"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258" spans="1:4" x14ac:dyDescent="0.2">
      <c r="A258" s="23" t="s">
        <v>329</v>
      </c>
      <c r="B258" s="21" t="s">
        <v>753</v>
      </c>
      <c r="C258" s="23" t="str">
        <f t="shared" ref="C258:D260" si="22">$G$1</f>
        <v>N/A</v>
      </c>
      <c r="D258" s="23" t="str">
        <f t="shared" si="22"/>
        <v>N/A</v>
      </c>
    </row>
    <row r="259" spans="1:4" x14ac:dyDescent="0.2">
      <c r="A259" s="23" t="s">
        <v>330</v>
      </c>
      <c r="B259" s="21" t="s">
        <v>753</v>
      </c>
      <c r="C259" s="23" t="str">
        <f t="shared" si="22"/>
        <v>N/A</v>
      </c>
      <c r="D259" s="23" t="str">
        <f t="shared" si="22"/>
        <v>N/A</v>
      </c>
    </row>
    <row r="260" spans="1:4" x14ac:dyDescent="0.2">
      <c r="A260" s="23" t="s">
        <v>331</v>
      </c>
      <c r="B260" s="21" t="s">
        <v>753</v>
      </c>
      <c r="C260" s="23" t="str">
        <f t="shared" si="22"/>
        <v>N/A</v>
      </c>
      <c r="D260" s="23" t="str">
        <f t="shared" si="22"/>
        <v>N/A</v>
      </c>
    </row>
    <row r="261" spans="1:4" ht="106" customHeight="1" x14ac:dyDescent="0.2">
      <c r="A261" s="23" t="s">
        <v>332</v>
      </c>
      <c r="B261" s="21" t="s">
        <v>695</v>
      </c>
      <c r="C261" s="17" t="str">
        <f>$F$22</f>
        <v>ISO 20417</v>
      </c>
      <c r="D261" s="17"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262" spans="1:4" ht="71" customHeight="1" x14ac:dyDescent="0.2">
      <c r="A262" s="23" t="s">
        <v>333</v>
      </c>
      <c r="B262" s="21" t="s">
        <v>695</v>
      </c>
      <c r="C262" s="17" t="str">
        <f>$F$22</f>
        <v>ISO 20417</v>
      </c>
      <c r="D262" s="17"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263" spans="1:4" x14ac:dyDescent="0.2">
      <c r="A263" s="23" t="s">
        <v>334</v>
      </c>
      <c r="B263" s="21" t="s">
        <v>753</v>
      </c>
      <c r="C263" s="23" t="str">
        <f>$G$1</f>
        <v>N/A</v>
      </c>
      <c r="D263" s="23" t="str">
        <f>$G$1</f>
        <v>N/A</v>
      </c>
    </row>
    <row r="264" spans="1:4" ht="34" x14ac:dyDescent="0.2">
      <c r="A264" s="17" t="s">
        <v>335</v>
      </c>
      <c r="B264" s="21" t="s">
        <v>753</v>
      </c>
      <c r="C264" s="23" t="str">
        <f>$G$1</f>
        <v>N/A</v>
      </c>
      <c r="D264" s="23" t="str">
        <f>$G$1</f>
        <v>N/A</v>
      </c>
    </row>
  </sheetData>
  <mergeCells count="61">
    <mergeCell ref="A255:D255"/>
    <mergeCell ref="A182:D182"/>
    <mergeCell ref="A183:D183"/>
    <mergeCell ref="A188:D188"/>
    <mergeCell ref="A206:D206"/>
    <mergeCell ref="A207:D207"/>
    <mergeCell ref="A218:D218"/>
    <mergeCell ref="A219:D219"/>
    <mergeCell ref="A230:D230"/>
    <mergeCell ref="A240:D240"/>
    <mergeCell ref="A243:D243"/>
    <mergeCell ref="A246:D246"/>
    <mergeCell ref="A173:D173"/>
    <mergeCell ref="A134:D134"/>
    <mergeCell ref="A135:D135"/>
    <mergeCell ref="A138:D138"/>
    <mergeCell ref="A143:D143"/>
    <mergeCell ref="A148:D148"/>
    <mergeCell ref="A156:D156"/>
    <mergeCell ref="A160:D160"/>
    <mergeCell ref="A162:D162"/>
    <mergeCell ref="A166:D166"/>
    <mergeCell ref="A171:D171"/>
    <mergeCell ref="A172:D172"/>
    <mergeCell ref="A125:D125"/>
    <mergeCell ref="A79:D79"/>
    <mergeCell ref="A80:D80"/>
    <mergeCell ref="A84:D84"/>
    <mergeCell ref="A89:D89"/>
    <mergeCell ref="A91:D91"/>
    <mergeCell ref="A104:D104"/>
    <mergeCell ref="A107:D107"/>
    <mergeCell ref="A108:D108"/>
    <mergeCell ref="A111:D111"/>
    <mergeCell ref="A115:D115"/>
    <mergeCell ref="A120:D120"/>
    <mergeCell ref="A76:D76"/>
    <mergeCell ref="A40:D40"/>
    <mergeCell ref="A41:D41"/>
    <mergeCell ref="A42:D42"/>
    <mergeCell ref="A46:D46"/>
    <mergeCell ref="A49:D49"/>
    <mergeCell ref="A50:D50"/>
    <mergeCell ref="A55:D55"/>
    <mergeCell ref="A57:D57"/>
    <mergeCell ref="A59:D59"/>
    <mergeCell ref="A63:D63"/>
    <mergeCell ref="A64:D64"/>
    <mergeCell ref="C51:D51"/>
    <mergeCell ref="C52:D52"/>
    <mergeCell ref="C53:D53"/>
    <mergeCell ref="C54:D54"/>
    <mergeCell ref="C58:D58"/>
    <mergeCell ref="A29:D29"/>
    <mergeCell ref="A6:D6"/>
    <mergeCell ref="A7:D7"/>
    <mergeCell ref="A14:D14"/>
    <mergeCell ref="A19:D19"/>
    <mergeCell ref="A28:D28"/>
    <mergeCell ref="C47:D47"/>
    <mergeCell ref="C48:D48"/>
  </mergeCells>
  <dataValidations count="1">
    <dataValidation type="list" allowBlank="1" showInputMessage="1" showErrorMessage="1" sqref="B4:B5 B8:B13 B15:B18 B20:B25 B247:B254 B43:B45 B58 B256:B264 B56 B51:B54 B30:B39 B60:B62 B65:B75 B81:B83 B85:B88 B77:B78 B116:B119 B90 B105:B106 B109:B110 B112:B114 B121:B124 B126:B133 B136:B137 B139:B142 B144:B147 B92:B103 B157:B159 B163:B165 B161 B167:B168 B149:B155 B184:B187 B208:B217 B174:B181 B189:B205 B220:B229 B244:B245 B241:B242 B231:B239 B47:B48" xr:uid="{FC2D35CC-E772-C64A-899E-72256017DAE8}">
      <formula1>"是,否"</formula1>
    </dataValidation>
  </dataValidations>
  <pageMargins left="0.7" right="0.7" top="0.75" bottom="0.75" header="0.3" footer="0.3"/>
  <pageSetup paperSize="9"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325FA8-322F-FE41-B9E3-05ECDDE4F0A0}">
  <dimension ref="A1:J264"/>
  <sheetViews>
    <sheetView topLeftCell="B7" zoomScale="80" zoomScaleNormal="80" workbookViewId="0">
      <selection activeCell="F11" sqref="F11"/>
    </sheetView>
  </sheetViews>
  <sheetFormatPr baseColWidth="10" defaultRowHeight="16" x14ac:dyDescent="0.2"/>
  <cols>
    <col min="1" max="1" width="117.1640625" style="26" customWidth="1"/>
    <col min="2" max="2" width="6.83203125" style="34" customWidth="1"/>
    <col min="3" max="3" width="19.33203125" style="35" customWidth="1"/>
    <col min="4" max="4" width="63" style="35" customWidth="1"/>
    <col min="5" max="5" width="6.6640625" style="35" customWidth="1"/>
    <col min="6" max="6" width="16.5" style="34" customWidth="1"/>
    <col min="7" max="7" width="52.33203125" style="35" customWidth="1"/>
    <col min="8" max="8" width="6.33203125" style="35" customWidth="1"/>
    <col min="9" max="9" width="33.83203125" style="37" customWidth="1"/>
    <col min="10" max="10" width="16.5" style="35" customWidth="1"/>
    <col min="11" max="16384" width="10.83203125" style="35"/>
  </cols>
  <sheetData>
    <row r="1" spans="1:10" ht="17" x14ac:dyDescent="0.2">
      <c r="A1" s="47" t="s">
        <v>76</v>
      </c>
      <c r="F1" s="53" t="s">
        <v>68</v>
      </c>
      <c r="G1" s="35" t="s">
        <v>727</v>
      </c>
      <c r="I1" s="48" t="s">
        <v>116</v>
      </c>
    </row>
    <row r="2" spans="1:10" x14ac:dyDescent="0.2">
      <c r="A2" s="35"/>
    </row>
    <row r="3" spans="1:10" ht="34" x14ac:dyDescent="0.2">
      <c r="A3" s="49" t="s">
        <v>72</v>
      </c>
      <c r="B3" s="24" t="s">
        <v>39</v>
      </c>
      <c r="C3" s="49" t="s">
        <v>40</v>
      </c>
      <c r="D3" s="49" t="s">
        <v>87</v>
      </c>
      <c r="E3" s="5"/>
      <c r="F3" s="55" t="s">
        <v>68</v>
      </c>
      <c r="G3" s="55" t="s">
        <v>69</v>
      </c>
      <c r="I3" s="24" t="s">
        <v>796</v>
      </c>
      <c r="J3" s="24" t="s">
        <v>786</v>
      </c>
    </row>
    <row r="4" spans="1:10" ht="148" customHeight="1" x14ac:dyDescent="0.2">
      <c r="A4" s="17" t="s">
        <v>103</v>
      </c>
      <c r="B4" s="21" t="s">
        <v>695</v>
      </c>
      <c r="C4" s="17" t="str">
        <f>_xlfn.TEXTJOIN(CHAR(10),TRUE,$F$4:$F$15)</f>
        <v>ISO 13485
ISO 14971
ISO 10555-1
ISO 10555-6
ISO 10993-1
ISO 10993-3
ISO 10993-4
ISO 10993-5
ISO 10993-10
ISO 10993-11
ISO 10993-18
IEC 62366-1</v>
      </c>
      <c r="D4" s="17" t="str">
        <f>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c r="E4" s="37"/>
      <c r="F4" s="51" t="s">
        <v>65</v>
      </c>
      <c r="G4" s="22" t="s">
        <v>718</v>
      </c>
      <c r="I4" s="22" t="s">
        <v>829</v>
      </c>
      <c r="J4" s="51" t="s">
        <v>800</v>
      </c>
    </row>
    <row r="5" spans="1:10" ht="93" customHeight="1" x14ac:dyDescent="0.2">
      <c r="A5" s="17" t="s">
        <v>37</v>
      </c>
      <c r="B5" s="21" t="s">
        <v>695</v>
      </c>
      <c r="C5" s="17" t="str">
        <f>$F$5</f>
        <v>ISO 14971</v>
      </c>
      <c r="D5" s="17" t="str">
        <f>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c r="E5" s="37"/>
      <c r="F5" s="51" t="s">
        <v>66</v>
      </c>
      <c r="G5" s="22" t="s">
        <v>719</v>
      </c>
      <c r="I5" s="22" t="s">
        <v>830</v>
      </c>
      <c r="J5" s="51" t="s">
        <v>802</v>
      </c>
    </row>
    <row r="6" spans="1:10" ht="49" customHeight="1" x14ac:dyDescent="0.2">
      <c r="A6" s="69" t="s">
        <v>38</v>
      </c>
      <c r="B6" s="70"/>
      <c r="C6" s="70"/>
      <c r="D6" s="71"/>
      <c r="E6" s="37"/>
      <c r="F6" s="51" t="s">
        <v>837</v>
      </c>
      <c r="G6" s="22" t="s">
        <v>838</v>
      </c>
      <c r="I6" s="22" t="s">
        <v>831</v>
      </c>
      <c r="J6" s="59" t="s">
        <v>727</v>
      </c>
    </row>
    <row r="7" spans="1:10" ht="34" x14ac:dyDescent="0.2">
      <c r="A7" s="69" t="s">
        <v>104</v>
      </c>
      <c r="B7" s="70"/>
      <c r="C7" s="70"/>
      <c r="D7" s="71"/>
      <c r="E7" s="37"/>
      <c r="F7" s="51" t="s">
        <v>839</v>
      </c>
      <c r="G7" s="22" t="s">
        <v>840</v>
      </c>
      <c r="I7" s="22" t="s">
        <v>832</v>
      </c>
      <c r="J7" s="59" t="s">
        <v>727</v>
      </c>
    </row>
    <row r="8" spans="1:10" ht="72" customHeight="1" x14ac:dyDescent="0.2">
      <c r="A8" s="17" t="s">
        <v>105</v>
      </c>
      <c r="B8" s="21" t="s">
        <v>695</v>
      </c>
      <c r="C8" s="17" t="str">
        <f t="shared" ref="C8:C13" si="0">$F$5</f>
        <v>ISO 14971</v>
      </c>
      <c r="D8" s="17" t="str">
        <f>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c r="E8" s="37"/>
      <c r="F8" s="61" t="s">
        <v>49</v>
      </c>
      <c r="G8" s="60" t="s">
        <v>720</v>
      </c>
      <c r="I8" s="22" t="s">
        <v>833</v>
      </c>
      <c r="J8" s="51" t="s">
        <v>827</v>
      </c>
    </row>
    <row r="9" spans="1:10" ht="55" customHeight="1" x14ac:dyDescent="0.2">
      <c r="A9" s="17" t="s">
        <v>106</v>
      </c>
      <c r="B9" s="21" t="s">
        <v>695</v>
      </c>
      <c r="C9" s="17" t="str">
        <f t="shared" si="0"/>
        <v>ISO 14971</v>
      </c>
      <c r="D9" s="17" t="str">
        <f t="shared" ref="D9:D13" si="1">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c r="E9" s="37"/>
      <c r="F9" s="51" t="s">
        <v>848</v>
      </c>
      <c r="G9" s="22" t="s">
        <v>849</v>
      </c>
      <c r="I9" s="22" t="s">
        <v>834</v>
      </c>
      <c r="J9" s="51" t="s">
        <v>799</v>
      </c>
    </row>
    <row r="10" spans="1:10" ht="57" customHeight="1" x14ac:dyDescent="0.2">
      <c r="A10" s="17" t="s">
        <v>107</v>
      </c>
      <c r="B10" s="21" t="s">
        <v>695</v>
      </c>
      <c r="C10" s="17" t="str">
        <f t="shared" si="0"/>
        <v>ISO 14971</v>
      </c>
      <c r="D10" s="17" t="str">
        <f t="shared" si="1"/>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c r="E10" s="37"/>
      <c r="F10" s="51" t="s">
        <v>55</v>
      </c>
      <c r="G10" s="22" t="s">
        <v>722</v>
      </c>
      <c r="I10" s="22" t="s">
        <v>835</v>
      </c>
      <c r="J10" s="51" t="s">
        <v>828</v>
      </c>
    </row>
    <row r="11" spans="1:10" ht="59" customHeight="1" x14ac:dyDescent="0.2">
      <c r="A11" s="17" t="s">
        <v>156</v>
      </c>
      <c r="B11" s="21" t="s">
        <v>695</v>
      </c>
      <c r="C11" s="17" t="str">
        <f t="shared" si="0"/>
        <v>ISO 14971</v>
      </c>
      <c r="D11" s="17" t="str">
        <f t="shared" si="1"/>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c r="E11" s="37"/>
      <c r="F11" s="51" t="s">
        <v>53</v>
      </c>
      <c r="G11" s="22" t="s">
        <v>721</v>
      </c>
      <c r="I11" s="22" t="s">
        <v>836</v>
      </c>
      <c r="J11" s="59" t="s">
        <v>727</v>
      </c>
    </row>
    <row r="12" spans="1:10" ht="73" customHeight="1" x14ac:dyDescent="0.2">
      <c r="A12" s="17" t="s">
        <v>108</v>
      </c>
      <c r="B12" s="21" t="s">
        <v>695</v>
      </c>
      <c r="C12" s="17" t="str">
        <f t="shared" si="0"/>
        <v>ISO 14971</v>
      </c>
      <c r="D12" s="17" t="str">
        <f t="shared" si="1"/>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c r="E12" s="37"/>
      <c r="F12" s="51" t="s">
        <v>51</v>
      </c>
      <c r="G12" s="22" t="s">
        <v>723</v>
      </c>
      <c r="I12" s="26"/>
      <c r="J12" s="54"/>
    </row>
    <row r="13" spans="1:10" ht="52" customHeight="1" x14ac:dyDescent="0.2">
      <c r="A13" s="17" t="s">
        <v>155</v>
      </c>
      <c r="B13" s="21" t="s">
        <v>695</v>
      </c>
      <c r="C13" s="17" t="str">
        <f t="shared" si="0"/>
        <v>ISO 14971</v>
      </c>
      <c r="D13" s="17" t="str">
        <f t="shared" si="1"/>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c r="E13" s="37"/>
      <c r="F13" s="51" t="s">
        <v>743</v>
      </c>
      <c r="G13" s="22" t="s">
        <v>744</v>
      </c>
      <c r="I13" s="26"/>
      <c r="J13" s="54"/>
    </row>
    <row r="14" spans="1:10" ht="64" customHeight="1" x14ac:dyDescent="0.2">
      <c r="A14" s="73" t="s">
        <v>109</v>
      </c>
      <c r="B14" s="73"/>
      <c r="C14" s="73"/>
      <c r="D14" s="73"/>
      <c r="F14" s="51" t="s">
        <v>850</v>
      </c>
      <c r="G14" s="17" t="s">
        <v>851</v>
      </c>
      <c r="I14" s="26"/>
      <c r="J14" s="54"/>
    </row>
    <row r="15" spans="1:10" ht="50" customHeight="1" x14ac:dyDescent="0.2">
      <c r="A15" s="17" t="s">
        <v>41</v>
      </c>
      <c r="B15" s="21" t="s">
        <v>695</v>
      </c>
      <c r="C15" s="17" t="str">
        <f>$F$5</f>
        <v>ISO 14971</v>
      </c>
      <c r="D15" s="17" t="str">
        <f>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c r="F15" s="51" t="s">
        <v>751</v>
      </c>
      <c r="G15" s="22" t="s">
        <v>752</v>
      </c>
      <c r="I15" s="26"/>
      <c r="J15" s="54"/>
    </row>
    <row r="16" spans="1:10" ht="82" customHeight="1" x14ac:dyDescent="0.2">
      <c r="A16" s="17" t="s">
        <v>110</v>
      </c>
      <c r="B16" s="21" t="s">
        <v>695</v>
      </c>
      <c r="C16" s="17" t="str">
        <f>$F$5</f>
        <v>ISO 14971</v>
      </c>
      <c r="D16" s="17" t="str">
        <f>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c r="F16" s="51" t="s">
        <v>741</v>
      </c>
      <c r="G16" s="17" t="s">
        <v>742</v>
      </c>
      <c r="I16" s="26"/>
      <c r="J16" s="54"/>
    </row>
    <row r="17" spans="1:10" ht="78" customHeight="1" x14ac:dyDescent="0.2">
      <c r="A17" s="17" t="s">
        <v>111</v>
      </c>
      <c r="B17" s="21" t="s">
        <v>695</v>
      </c>
      <c r="C17" s="17" t="str">
        <f>$F$5</f>
        <v>ISO 14971</v>
      </c>
      <c r="D17" s="17" t="str">
        <f>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c r="F17" s="51" t="s">
        <v>728</v>
      </c>
      <c r="G17" s="17" t="s">
        <v>729</v>
      </c>
      <c r="I17" s="26"/>
      <c r="J17" s="54"/>
    </row>
    <row r="18" spans="1:10" ht="85" customHeight="1" x14ac:dyDescent="0.2">
      <c r="A18" s="35" t="s">
        <v>15</v>
      </c>
      <c r="B18" s="21" t="s">
        <v>695</v>
      </c>
      <c r="C18" s="17" t="str">
        <f>$F$5</f>
        <v>ISO 14971</v>
      </c>
      <c r="D18" s="17" t="str">
        <f>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c r="F18" s="51" t="s">
        <v>841</v>
      </c>
      <c r="G18" s="17" t="s">
        <v>842</v>
      </c>
      <c r="I18" s="26"/>
      <c r="J18" s="54"/>
    </row>
    <row r="19" spans="1:10" ht="34" x14ac:dyDescent="0.2">
      <c r="A19" s="72" t="s">
        <v>42</v>
      </c>
      <c r="B19" s="72"/>
      <c r="C19" s="72"/>
      <c r="D19" s="72"/>
      <c r="F19" s="51" t="s">
        <v>844</v>
      </c>
      <c r="G19" s="22" t="s">
        <v>843</v>
      </c>
      <c r="I19" s="26"/>
      <c r="J19" s="54"/>
    </row>
    <row r="20" spans="1:10" ht="117" customHeight="1" x14ac:dyDescent="0.2">
      <c r="A20" s="17" t="s">
        <v>43</v>
      </c>
      <c r="B20" s="21" t="s">
        <v>695</v>
      </c>
      <c r="C20" s="17" t="str">
        <f>$F$5&amp;CHAR(10)&amp;$F$15</f>
        <v>ISO 14971
IEC 62366-1</v>
      </c>
      <c r="D20" s="17" t="str">
        <f>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c r="F20" s="51" t="s">
        <v>730</v>
      </c>
      <c r="G20" s="17" t="s">
        <v>731</v>
      </c>
      <c r="I20" s="26"/>
      <c r="J20" s="54"/>
    </row>
    <row r="21" spans="1:10" ht="84" customHeight="1" x14ac:dyDescent="0.2">
      <c r="A21" s="17" t="s">
        <v>44</v>
      </c>
      <c r="B21" s="21" t="s">
        <v>695</v>
      </c>
      <c r="C21" s="17" t="str">
        <f>$F$5&amp;CHAR(10)&amp;$F$15</f>
        <v>ISO 14971
IEC 62366-1</v>
      </c>
      <c r="D21" s="17" t="str">
        <f>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c r="F21" s="51" t="s">
        <v>747</v>
      </c>
      <c r="G21" s="17" t="s">
        <v>748</v>
      </c>
      <c r="I21" s="26"/>
      <c r="J21" s="54"/>
    </row>
    <row r="22" spans="1:10" ht="110" customHeight="1" x14ac:dyDescent="0.2">
      <c r="A22" s="17" t="s">
        <v>112</v>
      </c>
      <c r="B22" s="21" t="s">
        <v>695</v>
      </c>
      <c r="C22" s="17" t="str">
        <f>F5&amp;CHAR(10)&amp;_xlfn.TEXTJOIN(CHAR(10),TRUE,$F$20:$F$23)</f>
        <v>ISO 14971
ISO 11607-1
ISO 11607-2
ISO 15223-1
ISO 20417</v>
      </c>
      <c r="D22" s="17" t="str">
        <f>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c r="F22" s="51" t="s">
        <v>846</v>
      </c>
      <c r="G22" s="22" t="s">
        <v>847</v>
      </c>
      <c r="I22" s="26"/>
      <c r="J22" s="54"/>
    </row>
    <row r="23" spans="1:10" ht="105" customHeight="1" x14ac:dyDescent="0.2">
      <c r="A23" s="17" t="s">
        <v>113</v>
      </c>
      <c r="B23" s="21" t="s">
        <v>695</v>
      </c>
      <c r="C23" s="17" t="str">
        <f>$F$5&amp;CHAR(10)&amp;_xlfn.TEXTJOIN(CHAR(10),TRUE,$F$20:$F$23)</f>
        <v>ISO 14971
ISO 11607-1
ISO 11607-2
ISO 15223-1
ISO 20417</v>
      </c>
      <c r="D23" s="17" t="str">
        <f>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c r="F23" s="51" t="s">
        <v>726</v>
      </c>
      <c r="G23" s="22" t="s">
        <v>845</v>
      </c>
      <c r="I23" s="26"/>
      <c r="J23" s="54"/>
    </row>
    <row r="24" spans="1:10" ht="102" customHeight="1" x14ac:dyDescent="0.2">
      <c r="A24" s="17" t="s">
        <v>115</v>
      </c>
      <c r="B24" s="21" t="s">
        <v>695</v>
      </c>
      <c r="C24" s="17" t="str">
        <f>$F$5</f>
        <v>ISO 14971</v>
      </c>
      <c r="D24" s="17" t="str">
        <f>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c r="F24" s="54"/>
      <c r="G24" s="26"/>
      <c r="I24" s="26"/>
      <c r="J24" s="54"/>
    </row>
    <row r="25" spans="1:10" ht="83" customHeight="1" x14ac:dyDescent="0.2">
      <c r="A25" s="17" t="s">
        <v>114</v>
      </c>
      <c r="B25" s="21" t="s">
        <v>753</v>
      </c>
      <c r="C25" s="23" t="str">
        <f>$G$1</f>
        <v>N/A</v>
      </c>
      <c r="D25" s="23" t="str">
        <f>$G$1</f>
        <v>N/A</v>
      </c>
      <c r="F25" s="54"/>
      <c r="G25" s="37"/>
      <c r="I25" s="26"/>
      <c r="J25" s="54"/>
    </row>
    <row r="26" spans="1:10" ht="32" customHeight="1" x14ac:dyDescent="0.2">
      <c r="F26" s="54"/>
      <c r="G26" s="37"/>
      <c r="I26" s="26"/>
      <c r="J26" s="54"/>
    </row>
    <row r="27" spans="1:10" ht="34" x14ac:dyDescent="0.2">
      <c r="A27" s="49" t="s">
        <v>74</v>
      </c>
      <c r="B27" s="24" t="s">
        <v>39</v>
      </c>
      <c r="C27" s="49" t="s">
        <v>40</v>
      </c>
      <c r="D27" s="49" t="s">
        <v>116</v>
      </c>
      <c r="F27" s="54"/>
      <c r="G27" s="37"/>
      <c r="I27" s="26"/>
      <c r="J27" s="54"/>
    </row>
    <row r="28" spans="1:10" x14ac:dyDescent="0.2">
      <c r="A28" s="74" t="s">
        <v>118</v>
      </c>
      <c r="B28" s="74"/>
      <c r="C28" s="74"/>
      <c r="D28" s="74"/>
      <c r="F28" s="54"/>
      <c r="G28" s="26"/>
    </row>
    <row r="29" spans="1:10" ht="16" customHeight="1" x14ac:dyDescent="0.2">
      <c r="A29" s="73" t="s">
        <v>117</v>
      </c>
      <c r="B29" s="73"/>
      <c r="C29" s="73"/>
      <c r="D29" s="73"/>
      <c r="F29" s="54"/>
      <c r="G29" s="37"/>
    </row>
    <row r="30" spans="1:10" ht="131" customHeight="1" x14ac:dyDescent="0.2">
      <c r="A30" s="23" t="s">
        <v>137</v>
      </c>
      <c r="B30" s="21" t="s">
        <v>695</v>
      </c>
      <c r="C30" s="17" t="str">
        <f>_xlfn.TEXTJOIN(CHAR(10),TRUE,$F$5:$F$15)</f>
        <v>ISO 14971
ISO 10555-1
ISO 10555-6
ISO 10993-1
ISO 10993-3
ISO 10993-4
ISO 10993-5
ISO 10993-10
ISO 10993-11
ISO 10993-18
IEC 62366-1</v>
      </c>
      <c r="D30" s="17" t="str">
        <f>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c r="F30" s="54"/>
      <c r="G30" s="37"/>
    </row>
    <row r="31" spans="1:10" ht="109" customHeight="1" x14ac:dyDescent="0.2">
      <c r="A31" s="17" t="s">
        <v>136</v>
      </c>
      <c r="B31" s="21" t="s">
        <v>695</v>
      </c>
      <c r="C31" s="17" t="str">
        <f>_xlfn.TEXTJOIN(CHAR(10),TRUE,$F$8:$F$14)</f>
        <v>ISO 10993-1
ISO 10993-3
ISO 10993-4
ISO 10993-5
ISO 10993-10
ISO 10993-11
ISO 10993-18</v>
      </c>
      <c r="D31" s="17" t="str">
        <f>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c r="F31" s="54"/>
      <c r="G31" s="26"/>
    </row>
    <row r="32" spans="1:10" x14ac:dyDescent="0.2">
      <c r="A32" s="23" t="s">
        <v>135</v>
      </c>
      <c r="B32" s="21" t="s">
        <v>753</v>
      </c>
      <c r="C32" s="23" t="str">
        <f>$G$1</f>
        <v>N/A</v>
      </c>
      <c r="D32" s="23" t="str">
        <f>$G$1</f>
        <v>N/A</v>
      </c>
      <c r="F32" s="54"/>
      <c r="G32" s="26"/>
    </row>
    <row r="33" spans="1:7" ht="79" customHeight="1" x14ac:dyDescent="0.2">
      <c r="A33" s="23" t="s">
        <v>134</v>
      </c>
      <c r="B33" s="21" t="s">
        <v>695</v>
      </c>
      <c r="C33" s="17" t="str">
        <f>$F$4&amp;CHAR(10)&amp;_xlfn.TEXTJOIN(CHAR(10),TRUE,$F$6:$F$7)</f>
        <v>ISO 13485
ISO 10555-1
ISO 10555-6</v>
      </c>
      <c r="D33" s="17" t="str">
        <f>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34" spans="1:7" x14ac:dyDescent="0.2">
      <c r="A34" s="23" t="s">
        <v>133</v>
      </c>
      <c r="B34" s="21" t="s">
        <v>753</v>
      </c>
      <c r="C34" s="23" t="str">
        <f>$G$1</f>
        <v>N/A</v>
      </c>
      <c r="D34" s="23" t="str">
        <f>$G$1</f>
        <v>N/A</v>
      </c>
    </row>
    <row r="35" spans="1:7" ht="117" customHeight="1" x14ac:dyDescent="0.2">
      <c r="A35" s="23" t="s">
        <v>132</v>
      </c>
      <c r="B35" s="21" t="s">
        <v>695</v>
      </c>
      <c r="C35" s="17" t="str">
        <f>$F$5&amp;CHAR(10)&amp;_xlfn.TEXTJOIN(CHAR(10),TRUE,$F$6:$F$7)&amp;CHAR(10)&amp;$F$15</f>
        <v>ISO 14971
ISO 10555-1
ISO 10555-6
IEC 62366-1</v>
      </c>
      <c r="D35" s="17" t="str">
        <f>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36" spans="1:7" ht="153" customHeight="1" x14ac:dyDescent="0.2">
      <c r="A36" s="23" t="s">
        <v>131</v>
      </c>
      <c r="B36" s="21" t="s">
        <v>695</v>
      </c>
      <c r="C36" s="17" t="str">
        <f>_xlfn.TEXTJOIN(CHAR(10),TRUE,$F$6:$F$7)</f>
        <v>ISO 10555-1
ISO 10555-6</v>
      </c>
      <c r="D36" s="17" t="str">
        <f>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37" spans="1:7" ht="81" customHeight="1" x14ac:dyDescent="0.2">
      <c r="A37" s="23" t="s">
        <v>119</v>
      </c>
      <c r="B37" s="21" t="s">
        <v>695</v>
      </c>
      <c r="C37" s="17" t="str">
        <f>_xlfn.TEXTJOIN(CHAR(10),TRUE,$F$6:$F$7)&amp;CHAR(10)&amp;$F$15</f>
        <v>ISO 10555-1
ISO 10555-6
IEC 62366-1</v>
      </c>
      <c r="D37" s="17" t="str">
        <f>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c r="F37" s="54"/>
      <c r="G37" s="37"/>
    </row>
    <row r="38" spans="1:7" ht="138" customHeight="1" x14ac:dyDescent="0.2">
      <c r="A38" s="17" t="s">
        <v>120</v>
      </c>
      <c r="B38" s="21" t="s">
        <v>695</v>
      </c>
      <c r="C38" s="17" t="str">
        <f>F5&amp;CHAR(10)&amp;_xlfn.TEXTJOIN(CHAR(10),TRUE,$F$20:$F$23)</f>
        <v>ISO 14971
ISO 11607-1
ISO 11607-2
ISO 15223-1
ISO 20417</v>
      </c>
      <c r="D38" s="17" t="str">
        <f>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39" spans="1:7" ht="133" customHeight="1" x14ac:dyDescent="0.2">
      <c r="A39" s="17" t="s">
        <v>797</v>
      </c>
      <c r="B39" s="21" t="s">
        <v>695</v>
      </c>
      <c r="C39" s="17" t="str">
        <f>F4&amp;CHAR(10)&amp;F5</f>
        <v>ISO 13485
ISO 14971</v>
      </c>
      <c r="D39" s="17" t="str">
        <f>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40" spans="1:7" ht="16" customHeight="1" x14ac:dyDescent="0.2">
      <c r="A40" s="65" t="s">
        <v>121</v>
      </c>
      <c r="B40" s="65"/>
      <c r="C40" s="65"/>
      <c r="D40" s="65"/>
    </row>
    <row r="41" spans="1:7" ht="16" customHeight="1" x14ac:dyDescent="0.2">
      <c r="A41" s="65" t="s">
        <v>122</v>
      </c>
      <c r="B41" s="65"/>
      <c r="C41" s="65"/>
      <c r="D41" s="65"/>
    </row>
    <row r="42" spans="1:7" ht="29" customHeight="1" x14ac:dyDescent="0.2">
      <c r="A42" s="73" t="s">
        <v>123</v>
      </c>
      <c r="B42" s="73"/>
      <c r="C42" s="73"/>
      <c r="D42" s="73"/>
    </row>
    <row r="43" spans="1:7" ht="105" customHeight="1" x14ac:dyDescent="0.2">
      <c r="A43" s="22" t="s">
        <v>124</v>
      </c>
      <c r="B43" s="21" t="s">
        <v>695</v>
      </c>
      <c r="C43" s="17" t="str">
        <f>_xlfn.TEXTJOIN(CHAR(10),TRUE,$F$5:$F$7)</f>
        <v>ISO 14971
ISO 10555-1
ISO 10555-6</v>
      </c>
      <c r="D43" s="17" t="str">
        <f>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44" spans="1:7" ht="128" customHeight="1" x14ac:dyDescent="0.2">
      <c r="A44" s="23" t="s">
        <v>125</v>
      </c>
      <c r="B44" s="21" t="s">
        <v>695</v>
      </c>
      <c r="C44" s="17" t="str">
        <f>_xlfn.TEXTJOIN(CHAR(10),TRUE,$F$5:$F$7)</f>
        <v>ISO 14971
ISO 10555-1
ISO 10555-6</v>
      </c>
      <c r="D44" s="17" t="str">
        <f>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45" spans="1:7" ht="111" customHeight="1" x14ac:dyDescent="0.2">
      <c r="A45" s="22" t="s">
        <v>126</v>
      </c>
      <c r="B45" s="21" t="s">
        <v>695</v>
      </c>
      <c r="C45" s="17" t="str">
        <f>_xlfn.TEXTJOIN(CHAR(10),TRUE,$F$5:$F$7)</f>
        <v>ISO 14971
ISO 10555-1
ISO 10555-6</v>
      </c>
      <c r="D45" s="17" t="str">
        <f>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46" spans="1:7" x14ac:dyDescent="0.2">
      <c r="A46" s="73" t="s">
        <v>127</v>
      </c>
      <c r="B46" s="73"/>
      <c r="C46" s="73"/>
      <c r="D46" s="73"/>
    </row>
    <row r="47" spans="1:7" ht="121" customHeight="1" x14ac:dyDescent="0.2">
      <c r="A47" s="17" t="s">
        <v>255</v>
      </c>
      <c r="B47" s="21" t="s">
        <v>695</v>
      </c>
      <c r="C47" s="17" t="str">
        <f>$F$5</f>
        <v>ISO 14971</v>
      </c>
      <c r="D47" s="17" t="str">
        <f>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48" spans="1:7" ht="51" x14ac:dyDescent="0.2">
      <c r="A48" s="17" t="s">
        <v>256</v>
      </c>
      <c r="B48" s="21" t="s">
        <v>753</v>
      </c>
      <c r="C48" s="23" t="str">
        <f>$G$1</f>
        <v>N/A</v>
      </c>
      <c r="D48" s="23" t="str">
        <f>$G$1</f>
        <v>N/A</v>
      </c>
    </row>
    <row r="49" spans="1:4" x14ac:dyDescent="0.2">
      <c r="A49" s="74" t="s">
        <v>154</v>
      </c>
      <c r="B49" s="74"/>
      <c r="C49" s="74"/>
      <c r="D49" s="74"/>
    </row>
    <row r="50" spans="1:4" x14ac:dyDescent="0.2">
      <c r="A50" s="73" t="s">
        <v>128</v>
      </c>
      <c r="B50" s="73"/>
      <c r="C50" s="73"/>
      <c r="D50" s="73"/>
    </row>
    <row r="51" spans="1:4" ht="76" customHeight="1" x14ac:dyDescent="0.2">
      <c r="A51" s="23" t="s">
        <v>130</v>
      </c>
      <c r="B51" s="21" t="s">
        <v>695</v>
      </c>
      <c r="C51" s="17" t="str">
        <f>$F$5</f>
        <v>ISO 14971</v>
      </c>
      <c r="D51" s="17" t="str">
        <f>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52" spans="1:4" ht="96" customHeight="1" x14ac:dyDescent="0.2">
      <c r="A52" s="17" t="s">
        <v>129</v>
      </c>
      <c r="B52" s="21" t="s">
        <v>695</v>
      </c>
      <c r="C52" s="17" t="str">
        <f>$F$5</f>
        <v>ISO 14971</v>
      </c>
      <c r="D52" s="17" t="str">
        <f>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53" spans="1:4" ht="74" customHeight="1" x14ac:dyDescent="0.2">
      <c r="A53" s="17" t="s">
        <v>170</v>
      </c>
      <c r="B53" s="21" t="s">
        <v>695</v>
      </c>
      <c r="C53" s="17" t="str">
        <f>$F$5</f>
        <v>ISO 14971</v>
      </c>
      <c r="D53" s="17" t="str">
        <f>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54" spans="1:4" ht="83" customHeight="1" x14ac:dyDescent="0.2">
      <c r="A54" s="23" t="s">
        <v>158</v>
      </c>
      <c r="B54" s="21" t="s">
        <v>695</v>
      </c>
      <c r="C54" s="17" t="str">
        <f>$F$5</f>
        <v>ISO 14971</v>
      </c>
      <c r="D54" s="17" t="str">
        <f>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55" spans="1:4" ht="17" customHeight="1" x14ac:dyDescent="0.2">
      <c r="A55" s="65" t="s">
        <v>138</v>
      </c>
      <c r="B55" s="65"/>
      <c r="C55" s="65"/>
      <c r="D55" s="65"/>
    </row>
    <row r="56" spans="1:4" ht="85" x14ac:dyDescent="0.2">
      <c r="A56" s="17" t="s">
        <v>157</v>
      </c>
      <c r="B56" s="21" t="s">
        <v>753</v>
      </c>
      <c r="C56" s="23" t="str">
        <f>$G$1</f>
        <v>N/A</v>
      </c>
      <c r="D56" s="23" t="str">
        <f>$G$1</f>
        <v>N/A</v>
      </c>
    </row>
    <row r="57" spans="1:4" ht="17" customHeight="1" x14ac:dyDescent="0.2">
      <c r="A57" s="65" t="s">
        <v>139</v>
      </c>
      <c r="B57" s="65"/>
      <c r="C57" s="65"/>
      <c r="D57" s="65"/>
    </row>
    <row r="58" spans="1:4" ht="17" x14ac:dyDescent="0.2">
      <c r="A58" s="17" t="s">
        <v>762</v>
      </c>
      <c r="B58" s="21" t="s">
        <v>753</v>
      </c>
      <c r="C58" s="23" t="str">
        <f>$G$1</f>
        <v>N/A</v>
      </c>
      <c r="D58" s="23" t="str">
        <f>$G$1</f>
        <v>N/A</v>
      </c>
    </row>
    <row r="59" spans="1:4" ht="17" customHeight="1" x14ac:dyDescent="0.2">
      <c r="A59" s="65" t="s">
        <v>140</v>
      </c>
      <c r="B59" s="65"/>
      <c r="C59" s="65"/>
      <c r="D59" s="65"/>
    </row>
    <row r="60" spans="1:4" ht="97" customHeight="1" x14ac:dyDescent="0.2">
      <c r="A60" s="17" t="s">
        <v>757</v>
      </c>
      <c r="B60" s="21" t="s">
        <v>695</v>
      </c>
      <c r="C60" s="17" t="str">
        <f>$F$5</f>
        <v>ISO 14971</v>
      </c>
      <c r="D60" s="17" t="str">
        <f>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61" spans="1:4" ht="140" customHeight="1" x14ac:dyDescent="0.2">
      <c r="A61" s="17" t="s">
        <v>754</v>
      </c>
      <c r="B61" s="21" t="s">
        <v>695</v>
      </c>
      <c r="C61" s="17" t="str">
        <f>_xlfn.TEXTJOIN(CHAR(10),TRUE,$F$5:$F$15)</f>
        <v>ISO 14971
ISO 10555-1
ISO 10555-6
ISO 10993-1
ISO 10993-3
ISO 10993-4
ISO 10993-5
ISO 10993-10
ISO 10993-11
ISO 10993-18
IEC 62366-1</v>
      </c>
      <c r="D61" s="17" t="str">
        <f>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62" spans="1:4" ht="143" customHeight="1" x14ac:dyDescent="0.2">
      <c r="A62" s="17" t="s">
        <v>141</v>
      </c>
      <c r="B62" s="21" t="s">
        <v>753</v>
      </c>
      <c r="C62" s="23" t="str">
        <f>$G$1</f>
        <v>N/A</v>
      </c>
      <c r="D62" s="23" t="str">
        <f>$G$1</f>
        <v>N/A</v>
      </c>
    </row>
    <row r="63" spans="1:4" ht="17" customHeight="1" x14ac:dyDescent="0.2">
      <c r="A63" s="74" t="s">
        <v>142</v>
      </c>
      <c r="B63" s="74"/>
      <c r="C63" s="74"/>
      <c r="D63" s="74"/>
    </row>
    <row r="64" spans="1:4" x14ac:dyDescent="0.2">
      <c r="A64" s="72" t="s">
        <v>348</v>
      </c>
      <c r="B64" s="72"/>
      <c r="C64" s="72"/>
      <c r="D64" s="72"/>
    </row>
    <row r="65" spans="1:4" ht="128" customHeight="1" x14ac:dyDescent="0.2">
      <c r="A65" s="23" t="s">
        <v>143</v>
      </c>
      <c r="B65" s="21" t="s">
        <v>695</v>
      </c>
      <c r="C65" s="17" t="str">
        <f>$F$5</f>
        <v>ISO 14971</v>
      </c>
      <c r="D65" s="17" t="str">
        <f>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66" spans="1:4" ht="98" customHeight="1" x14ac:dyDescent="0.2">
      <c r="A66" s="23" t="s">
        <v>144</v>
      </c>
      <c r="B66" s="21" t="s">
        <v>695</v>
      </c>
      <c r="C66" s="17" t="str">
        <f>$F$5</f>
        <v>ISO 14971</v>
      </c>
      <c r="D66" s="17" t="str">
        <f>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67" spans="1:4" ht="117" customHeight="1" x14ac:dyDescent="0.2">
      <c r="A67" s="23" t="s">
        <v>145</v>
      </c>
      <c r="B67" s="21" t="s">
        <v>695</v>
      </c>
      <c r="C67" s="17" t="str">
        <f>$F$5</f>
        <v>ISO 14971</v>
      </c>
      <c r="D67" s="17" t="str">
        <f>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68" spans="1:4" ht="103" customHeight="1" x14ac:dyDescent="0.2">
      <c r="A68" s="23" t="s">
        <v>146</v>
      </c>
      <c r="B68" s="21" t="s">
        <v>695</v>
      </c>
      <c r="C68" s="17" t="str">
        <f>$F$5</f>
        <v>ISO 14971</v>
      </c>
      <c r="D68" s="17" t="str">
        <f>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69" spans="1:4" ht="94" customHeight="1" x14ac:dyDescent="0.2">
      <c r="A69" s="17" t="s">
        <v>366</v>
      </c>
      <c r="B69" s="21" t="s">
        <v>695</v>
      </c>
      <c r="C69" s="17" t="str">
        <f>$F$5</f>
        <v>ISO 14971</v>
      </c>
      <c r="D69" s="17" t="str">
        <f>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70" spans="1:4" ht="51" x14ac:dyDescent="0.2">
      <c r="A70" s="58" t="s">
        <v>147</v>
      </c>
      <c r="B70" s="21" t="s">
        <v>753</v>
      </c>
      <c r="C70" s="23" t="str">
        <f>$G$1</f>
        <v>N/A</v>
      </c>
      <c r="D70" s="23" t="str">
        <f>$G$1</f>
        <v>N/A</v>
      </c>
    </row>
    <row r="71" spans="1:4" ht="89" customHeight="1" x14ac:dyDescent="0.2">
      <c r="A71" s="17" t="s">
        <v>148</v>
      </c>
      <c r="B71" s="21" t="s">
        <v>695</v>
      </c>
      <c r="C71" s="17" t="str">
        <f>F4&amp;CHAR(10)&amp;F5&amp;CHAR(10)&amp;_xlfn.TEXTJOIN(CHAR(10),TRUE,$F$16:$F$19)</f>
        <v>ISO 13485
ISO 14971
ISO 10993-7
ISO 11135
ISO 14937
BS EN 556-1</v>
      </c>
      <c r="D71" s="17" t="str">
        <f>_xlfn.TEXTJOIN(CHAR(10),TRUE,$I$4:$I$24)&amp;CHAR(10)&amp;I26</f>
        <v xml:space="preserve">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
</v>
      </c>
    </row>
    <row r="72" spans="1:4" ht="101" customHeight="1" x14ac:dyDescent="0.2">
      <c r="A72" s="23" t="s">
        <v>149</v>
      </c>
      <c r="B72" s="21" t="s">
        <v>695</v>
      </c>
      <c r="C72" s="17" t="str">
        <f>_xlfn.TEXTJOIN(CHAR(10),TRUE,$F$16:$F$19)</f>
        <v>ISO 10993-7
ISO 11135
ISO 14937
BS EN 556-1</v>
      </c>
      <c r="D72" s="17" t="str">
        <f>_xlfn.TEXTJOIN(CHAR(10),TRUE,$I$4:$I$24)&amp;CHAR(10)&amp;I27</f>
        <v xml:space="preserve">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
</v>
      </c>
    </row>
    <row r="73" spans="1:4" ht="79" customHeight="1" x14ac:dyDescent="0.2">
      <c r="A73" s="23" t="s">
        <v>150</v>
      </c>
      <c r="B73" s="21" t="s">
        <v>695</v>
      </c>
      <c r="C73" s="17" t="str">
        <f>_xlfn.TEXTJOIN(CHAR(10),TRUE,$F$20:$F$23)</f>
        <v>ISO 11607-1
ISO 11607-2
ISO 15223-1
ISO 20417</v>
      </c>
      <c r="D73" s="17" t="str">
        <f>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74" spans="1:4" ht="56" customHeight="1" x14ac:dyDescent="0.2">
      <c r="A74" s="17" t="s">
        <v>598</v>
      </c>
      <c r="B74" s="21" t="s">
        <v>753</v>
      </c>
      <c r="C74" s="23" t="str">
        <f>$G$1</f>
        <v>N/A</v>
      </c>
      <c r="D74" s="23" t="str">
        <f>$G$1</f>
        <v>N/A</v>
      </c>
    </row>
    <row r="75" spans="1:4" ht="139" customHeight="1" x14ac:dyDescent="0.2">
      <c r="A75" s="23" t="s">
        <v>151</v>
      </c>
      <c r="B75" s="21" t="s">
        <v>695</v>
      </c>
      <c r="C75" s="17" t="str">
        <f>_xlfn.TEXTJOIN(CHAR(10),TRUE,$F$20:$F$23)</f>
        <v>ISO 11607-1
ISO 11607-2
ISO 15223-1
ISO 20417</v>
      </c>
      <c r="D75" s="17" t="str">
        <f>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76" spans="1:4" ht="16" customHeight="1" x14ac:dyDescent="0.2">
      <c r="A76" s="72" t="s">
        <v>152</v>
      </c>
      <c r="B76" s="72"/>
      <c r="C76" s="72"/>
      <c r="D76" s="72"/>
    </row>
    <row r="77" spans="1:4" ht="51" x14ac:dyDescent="0.2">
      <c r="A77" s="17" t="s">
        <v>257</v>
      </c>
      <c r="B77" s="21" t="s">
        <v>753</v>
      </c>
      <c r="C77" s="23" t="str">
        <f t="shared" ref="C77:D78" si="2">$G$1</f>
        <v>N/A</v>
      </c>
      <c r="D77" s="23" t="str">
        <f t="shared" si="2"/>
        <v>N/A</v>
      </c>
    </row>
    <row r="78" spans="1:4" ht="85" x14ac:dyDescent="0.2">
      <c r="A78" s="17" t="s">
        <v>258</v>
      </c>
      <c r="B78" s="21" t="s">
        <v>753</v>
      </c>
      <c r="C78" s="23" t="str">
        <f t="shared" si="2"/>
        <v>N/A</v>
      </c>
      <c r="D78" s="23" t="str">
        <f t="shared" si="2"/>
        <v>N/A</v>
      </c>
    </row>
    <row r="79" spans="1:4" ht="16" customHeight="1" x14ac:dyDescent="0.2">
      <c r="A79" s="65" t="s">
        <v>153</v>
      </c>
      <c r="B79" s="65"/>
      <c r="C79" s="65"/>
      <c r="D79" s="65"/>
    </row>
    <row r="80" spans="1:4" x14ac:dyDescent="0.2">
      <c r="A80" s="73" t="s">
        <v>761</v>
      </c>
      <c r="B80" s="73"/>
      <c r="C80" s="73"/>
      <c r="D80" s="73"/>
    </row>
    <row r="81" spans="1:4" x14ac:dyDescent="0.2">
      <c r="A81" s="23" t="s">
        <v>169</v>
      </c>
      <c r="B81" s="21" t="s">
        <v>753</v>
      </c>
      <c r="C81" s="23" t="str">
        <f t="shared" ref="C81:D83" si="3">$G$1</f>
        <v>N/A</v>
      </c>
      <c r="D81" s="23" t="str">
        <f t="shared" si="3"/>
        <v>N/A</v>
      </c>
    </row>
    <row r="82" spans="1:4" ht="51" x14ac:dyDescent="0.2">
      <c r="A82" s="17" t="s">
        <v>159</v>
      </c>
      <c r="B82" s="21" t="s">
        <v>753</v>
      </c>
      <c r="C82" s="23" t="str">
        <f t="shared" si="3"/>
        <v>N/A</v>
      </c>
      <c r="D82" s="23" t="str">
        <f t="shared" si="3"/>
        <v>N/A</v>
      </c>
    </row>
    <row r="83" spans="1:4" ht="17" x14ac:dyDescent="0.2">
      <c r="A83" s="17" t="s">
        <v>259</v>
      </c>
      <c r="B83" s="21" t="s">
        <v>753</v>
      </c>
      <c r="C83" s="23" t="str">
        <f t="shared" si="3"/>
        <v>N/A</v>
      </c>
      <c r="D83" s="23" t="str">
        <f t="shared" si="3"/>
        <v>N/A</v>
      </c>
    </row>
    <row r="84" spans="1:4" x14ac:dyDescent="0.2">
      <c r="A84" s="72" t="s">
        <v>160</v>
      </c>
      <c r="B84" s="72"/>
      <c r="C84" s="72"/>
      <c r="D84" s="72"/>
    </row>
    <row r="85" spans="1:4" ht="51" x14ac:dyDescent="0.2">
      <c r="A85" s="17" t="s">
        <v>161</v>
      </c>
      <c r="B85" s="21" t="s">
        <v>753</v>
      </c>
      <c r="C85" s="23" t="str">
        <f t="shared" ref="C85:D90" si="4">$G$1</f>
        <v>N/A</v>
      </c>
      <c r="D85" s="23" t="str">
        <f t="shared" si="4"/>
        <v>N/A</v>
      </c>
    </row>
    <row r="86" spans="1:4" ht="68" x14ac:dyDescent="0.2">
      <c r="A86" s="17" t="s">
        <v>168</v>
      </c>
      <c r="B86" s="21" t="s">
        <v>753</v>
      </c>
      <c r="C86" s="23" t="str">
        <f t="shared" si="4"/>
        <v>N/A</v>
      </c>
      <c r="D86" s="23" t="str">
        <f t="shared" si="4"/>
        <v>N/A</v>
      </c>
    </row>
    <row r="87" spans="1:4" x14ac:dyDescent="0.2">
      <c r="A87" s="23" t="s">
        <v>162</v>
      </c>
      <c r="B87" s="21" t="s">
        <v>753</v>
      </c>
      <c r="C87" s="23" t="str">
        <f t="shared" si="4"/>
        <v>N/A</v>
      </c>
      <c r="D87" s="23" t="str">
        <f t="shared" si="4"/>
        <v>N/A</v>
      </c>
    </row>
    <row r="88" spans="1:4" ht="68" x14ac:dyDescent="0.2">
      <c r="A88" s="17" t="s">
        <v>760</v>
      </c>
      <c r="B88" s="21" t="s">
        <v>753</v>
      </c>
      <c r="C88" s="23" t="str">
        <f t="shared" si="4"/>
        <v>N/A</v>
      </c>
      <c r="D88" s="23" t="str">
        <f t="shared" si="4"/>
        <v>N/A</v>
      </c>
    </row>
    <row r="89" spans="1:4" x14ac:dyDescent="0.2">
      <c r="A89" s="65" t="s">
        <v>163</v>
      </c>
      <c r="B89" s="65"/>
      <c r="C89" s="65"/>
      <c r="D89" s="65"/>
    </row>
    <row r="90" spans="1:4" ht="112" customHeight="1" x14ac:dyDescent="0.2">
      <c r="A90" s="17" t="s">
        <v>164</v>
      </c>
      <c r="B90" s="21" t="s">
        <v>753</v>
      </c>
      <c r="C90" s="23" t="str">
        <f t="shared" si="4"/>
        <v>N/A</v>
      </c>
      <c r="D90" s="23" t="str">
        <f t="shared" si="4"/>
        <v>N/A</v>
      </c>
    </row>
    <row r="91" spans="1:4" x14ac:dyDescent="0.2">
      <c r="A91" s="72" t="s">
        <v>165</v>
      </c>
      <c r="B91" s="72"/>
      <c r="C91" s="72"/>
      <c r="D91" s="72"/>
    </row>
    <row r="92" spans="1:4" ht="167" customHeight="1" x14ac:dyDescent="0.2">
      <c r="A92" s="23" t="s">
        <v>167</v>
      </c>
      <c r="B92" s="21" t="s">
        <v>695</v>
      </c>
      <c r="C92" s="17" t="str">
        <f>_xlfn.TEXTJOIN(CHAR(10),TRUE,$F$5:$F$7)&amp;CHAR(10)&amp;$F$15</f>
        <v>ISO 14971
ISO 10555-1
ISO 10555-6
IEC 62366-1</v>
      </c>
      <c r="D92" s="17" t="str">
        <f>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93" spans="1:4" ht="145" customHeight="1" x14ac:dyDescent="0.2">
      <c r="A93" s="17" t="s">
        <v>166</v>
      </c>
      <c r="B93" s="21" t="s">
        <v>695</v>
      </c>
      <c r="C93" s="17" t="str">
        <f>F5&amp;CHAR(10)&amp;F8</f>
        <v>ISO 14971
ISO 10993-1</v>
      </c>
      <c r="D93" s="17" t="str">
        <f>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94" spans="1:4" ht="110" customHeight="1" x14ac:dyDescent="0.2">
      <c r="A94" s="23" t="s">
        <v>172</v>
      </c>
      <c r="B94" s="21" t="s">
        <v>695</v>
      </c>
      <c r="C94" s="23" t="str">
        <f>F5</f>
        <v>ISO 14971</v>
      </c>
      <c r="D94" s="17" t="str">
        <f>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95" spans="1:4" ht="81" customHeight="1" x14ac:dyDescent="0.2">
      <c r="A95" s="23" t="s">
        <v>759</v>
      </c>
      <c r="B95" s="21" t="s">
        <v>753</v>
      </c>
      <c r="C95" s="23" t="str">
        <f t="shared" ref="C95:D97" si="5">$G$1</f>
        <v>N/A</v>
      </c>
      <c r="D95" s="23" t="str">
        <f t="shared" si="5"/>
        <v>N/A</v>
      </c>
    </row>
    <row r="96" spans="1:4" ht="116" customHeight="1" x14ac:dyDescent="0.2">
      <c r="A96" s="23" t="s">
        <v>174</v>
      </c>
      <c r="B96" s="21" t="s">
        <v>695</v>
      </c>
      <c r="C96" s="17" t="str">
        <f>F5&amp;CHAR(10)&amp;_xlfn.TEXTJOIN(CHAR(10),TRUE,$F$8:$F$14)</f>
        <v>ISO 14971
ISO 10993-1
ISO 10993-3
ISO 10993-4
ISO 10993-5
ISO 10993-10
ISO 10993-11
ISO 10993-18</v>
      </c>
      <c r="D96" s="17" t="str">
        <f>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97" spans="1:4" ht="82" customHeight="1" x14ac:dyDescent="0.2">
      <c r="A97" s="23" t="s">
        <v>173</v>
      </c>
      <c r="B97" s="21" t="s">
        <v>753</v>
      </c>
      <c r="C97" s="23" t="str">
        <f t="shared" si="5"/>
        <v>N/A</v>
      </c>
      <c r="D97" s="23" t="str">
        <f t="shared" si="5"/>
        <v>N/A</v>
      </c>
    </row>
    <row r="98" spans="1:4" ht="68" customHeight="1" x14ac:dyDescent="0.2">
      <c r="A98" s="23" t="s">
        <v>175</v>
      </c>
      <c r="B98" s="21" t="s">
        <v>695</v>
      </c>
      <c r="C98" s="17" t="str">
        <f>$F$5&amp;CHAR(10)&amp;$F$15</f>
        <v>ISO 14971
IEC 62366-1</v>
      </c>
      <c r="D98" s="17" t="str">
        <f>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99" spans="1:4" ht="103" customHeight="1" x14ac:dyDescent="0.2">
      <c r="A99" s="17" t="s">
        <v>176</v>
      </c>
      <c r="B99" s="21" t="s">
        <v>695</v>
      </c>
      <c r="C99" s="17" t="str">
        <f>$F$4&amp;CHAR(10)&amp;$F$5&amp;CHAR(10)&amp;$F$15</f>
        <v>ISO 13485
ISO 14971
IEC 62366-1</v>
      </c>
      <c r="D99" s="17" t="str">
        <f>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100" spans="1:4" ht="107" customHeight="1" x14ac:dyDescent="0.2">
      <c r="A100" s="23" t="s">
        <v>177</v>
      </c>
      <c r="B100" s="21" t="s">
        <v>695</v>
      </c>
      <c r="C100" s="17" t="str">
        <f>$F$4&amp;CHAR(10)&amp;$F$5&amp;CHAR(10)&amp;$F$15</f>
        <v>ISO 13485
ISO 14971
IEC 62366-1</v>
      </c>
      <c r="D100" s="17" t="str">
        <f>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101" spans="1:4" ht="89" customHeight="1" x14ac:dyDescent="0.2">
      <c r="A101" s="23" t="s">
        <v>178</v>
      </c>
      <c r="B101" s="21" t="s">
        <v>753</v>
      </c>
      <c r="C101" s="23" t="str">
        <f t="shared" ref="C101:D101" si="6">$G$1</f>
        <v>N/A</v>
      </c>
      <c r="D101" s="23" t="str">
        <f t="shared" si="6"/>
        <v>N/A</v>
      </c>
    </row>
    <row r="102" spans="1:4" x14ac:dyDescent="0.2">
      <c r="A102" s="23" t="s">
        <v>179</v>
      </c>
      <c r="B102" s="21" t="s">
        <v>753</v>
      </c>
      <c r="C102" s="23" t="str">
        <f>$G$1</f>
        <v>N/A</v>
      </c>
      <c r="D102" s="23" t="str">
        <f>$G$1</f>
        <v>N/A</v>
      </c>
    </row>
    <row r="103" spans="1:4" ht="148" customHeight="1" x14ac:dyDescent="0.2">
      <c r="A103" s="17" t="s">
        <v>758</v>
      </c>
      <c r="B103" s="21" t="s">
        <v>695</v>
      </c>
      <c r="C103" s="17" t="str">
        <f>F4&amp;CHAR(10)&amp;$F$5&amp;CHAR(10)&amp;$F$22&amp;CHAR(10)&amp;$F$23</f>
        <v>ISO 13485
ISO 14971
ISO 15223-1
ISO 20417</v>
      </c>
      <c r="D103" s="17" t="str">
        <f>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104" spans="1:4" x14ac:dyDescent="0.2">
      <c r="A104" s="65" t="s">
        <v>180</v>
      </c>
      <c r="B104" s="65"/>
      <c r="C104" s="65"/>
      <c r="D104" s="65"/>
    </row>
    <row r="105" spans="1:4" ht="51" x14ac:dyDescent="0.2">
      <c r="A105" s="17" t="s">
        <v>181</v>
      </c>
      <c r="B105" s="21" t="s">
        <v>753</v>
      </c>
      <c r="C105" s="23" t="str">
        <f>$G$1</f>
        <v>N/A</v>
      </c>
      <c r="D105" s="23" t="str">
        <f>$G$1</f>
        <v>N/A</v>
      </c>
    </row>
    <row r="106" spans="1:4" x14ac:dyDescent="0.2">
      <c r="A106" s="23" t="s">
        <v>182</v>
      </c>
      <c r="B106" s="21" t="s">
        <v>753</v>
      </c>
      <c r="C106" s="23" t="str">
        <f>$G$1</f>
        <v>N/A</v>
      </c>
      <c r="D106" s="23" t="str">
        <f>$G$1</f>
        <v>N/A</v>
      </c>
    </row>
    <row r="107" spans="1:4" x14ac:dyDescent="0.2">
      <c r="A107" s="65" t="s">
        <v>183</v>
      </c>
      <c r="B107" s="65"/>
      <c r="C107" s="65"/>
      <c r="D107" s="65"/>
    </row>
    <row r="108" spans="1:4" x14ac:dyDescent="0.2">
      <c r="A108" s="65" t="s">
        <v>184</v>
      </c>
      <c r="B108" s="65"/>
      <c r="C108" s="65"/>
      <c r="D108" s="65"/>
    </row>
    <row r="109" spans="1:4" ht="51" x14ac:dyDescent="0.2">
      <c r="A109" s="17" t="s">
        <v>185</v>
      </c>
      <c r="B109" s="21" t="s">
        <v>753</v>
      </c>
      <c r="C109" s="23" t="str">
        <f>$G$1</f>
        <v>N/A</v>
      </c>
      <c r="D109" s="23" t="str">
        <f>$G$1</f>
        <v>N/A</v>
      </c>
    </row>
    <row r="110" spans="1:4" ht="51" x14ac:dyDescent="0.2">
      <c r="A110" s="17" t="s">
        <v>186</v>
      </c>
      <c r="B110" s="21" t="s">
        <v>753</v>
      </c>
      <c r="C110" s="23" t="str">
        <f>$G$1</f>
        <v>N/A</v>
      </c>
      <c r="D110" s="23" t="str">
        <f>$G$1</f>
        <v>N/A</v>
      </c>
    </row>
    <row r="111" spans="1:4" x14ac:dyDescent="0.2">
      <c r="A111" s="65" t="s">
        <v>187</v>
      </c>
      <c r="B111" s="65"/>
      <c r="C111" s="65"/>
      <c r="D111" s="65"/>
    </row>
    <row r="112" spans="1:4" ht="51" x14ac:dyDescent="0.2">
      <c r="A112" s="17" t="s">
        <v>188</v>
      </c>
      <c r="B112" s="21" t="s">
        <v>753</v>
      </c>
      <c r="C112" s="23" t="str">
        <f t="shared" ref="C112:D114" si="7">$G$1</f>
        <v>N/A</v>
      </c>
      <c r="D112" s="23" t="str">
        <f t="shared" si="7"/>
        <v>N/A</v>
      </c>
    </row>
    <row r="113" spans="1:4" x14ac:dyDescent="0.2">
      <c r="A113" s="23" t="s">
        <v>189</v>
      </c>
      <c r="B113" s="21" t="s">
        <v>753</v>
      </c>
      <c r="C113" s="23" t="str">
        <f t="shared" si="7"/>
        <v>N/A</v>
      </c>
      <c r="D113" s="23" t="str">
        <f t="shared" si="7"/>
        <v>N/A</v>
      </c>
    </row>
    <row r="114" spans="1:4" ht="51" x14ac:dyDescent="0.2">
      <c r="A114" s="17" t="s">
        <v>190</v>
      </c>
      <c r="B114" s="21" t="s">
        <v>753</v>
      </c>
      <c r="C114" s="23" t="str">
        <f t="shared" si="7"/>
        <v>N/A</v>
      </c>
      <c r="D114" s="23" t="str">
        <f t="shared" si="7"/>
        <v>N/A</v>
      </c>
    </row>
    <row r="115" spans="1:4" x14ac:dyDescent="0.2">
      <c r="A115" s="65" t="s">
        <v>191</v>
      </c>
      <c r="B115" s="65"/>
      <c r="C115" s="65"/>
      <c r="D115" s="65"/>
    </row>
    <row r="116" spans="1:4" ht="34" x14ac:dyDescent="0.2">
      <c r="A116" s="17" t="s">
        <v>192</v>
      </c>
      <c r="B116" s="21" t="s">
        <v>753</v>
      </c>
      <c r="C116" s="23" t="str">
        <f t="shared" ref="C116:D119" si="8">$G$1</f>
        <v>N/A</v>
      </c>
      <c r="D116" s="23" t="str">
        <f t="shared" si="8"/>
        <v>N/A</v>
      </c>
    </row>
    <row r="117" spans="1:4" ht="51" x14ac:dyDescent="0.2">
      <c r="A117" s="17" t="s">
        <v>195</v>
      </c>
      <c r="B117" s="21" t="s">
        <v>753</v>
      </c>
      <c r="C117" s="23" t="str">
        <f t="shared" si="8"/>
        <v>N/A</v>
      </c>
      <c r="D117" s="23" t="str">
        <f t="shared" si="8"/>
        <v>N/A</v>
      </c>
    </row>
    <row r="118" spans="1:4" ht="51" x14ac:dyDescent="0.2">
      <c r="A118" s="17" t="s">
        <v>193</v>
      </c>
      <c r="B118" s="21" t="s">
        <v>753</v>
      </c>
      <c r="C118" s="23" t="str">
        <f t="shared" si="8"/>
        <v>N/A</v>
      </c>
      <c r="D118" s="23" t="str">
        <f t="shared" si="8"/>
        <v>N/A</v>
      </c>
    </row>
    <row r="119" spans="1:4" ht="51" x14ac:dyDescent="0.2">
      <c r="A119" s="17" t="s">
        <v>194</v>
      </c>
      <c r="B119" s="21" t="s">
        <v>753</v>
      </c>
      <c r="C119" s="23" t="str">
        <f t="shared" si="8"/>
        <v>N/A</v>
      </c>
      <c r="D119" s="23" t="str">
        <f t="shared" si="8"/>
        <v>N/A</v>
      </c>
    </row>
    <row r="120" spans="1:4" x14ac:dyDescent="0.2">
      <c r="A120" s="66" t="s">
        <v>196</v>
      </c>
      <c r="B120" s="67"/>
      <c r="C120" s="67"/>
      <c r="D120" s="68"/>
    </row>
    <row r="121" spans="1:4" ht="51" x14ac:dyDescent="0.2">
      <c r="A121" s="17" t="s">
        <v>336</v>
      </c>
      <c r="B121" s="21" t="s">
        <v>753</v>
      </c>
      <c r="C121" s="23" t="str">
        <f t="shared" ref="C121:D124" si="9">$G$1</f>
        <v>N/A</v>
      </c>
      <c r="D121" s="23" t="str">
        <f t="shared" si="9"/>
        <v>N/A</v>
      </c>
    </row>
    <row r="122" spans="1:4" ht="51" x14ac:dyDescent="0.2">
      <c r="A122" s="17" t="s">
        <v>197</v>
      </c>
      <c r="B122" s="21" t="s">
        <v>753</v>
      </c>
      <c r="C122" s="23" t="str">
        <f t="shared" si="9"/>
        <v>N/A</v>
      </c>
      <c r="D122" s="23" t="str">
        <f t="shared" si="9"/>
        <v>N/A</v>
      </c>
    </row>
    <row r="123" spans="1:4" ht="51" x14ac:dyDescent="0.2">
      <c r="A123" s="17" t="s">
        <v>337</v>
      </c>
      <c r="B123" s="21" t="s">
        <v>753</v>
      </c>
      <c r="C123" s="23" t="str">
        <f t="shared" si="9"/>
        <v>N/A</v>
      </c>
      <c r="D123" s="23" t="str">
        <f t="shared" si="9"/>
        <v>N/A</v>
      </c>
    </row>
    <row r="124" spans="1:4" ht="17" x14ac:dyDescent="0.2">
      <c r="A124" s="17" t="s">
        <v>198</v>
      </c>
      <c r="B124" s="21" t="s">
        <v>753</v>
      </c>
      <c r="C124" s="23" t="str">
        <f t="shared" si="9"/>
        <v>N/A</v>
      </c>
      <c r="D124" s="23" t="str">
        <f t="shared" si="9"/>
        <v>N/A</v>
      </c>
    </row>
    <row r="125" spans="1:4" x14ac:dyDescent="0.2">
      <c r="A125" s="66" t="s">
        <v>199</v>
      </c>
      <c r="B125" s="67"/>
      <c r="C125" s="67"/>
      <c r="D125" s="68"/>
    </row>
    <row r="126" spans="1:4" x14ac:dyDescent="0.2">
      <c r="A126" s="23" t="s">
        <v>200</v>
      </c>
      <c r="B126" s="21" t="s">
        <v>753</v>
      </c>
      <c r="C126" s="23" t="str">
        <f t="shared" ref="C126:D133" si="10">$G$1</f>
        <v>N/A</v>
      </c>
      <c r="D126" s="23" t="str">
        <f t="shared" si="10"/>
        <v>N/A</v>
      </c>
    </row>
    <row r="127" spans="1:4" ht="51" x14ac:dyDescent="0.2">
      <c r="A127" s="17" t="s">
        <v>201</v>
      </c>
      <c r="B127" s="21" t="s">
        <v>753</v>
      </c>
      <c r="C127" s="23" t="str">
        <f t="shared" si="10"/>
        <v>N/A</v>
      </c>
      <c r="D127" s="23" t="str">
        <f t="shared" si="10"/>
        <v>N/A</v>
      </c>
    </row>
    <row r="128" spans="1:4" x14ac:dyDescent="0.2">
      <c r="A128" s="23" t="s">
        <v>202</v>
      </c>
      <c r="B128" s="21" t="s">
        <v>753</v>
      </c>
      <c r="C128" s="23" t="str">
        <f t="shared" si="10"/>
        <v>N/A</v>
      </c>
      <c r="D128" s="23" t="str">
        <f t="shared" si="10"/>
        <v>N/A</v>
      </c>
    </row>
    <row r="129" spans="1:4" ht="51" x14ac:dyDescent="0.2">
      <c r="A129" s="17" t="s">
        <v>203</v>
      </c>
      <c r="B129" s="21" t="s">
        <v>753</v>
      </c>
      <c r="C129" s="23" t="str">
        <f t="shared" si="10"/>
        <v>N/A</v>
      </c>
      <c r="D129" s="23" t="str">
        <f t="shared" si="10"/>
        <v>N/A</v>
      </c>
    </row>
    <row r="130" spans="1:4" ht="17" x14ac:dyDescent="0.2">
      <c r="A130" s="17" t="s">
        <v>204</v>
      </c>
      <c r="B130" s="21" t="s">
        <v>753</v>
      </c>
      <c r="C130" s="23" t="str">
        <f t="shared" si="10"/>
        <v>N/A</v>
      </c>
      <c r="D130" s="23" t="str">
        <f t="shared" si="10"/>
        <v>N/A</v>
      </c>
    </row>
    <row r="131" spans="1:4" x14ac:dyDescent="0.2">
      <c r="A131" s="23" t="s">
        <v>205</v>
      </c>
      <c r="B131" s="21" t="s">
        <v>753</v>
      </c>
      <c r="C131" s="23" t="str">
        <f t="shared" si="10"/>
        <v>N/A</v>
      </c>
      <c r="D131" s="23" t="str">
        <f t="shared" si="10"/>
        <v>N/A</v>
      </c>
    </row>
    <row r="132" spans="1:4" ht="51" x14ac:dyDescent="0.2">
      <c r="A132" s="17" t="s">
        <v>206</v>
      </c>
      <c r="B132" s="21" t="s">
        <v>753</v>
      </c>
      <c r="C132" s="23" t="str">
        <f t="shared" si="10"/>
        <v>N/A</v>
      </c>
      <c r="D132" s="23" t="str">
        <f t="shared" si="10"/>
        <v>N/A</v>
      </c>
    </row>
    <row r="133" spans="1:4" x14ac:dyDescent="0.2">
      <c r="A133" s="23" t="s">
        <v>207</v>
      </c>
      <c r="B133" s="21" t="s">
        <v>753</v>
      </c>
      <c r="C133" s="23" t="str">
        <f t="shared" si="10"/>
        <v>N/A</v>
      </c>
      <c r="D133" s="23" t="str">
        <f t="shared" si="10"/>
        <v>N/A</v>
      </c>
    </row>
    <row r="134" spans="1:4" x14ac:dyDescent="0.2">
      <c r="A134" s="66" t="s">
        <v>208</v>
      </c>
      <c r="B134" s="67"/>
      <c r="C134" s="67"/>
      <c r="D134" s="68"/>
    </row>
    <row r="135" spans="1:4" x14ac:dyDescent="0.2">
      <c r="A135" s="62" t="s">
        <v>209</v>
      </c>
      <c r="B135" s="63"/>
      <c r="C135" s="63"/>
      <c r="D135" s="64"/>
    </row>
    <row r="136" spans="1:4" x14ac:dyDescent="0.2">
      <c r="A136" s="23" t="s">
        <v>210</v>
      </c>
      <c r="B136" s="21" t="s">
        <v>753</v>
      </c>
      <c r="C136" s="23" t="str">
        <f>$G$1</f>
        <v>N/A</v>
      </c>
      <c r="D136" s="23" t="str">
        <f>$G$1</f>
        <v>N/A</v>
      </c>
    </row>
    <row r="137" spans="1:4" x14ac:dyDescent="0.2">
      <c r="A137" s="23" t="s">
        <v>211</v>
      </c>
      <c r="B137" s="21" t="s">
        <v>753</v>
      </c>
      <c r="C137" s="23" t="str">
        <f>$G$1</f>
        <v>N/A</v>
      </c>
      <c r="D137" s="23" t="str">
        <f>$G$1</f>
        <v>N/A</v>
      </c>
    </row>
    <row r="138" spans="1:4" x14ac:dyDescent="0.2">
      <c r="A138" s="62" t="s">
        <v>212</v>
      </c>
      <c r="B138" s="63"/>
      <c r="C138" s="63"/>
      <c r="D138" s="64"/>
    </row>
    <row r="139" spans="1:4" x14ac:dyDescent="0.2">
      <c r="A139" s="23" t="s">
        <v>647</v>
      </c>
      <c r="B139" s="21" t="s">
        <v>753</v>
      </c>
      <c r="C139" s="23" t="str">
        <f t="shared" ref="C139:D142" si="11">$G$1</f>
        <v>N/A</v>
      </c>
      <c r="D139" s="23" t="str">
        <f t="shared" si="11"/>
        <v>N/A</v>
      </c>
    </row>
    <row r="140" spans="1:4" x14ac:dyDescent="0.2">
      <c r="A140" s="23" t="s">
        <v>648</v>
      </c>
      <c r="B140" s="21" t="s">
        <v>753</v>
      </c>
      <c r="C140" s="23" t="str">
        <f t="shared" si="11"/>
        <v>N/A</v>
      </c>
      <c r="D140" s="23" t="str">
        <f t="shared" si="11"/>
        <v>N/A</v>
      </c>
    </row>
    <row r="141" spans="1:4" x14ac:dyDescent="0.2">
      <c r="A141" s="23" t="s">
        <v>649</v>
      </c>
      <c r="B141" s="21" t="s">
        <v>753</v>
      </c>
      <c r="C141" s="23" t="str">
        <f t="shared" si="11"/>
        <v>N/A</v>
      </c>
      <c r="D141" s="23" t="str">
        <f t="shared" si="11"/>
        <v>N/A</v>
      </c>
    </row>
    <row r="142" spans="1:4" x14ac:dyDescent="0.2">
      <c r="A142" s="23" t="s">
        <v>650</v>
      </c>
      <c r="B142" s="21" t="s">
        <v>753</v>
      </c>
      <c r="C142" s="23" t="str">
        <f t="shared" si="11"/>
        <v>N/A</v>
      </c>
      <c r="D142" s="23" t="str">
        <f t="shared" si="11"/>
        <v>N/A</v>
      </c>
    </row>
    <row r="143" spans="1:4" x14ac:dyDescent="0.2">
      <c r="A143" s="62" t="s">
        <v>213</v>
      </c>
      <c r="B143" s="63"/>
      <c r="C143" s="63"/>
      <c r="D143" s="64"/>
    </row>
    <row r="144" spans="1:4" x14ac:dyDescent="0.2">
      <c r="A144" s="23" t="s">
        <v>214</v>
      </c>
      <c r="B144" s="21" t="s">
        <v>753</v>
      </c>
      <c r="C144" s="23" t="str">
        <f t="shared" ref="C144:D147" si="12">$G$1</f>
        <v>N/A</v>
      </c>
      <c r="D144" s="23" t="str">
        <f t="shared" si="12"/>
        <v>N/A</v>
      </c>
    </row>
    <row r="145" spans="1:4" x14ac:dyDescent="0.2">
      <c r="A145" s="23" t="s">
        <v>215</v>
      </c>
      <c r="B145" s="21" t="s">
        <v>753</v>
      </c>
      <c r="C145" s="23" t="str">
        <f t="shared" si="12"/>
        <v>N/A</v>
      </c>
      <c r="D145" s="23" t="str">
        <f t="shared" si="12"/>
        <v>N/A</v>
      </c>
    </row>
    <row r="146" spans="1:4" ht="17" x14ac:dyDescent="0.2">
      <c r="A146" s="17" t="s">
        <v>216</v>
      </c>
      <c r="B146" s="21" t="s">
        <v>753</v>
      </c>
      <c r="C146" s="23" t="str">
        <f t="shared" si="12"/>
        <v>N/A</v>
      </c>
      <c r="D146" s="23" t="str">
        <f t="shared" si="12"/>
        <v>N/A</v>
      </c>
    </row>
    <row r="147" spans="1:4" ht="51" x14ac:dyDescent="0.2">
      <c r="A147" s="17" t="s">
        <v>217</v>
      </c>
      <c r="B147" s="21" t="s">
        <v>753</v>
      </c>
      <c r="C147" s="23" t="str">
        <f t="shared" si="12"/>
        <v>N/A</v>
      </c>
      <c r="D147" s="23" t="str">
        <f t="shared" si="12"/>
        <v>N/A</v>
      </c>
    </row>
    <row r="148" spans="1:4" x14ac:dyDescent="0.2">
      <c r="A148" s="66" t="s">
        <v>218</v>
      </c>
      <c r="B148" s="67"/>
      <c r="C148" s="67"/>
      <c r="D148" s="68"/>
    </row>
    <row r="149" spans="1:4" ht="130" customHeight="1" x14ac:dyDescent="0.2">
      <c r="A149" s="23" t="s">
        <v>219</v>
      </c>
      <c r="B149" s="21" t="s">
        <v>695</v>
      </c>
      <c r="C149" s="17" t="str">
        <f>$F$5&amp;CHAR(10)&amp;$F$15</f>
        <v>ISO 14971
IEC 62366-1</v>
      </c>
      <c r="D149" s="17" t="str">
        <f>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150" spans="1:4" ht="114" customHeight="1" x14ac:dyDescent="0.2">
      <c r="A150" s="17" t="s">
        <v>220</v>
      </c>
      <c r="B150" s="21" t="s">
        <v>695</v>
      </c>
      <c r="C150" s="17" t="str">
        <f>$F$5&amp;CHAR(10)&amp;$F$15</f>
        <v>ISO 14971
IEC 62366-1</v>
      </c>
      <c r="D150" s="17" t="str">
        <f>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151" spans="1:4" ht="51" x14ac:dyDescent="0.2">
      <c r="A151" s="17" t="s">
        <v>221</v>
      </c>
      <c r="B151" s="21" t="s">
        <v>753</v>
      </c>
      <c r="C151" s="23" t="str">
        <f t="shared" ref="C151:D153" si="13">$G$1</f>
        <v>N/A</v>
      </c>
      <c r="D151" s="23" t="str">
        <f t="shared" si="13"/>
        <v>N/A</v>
      </c>
    </row>
    <row r="152" spans="1:4" ht="34" x14ac:dyDescent="0.2">
      <c r="A152" s="17" t="s">
        <v>222</v>
      </c>
      <c r="B152" s="21" t="s">
        <v>753</v>
      </c>
      <c r="C152" s="23" t="str">
        <f t="shared" si="13"/>
        <v>N/A</v>
      </c>
      <c r="D152" s="23" t="str">
        <f t="shared" si="13"/>
        <v>N/A</v>
      </c>
    </row>
    <row r="153" spans="1:4" ht="65" customHeight="1" x14ac:dyDescent="0.2">
      <c r="A153" s="17" t="s">
        <v>425</v>
      </c>
      <c r="B153" s="21" t="s">
        <v>753</v>
      </c>
      <c r="C153" s="23" t="str">
        <f t="shared" si="13"/>
        <v>N/A</v>
      </c>
      <c r="D153" s="23" t="str">
        <f t="shared" si="13"/>
        <v>N/A</v>
      </c>
    </row>
    <row r="154" spans="1:4" ht="76" customHeight="1" x14ac:dyDescent="0.2">
      <c r="A154" s="17" t="s">
        <v>426</v>
      </c>
      <c r="B154" s="21" t="s">
        <v>695</v>
      </c>
      <c r="C154" s="17" t="str">
        <f>$F$5&amp;CHAR(10)&amp;$F$22&amp;CHAR(10)&amp;$F$23</f>
        <v>ISO 14971
ISO 15223-1
ISO 20417</v>
      </c>
      <c r="D154" s="17" t="str">
        <f>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155" spans="1:4" ht="108" customHeight="1" x14ac:dyDescent="0.2">
      <c r="A155" s="17" t="s">
        <v>223</v>
      </c>
      <c r="B155" s="21" t="s">
        <v>695</v>
      </c>
      <c r="C155" s="17" t="str">
        <f>$F$5&amp;CHAR(10)&amp;$F$15</f>
        <v>ISO 14971
IEC 62366-1</v>
      </c>
      <c r="D155" s="17" t="str">
        <f>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156" spans="1:4" x14ac:dyDescent="0.2">
      <c r="A156" s="66" t="s">
        <v>224</v>
      </c>
      <c r="B156" s="67"/>
      <c r="C156" s="67"/>
      <c r="D156" s="68"/>
    </row>
    <row r="157" spans="1:4" ht="50" customHeight="1" x14ac:dyDescent="0.2">
      <c r="A157" s="23" t="s">
        <v>225</v>
      </c>
      <c r="B157" s="21" t="s">
        <v>753</v>
      </c>
      <c r="C157" s="23" t="str">
        <f t="shared" ref="C157:D159" si="14">$G$1</f>
        <v>N/A</v>
      </c>
      <c r="D157" s="23" t="str">
        <f t="shared" si="14"/>
        <v>N/A</v>
      </c>
    </row>
    <row r="158" spans="1:4" ht="58" customHeight="1" x14ac:dyDescent="0.2">
      <c r="A158" s="17" t="s">
        <v>226</v>
      </c>
      <c r="B158" s="21" t="s">
        <v>753</v>
      </c>
      <c r="C158" s="23" t="str">
        <f t="shared" si="14"/>
        <v>N/A</v>
      </c>
      <c r="D158" s="23" t="str">
        <f t="shared" si="14"/>
        <v>N/A</v>
      </c>
    </row>
    <row r="159" spans="1:4" ht="51" customHeight="1" x14ac:dyDescent="0.2">
      <c r="A159" s="17" t="s">
        <v>227</v>
      </c>
      <c r="B159" s="21" t="s">
        <v>753</v>
      </c>
      <c r="C159" s="23" t="str">
        <f t="shared" si="14"/>
        <v>N/A</v>
      </c>
      <c r="D159" s="23" t="str">
        <f t="shared" si="14"/>
        <v>N/A</v>
      </c>
    </row>
    <row r="160" spans="1:4" x14ac:dyDescent="0.2">
      <c r="A160" s="66" t="s">
        <v>228</v>
      </c>
      <c r="B160" s="67"/>
      <c r="C160" s="67"/>
      <c r="D160" s="68"/>
    </row>
    <row r="161" spans="1:4" ht="51" x14ac:dyDescent="0.2">
      <c r="A161" s="17" t="s">
        <v>229</v>
      </c>
      <c r="B161" s="21" t="s">
        <v>753</v>
      </c>
      <c r="C161" s="23" t="str">
        <f>$G$1</f>
        <v>N/A</v>
      </c>
      <c r="D161" s="23" t="str">
        <f>$G$1</f>
        <v>N/A</v>
      </c>
    </row>
    <row r="162" spans="1:4" x14ac:dyDescent="0.2">
      <c r="A162" s="62" t="s">
        <v>230</v>
      </c>
      <c r="B162" s="63"/>
      <c r="C162" s="63"/>
      <c r="D162" s="64"/>
    </row>
    <row r="163" spans="1:4" x14ac:dyDescent="0.2">
      <c r="A163" s="23" t="s">
        <v>231</v>
      </c>
      <c r="B163" s="21" t="s">
        <v>753</v>
      </c>
      <c r="C163" s="23" t="str">
        <f t="shared" ref="C163:D165" si="15">$G$1</f>
        <v>N/A</v>
      </c>
      <c r="D163" s="23" t="str">
        <f t="shared" si="15"/>
        <v>N/A</v>
      </c>
    </row>
    <row r="164" spans="1:4" x14ac:dyDescent="0.2">
      <c r="A164" s="23" t="s">
        <v>232</v>
      </c>
      <c r="B164" s="21" t="s">
        <v>753</v>
      </c>
      <c r="C164" s="23" t="str">
        <f t="shared" si="15"/>
        <v>N/A</v>
      </c>
      <c r="D164" s="23" t="str">
        <f t="shared" si="15"/>
        <v>N/A</v>
      </c>
    </row>
    <row r="165" spans="1:4" x14ac:dyDescent="0.2">
      <c r="A165" s="23" t="s">
        <v>233</v>
      </c>
      <c r="B165" s="21" t="s">
        <v>753</v>
      </c>
      <c r="C165" s="23" t="str">
        <f t="shared" si="15"/>
        <v>N/A</v>
      </c>
      <c r="D165" s="23" t="str">
        <f t="shared" si="15"/>
        <v>N/A</v>
      </c>
    </row>
    <row r="166" spans="1:4" x14ac:dyDescent="0.2">
      <c r="A166" s="62" t="s">
        <v>234</v>
      </c>
      <c r="B166" s="63"/>
      <c r="C166" s="63"/>
      <c r="D166" s="64"/>
    </row>
    <row r="167" spans="1:4" x14ac:dyDescent="0.2">
      <c r="A167" s="23" t="s">
        <v>235</v>
      </c>
      <c r="B167" s="21" t="s">
        <v>753</v>
      </c>
      <c r="C167" s="23" t="str">
        <f>$G$1</f>
        <v>N/A</v>
      </c>
      <c r="D167" s="23" t="str">
        <f>$G$1</f>
        <v>N/A</v>
      </c>
    </row>
    <row r="168" spans="1:4" x14ac:dyDescent="0.2">
      <c r="A168" s="23" t="s">
        <v>236</v>
      </c>
      <c r="B168" s="21" t="s">
        <v>753</v>
      </c>
      <c r="C168" s="23" t="str">
        <f>$G$1</f>
        <v>N/A</v>
      </c>
      <c r="D168" s="23" t="str">
        <f>$G$1</f>
        <v>N/A</v>
      </c>
    </row>
    <row r="169" spans="1:4" ht="32" customHeight="1" x14ac:dyDescent="0.2"/>
    <row r="170" spans="1:4" ht="34" x14ac:dyDescent="0.2">
      <c r="A170" s="49" t="s">
        <v>86</v>
      </c>
      <c r="B170" s="24" t="s">
        <v>39</v>
      </c>
      <c r="C170" s="49" t="s">
        <v>40</v>
      </c>
      <c r="D170" s="49" t="s">
        <v>87</v>
      </c>
    </row>
    <row r="171" spans="1:4" x14ac:dyDescent="0.2">
      <c r="A171" s="66" t="s">
        <v>239</v>
      </c>
      <c r="B171" s="67"/>
      <c r="C171" s="67"/>
      <c r="D171" s="68"/>
    </row>
    <row r="172" spans="1:4" x14ac:dyDescent="0.2">
      <c r="A172" s="66" t="s">
        <v>237</v>
      </c>
      <c r="B172" s="67"/>
      <c r="C172" s="67"/>
      <c r="D172" s="68"/>
    </row>
    <row r="173" spans="1:4" ht="68" customHeight="1" x14ac:dyDescent="0.2">
      <c r="A173" s="69" t="s">
        <v>238</v>
      </c>
      <c r="B173" s="70"/>
      <c r="C173" s="70"/>
      <c r="D173" s="71"/>
    </row>
    <row r="174" spans="1:4" ht="125" customHeight="1" x14ac:dyDescent="0.2">
      <c r="A174" s="17" t="s">
        <v>240</v>
      </c>
      <c r="B174" s="21" t="s">
        <v>695</v>
      </c>
      <c r="C174" s="17" t="str">
        <f>$F$15&amp;CHAR(10)&amp;$F$22&amp;CHAR(10)&amp;$F$23</f>
        <v>IEC 62366-1
ISO 15223-1
ISO 20417</v>
      </c>
      <c r="D174" s="17" t="str">
        <f>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175" spans="1:4" ht="93" customHeight="1" x14ac:dyDescent="0.2">
      <c r="A175" s="17" t="s">
        <v>241</v>
      </c>
      <c r="B175" s="21" t="s">
        <v>695</v>
      </c>
      <c r="C175" s="17" t="str">
        <f>$F$22&amp;CHAR(10)&amp;$F$23</f>
        <v>ISO 15223-1
ISO 20417</v>
      </c>
      <c r="D175" s="17" t="str">
        <f>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176" spans="1:4" ht="128" customHeight="1" x14ac:dyDescent="0.2">
      <c r="A176" s="23" t="s">
        <v>242</v>
      </c>
      <c r="B176" s="21" t="s">
        <v>695</v>
      </c>
      <c r="C176" s="17" t="str">
        <f>$F$22&amp;CHAR(10)&amp;$F$23</f>
        <v>ISO 15223-1
ISO 20417</v>
      </c>
      <c r="D176" s="17" t="str">
        <f>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177" spans="1:4" ht="34" x14ac:dyDescent="0.2">
      <c r="A177" s="17" t="s">
        <v>243</v>
      </c>
      <c r="B177" s="21" t="s">
        <v>753</v>
      </c>
      <c r="C177" s="23" t="str">
        <f t="shared" ref="C177:D179" si="16">$G$1</f>
        <v>N/A</v>
      </c>
      <c r="D177" s="23" t="str">
        <f t="shared" si="16"/>
        <v>N/A</v>
      </c>
    </row>
    <row r="178" spans="1:4" ht="51" x14ac:dyDescent="0.2">
      <c r="A178" s="17" t="s">
        <v>244</v>
      </c>
      <c r="B178" s="21" t="s">
        <v>753</v>
      </c>
      <c r="C178" s="23" t="str">
        <f t="shared" si="16"/>
        <v>N/A</v>
      </c>
      <c r="D178" s="23" t="str">
        <f t="shared" si="16"/>
        <v>N/A</v>
      </c>
    </row>
    <row r="179" spans="1:4" ht="74" customHeight="1" x14ac:dyDescent="0.2">
      <c r="A179" s="17" t="s">
        <v>254</v>
      </c>
      <c r="B179" s="21" t="s">
        <v>753</v>
      </c>
      <c r="C179" s="23" t="str">
        <f t="shared" si="16"/>
        <v>N/A</v>
      </c>
      <c r="D179" s="23" t="str">
        <f t="shared" si="16"/>
        <v>N/A</v>
      </c>
    </row>
    <row r="180" spans="1:4" ht="85" customHeight="1" x14ac:dyDescent="0.2">
      <c r="A180" s="17" t="s">
        <v>245</v>
      </c>
      <c r="B180" s="21" t="s">
        <v>695</v>
      </c>
      <c r="C180" s="17" t="str">
        <f>$F$5&amp;CHAR(10)&amp;$F$22&amp;CHAR(10)&amp;$F$23</f>
        <v>ISO 14971
ISO 15223-1
ISO 20417</v>
      </c>
      <c r="D180" s="17" t="str">
        <f>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181" spans="1:4" ht="116" customHeight="1" x14ac:dyDescent="0.2">
      <c r="A181" s="17" t="s">
        <v>246</v>
      </c>
      <c r="B181" s="21" t="s">
        <v>695</v>
      </c>
      <c r="C181" s="17" t="str">
        <f>$F$22&amp;CHAR(10)&amp;$F$23</f>
        <v>ISO 15223-1
ISO 20417</v>
      </c>
      <c r="D181" s="17" t="str">
        <f>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182" spans="1:4" ht="16" customHeight="1" x14ac:dyDescent="0.2">
      <c r="A182" s="66" t="s">
        <v>247</v>
      </c>
      <c r="B182" s="67"/>
      <c r="C182" s="67"/>
      <c r="D182" s="68"/>
    </row>
    <row r="183" spans="1:4" ht="16" customHeight="1" x14ac:dyDescent="0.2">
      <c r="A183" s="62" t="s">
        <v>248</v>
      </c>
      <c r="B183" s="63"/>
      <c r="C183" s="63"/>
      <c r="D183" s="64"/>
    </row>
    <row r="184" spans="1:4" ht="61" customHeight="1" x14ac:dyDescent="0.2">
      <c r="A184" s="23" t="s">
        <v>250</v>
      </c>
      <c r="B184" s="21" t="s">
        <v>695</v>
      </c>
      <c r="C184" s="17" t="str">
        <f>$F$22&amp;CHAR(10)&amp;$F$23</f>
        <v>ISO 15223-1
ISO 20417</v>
      </c>
      <c r="D184" s="17" t="str">
        <f>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185" spans="1:4" ht="85" customHeight="1" x14ac:dyDescent="0.2">
      <c r="A185" s="23" t="s">
        <v>249</v>
      </c>
      <c r="B185" s="21" t="s">
        <v>695</v>
      </c>
      <c r="C185" s="17" t="str">
        <f>$F$22&amp;CHAR(10)&amp;$F$23</f>
        <v>ISO 15223-1
ISO 20417</v>
      </c>
      <c r="D185" s="17" t="str">
        <f>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186" spans="1:4" ht="86" customHeight="1" x14ac:dyDescent="0.2">
      <c r="A186" s="23" t="s">
        <v>251</v>
      </c>
      <c r="B186" s="21" t="s">
        <v>695</v>
      </c>
      <c r="C186" s="17" t="str">
        <f>$F$22&amp;CHAR(10)&amp;$F$23</f>
        <v>ISO 15223-1
ISO 20417</v>
      </c>
      <c r="D186" s="17" t="str">
        <f>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187" spans="1:4" ht="109" customHeight="1" x14ac:dyDescent="0.2">
      <c r="A187" s="23" t="s">
        <v>252</v>
      </c>
      <c r="B187" s="21" t="s">
        <v>695</v>
      </c>
      <c r="C187" s="17" t="str">
        <f>$F$22&amp;CHAR(10)&amp;$F$23</f>
        <v>ISO 15223-1
ISO 20417</v>
      </c>
      <c r="D187" s="17" t="str">
        <f>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188" spans="1:4" ht="17" customHeight="1" x14ac:dyDescent="0.2">
      <c r="A188" s="62" t="s">
        <v>253</v>
      </c>
      <c r="B188" s="63"/>
      <c r="C188" s="63"/>
      <c r="D188" s="64"/>
    </row>
    <row r="189" spans="1:4" ht="106" customHeight="1" x14ac:dyDescent="0.2">
      <c r="A189" s="23" t="s">
        <v>651</v>
      </c>
      <c r="B189" s="21" t="s">
        <v>695</v>
      </c>
      <c r="C189" s="17" t="str">
        <f>$F$22&amp;CHAR(10)&amp;$F$23</f>
        <v>ISO 15223-1
ISO 20417</v>
      </c>
      <c r="D189" s="17" t="str">
        <f>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190" spans="1:4" ht="43" customHeight="1" x14ac:dyDescent="0.2">
      <c r="A190" s="56" t="s">
        <v>652</v>
      </c>
      <c r="B190" s="21" t="s">
        <v>695</v>
      </c>
      <c r="C190" s="17" t="str">
        <f>$F$22&amp;CHAR(10)&amp;$F$23</f>
        <v>ISO 15223-1
ISO 20417</v>
      </c>
      <c r="D190" s="17" t="str">
        <f>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191" spans="1:4" x14ac:dyDescent="0.2">
      <c r="A191" s="23" t="s">
        <v>653</v>
      </c>
      <c r="B191" s="21" t="s">
        <v>753</v>
      </c>
      <c r="C191" s="23" t="str">
        <f>$G$1</f>
        <v>N/A</v>
      </c>
      <c r="D191" s="23" t="str">
        <f>$G$1</f>
        <v>N/A</v>
      </c>
    </row>
    <row r="192" spans="1:4" ht="50" customHeight="1" x14ac:dyDescent="0.2">
      <c r="A192" s="23" t="s">
        <v>260</v>
      </c>
      <c r="B192" s="21" t="s">
        <v>695</v>
      </c>
      <c r="C192" s="17" t="str">
        <f t="shared" ref="C192:C197" si="17">$F$22&amp;CHAR(10)&amp;$F$23</f>
        <v>ISO 15223-1
ISO 20417</v>
      </c>
      <c r="D192" s="17" t="str">
        <f t="shared" ref="D192:D203" si="18">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193" spans="1:4" ht="74" customHeight="1" x14ac:dyDescent="0.2">
      <c r="A193" s="23" t="s">
        <v>261</v>
      </c>
      <c r="B193" s="21" t="s">
        <v>695</v>
      </c>
      <c r="C193" s="17" t="str">
        <f t="shared" si="17"/>
        <v>ISO 15223-1
ISO 20417</v>
      </c>
      <c r="D193" s="17" t="str">
        <f t="shared" si="18"/>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194" spans="1:4" ht="81" customHeight="1" x14ac:dyDescent="0.2">
      <c r="A194" s="23" t="s">
        <v>262</v>
      </c>
      <c r="B194" s="21" t="s">
        <v>695</v>
      </c>
      <c r="C194" s="17" t="str">
        <f t="shared" si="17"/>
        <v>ISO 15223-1
ISO 20417</v>
      </c>
      <c r="D194" s="17" t="str">
        <f t="shared" si="18"/>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195" spans="1:4" ht="90" customHeight="1" x14ac:dyDescent="0.2">
      <c r="A195" s="23" t="s">
        <v>305</v>
      </c>
      <c r="B195" s="21" t="s">
        <v>695</v>
      </c>
      <c r="C195" s="17" t="str">
        <f t="shared" si="17"/>
        <v>ISO 15223-1
ISO 20417</v>
      </c>
      <c r="D195" s="17" t="str">
        <f t="shared" si="18"/>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196" spans="1:4" ht="69" customHeight="1" x14ac:dyDescent="0.2">
      <c r="A196" s="23" t="s">
        <v>263</v>
      </c>
      <c r="B196" s="21" t="s">
        <v>695</v>
      </c>
      <c r="C196" s="17" t="str">
        <f t="shared" si="17"/>
        <v>ISO 15223-1
ISO 20417</v>
      </c>
      <c r="D196" s="17" t="str">
        <f t="shared" si="18"/>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197" spans="1:4" ht="88" customHeight="1" x14ac:dyDescent="0.2">
      <c r="A197" s="23" t="s">
        <v>599</v>
      </c>
      <c r="B197" s="21" t="s">
        <v>695</v>
      </c>
      <c r="C197" s="17" t="str">
        <f t="shared" si="17"/>
        <v>ISO 15223-1
ISO 20417</v>
      </c>
      <c r="D197" s="17" t="str">
        <f t="shared" si="18"/>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198" spans="1:4" ht="90" customHeight="1" x14ac:dyDescent="0.2">
      <c r="A198" s="23" t="s">
        <v>265</v>
      </c>
      <c r="B198" s="21" t="s">
        <v>695</v>
      </c>
      <c r="C198" s="17" t="str">
        <f>_xlfn.TEXTJOIN(CHAR(10),TRUE,$F$20:$F$23)</f>
        <v>ISO 11607-1
ISO 11607-2
ISO 15223-1
ISO 20417</v>
      </c>
      <c r="D198" s="17" t="str">
        <f t="shared" si="18"/>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199" spans="1:4" ht="78" customHeight="1" x14ac:dyDescent="0.2">
      <c r="A199" s="17" t="s">
        <v>266</v>
      </c>
      <c r="B199" s="21" t="s">
        <v>695</v>
      </c>
      <c r="C199" s="17" t="str">
        <f>$F$22&amp;CHAR(10)&amp;$F$23</f>
        <v>ISO 15223-1
ISO 20417</v>
      </c>
      <c r="D199" s="17" t="str">
        <f t="shared" si="18"/>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200" spans="1:4" ht="74" customHeight="1" x14ac:dyDescent="0.2">
      <c r="A200" s="23" t="s">
        <v>267</v>
      </c>
      <c r="B200" s="21" t="s">
        <v>695</v>
      </c>
      <c r="C200" s="17" t="str">
        <f>_xlfn.TEXTJOIN(CHAR(10),TRUE,$F$20:$F$23)</f>
        <v>ISO 11607-1
ISO 11607-2
ISO 15223-1
ISO 20417</v>
      </c>
      <c r="D200" s="17" t="str">
        <f t="shared" si="18"/>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201" spans="1:4" ht="47" customHeight="1" x14ac:dyDescent="0.2">
      <c r="A201" s="23" t="s">
        <v>294</v>
      </c>
      <c r="B201" s="21" t="s">
        <v>753</v>
      </c>
      <c r="C201" s="23" t="str">
        <f>$G$1</f>
        <v>N/A</v>
      </c>
      <c r="D201" s="23" t="str">
        <f>$G$1</f>
        <v>N/A</v>
      </c>
    </row>
    <row r="202" spans="1:4" ht="75" customHeight="1" x14ac:dyDescent="0.2">
      <c r="A202" s="23" t="s">
        <v>295</v>
      </c>
      <c r="B202" s="21" t="s">
        <v>695</v>
      </c>
      <c r="C202" s="17" t="str">
        <f>$F$15&amp;CHAR(10)&amp;$F$22&amp;CHAR(10)&amp;$F$23</f>
        <v>IEC 62366-1
ISO 15223-1
ISO 20417</v>
      </c>
      <c r="D202" s="17" t="str">
        <f t="shared" si="18"/>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203" spans="1:4" ht="62" customHeight="1" x14ac:dyDescent="0.2">
      <c r="A203" s="17" t="s">
        <v>304</v>
      </c>
      <c r="B203" s="21" t="s">
        <v>695</v>
      </c>
      <c r="C203" s="17" t="str">
        <f>$F$22&amp;CHAR(10)&amp;$F$23</f>
        <v>ISO 15223-1
ISO 20417</v>
      </c>
      <c r="D203" s="17" t="str">
        <f t="shared" si="18"/>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204" spans="1:4" ht="57" customHeight="1" x14ac:dyDescent="0.2">
      <c r="A204" s="17" t="s">
        <v>296</v>
      </c>
      <c r="B204" s="21" t="s">
        <v>753</v>
      </c>
      <c r="C204" s="23" t="str">
        <f>$G$1</f>
        <v>N/A</v>
      </c>
      <c r="D204" s="23" t="str">
        <f>$G$1</f>
        <v>N/A</v>
      </c>
    </row>
    <row r="205" spans="1:4" x14ac:dyDescent="0.2">
      <c r="A205" s="23" t="s">
        <v>297</v>
      </c>
      <c r="B205" s="21" t="s">
        <v>753</v>
      </c>
      <c r="C205" s="23" t="str">
        <f>$G$1</f>
        <v>N/A</v>
      </c>
      <c r="D205" s="23" t="str">
        <f>$G$1</f>
        <v>N/A</v>
      </c>
    </row>
    <row r="206" spans="1:4" ht="16" customHeight="1" x14ac:dyDescent="0.2">
      <c r="A206" s="66" t="s">
        <v>298</v>
      </c>
      <c r="B206" s="67"/>
      <c r="C206" s="67"/>
      <c r="D206" s="68"/>
    </row>
    <row r="207" spans="1:4" ht="17" customHeight="1" x14ac:dyDescent="0.2">
      <c r="A207" s="62" t="s">
        <v>299</v>
      </c>
      <c r="B207" s="63"/>
      <c r="C207" s="63"/>
      <c r="D207" s="64"/>
    </row>
    <row r="208" spans="1:4" ht="71" customHeight="1" x14ac:dyDescent="0.2">
      <c r="A208" s="23" t="s">
        <v>300</v>
      </c>
      <c r="B208" s="21" t="s">
        <v>695</v>
      </c>
      <c r="C208" s="17" t="str">
        <f>_xlfn.TEXTJOIN(CHAR(10),TRUE,$F$20:$F$23)</f>
        <v>ISO 11607-1
ISO 11607-2
ISO 15223-1
ISO 20417</v>
      </c>
      <c r="D208" s="17" t="str">
        <f t="shared" ref="D208:D217" si="19">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209" spans="1:4" ht="86" customHeight="1" x14ac:dyDescent="0.2">
      <c r="A209" s="23" t="s">
        <v>301</v>
      </c>
      <c r="B209" s="21" t="s">
        <v>695</v>
      </c>
      <c r="C209" s="17" t="str">
        <f>_xlfn.TEXTJOIN(CHAR(10),TRUE,$F$20:$F$23)</f>
        <v>ISO 11607-1
ISO 11607-2
ISO 15223-1
ISO 20417</v>
      </c>
      <c r="D209" s="17" t="str">
        <f t="shared" si="19"/>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210" spans="1:4" ht="78" customHeight="1" x14ac:dyDescent="0.2">
      <c r="A210" s="23" t="s">
        <v>302</v>
      </c>
      <c r="B210" s="21" t="s">
        <v>695</v>
      </c>
      <c r="C210" s="17" t="str">
        <f>_xlfn.TEXTJOIN(CHAR(10),TRUE,$F$20:$F$23)</f>
        <v>ISO 11607-1
ISO 11607-2
ISO 15223-1
ISO 20417</v>
      </c>
      <c r="D210" s="17" t="str">
        <f t="shared" si="19"/>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211" spans="1:4" ht="62" customHeight="1" x14ac:dyDescent="0.2">
      <c r="A211" s="23" t="s">
        <v>303</v>
      </c>
      <c r="B211" s="21" t="s">
        <v>695</v>
      </c>
      <c r="C211" s="17" t="str">
        <f>_xlfn.TEXTJOIN(CHAR(10),TRUE,$F$20:$F$23)</f>
        <v>ISO 11607-1
ISO 11607-2
ISO 15223-1
ISO 20417</v>
      </c>
      <c r="D211" s="17" t="str">
        <f t="shared" si="19"/>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212" spans="1:4" ht="78" customHeight="1" x14ac:dyDescent="0.2">
      <c r="A212" s="23" t="s">
        <v>498</v>
      </c>
      <c r="B212" s="21" t="s">
        <v>695</v>
      </c>
      <c r="C212" s="17" t="str">
        <f>_xlfn.TEXTJOIN(CHAR(10),TRUE,$F$20:$F$23)</f>
        <v>ISO 11607-1
ISO 11607-2
ISO 15223-1
ISO 20417</v>
      </c>
      <c r="D212" s="17" t="str">
        <f t="shared" si="19"/>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213" spans="1:4" ht="82" customHeight="1" x14ac:dyDescent="0.2">
      <c r="A213" s="23" t="s">
        <v>499</v>
      </c>
      <c r="B213" s="21" t="s">
        <v>695</v>
      </c>
      <c r="C213" s="17" t="str">
        <f>_xlfn.TEXTJOIN(CHAR(10),TRUE,$F$22:$F$23)</f>
        <v>ISO 15223-1
ISO 20417</v>
      </c>
      <c r="D213" s="17" t="str">
        <f t="shared" si="19"/>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214" spans="1:4" ht="97" customHeight="1" x14ac:dyDescent="0.2">
      <c r="A214" s="23" t="s">
        <v>500</v>
      </c>
      <c r="B214" s="21" t="s">
        <v>695</v>
      </c>
      <c r="C214" s="17" t="str">
        <f>_xlfn.TEXTJOIN(CHAR(10),TRUE,$F$22:$F$23)</f>
        <v>ISO 15223-1
ISO 20417</v>
      </c>
      <c r="D214" s="17" t="str">
        <f t="shared" si="19"/>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215" spans="1:4" ht="104" customHeight="1" x14ac:dyDescent="0.2">
      <c r="A215" s="23" t="s">
        <v>497</v>
      </c>
      <c r="B215" s="21" t="s">
        <v>695</v>
      </c>
      <c r="C215" s="17" t="str">
        <f>_xlfn.TEXTJOIN(CHAR(10),TRUE,$F$22:$F$23)</f>
        <v>ISO 15223-1
ISO 20417</v>
      </c>
      <c r="D215" s="17" t="str">
        <f t="shared" si="19"/>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216" spans="1:4" ht="120" customHeight="1" x14ac:dyDescent="0.2">
      <c r="A216" s="23" t="s">
        <v>501</v>
      </c>
      <c r="B216" s="21" t="s">
        <v>695</v>
      </c>
      <c r="C216" s="17" t="str">
        <f>_xlfn.TEXTJOIN(CHAR(10),TRUE,$F$22:$F$23)</f>
        <v>ISO 15223-1
ISO 20417</v>
      </c>
      <c r="D216" s="17" t="str">
        <f t="shared" si="19"/>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217" spans="1:4" ht="170" customHeight="1" x14ac:dyDescent="0.2">
      <c r="A217" s="23" t="s">
        <v>319</v>
      </c>
      <c r="B217" s="21" t="s">
        <v>695</v>
      </c>
      <c r="C217" s="17" t="str">
        <f>_xlfn.TEXTJOIN(CHAR(10),TRUE,$F$20:$F$23)</f>
        <v>ISO 11607-1
ISO 11607-2
ISO 15223-1
ISO 20417</v>
      </c>
      <c r="D217" s="17" t="str">
        <f t="shared" si="19"/>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218" spans="1:4" x14ac:dyDescent="0.2">
      <c r="A218" s="66" t="s">
        <v>306</v>
      </c>
      <c r="B218" s="67"/>
      <c r="C218" s="67"/>
      <c r="D218" s="68"/>
    </row>
    <row r="219" spans="1:4" ht="17" customHeight="1" x14ac:dyDescent="0.2">
      <c r="A219" s="62" t="s">
        <v>307</v>
      </c>
      <c r="B219" s="63"/>
      <c r="C219" s="63"/>
      <c r="D219" s="64"/>
    </row>
    <row r="220" spans="1:4" ht="75" customHeight="1" x14ac:dyDescent="0.2">
      <c r="A220" s="23" t="s">
        <v>308</v>
      </c>
      <c r="B220" s="21" t="s">
        <v>695</v>
      </c>
      <c r="C220" s="17" t="str">
        <f>_xlfn.TEXTJOIN(CHAR(10),TRUE,$F$22:$F$23)</f>
        <v>ISO 15223-1
ISO 20417</v>
      </c>
      <c r="D220" s="17" t="str">
        <f t="shared" ref="D220:D229" si="20">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221" spans="1:4" ht="77" customHeight="1" x14ac:dyDescent="0.2">
      <c r="A221" s="23" t="s">
        <v>309</v>
      </c>
      <c r="B221" s="21" t="s">
        <v>695</v>
      </c>
      <c r="C221" s="17" t="str">
        <f>_xlfn.TEXTJOIN(CHAR(10),TRUE,$F$22:$F$23)</f>
        <v>ISO 15223-1
ISO 20417</v>
      </c>
      <c r="D221" s="17" t="str">
        <f t="shared" si="20"/>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222" spans="1:4" ht="76" customHeight="1" x14ac:dyDescent="0.2">
      <c r="A222" s="23" t="s">
        <v>310</v>
      </c>
      <c r="B222" s="21" t="s">
        <v>695</v>
      </c>
      <c r="C222" s="17" t="str">
        <f>_xlfn.TEXTJOIN(CHAR(10),TRUE,$F$22:$F$23)</f>
        <v>ISO 15223-1
ISO 20417</v>
      </c>
      <c r="D222" s="17" t="str">
        <f t="shared" si="20"/>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223" spans="1:4" ht="61" customHeight="1" x14ac:dyDescent="0.2">
      <c r="A223" s="23" t="s">
        <v>311</v>
      </c>
      <c r="B223" s="21" t="s">
        <v>695</v>
      </c>
      <c r="C223" s="17" t="str">
        <f>_xlfn.TEXTJOIN(CHAR(10),TRUE,$F$22:$F$23)</f>
        <v>ISO 15223-1
ISO 20417</v>
      </c>
      <c r="D223" s="17" t="str">
        <f t="shared" si="20"/>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224" spans="1:4" ht="71" customHeight="1" x14ac:dyDescent="0.2">
      <c r="A224" s="23" t="s">
        <v>312</v>
      </c>
      <c r="B224" s="21" t="s">
        <v>695</v>
      </c>
      <c r="C224" s="17" t="str">
        <f>_xlfn.TEXTJOIN(CHAR(10),TRUE,$F$22:$F$23)</f>
        <v>ISO 15223-1
ISO 20417</v>
      </c>
      <c r="D224" s="17" t="str">
        <f t="shared" si="20"/>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225" spans="1:4" ht="93" customHeight="1" x14ac:dyDescent="0.2">
      <c r="A225" s="23" t="s">
        <v>313</v>
      </c>
      <c r="B225" s="21" t="s">
        <v>753</v>
      </c>
      <c r="C225" s="23" t="str">
        <f>$G$1</f>
        <v>N/A</v>
      </c>
      <c r="D225" s="23" t="str">
        <f>$G$1</f>
        <v>N/A</v>
      </c>
    </row>
    <row r="226" spans="1:4" ht="69" customHeight="1" x14ac:dyDescent="0.2">
      <c r="A226" s="23" t="s">
        <v>314</v>
      </c>
      <c r="B226" s="21" t="s">
        <v>695</v>
      </c>
      <c r="C226" s="17" t="str">
        <f>_xlfn.TEXTJOIN(CHAR(10),TRUE,$F$22:$F$23)</f>
        <v>ISO 15223-1
ISO 20417</v>
      </c>
      <c r="D226" s="17" t="str">
        <f t="shared" si="20"/>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227" spans="1:4" ht="100" customHeight="1" x14ac:dyDescent="0.2">
      <c r="A227" s="23" t="s">
        <v>315</v>
      </c>
      <c r="B227" s="21" t="s">
        <v>695</v>
      </c>
      <c r="C227" s="17" t="str">
        <f>_xlfn.TEXTJOIN(CHAR(10),TRUE,$F$22:$F$23)</f>
        <v>ISO 15223-1
ISO 20417</v>
      </c>
      <c r="D227" s="17" t="str">
        <f t="shared" si="20"/>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228" spans="1:4" ht="90" customHeight="1" x14ac:dyDescent="0.2">
      <c r="A228" s="17" t="s">
        <v>316</v>
      </c>
      <c r="B228" s="21" t="s">
        <v>695</v>
      </c>
      <c r="C228" s="17" t="str">
        <f>_xlfn.TEXTJOIN(CHAR(10),TRUE,$F$22:$F$23)</f>
        <v>ISO 15223-1
ISO 20417</v>
      </c>
      <c r="D228" s="17" t="str">
        <f t="shared" si="20"/>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229" spans="1:4" ht="102" customHeight="1" x14ac:dyDescent="0.2">
      <c r="A229" s="23" t="s">
        <v>317</v>
      </c>
      <c r="B229" s="21" t="s">
        <v>695</v>
      </c>
      <c r="C229" s="17" t="str">
        <f>_xlfn.TEXTJOIN(CHAR(10),TRUE,$F$22:$F$23)</f>
        <v>ISO 15223-1
ISO 20417</v>
      </c>
      <c r="D229" s="17" t="str">
        <f t="shared" si="20"/>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230" spans="1:4" ht="16" customHeight="1" x14ac:dyDescent="0.2">
      <c r="A230" s="62" t="s">
        <v>318</v>
      </c>
      <c r="B230" s="63"/>
      <c r="C230" s="63"/>
      <c r="D230" s="64"/>
    </row>
    <row r="231" spans="1:4" ht="17" x14ac:dyDescent="0.2">
      <c r="A231" s="17" t="s">
        <v>654</v>
      </c>
      <c r="B231" s="21" t="s">
        <v>753</v>
      </c>
      <c r="C231" s="23" t="str">
        <f t="shared" ref="C231:D234" si="21">$G$1</f>
        <v>N/A</v>
      </c>
      <c r="D231" s="23" t="str">
        <f t="shared" si="21"/>
        <v>N/A</v>
      </c>
    </row>
    <row r="232" spans="1:4" ht="17" x14ac:dyDescent="0.2">
      <c r="A232" s="17" t="s">
        <v>655</v>
      </c>
      <c r="B232" s="21" t="s">
        <v>753</v>
      </c>
      <c r="C232" s="23" t="str">
        <f t="shared" si="21"/>
        <v>N/A</v>
      </c>
      <c r="D232" s="23" t="str">
        <f t="shared" si="21"/>
        <v>N/A</v>
      </c>
    </row>
    <row r="233" spans="1:4" ht="17" x14ac:dyDescent="0.2">
      <c r="A233" s="17" t="s">
        <v>656</v>
      </c>
      <c r="B233" s="21" t="s">
        <v>753</v>
      </c>
      <c r="C233" s="23" t="str">
        <f t="shared" si="21"/>
        <v>N/A</v>
      </c>
      <c r="D233" s="23" t="str">
        <f t="shared" si="21"/>
        <v>N/A</v>
      </c>
    </row>
    <row r="234" spans="1:4" ht="17" x14ac:dyDescent="0.2">
      <c r="A234" s="17" t="s">
        <v>657</v>
      </c>
      <c r="B234" s="21" t="s">
        <v>753</v>
      </c>
      <c r="C234" s="23" t="str">
        <f t="shared" si="21"/>
        <v>N/A</v>
      </c>
      <c r="D234" s="23" t="str">
        <f t="shared" si="21"/>
        <v>N/A</v>
      </c>
    </row>
    <row r="235" spans="1:4" ht="87" customHeight="1" x14ac:dyDescent="0.2">
      <c r="A235" s="23" t="s">
        <v>321</v>
      </c>
      <c r="B235" s="21" t="s">
        <v>695</v>
      </c>
      <c r="C235" s="17" t="str">
        <f>_xlfn.TEXTJOIN(CHAR(10),TRUE,$F$20:$F$23)</f>
        <v>ISO 11607-1
ISO 11607-2
ISO 15223-1
ISO 20417</v>
      </c>
      <c r="D235" s="17" t="str">
        <f t="shared" ref="D235" si="22">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236" spans="1:4" x14ac:dyDescent="0.2">
      <c r="A236" s="23" t="s">
        <v>320</v>
      </c>
      <c r="B236" s="21" t="s">
        <v>753</v>
      </c>
      <c r="C236" s="23" t="str">
        <f t="shared" ref="C236:D238" si="23">$G$1</f>
        <v>N/A</v>
      </c>
      <c r="D236" s="23" t="str">
        <f t="shared" si="23"/>
        <v>N/A</v>
      </c>
    </row>
    <row r="237" spans="1:4" ht="68" x14ac:dyDescent="0.2">
      <c r="A237" s="17" t="s">
        <v>680</v>
      </c>
      <c r="B237" s="21" t="s">
        <v>753</v>
      </c>
      <c r="C237" s="23" t="str">
        <f t="shared" si="23"/>
        <v>N/A</v>
      </c>
      <c r="D237" s="23" t="str">
        <f t="shared" si="23"/>
        <v>N/A</v>
      </c>
    </row>
    <row r="238" spans="1:4" x14ac:dyDescent="0.2">
      <c r="A238" s="23" t="s">
        <v>322</v>
      </c>
      <c r="B238" s="21" t="s">
        <v>753</v>
      </c>
      <c r="C238" s="23" t="str">
        <f t="shared" si="23"/>
        <v>N/A</v>
      </c>
      <c r="D238" s="23" t="str">
        <f t="shared" si="23"/>
        <v>N/A</v>
      </c>
    </row>
    <row r="239" spans="1:4" ht="159" customHeight="1" x14ac:dyDescent="0.2">
      <c r="A239" s="17" t="s">
        <v>763</v>
      </c>
      <c r="B239" s="21" t="s">
        <v>695</v>
      </c>
      <c r="C239" s="17" t="str">
        <f>$F$5&amp;CHAR(10)&amp;_xlfn.TEXTJOIN(CHAR(10),TRUE,$F$20:$F$23)</f>
        <v>ISO 14971
ISO 11607-1
ISO 11607-2
ISO 15223-1
ISO 20417</v>
      </c>
      <c r="D239" s="17" t="str">
        <f>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240" spans="1:4" ht="17" customHeight="1" x14ac:dyDescent="0.2">
      <c r="A240" s="62" t="s">
        <v>323</v>
      </c>
      <c r="B240" s="63"/>
      <c r="C240" s="63"/>
      <c r="D240" s="64"/>
    </row>
    <row r="241" spans="1:4" ht="17" x14ac:dyDescent="0.2">
      <c r="A241" s="17" t="s">
        <v>658</v>
      </c>
      <c r="B241" s="21" t="s">
        <v>753</v>
      </c>
      <c r="C241" s="23" t="str">
        <f>$G$1</f>
        <v>N/A</v>
      </c>
      <c r="D241" s="23" t="str">
        <f>$G$1</f>
        <v>N/A</v>
      </c>
    </row>
    <row r="242" spans="1:4" ht="17" x14ac:dyDescent="0.2">
      <c r="A242" s="17" t="s">
        <v>659</v>
      </c>
      <c r="B242" s="21" t="s">
        <v>753</v>
      </c>
      <c r="C242" s="23" t="str">
        <f>$G$1</f>
        <v>N/A</v>
      </c>
      <c r="D242" s="23" t="str">
        <f>$G$1</f>
        <v>N/A</v>
      </c>
    </row>
    <row r="243" spans="1:4" x14ac:dyDescent="0.2">
      <c r="A243" s="62" t="s">
        <v>324</v>
      </c>
      <c r="B243" s="63"/>
      <c r="C243" s="63"/>
      <c r="D243" s="64"/>
    </row>
    <row r="244" spans="1:4" ht="17" x14ac:dyDescent="0.2">
      <c r="A244" s="17" t="s">
        <v>660</v>
      </c>
      <c r="B244" s="21" t="s">
        <v>753</v>
      </c>
      <c r="C244" s="23" t="str">
        <f>$G$1</f>
        <v>N/A</v>
      </c>
      <c r="D244" s="23" t="str">
        <f>$G$1</f>
        <v>N/A</v>
      </c>
    </row>
    <row r="245" spans="1:4" ht="17" x14ac:dyDescent="0.2">
      <c r="A245" s="17" t="s">
        <v>661</v>
      </c>
      <c r="B245" s="21" t="s">
        <v>753</v>
      </c>
      <c r="C245" s="23" t="str">
        <f>$G$1</f>
        <v>N/A</v>
      </c>
      <c r="D245" s="23" t="str">
        <f>$G$1</f>
        <v>N/A</v>
      </c>
    </row>
    <row r="246" spans="1:4" ht="46" customHeight="1" x14ac:dyDescent="0.2">
      <c r="A246" s="69" t="s">
        <v>325</v>
      </c>
      <c r="B246" s="70"/>
      <c r="C246" s="70"/>
      <c r="D246" s="71"/>
    </row>
    <row r="247" spans="1:4" ht="78" customHeight="1" x14ac:dyDescent="0.2">
      <c r="A247" s="23" t="s">
        <v>662</v>
      </c>
      <c r="B247" s="21" t="s">
        <v>695</v>
      </c>
      <c r="C247" s="17" t="str">
        <f>_xlfn.TEXTJOIN(CHAR(10),TRUE,$F$22:$F$23)</f>
        <v>ISO 15223-1
ISO 20417</v>
      </c>
      <c r="D247" s="17" t="str">
        <f>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248" spans="1:4" ht="92" customHeight="1" x14ac:dyDescent="0.2">
      <c r="A248" s="17" t="s">
        <v>663</v>
      </c>
      <c r="B248" s="21" t="s">
        <v>695</v>
      </c>
      <c r="C248" s="17" t="str">
        <f>_xlfn.TEXTJOIN(CHAR(10),TRUE,$F$22:$F$23)</f>
        <v>ISO 15223-1
ISO 20417</v>
      </c>
      <c r="D248" s="17" t="str">
        <f>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249" spans="1:4" ht="51" x14ac:dyDescent="0.2">
      <c r="A249" s="17" t="s">
        <v>664</v>
      </c>
      <c r="B249" s="21" t="s">
        <v>753</v>
      </c>
      <c r="C249" s="23" t="str">
        <f>$G$1</f>
        <v>N/A</v>
      </c>
      <c r="D249" s="23" t="str">
        <f>$G$1</f>
        <v>N/A</v>
      </c>
    </row>
    <row r="250" spans="1:4" ht="83" customHeight="1" x14ac:dyDescent="0.2">
      <c r="A250" s="17" t="s">
        <v>665</v>
      </c>
      <c r="B250" s="21" t="s">
        <v>695</v>
      </c>
      <c r="C250" s="17" t="str">
        <f>_xlfn.TEXTJOIN(CHAR(10),TRUE,$F$22:$F$23)</f>
        <v>ISO 15223-1
ISO 20417</v>
      </c>
      <c r="D250" s="17" t="str">
        <f>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251" spans="1:4" ht="102" customHeight="1" x14ac:dyDescent="0.2">
      <c r="A251" s="56" t="s">
        <v>666</v>
      </c>
      <c r="B251" s="21" t="s">
        <v>695</v>
      </c>
      <c r="C251" s="17" t="str">
        <f>$F$6&amp;CHAR(10)&amp;$F$22</f>
        <v>ISO 10555-1
ISO 15223-1</v>
      </c>
      <c r="D251" s="17" t="str">
        <f>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252" spans="1:4" ht="139" customHeight="1" x14ac:dyDescent="0.2">
      <c r="A252" s="17" t="s">
        <v>667</v>
      </c>
      <c r="B252" s="21" t="s">
        <v>695</v>
      </c>
      <c r="C252" s="17" t="str">
        <f>$F$5&amp;CHAR(10)&amp;_xlfn.TEXTJOIN(CHAR(10),TRUE,$F$22:$F$23)</f>
        <v>ISO 14971
ISO 15223-1
ISO 20417</v>
      </c>
      <c r="D252" s="17" t="str">
        <f>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253" spans="1:4" ht="55" customHeight="1" x14ac:dyDescent="0.2">
      <c r="A253" s="17" t="s">
        <v>326</v>
      </c>
      <c r="B253" s="21" t="s">
        <v>753</v>
      </c>
      <c r="C253" s="23" t="str">
        <f>$G$1</f>
        <v>N/A</v>
      </c>
      <c r="D253" s="23" t="str">
        <f>$G$1</f>
        <v>N/A</v>
      </c>
    </row>
    <row r="254" spans="1:4" x14ac:dyDescent="0.2">
      <c r="A254" s="23" t="s">
        <v>327</v>
      </c>
      <c r="B254" s="21" t="s">
        <v>753</v>
      </c>
      <c r="C254" s="23" t="str">
        <f>$G$1</f>
        <v>N/A</v>
      </c>
      <c r="D254" s="23" t="str">
        <f>$G$1</f>
        <v>N/A</v>
      </c>
    </row>
    <row r="255" spans="1:4" x14ac:dyDescent="0.2">
      <c r="A255" s="62" t="s">
        <v>328</v>
      </c>
      <c r="B255" s="63"/>
      <c r="C255" s="63"/>
      <c r="D255" s="64"/>
    </row>
    <row r="256" spans="1:4" ht="132" customHeight="1" x14ac:dyDescent="0.2">
      <c r="A256" s="23" t="s">
        <v>668</v>
      </c>
      <c r="B256" s="21" t="s">
        <v>695</v>
      </c>
      <c r="C256" s="17" t="str">
        <f>_xlfn.TEXTJOIN(CHAR(10),TRUE,$F$22:$F$23)</f>
        <v>ISO 15223-1
ISO 20417</v>
      </c>
      <c r="D256" s="17" t="str">
        <f>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257" spans="1:4" ht="131" customHeight="1" x14ac:dyDescent="0.2">
      <c r="A257" s="23" t="s">
        <v>669</v>
      </c>
      <c r="B257" s="21" t="s">
        <v>695</v>
      </c>
      <c r="C257" s="17" t="str">
        <f>_xlfn.TEXTJOIN(CHAR(10),TRUE,$F$22:$F$23)</f>
        <v>ISO 15223-1
ISO 20417</v>
      </c>
      <c r="D257" s="17" t="str">
        <f>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258" spans="1:4" x14ac:dyDescent="0.2">
      <c r="A258" s="23" t="s">
        <v>329</v>
      </c>
      <c r="B258" s="21" t="s">
        <v>753</v>
      </c>
      <c r="C258" s="23" t="str">
        <f t="shared" ref="C258:D260" si="24">$G$1</f>
        <v>N/A</v>
      </c>
      <c r="D258" s="23" t="str">
        <f t="shared" si="24"/>
        <v>N/A</v>
      </c>
    </row>
    <row r="259" spans="1:4" x14ac:dyDescent="0.2">
      <c r="A259" s="23" t="s">
        <v>330</v>
      </c>
      <c r="B259" s="21" t="s">
        <v>753</v>
      </c>
      <c r="C259" s="23" t="str">
        <f t="shared" si="24"/>
        <v>N/A</v>
      </c>
      <c r="D259" s="23" t="str">
        <f t="shared" si="24"/>
        <v>N/A</v>
      </c>
    </row>
    <row r="260" spans="1:4" x14ac:dyDescent="0.2">
      <c r="A260" s="23" t="s">
        <v>331</v>
      </c>
      <c r="B260" s="21" t="s">
        <v>753</v>
      </c>
      <c r="C260" s="23" t="str">
        <f t="shared" si="24"/>
        <v>N/A</v>
      </c>
      <c r="D260" s="23" t="str">
        <f t="shared" si="24"/>
        <v>N/A</v>
      </c>
    </row>
    <row r="261" spans="1:4" ht="106" customHeight="1" x14ac:dyDescent="0.2">
      <c r="A261" s="23" t="s">
        <v>332</v>
      </c>
      <c r="B261" s="21" t="s">
        <v>695</v>
      </c>
      <c r="C261" s="17" t="str">
        <f>_xlfn.TEXTJOIN(CHAR(10),TRUE,$F$22:$F$23)</f>
        <v>ISO 15223-1
ISO 20417</v>
      </c>
      <c r="D261" s="17" t="str">
        <f>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262" spans="1:4" ht="71" customHeight="1" x14ac:dyDescent="0.2">
      <c r="A262" s="23" t="s">
        <v>333</v>
      </c>
      <c r="B262" s="21" t="s">
        <v>695</v>
      </c>
      <c r="C262" s="17" t="str">
        <f>_xlfn.TEXTJOIN(CHAR(10),TRUE,$F$22:$F$23)</f>
        <v>ISO 15223-1
ISO 20417</v>
      </c>
      <c r="D262" s="17" t="str">
        <f>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263" spans="1:4" x14ac:dyDescent="0.2">
      <c r="A263" s="23" t="s">
        <v>334</v>
      </c>
      <c r="B263" s="21" t="s">
        <v>753</v>
      </c>
      <c r="C263" s="23" t="str">
        <f>$G$1</f>
        <v>N/A</v>
      </c>
      <c r="D263" s="23" t="str">
        <f>$G$1</f>
        <v>N/A</v>
      </c>
    </row>
    <row r="264" spans="1:4" ht="34" x14ac:dyDescent="0.2">
      <c r="A264" s="17" t="s">
        <v>335</v>
      </c>
      <c r="B264" s="21" t="s">
        <v>753</v>
      </c>
      <c r="C264" s="23" t="str">
        <f>$G$1</f>
        <v>N/A</v>
      </c>
      <c r="D264" s="23" t="str">
        <f>$G$1</f>
        <v>N/A</v>
      </c>
    </row>
  </sheetData>
  <mergeCells count="54">
    <mergeCell ref="A29:D29"/>
    <mergeCell ref="A6:D6"/>
    <mergeCell ref="A7:D7"/>
    <mergeCell ref="A14:D14"/>
    <mergeCell ref="A19:D19"/>
    <mergeCell ref="A28:D28"/>
    <mergeCell ref="A76:D76"/>
    <mergeCell ref="A40:D40"/>
    <mergeCell ref="A41:D41"/>
    <mergeCell ref="A42:D42"/>
    <mergeCell ref="A46:D46"/>
    <mergeCell ref="A49:D49"/>
    <mergeCell ref="A50:D50"/>
    <mergeCell ref="A55:D55"/>
    <mergeCell ref="A57:D57"/>
    <mergeCell ref="A59:D59"/>
    <mergeCell ref="A63:D63"/>
    <mergeCell ref="A64:D64"/>
    <mergeCell ref="A125:D125"/>
    <mergeCell ref="A79:D79"/>
    <mergeCell ref="A80:D80"/>
    <mergeCell ref="A84:D84"/>
    <mergeCell ref="A89:D89"/>
    <mergeCell ref="A91:D91"/>
    <mergeCell ref="A104:D104"/>
    <mergeCell ref="A107:D107"/>
    <mergeCell ref="A108:D108"/>
    <mergeCell ref="A111:D111"/>
    <mergeCell ref="A115:D115"/>
    <mergeCell ref="A120:D120"/>
    <mergeCell ref="A173:D173"/>
    <mergeCell ref="A134:D134"/>
    <mergeCell ref="A135:D135"/>
    <mergeCell ref="A138:D138"/>
    <mergeCell ref="A143:D143"/>
    <mergeCell ref="A148:D148"/>
    <mergeCell ref="A156:D156"/>
    <mergeCell ref="A160:D160"/>
    <mergeCell ref="A162:D162"/>
    <mergeCell ref="A166:D166"/>
    <mergeCell ref="A171:D171"/>
    <mergeCell ref="A172:D172"/>
    <mergeCell ref="A255:D255"/>
    <mergeCell ref="A182:D182"/>
    <mergeCell ref="A183:D183"/>
    <mergeCell ref="A188:D188"/>
    <mergeCell ref="A206:D206"/>
    <mergeCell ref="A207:D207"/>
    <mergeCell ref="A218:D218"/>
    <mergeCell ref="A219:D219"/>
    <mergeCell ref="A230:D230"/>
    <mergeCell ref="A240:D240"/>
    <mergeCell ref="A243:D243"/>
    <mergeCell ref="A246:D246"/>
  </mergeCells>
  <dataValidations count="1">
    <dataValidation type="list" allowBlank="1" showInputMessage="1" showErrorMessage="1" sqref="B4:B5 B8:B13 B15:B18 B20:B25 B189:B205 B43:B45 B47:B48 B51:B54 B56 B58 B30:B39 B60:B62 B65:B75 B81:B83 B85:B88 B157:B159 B116:B119 B90 B105:B106 B109:B110 B112:B114 B121:B124 B126:B133 B136:B137 B139:B142 B144:B147 B92:B103 B256:B264 B163:B165 B161 B167:B168 B149:B155 B184:B187 B208:B217 B174:B181 B77:B78 B220:B229 B244:B245 B241:B242 B231:B239 B247:B254" xr:uid="{F9757310-4EC6-0C48-856A-CBDF060D35D5}">
      <formula1>"是,否"</formula1>
    </dataValidation>
  </dataValidations>
  <pageMargins left="0.7" right="0.7" top="0.75" bottom="0.75" header="0.3" footer="0.3"/>
  <pageSetup paperSize="9"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970D8A-45A4-8D4C-990D-1E741A24A89D}">
  <dimension ref="A1:J264"/>
  <sheetViews>
    <sheetView topLeftCell="B1" zoomScale="90" zoomScaleNormal="90" workbookViewId="0">
      <selection activeCell="G32" sqref="G32"/>
    </sheetView>
  </sheetViews>
  <sheetFormatPr baseColWidth="10" defaultRowHeight="16" x14ac:dyDescent="0.2"/>
  <cols>
    <col min="1" max="1" width="117.1640625" style="26" customWidth="1"/>
    <col min="2" max="2" width="6.83203125" style="34" customWidth="1"/>
    <col min="3" max="3" width="19.33203125" style="35" customWidth="1"/>
    <col min="4" max="4" width="63" style="35" customWidth="1"/>
    <col min="5" max="5" width="6.6640625" style="35" customWidth="1"/>
    <col min="6" max="6" width="16.5" style="34" customWidth="1"/>
    <col min="7" max="7" width="52.33203125" style="35" customWidth="1"/>
    <col min="8" max="8" width="6.33203125" style="35" customWidth="1"/>
    <col min="9" max="9" width="30.33203125" style="37" customWidth="1"/>
    <col min="10" max="10" width="16.5" style="35" customWidth="1"/>
    <col min="11" max="16384" width="10.83203125" style="35"/>
  </cols>
  <sheetData>
    <row r="1" spans="1:10" ht="17" x14ac:dyDescent="0.2">
      <c r="A1" s="47" t="s">
        <v>76</v>
      </c>
      <c r="F1" s="53" t="s">
        <v>68</v>
      </c>
      <c r="G1" s="35" t="s">
        <v>727</v>
      </c>
      <c r="I1" s="48" t="s">
        <v>116</v>
      </c>
    </row>
    <row r="2" spans="1:10" x14ac:dyDescent="0.2">
      <c r="A2" s="35"/>
    </row>
    <row r="3" spans="1:10" ht="34" x14ac:dyDescent="0.2">
      <c r="A3" s="49" t="s">
        <v>72</v>
      </c>
      <c r="B3" s="24" t="s">
        <v>39</v>
      </c>
      <c r="C3" s="49" t="s">
        <v>40</v>
      </c>
      <c r="D3" s="49" t="s">
        <v>87</v>
      </c>
      <c r="E3" s="5"/>
      <c r="F3" s="55" t="s">
        <v>68</v>
      </c>
      <c r="G3" s="55" t="s">
        <v>69</v>
      </c>
      <c r="I3" s="24" t="s">
        <v>796</v>
      </c>
      <c r="J3" s="24" t="s">
        <v>786</v>
      </c>
    </row>
    <row r="4" spans="1:10" ht="148" customHeight="1" x14ac:dyDescent="0.2">
      <c r="A4" s="17" t="s">
        <v>103</v>
      </c>
      <c r="B4" s="21" t="s">
        <v>695</v>
      </c>
      <c r="C4" s="17" t="str">
        <f>_xlfn.TEXTJOIN(CHAR(10),TRUE,$F$4:$F$22)</f>
        <v>ISO 13485
ISO 14971
ISO 10555-1
ISO 10555-5
ISO 10993-1
ISO 10993-3
ISO 10993-4
ISO 10993-5
ISO 10993-6
ISO 10993-10
ISO 10993-11
ISO 10993-12
ISO 14937
ISO 23908
ISO 7864
ISO 80369-7
ISO 80369-20
ISO 8536-4
ISO 9626</v>
      </c>
      <c r="D4" s="17" t="str">
        <f>_xlfn.TEXTJOIN(CHAR(10),TRUE,$I$4:$I$30)</f>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c r="E4" s="37"/>
      <c r="F4" s="51" t="s">
        <v>65</v>
      </c>
      <c r="G4" s="22" t="s">
        <v>718</v>
      </c>
      <c r="I4" s="22" t="s">
        <v>1002</v>
      </c>
      <c r="J4" s="51"/>
    </row>
    <row r="5" spans="1:10" ht="93" customHeight="1" x14ac:dyDescent="0.2">
      <c r="A5" s="17" t="s">
        <v>37</v>
      </c>
      <c r="B5" s="21" t="s">
        <v>695</v>
      </c>
      <c r="C5" s="17" t="str">
        <f>$F$5</f>
        <v>ISO 14971</v>
      </c>
      <c r="D5" s="17" t="str">
        <f>_xlfn.TEXTJOIN(CHAR(10),TRUE,$I$4:$I$30)</f>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c r="E5" s="37"/>
      <c r="F5" s="51" t="s">
        <v>66</v>
      </c>
      <c r="G5" s="22" t="s">
        <v>719</v>
      </c>
      <c r="I5" s="22" t="s">
        <v>1003</v>
      </c>
      <c r="J5" s="51"/>
    </row>
    <row r="6" spans="1:10" ht="34" x14ac:dyDescent="0.2">
      <c r="A6" s="69" t="s">
        <v>38</v>
      </c>
      <c r="B6" s="70"/>
      <c r="C6" s="70"/>
      <c r="D6" s="71"/>
      <c r="E6" s="37"/>
      <c r="F6" s="51" t="s">
        <v>837</v>
      </c>
      <c r="G6" s="22" t="s">
        <v>838</v>
      </c>
      <c r="I6" s="22" t="s">
        <v>1004</v>
      </c>
      <c r="J6" s="51"/>
    </row>
    <row r="7" spans="1:10" ht="34" x14ac:dyDescent="0.2">
      <c r="A7" s="69" t="s">
        <v>104</v>
      </c>
      <c r="B7" s="70"/>
      <c r="C7" s="70"/>
      <c r="D7" s="71"/>
      <c r="E7" s="37"/>
      <c r="F7" s="51" t="s">
        <v>61</v>
      </c>
      <c r="G7" s="22" t="s">
        <v>1018</v>
      </c>
      <c r="I7" s="22" t="s">
        <v>1005</v>
      </c>
      <c r="J7" s="51"/>
    </row>
    <row r="8" spans="1:10" ht="72" customHeight="1" x14ac:dyDescent="0.2">
      <c r="A8" s="17" t="s">
        <v>105</v>
      </c>
      <c r="B8" s="21" t="s">
        <v>695</v>
      </c>
      <c r="C8" s="17" t="str">
        <f t="shared" ref="C8:C13" si="0">$F$5</f>
        <v>ISO 14971</v>
      </c>
      <c r="D8" s="17" t="str">
        <f>_xlfn.TEXTJOIN(CHAR(10),TRUE,$I$4:$I$30)</f>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c r="E8" s="37"/>
      <c r="F8" s="61" t="s">
        <v>49</v>
      </c>
      <c r="G8" s="60" t="s">
        <v>720</v>
      </c>
      <c r="I8" s="22" t="s">
        <v>1006</v>
      </c>
      <c r="J8" s="51"/>
    </row>
    <row r="9" spans="1:10" ht="55" customHeight="1" x14ac:dyDescent="0.2">
      <c r="A9" s="17" t="s">
        <v>106</v>
      </c>
      <c r="B9" s="21" t="s">
        <v>695</v>
      </c>
      <c r="C9" s="17" t="str">
        <f t="shared" si="0"/>
        <v>ISO 14971</v>
      </c>
      <c r="D9" s="17" t="str">
        <f t="shared" ref="D9:D13" si="1">_xlfn.TEXTJOIN(CHAR(10),TRUE,$I$4:$I$30)</f>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c r="E9" s="37"/>
      <c r="F9" s="51" t="s">
        <v>848</v>
      </c>
      <c r="G9" s="22" t="s">
        <v>849</v>
      </c>
      <c r="I9" s="22" t="s">
        <v>1007</v>
      </c>
      <c r="J9" s="51"/>
    </row>
    <row r="10" spans="1:10" ht="57" customHeight="1" x14ac:dyDescent="0.2">
      <c r="A10" s="17" t="s">
        <v>107</v>
      </c>
      <c r="B10" s="21" t="s">
        <v>695</v>
      </c>
      <c r="C10" s="17" t="str">
        <f t="shared" si="0"/>
        <v>ISO 14971</v>
      </c>
      <c r="D10" s="17" t="str">
        <f t="shared" si="1"/>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c r="E10" s="37"/>
      <c r="F10" s="51" t="s">
        <v>55</v>
      </c>
      <c r="G10" s="22" t="s">
        <v>722</v>
      </c>
      <c r="I10" s="22" t="s">
        <v>1008</v>
      </c>
      <c r="J10" s="51"/>
    </row>
    <row r="11" spans="1:10" ht="59" customHeight="1" x14ac:dyDescent="0.2">
      <c r="A11" s="17" t="s">
        <v>156</v>
      </c>
      <c r="B11" s="21" t="s">
        <v>695</v>
      </c>
      <c r="C11" s="17" t="str">
        <f t="shared" si="0"/>
        <v>ISO 14971</v>
      </c>
      <c r="D11" s="17" t="str">
        <f t="shared" si="1"/>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c r="E11" s="37"/>
      <c r="F11" s="51" t="s">
        <v>53</v>
      </c>
      <c r="G11" s="22" t="s">
        <v>721</v>
      </c>
      <c r="I11" s="22" t="s">
        <v>1009</v>
      </c>
      <c r="J11" s="51"/>
    </row>
    <row r="12" spans="1:10" ht="73" customHeight="1" x14ac:dyDescent="0.2">
      <c r="A12" s="17" t="s">
        <v>108</v>
      </c>
      <c r="B12" s="21" t="s">
        <v>695</v>
      </c>
      <c r="C12" s="17" t="str">
        <f t="shared" si="0"/>
        <v>ISO 14971</v>
      </c>
      <c r="D12" s="17" t="str">
        <f t="shared" si="1"/>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c r="E12" s="37"/>
      <c r="F12" s="51" t="s">
        <v>1021</v>
      </c>
      <c r="G12" s="22" t="s">
        <v>1022</v>
      </c>
      <c r="I12" s="22" t="s">
        <v>1017</v>
      </c>
      <c r="J12" s="51"/>
    </row>
    <row r="13" spans="1:10" ht="52" customHeight="1" x14ac:dyDescent="0.2">
      <c r="A13" s="17" t="s">
        <v>155</v>
      </c>
      <c r="B13" s="21" t="s">
        <v>695</v>
      </c>
      <c r="C13" s="17" t="str">
        <f t="shared" si="0"/>
        <v>ISO 14971</v>
      </c>
      <c r="D13" s="17" t="str">
        <f t="shared" si="1"/>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c r="E13" s="37"/>
      <c r="F13" s="51" t="s">
        <v>51</v>
      </c>
      <c r="G13" s="22" t="s">
        <v>723</v>
      </c>
      <c r="I13" s="22" t="s">
        <v>1010</v>
      </c>
      <c r="J13" s="51"/>
    </row>
    <row r="14" spans="1:10" ht="64" customHeight="1" x14ac:dyDescent="0.2">
      <c r="A14" s="73" t="s">
        <v>109</v>
      </c>
      <c r="B14" s="73"/>
      <c r="C14" s="73"/>
      <c r="D14" s="73"/>
      <c r="F14" s="51" t="s">
        <v>743</v>
      </c>
      <c r="G14" s="22" t="s">
        <v>744</v>
      </c>
      <c r="I14" s="22" t="s">
        <v>1011</v>
      </c>
      <c r="J14" s="51"/>
    </row>
    <row r="15" spans="1:10" ht="50" customHeight="1" x14ac:dyDescent="0.2">
      <c r="A15" s="17" t="s">
        <v>41</v>
      </c>
      <c r="B15" s="21" t="s">
        <v>695</v>
      </c>
      <c r="C15" s="17" t="str">
        <f>$F$5</f>
        <v>ISO 14971</v>
      </c>
      <c r="D15" s="17" t="str">
        <f>_xlfn.TEXTJOIN(CHAR(10),TRUE,$I$4:$I$30)</f>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c r="F15" s="51" t="s">
        <v>59</v>
      </c>
      <c r="G15" s="22" t="s">
        <v>724</v>
      </c>
      <c r="I15" s="22" t="s">
        <v>1012</v>
      </c>
      <c r="J15" s="51"/>
    </row>
    <row r="16" spans="1:10" ht="82" customHeight="1" x14ac:dyDescent="0.2">
      <c r="A16" s="17" t="s">
        <v>110</v>
      </c>
      <c r="B16" s="21" t="s">
        <v>695</v>
      </c>
      <c r="C16" s="17" t="str">
        <f>$F$5</f>
        <v>ISO 14971</v>
      </c>
      <c r="D16" s="17" t="str">
        <f>_xlfn.TEXTJOIN(CHAR(10),TRUE,$I$4:$I$30)</f>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c r="F16" s="51" t="s">
        <v>841</v>
      </c>
      <c r="G16" s="17" t="s">
        <v>842</v>
      </c>
      <c r="I16" s="22" t="s">
        <v>1013</v>
      </c>
      <c r="J16" s="51"/>
    </row>
    <row r="17" spans="1:10" ht="78" customHeight="1" x14ac:dyDescent="0.2">
      <c r="A17" s="17" t="s">
        <v>111</v>
      </c>
      <c r="B17" s="21" t="s">
        <v>695</v>
      </c>
      <c r="C17" s="17" t="str">
        <f>$F$5</f>
        <v>ISO 14971</v>
      </c>
      <c r="D17" s="17" t="str">
        <f>_xlfn.TEXTJOIN(CHAR(10),TRUE,$I$4:$I$30)</f>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c r="F17" s="51" t="s">
        <v>734</v>
      </c>
      <c r="G17" s="22" t="s">
        <v>771</v>
      </c>
      <c r="I17" s="22" t="s">
        <v>1014</v>
      </c>
      <c r="J17" s="51"/>
    </row>
    <row r="18" spans="1:10" ht="85" customHeight="1" x14ac:dyDescent="0.2">
      <c r="A18" s="35" t="s">
        <v>15</v>
      </c>
      <c r="B18" s="21" t="s">
        <v>695</v>
      </c>
      <c r="C18" s="17" t="str">
        <f>$F$5</f>
        <v>ISO 14971</v>
      </c>
      <c r="D18" s="17" t="str">
        <f>_xlfn.TEXTJOIN(CHAR(10),TRUE,$I$4:$I$30)</f>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c r="F18" s="51" t="s">
        <v>57</v>
      </c>
      <c r="G18" s="22" t="s">
        <v>770</v>
      </c>
      <c r="I18" s="22" t="s">
        <v>1015</v>
      </c>
      <c r="J18" s="51"/>
    </row>
    <row r="19" spans="1:10" ht="34" x14ac:dyDescent="0.2">
      <c r="A19" s="72" t="s">
        <v>42</v>
      </c>
      <c r="B19" s="72"/>
      <c r="C19" s="72"/>
      <c r="D19" s="72"/>
      <c r="F19" s="51" t="s">
        <v>749</v>
      </c>
      <c r="G19" s="22" t="s">
        <v>750</v>
      </c>
      <c r="I19" s="22" t="s">
        <v>1016</v>
      </c>
      <c r="J19" s="51"/>
    </row>
    <row r="20" spans="1:10" ht="117" customHeight="1" x14ac:dyDescent="0.2">
      <c r="A20" s="17" t="s">
        <v>43</v>
      </c>
      <c r="B20" s="21" t="s">
        <v>695</v>
      </c>
      <c r="C20" s="17" t="str">
        <f>$F$5&amp;CHAR(10)&amp;$F$21</f>
        <v>ISO 14971
ISO 8536-4</v>
      </c>
      <c r="D20" s="17" t="str">
        <f>_xlfn.TEXTJOIN(CHAR(10),TRUE,$I$4:$I$30)</f>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c r="F20" s="51" t="s">
        <v>1019</v>
      </c>
      <c r="G20" s="22" t="s">
        <v>1020</v>
      </c>
      <c r="I20" s="26"/>
      <c r="J20" s="54"/>
    </row>
    <row r="21" spans="1:10" ht="84" customHeight="1" x14ac:dyDescent="0.2">
      <c r="A21" s="17" t="s">
        <v>44</v>
      </c>
      <c r="B21" s="21" t="s">
        <v>695</v>
      </c>
      <c r="C21" s="17" t="str">
        <f>$F$5&amp;CHAR(10)&amp;$F$21</f>
        <v>ISO 14971
ISO 8536-4</v>
      </c>
      <c r="D21" s="17" t="str">
        <f>_xlfn.TEXTJOIN(CHAR(10),TRUE,$I$4:$I$30)</f>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c r="F21" s="51" t="s">
        <v>739</v>
      </c>
      <c r="G21" s="22" t="s">
        <v>740</v>
      </c>
      <c r="I21" s="26"/>
      <c r="J21" s="54"/>
    </row>
    <row r="22" spans="1:10" ht="146" customHeight="1" x14ac:dyDescent="0.2">
      <c r="A22" s="17" t="s">
        <v>112</v>
      </c>
      <c r="B22" s="21" t="s">
        <v>695</v>
      </c>
      <c r="C22" s="17" t="str">
        <f>F5&amp;CHAR(10)&amp;F19&amp;CHAR(10)&amp;F20&amp;CHAR(10)&amp;F21</f>
        <v>ISO 14971
ISO 80369-7
ISO 80369-20
ISO 8536-4</v>
      </c>
      <c r="D22" s="17" t="str">
        <f>_xlfn.TEXTJOIN(CHAR(10),TRUE,$I$4:$I$30)</f>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c r="F22" s="51" t="s">
        <v>63</v>
      </c>
      <c r="G22" s="22" t="s">
        <v>725</v>
      </c>
      <c r="I22" s="26"/>
      <c r="J22" s="54"/>
    </row>
    <row r="23" spans="1:10" ht="139" customHeight="1" x14ac:dyDescent="0.2">
      <c r="A23" s="17" t="s">
        <v>113</v>
      </c>
      <c r="B23" s="21" t="s">
        <v>695</v>
      </c>
      <c r="C23" s="17" t="str">
        <f>F5&amp;CHAR(10)&amp;F19&amp;CHAR(10)&amp;F20&amp;CHAR(10)&amp;F21</f>
        <v>ISO 14971
ISO 80369-7
ISO 80369-20
ISO 8536-4</v>
      </c>
      <c r="D23" s="17" t="str">
        <f>_xlfn.TEXTJOIN(CHAR(10),TRUE,$I$4:$I$30)</f>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c r="F23" s="51" t="s">
        <v>735</v>
      </c>
      <c r="G23" s="22" t="s">
        <v>736</v>
      </c>
      <c r="I23" s="26"/>
      <c r="J23" s="54"/>
    </row>
    <row r="24" spans="1:10" ht="102" customHeight="1" x14ac:dyDescent="0.2">
      <c r="A24" s="17" t="s">
        <v>115</v>
      </c>
      <c r="B24" s="21" t="s">
        <v>695</v>
      </c>
      <c r="C24" s="17" t="str">
        <f>$F$5</f>
        <v>ISO 14971</v>
      </c>
      <c r="D24" s="17" t="str">
        <f>_xlfn.TEXTJOIN(CHAR(10),TRUE,$I$4:$I$30)</f>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c r="F24" s="51" t="s">
        <v>738</v>
      </c>
      <c r="G24" s="22" t="s">
        <v>737</v>
      </c>
      <c r="I24" s="26"/>
      <c r="J24" s="54"/>
    </row>
    <row r="25" spans="1:10" ht="118" customHeight="1" x14ac:dyDescent="0.2">
      <c r="A25" s="17" t="s">
        <v>114</v>
      </c>
      <c r="B25" s="21" t="s">
        <v>753</v>
      </c>
      <c r="C25" s="23" t="str">
        <f>$G$1</f>
        <v>N/A</v>
      </c>
      <c r="D25" s="23" t="str">
        <f>$G$1</f>
        <v>N/A</v>
      </c>
      <c r="F25" s="51" t="s">
        <v>1026</v>
      </c>
      <c r="G25" s="17" t="s">
        <v>1025</v>
      </c>
      <c r="I25" s="26"/>
      <c r="J25" s="54"/>
    </row>
    <row r="26" spans="1:10" ht="32" customHeight="1" x14ac:dyDescent="0.2">
      <c r="F26" s="51" t="s">
        <v>1023</v>
      </c>
      <c r="G26" s="17" t="s">
        <v>1024</v>
      </c>
      <c r="I26" s="26"/>
      <c r="J26" s="54"/>
    </row>
    <row r="27" spans="1:10" ht="34" x14ac:dyDescent="0.2">
      <c r="A27" s="49" t="s">
        <v>74</v>
      </c>
      <c r="B27" s="24" t="s">
        <v>39</v>
      </c>
      <c r="C27" s="49" t="s">
        <v>40</v>
      </c>
      <c r="D27" s="49" t="s">
        <v>116</v>
      </c>
      <c r="F27" s="51" t="s">
        <v>751</v>
      </c>
      <c r="G27" s="22" t="s">
        <v>752</v>
      </c>
      <c r="I27" s="26"/>
      <c r="J27" s="54"/>
    </row>
    <row r="28" spans="1:10" ht="34" x14ac:dyDescent="0.2">
      <c r="A28" s="74" t="s">
        <v>118</v>
      </c>
      <c r="B28" s="74"/>
      <c r="C28" s="74"/>
      <c r="D28" s="74"/>
      <c r="F28" s="51" t="s">
        <v>741</v>
      </c>
      <c r="G28" s="17" t="s">
        <v>742</v>
      </c>
    </row>
    <row r="29" spans="1:10" ht="34" x14ac:dyDescent="0.2">
      <c r="A29" s="73" t="s">
        <v>117</v>
      </c>
      <c r="B29" s="73"/>
      <c r="C29" s="73"/>
      <c r="D29" s="73"/>
      <c r="F29" s="51" t="s">
        <v>728</v>
      </c>
      <c r="G29" s="17" t="s">
        <v>729</v>
      </c>
    </row>
    <row r="30" spans="1:10" ht="65" customHeight="1" x14ac:dyDescent="0.2">
      <c r="A30" s="23" t="s">
        <v>137</v>
      </c>
      <c r="B30" s="21" t="s">
        <v>695</v>
      </c>
      <c r="C30" s="17" t="str">
        <f>_xlfn.TEXTJOIN(CHAR(10),TRUE,$F$5:$F$22)</f>
        <v>ISO 14971
ISO 10555-1
ISO 10555-5
ISO 10993-1
ISO 10993-3
ISO 10993-4
ISO 10993-5
ISO 10993-6
ISO 10993-10
ISO 10993-11
ISO 10993-12
ISO 14937
ISO 23908
ISO 7864
ISO 80369-7
ISO 80369-20
ISO 8536-4
ISO 9626</v>
      </c>
      <c r="D30" s="17" t="str">
        <f>_xlfn.TEXTJOIN(CHAR(10),TRUE,$I$4:$I$30)</f>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c r="F30" s="51" t="s">
        <v>841</v>
      </c>
      <c r="G30" s="17" t="s">
        <v>842</v>
      </c>
    </row>
    <row r="31" spans="1:10" ht="117" customHeight="1" x14ac:dyDescent="0.2">
      <c r="A31" s="17" t="s">
        <v>136</v>
      </c>
      <c r="B31" s="21" t="s">
        <v>695</v>
      </c>
      <c r="C31" s="17" t="str">
        <f>_xlfn.TEXTJOIN(CHAR(10),TRUE,$F$6:$F$12)</f>
        <v>ISO 10555-1
ISO 10555-5
ISO 10993-1
ISO 10993-3
ISO 10993-4
ISO 10993-5
ISO 10993-6</v>
      </c>
      <c r="D31" s="17" t="str">
        <f>_xlfn.TEXTJOIN(CHAR(10),TRUE,$I$4:$I$30)</f>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c r="F31" s="51" t="s">
        <v>726</v>
      </c>
      <c r="G31" s="17" t="s">
        <v>845</v>
      </c>
    </row>
    <row r="32" spans="1:10" ht="110" customHeight="1" x14ac:dyDescent="0.2">
      <c r="A32" s="23" t="s">
        <v>135</v>
      </c>
      <c r="B32" s="21" t="s">
        <v>695</v>
      </c>
      <c r="C32" s="17" t="str">
        <f>_xlfn.TEXTJOIN(CHAR(10),TRUE,$F$6:$F$12)</f>
        <v>ISO 10555-1
ISO 10555-5
ISO 10993-1
ISO 10993-3
ISO 10993-4
ISO 10993-5
ISO 10993-6</v>
      </c>
      <c r="D32" s="17" t="str">
        <f>_xlfn.TEXTJOIN(CHAR(10),TRUE,$I$4:$I$30)</f>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c r="F32" s="54"/>
      <c r="G32" s="37"/>
    </row>
    <row r="33" spans="1:7" ht="108" customHeight="1" x14ac:dyDescent="0.2">
      <c r="A33" s="23" t="s">
        <v>134</v>
      </c>
      <c r="B33" s="21" t="s">
        <v>695</v>
      </c>
      <c r="C33" s="17" t="str">
        <f>F4&amp;CHAR(10)&amp;_xlfn.TEXTJOIN(CHAR(10),TRUE,$F$13:$F$18)&amp;CHAR(10)&amp;F22</f>
        <v>ISO 13485
ISO 10993-10
ISO 10993-11
ISO 10993-12
ISO 14937
ISO 23908
ISO 7864
ISO 9626</v>
      </c>
      <c r="D33" s="17" t="str">
        <f>_xlfn.TEXTJOIN(CHAR(10),TRUE,$I$4:$I$30)</f>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c r="F33" s="54"/>
      <c r="G33" s="37"/>
    </row>
    <row r="34" spans="1:7" x14ac:dyDescent="0.2">
      <c r="A34" s="23" t="s">
        <v>133</v>
      </c>
      <c r="B34" s="21" t="s">
        <v>753</v>
      </c>
      <c r="C34" s="23" t="str">
        <f>$G$1</f>
        <v>N/A</v>
      </c>
      <c r="D34" s="23" t="str">
        <f>$G$1</f>
        <v>N/A</v>
      </c>
      <c r="F34" s="54"/>
      <c r="G34" s="26"/>
    </row>
    <row r="35" spans="1:7" ht="73" customHeight="1" x14ac:dyDescent="0.2">
      <c r="A35" s="23" t="s">
        <v>132</v>
      </c>
      <c r="B35" s="21" t="s">
        <v>695</v>
      </c>
      <c r="C35" s="17" t="str">
        <f>_xlfn.TEXTJOIN(CHAR(10),TRUE,$F$13:$F$18)&amp;CHAR(10)&amp;F22</f>
        <v>ISO 10993-10
ISO 10993-11
ISO 10993-12
ISO 14937
ISO 23908
ISO 7864
ISO 9626</v>
      </c>
      <c r="D35" s="17" t="str">
        <f>_xlfn.TEXTJOIN(CHAR(10),TRUE,$I$4:$I$30)</f>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36" spans="1:7" ht="79" customHeight="1" x14ac:dyDescent="0.2">
      <c r="A36" s="23" t="s">
        <v>131</v>
      </c>
      <c r="B36" s="21" t="s">
        <v>695</v>
      </c>
      <c r="C36" s="17" t="str">
        <f>_xlfn.TEXTJOIN(CHAR(10),TRUE,$F$13:$F$18)&amp;CHAR(10)&amp;F22</f>
        <v>ISO 10993-10
ISO 10993-11
ISO 10993-12
ISO 14937
ISO 23908
ISO 7864
ISO 9626</v>
      </c>
      <c r="D36" s="17" t="str">
        <f>_xlfn.TEXTJOIN(CHAR(10),TRUE,$I$4:$I$30)</f>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37" spans="1:7" ht="96" customHeight="1" x14ac:dyDescent="0.2">
      <c r="A37" s="23" t="s">
        <v>119</v>
      </c>
      <c r="B37" s="21" t="s">
        <v>695</v>
      </c>
      <c r="C37" s="17" t="str">
        <f>F21&amp;CHAR(10)&amp;_xlfn.TEXTJOIN(CHAR(10),TRUE,$F$13:$F$18)&amp;CHAR(10)&amp;F22</f>
        <v>ISO 8536-4
ISO 10993-10
ISO 10993-11
ISO 10993-12
ISO 14937
ISO 23908
ISO 7864
ISO 9626</v>
      </c>
      <c r="D37" s="17" t="str">
        <f>_xlfn.TEXTJOIN(CHAR(10),TRUE,$I$4:$I$30)</f>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c r="F37" s="54"/>
      <c r="G37" s="37"/>
    </row>
    <row r="38" spans="1:7" ht="138" customHeight="1" x14ac:dyDescent="0.2">
      <c r="A38" s="17" t="s">
        <v>120</v>
      </c>
      <c r="B38" s="21" t="s">
        <v>695</v>
      </c>
      <c r="C38" s="17" t="str">
        <f>F5&amp;CHAR(10)&amp;_xlfn.TEXTJOIN(CHAR(10),TRUE,$F$25:$F$27)</f>
        <v>ISO 14971
IEC 60601-1-6
IEC 62304
IEC 62366-1</v>
      </c>
      <c r="D38" s="17" t="str">
        <f>_xlfn.TEXTJOIN(CHAR(10),TRUE,$I$4:$I$30)</f>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39" spans="1:7" ht="133" customHeight="1" x14ac:dyDescent="0.2">
      <c r="A39" s="17" t="s">
        <v>797</v>
      </c>
      <c r="B39" s="21" t="s">
        <v>695</v>
      </c>
      <c r="C39" s="17" t="str">
        <f>F4&amp;CHAR(10)&amp;F5</f>
        <v>ISO 13485
ISO 14971</v>
      </c>
      <c r="D39" s="17" t="str">
        <f>_xlfn.TEXTJOIN(CHAR(10),TRUE,$I$4:$I$30)</f>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40" spans="1:7" ht="16" customHeight="1" x14ac:dyDescent="0.2">
      <c r="A40" s="65" t="s">
        <v>121</v>
      </c>
      <c r="B40" s="65"/>
      <c r="C40" s="65"/>
      <c r="D40" s="65"/>
    </row>
    <row r="41" spans="1:7" ht="16" customHeight="1" x14ac:dyDescent="0.2">
      <c r="A41" s="65" t="s">
        <v>122</v>
      </c>
      <c r="B41" s="65"/>
      <c r="C41" s="65"/>
      <c r="D41" s="65"/>
    </row>
    <row r="42" spans="1:7" ht="29" customHeight="1" x14ac:dyDescent="0.2">
      <c r="A42" s="73" t="s">
        <v>123</v>
      </c>
      <c r="B42" s="73"/>
      <c r="C42" s="73"/>
      <c r="D42" s="73"/>
    </row>
    <row r="43" spans="1:7" ht="72" customHeight="1" x14ac:dyDescent="0.2">
      <c r="A43" s="22" t="s">
        <v>124</v>
      </c>
      <c r="B43" s="21" t="s">
        <v>695</v>
      </c>
      <c r="C43" s="17" t="str">
        <f>$F$5&amp;CHAR(10)&amp;_xlfn.TEXTJOIN(CHAR(10),TRUE,$F$13:$F$18)&amp;CHAR(10)&amp;F22</f>
        <v>ISO 14971
ISO 10993-10
ISO 10993-11
ISO 10993-12
ISO 14937
ISO 23908
ISO 7864
ISO 9626</v>
      </c>
      <c r="D43" s="17" t="str">
        <f>_xlfn.TEXTJOIN(CHAR(10),TRUE,$I$4:$I$30)</f>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44" spans="1:7" ht="83" customHeight="1" x14ac:dyDescent="0.2">
      <c r="A44" s="23" t="s">
        <v>125</v>
      </c>
      <c r="B44" s="21" t="s">
        <v>695</v>
      </c>
      <c r="C44" s="17" t="str">
        <f>$F$5&amp;CHAR(10)&amp;_xlfn.TEXTJOIN(CHAR(10),TRUE,$F$13:$F$18)&amp;CHAR(10)&amp;F22</f>
        <v>ISO 14971
ISO 10993-10
ISO 10993-11
ISO 10993-12
ISO 14937
ISO 23908
ISO 7864
ISO 9626</v>
      </c>
      <c r="D44" s="17" t="str">
        <f>_xlfn.TEXTJOIN(CHAR(10),TRUE,$I$4:$I$30)</f>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45" spans="1:7" ht="91" customHeight="1" x14ac:dyDescent="0.2">
      <c r="A45" s="22" t="s">
        <v>126</v>
      </c>
      <c r="B45" s="21" t="s">
        <v>695</v>
      </c>
      <c r="C45" s="17" t="str">
        <f>$F$5&amp;CHAR(10)&amp;_xlfn.TEXTJOIN(CHAR(10),TRUE,$F$13:$F$18)&amp;CHAR(10)&amp;F22</f>
        <v>ISO 14971
ISO 10993-10
ISO 10993-11
ISO 10993-12
ISO 14937
ISO 23908
ISO 7864
ISO 9626</v>
      </c>
      <c r="D45" s="17" t="str">
        <f>_xlfn.TEXTJOIN(CHAR(10),TRUE,$I$4:$I$30)</f>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46" spans="1:7" x14ac:dyDescent="0.2">
      <c r="A46" s="73" t="s">
        <v>127</v>
      </c>
      <c r="B46" s="73"/>
      <c r="C46" s="73"/>
      <c r="D46" s="73"/>
    </row>
    <row r="47" spans="1:7" ht="121" customHeight="1" x14ac:dyDescent="0.2">
      <c r="A47" s="17" t="s">
        <v>255</v>
      </c>
      <c r="B47" s="21" t="s">
        <v>695</v>
      </c>
      <c r="C47" s="17" t="str">
        <f>$F$5&amp;CHAR(10)&amp;$F$28</f>
        <v>ISO 14971
ISO 10993-7</v>
      </c>
      <c r="D47" s="17" t="str">
        <f>$I$6&amp;CHAR(10)&amp;_xlfn.TEXTJOIN(CHAR(10),TRUE,$I$9:$I$18)&amp;CHAR(10)&amp;$I$25&amp;CHAR(10)&amp;$I$27</f>
        <v xml:space="preserve">C010103 - 整合外圍靜脈器材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v>
      </c>
    </row>
    <row r="48" spans="1:7" ht="51" x14ac:dyDescent="0.2">
      <c r="A48" s="17" t="s">
        <v>256</v>
      </c>
      <c r="B48" s="21" t="s">
        <v>753</v>
      </c>
      <c r="C48" s="23" t="str">
        <f>$G$1</f>
        <v>N/A</v>
      </c>
      <c r="D48" s="23" t="str">
        <f>$G$1</f>
        <v>N/A</v>
      </c>
    </row>
    <row r="49" spans="1:4" x14ac:dyDescent="0.2">
      <c r="A49" s="74" t="s">
        <v>154</v>
      </c>
      <c r="B49" s="74"/>
      <c r="C49" s="74"/>
      <c r="D49" s="74"/>
    </row>
    <row r="50" spans="1:4" x14ac:dyDescent="0.2">
      <c r="A50" s="73" t="s">
        <v>128</v>
      </c>
      <c r="B50" s="73"/>
      <c r="C50" s="73"/>
      <c r="D50" s="73"/>
    </row>
    <row r="51" spans="1:4" ht="76" customHeight="1" x14ac:dyDescent="0.2">
      <c r="A51" s="23" t="s">
        <v>130</v>
      </c>
      <c r="B51" s="21"/>
      <c r="C51" s="69" t="s">
        <v>853</v>
      </c>
      <c r="D51" s="71"/>
    </row>
    <row r="52" spans="1:4" ht="96" customHeight="1" x14ac:dyDescent="0.2">
      <c r="A52" s="17" t="s">
        <v>129</v>
      </c>
      <c r="B52" s="21"/>
      <c r="C52" s="69" t="s">
        <v>853</v>
      </c>
      <c r="D52" s="71"/>
    </row>
    <row r="53" spans="1:4" ht="74" customHeight="1" x14ac:dyDescent="0.2">
      <c r="A53" s="17" t="s">
        <v>170</v>
      </c>
      <c r="B53" s="21"/>
      <c r="C53" s="69" t="s">
        <v>853</v>
      </c>
      <c r="D53" s="71"/>
    </row>
    <row r="54" spans="1:4" ht="83" customHeight="1" x14ac:dyDescent="0.2">
      <c r="A54" s="23" t="s">
        <v>158</v>
      </c>
      <c r="B54" s="21"/>
      <c r="C54" s="69" t="s">
        <v>853</v>
      </c>
      <c r="D54" s="71"/>
    </row>
    <row r="55" spans="1:4" ht="17" customHeight="1" x14ac:dyDescent="0.2">
      <c r="A55" s="65" t="s">
        <v>138</v>
      </c>
      <c r="B55" s="65"/>
      <c r="C55" s="65"/>
      <c r="D55" s="65"/>
    </row>
    <row r="56" spans="1:4" ht="85" x14ac:dyDescent="0.2">
      <c r="A56" s="17" t="s">
        <v>157</v>
      </c>
      <c r="B56" s="21" t="s">
        <v>753</v>
      </c>
      <c r="C56" s="23" t="str">
        <f>$G$1</f>
        <v>N/A</v>
      </c>
      <c r="D56" s="23" t="str">
        <f>$G$1</f>
        <v>N/A</v>
      </c>
    </row>
    <row r="57" spans="1:4" ht="17" customHeight="1" x14ac:dyDescent="0.2">
      <c r="A57" s="65" t="s">
        <v>139</v>
      </c>
      <c r="B57" s="65"/>
      <c r="C57" s="65"/>
      <c r="D57" s="65"/>
    </row>
    <row r="58" spans="1:4" ht="17" x14ac:dyDescent="0.2">
      <c r="A58" s="17" t="s">
        <v>762</v>
      </c>
      <c r="B58" s="21"/>
      <c r="C58" s="69" t="s">
        <v>853</v>
      </c>
      <c r="D58" s="71"/>
    </row>
    <row r="59" spans="1:4" ht="17" customHeight="1" x14ac:dyDescent="0.2">
      <c r="A59" s="65" t="s">
        <v>140</v>
      </c>
      <c r="B59" s="65"/>
      <c r="C59" s="65"/>
      <c r="D59" s="65"/>
    </row>
    <row r="60" spans="1:4" ht="160" customHeight="1" x14ac:dyDescent="0.2">
      <c r="A60" s="17" t="s">
        <v>757</v>
      </c>
      <c r="B60" s="21" t="s">
        <v>695</v>
      </c>
      <c r="C60" s="17" t="str">
        <f>$F$5&amp;CHAR(10)&amp;$F$28</f>
        <v>ISO 14971
ISO 10993-7</v>
      </c>
      <c r="D60" s="17" t="str">
        <f>_xlfn.TEXTJOIN(CHAR(10),TRUE,$I$9:$I$27)</f>
        <v>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61" spans="1:4" ht="140" customHeight="1" x14ac:dyDescent="0.2">
      <c r="A61" s="17" t="s">
        <v>754</v>
      </c>
      <c r="B61" s="21" t="s">
        <v>695</v>
      </c>
      <c r="C61" s="17" t="str">
        <f>F5&amp;CHAR(10)&amp;_xlfn.TEXTJOIN(CHAR(10),TRUE,$F$13:$F$18)&amp;CHAR(10)&amp;F22</f>
        <v>ISO 14971
ISO 10993-10
ISO 10993-11
ISO 10993-12
ISO 14937
ISO 23908
ISO 7864
ISO 9626</v>
      </c>
      <c r="D61" s="17" t="str">
        <f>_xlfn.TEXTJOIN(CHAR(10),TRUE,$I$4:$I$30)</f>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62" spans="1:4" ht="143" customHeight="1" x14ac:dyDescent="0.2">
      <c r="A62" s="17" t="s">
        <v>141</v>
      </c>
      <c r="B62" s="21" t="s">
        <v>695</v>
      </c>
      <c r="C62" s="17" t="str">
        <f>F5&amp;CHAR(10)&amp;_xlfn.TEXTJOIN(CHAR(10),TRUE,$F$13:$F$18)&amp;CHAR(10)&amp;F22</f>
        <v>ISO 14971
ISO 10993-10
ISO 10993-11
ISO 10993-12
ISO 14937
ISO 23908
ISO 7864
ISO 9626</v>
      </c>
      <c r="D62" s="17" t="str">
        <f>_xlfn.TEXTJOIN(CHAR(10),TRUE,$I$4:$I$30)</f>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63" spans="1:4" ht="17" customHeight="1" x14ac:dyDescent="0.2">
      <c r="A63" s="74" t="s">
        <v>142</v>
      </c>
      <c r="B63" s="74"/>
      <c r="C63" s="74"/>
      <c r="D63" s="74"/>
    </row>
    <row r="64" spans="1:4" x14ac:dyDescent="0.2">
      <c r="A64" s="72" t="s">
        <v>348</v>
      </c>
      <c r="B64" s="72"/>
      <c r="C64" s="72"/>
      <c r="D64" s="72"/>
    </row>
    <row r="65" spans="1:4" ht="173" customHeight="1" x14ac:dyDescent="0.2">
      <c r="A65" s="23" t="s">
        <v>143</v>
      </c>
      <c r="B65" s="21" t="s">
        <v>695</v>
      </c>
      <c r="C65" s="23" t="str">
        <f>$F$5</f>
        <v>ISO 14971</v>
      </c>
      <c r="D65" s="17" t="str">
        <f>_xlfn.TEXTJOIN(CHAR(10),TRUE,$I$4:$I$30)</f>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66" spans="1:4" ht="98" customHeight="1" x14ac:dyDescent="0.2">
      <c r="A66" s="23" t="s">
        <v>144</v>
      </c>
      <c r="B66" s="21" t="s">
        <v>695</v>
      </c>
      <c r="C66" s="23" t="str">
        <f>$F$5</f>
        <v>ISO 14971</v>
      </c>
      <c r="D66" s="17" t="str">
        <f>_xlfn.TEXTJOIN(CHAR(10),TRUE,$I$4:$I$30)</f>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67" spans="1:4" ht="117" customHeight="1" x14ac:dyDescent="0.2">
      <c r="A67" s="23" t="s">
        <v>145</v>
      </c>
      <c r="B67" s="21" t="s">
        <v>695</v>
      </c>
      <c r="C67" s="23" t="str">
        <f>$F$5</f>
        <v>ISO 14971</v>
      </c>
      <c r="D67" s="17" t="str">
        <f>_xlfn.TEXTJOIN(CHAR(10),TRUE,$I$4:$I$30)</f>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68" spans="1:4" ht="171" customHeight="1" x14ac:dyDescent="0.2">
      <c r="A68" s="23" t="s">
        <v>146</v>
      </c>
      <c r="B68" s="21" t="s">
        <v>695</v>
      </c>
      <c r="C68" s="23" t="str">
        <f>$F$5</f>
        <v>ISO 14971</v>
      </c>
      <c r="D68" s="17" t="str">
        <f>_xlfn.TEXTJOIN(CHAR(10),TRUE,$I$4:$I$30)</f>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69" spans="1:4" ht="94" customHeight="1" x14ac:dyDescent="0.2">
      <c r="A69" s="17" t="s">
        <v>366</v>
      </c>
      <c r="B69" s="21" t="s">
        <v>695</v>
      </c>
      <c r="C69" s="17" t="str">
        <f>_xlfn.TEXTJOIN(CHAR(10),TRUE,$F$23:$F$24)</f>
        <v>IEC 60601-1
IEC 60601-1-2</v>
      </c>
      <c r="D69" s="17" t="str">
        <f>_xlfn.TEXTJOIN(CHAR(10),TRUE,$I$4:$I$30)</f>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70" spans="1:4" ht="51" x14ac:dyDescent="0.2">
      <c r="A70" s="17" t="s">
        <v>147</v>
      </c>
      <c r="B70" s="21" t="s">
        <v>753</v>
      </c>
      <c r="C70" s="23" t="str">
        <f>$G$1</f>
        <v>N/A</v>
      </c>
      <c r="D70" s="23" t="str">
        <f>$G$1</f>
        <v>N/A</v>
      </c>
    </row>
    <row r="71" spans="1:4" ht="185" customHeight="1" x14ac:dyDescent="0.2">
      <c r="A71" s="17" t="s">
        <v>148</v>
      </c>
      <c r="B71" s="21" t="s">
        <v>695</v>
      </c>
      <c r="C71" s="17" t="str">
        <f>F4&amp;CHAR(10)&amp;F5&amp;CHAR(10)&amp;F25&amp;CHAR(10)&amp;F26</f>
        <v>ISO 13485
ISO 14971
IEC 60601-1-6
IEC 62304</v>
      </c>
      <c r="D71" s="17" t="str">
        <f>_xlfn.TEXTJOIN(CHAR(10),TRUE,$I$4:$I$24)&amp;CHAR(10)&amp;I26</f>
        <v xml:space="preserve">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
</v>
      </c>
    </row>
    <row r="72" spans="1:4" ht="141" customHeight="1" x14ac:dyDescent="0.2">
      <c r="A72" s="23" t="s">
        <v>149</v>
      </c>
      <c r="B72" s="21" t="s">
        <v>695</v>
      </c>
      <c r="C72" s="17" t="str">
        <f>_xlfn.TEXTJOIN(CHAR(10),TRUE,$F$23:$F$26)</f>
        <v>IEC 60601-1
IEC 60601-1-2
IEC 60601-1-6
IEC 62304</v>
      </c>
      <c r="D72" s="17" t="str">
        <f>_xlfn.TEXTJOIN(CHAR(10),TRUE,$I$4:$I$24)&amp;CHAR(10)&amp;I27</f>
        <v xml:space="preserve">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
</v>
      </c>
    </row>
    <row r="73" spans="1:4" ht="79" customHeight="1" x14ac:dyDescent="0.2">
      <c r="A73" s="23" t="s">
        <v>150</v>
      </c>
      <c r="B73" s="21" t="s">
        <v>695</v>
      </c>
      <c r="C73" s="17" t="str">
        <f>_xlfn.TEXTJOIN(CHAR(10),TRUE,$F$23:$F$26)</f>
        <v>IEC 60601-1
IEC 60601-1-2
IEC 60601-1-6
IEC 62304</v>
      </c>
      <c r="D73" s="17" t="str">
        <f>_xlfn.TEXTJOIN(CHAR(10),TRUE,$I$4:$I$30)</f>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74" spans="1:4" ht="56" customHeight="1" x14ac:dyDescent="0.2">
      <c r="A74" s="17" t="s">
        <v>598</v>
      </c>
      <c r="B74" s="21" t="s">
        <v>695</v>
      </c>
      <c r="C74" s="17" t="str">
        <f>F4&amp;CHAR(10)&amp;F5&amp;CHAR(10)&amp;F27</f>
        <v>ISO 13485
ISO 14971
IEC 62366-1</v>
      </c>
      <c r="D74" s="17" t="str">
        <f>I25&amp;CHAR(10)&amp;I27</f>
        <v xml:space="preserve">
</v>
      </c>
    </row>
    <row r="75" spans="1:4" ht="139" customHeight="1" x14ac:dyDescent="0.2">
      <c r="A75" s="23" t="s">
        <v>151</v>
      </c>
      <c r="B75" s="21" t="s">
        <v>695</v>
      </c>
      <c r="C75" s="17" t="str">
        <f>_xlfn.TEXTJOIN(CHAR(10),TRUE,$F$25:$F$27)</f>
        <v xml:space="preserve">
IEC 60601-1-6
IEC 62304
IEC 62366-1</v>
      </c>
      <c r="D75" s="17" t="str">
        <f>_xlfn.TEXTJOIN(CHAR(10),TRUE,$I$4:$I$30)</f>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76" spans="1:4" ht="16" customHeight="1" x14ac:dyDescent="0.2">
      <c r="A76" s="72" t="s">
        <v>152</v>
      </c>
      <c r="B76" s="72"/>
      <c r="C76" s="72"/>
      <c r="D76" s="72"/>
    </row>
    <row r="77" spans="1:4" ht="51" x14ac:dyDescent="0.2">
      <c r="A77" s="17" t="s">
        <v>257</v>
      </c>
      <c r="B77" s="21" t="s">
        <v>753</v>
      </c>
      <c r="C77" s="23" t="str">
        <f>$G$1</f>
        <v>N/A</v>
      </c>
      <c r="D77" s="23" t="str">
        <f>$G$1</f>
        <v>N/A</v>
      </c>
    </row>
    <row r="78" spans="1:4" ht="85" x14ac:dyDescent="0.2">
      <c r="A78" s="17" t="s">
        <v>258</v>
      </c>
      <c r="B78" s="21" t="s">
        <v>753</v>
      </c>
      <c r="C78" s="23" t="str">
        <f>$G$1</f>
        <v>N/A</v>
      </c>
      <c r="D78" s="23" t="str">
        <f>$G$1</f>
        <v>N/A</v>
      </c>
    </row>
    <row r="79" spans="1:4" ht="16" customHeight="1" x14ac:dyDescent="0.2">
      <c r="A79" s="65" t="s">
        <v>153</v>
      </c>
      <c r="B79" s="65"/>
      <c r="C79" s="65"/>
      <c r="D79" s="65"/>
    </row>
    <row r="80" spans="1:4" x14ac:dyDescent="0.2">
      <c r="A80" s="73" t="s">
        <v>761</v>
      </c>
      <c r="B80" s="73"/>
      <c r="C80" s="73"/>
      <c r="D80" s="73"/>
    </row>
    <row r="81" spans="1:4" x14ac:dyDescent="0.2">
      <c r="A81" s="23" t="s">
        <v>169</v>
      </c>
      <c r="B81" s="21" t="s">
        <v>753</v>
      </c>
      <c r="C81" s="23" t="str">
        <f t="shared" ref="C81:D83" si="2">$G$1</f>
        <v>N/A</v>
      </c>
      <c r="D81" s="23" t="str">
        <f t="shared" si="2"/>
        <v>N/A</v>
      </c>
    </row>
    <row r="82" spans="1:4" ht="51" x14ac:dyDescent="0.2">
      <c r="A82" s="17" t="s">
        <v>159</v>
      </c>
      <c r="B82" s="21" t="s">
        <v>753</v>
      </c>
      <c r="C82" s="23" t="str">
        <f t="shared" si="2"/>
        <v>N/A</v>
      </c>
      <c r="D82" s="23" t="str">
        <f t="shared" si="2"/>
        <v>N/A</v>
      </c>
    </row>
    <row r="83" spans="1:4" ht="17" x14ac:dyDescent="0.2">
      <c r="A83" s="17" t="s">
        <v>259</v>
      </c>
      <c r="B83" s="21" t="s">
        <v>753</v>
      </c>
      <c r="C83" s="23" t="str">
        <f t="shared" si="2"/>
        <v>N/A</v>
      </c>
      <c r="D83" s="23" t="str">
        <f t="shared" si="2"/>
        <v>N/A</v>
      </c>
    </row>
    <row r="84" spans="1:4" x14ac:dyDescent="0.2">
      <c r="A84" s="72" t="s">
        <v>160</v>
      </c>
      <c r="B84" s="72"/>
      <c r="C84" s="72"/>
      <c r="D84" s="72"/>
    </row>
    <row r="85" spans="1:4" ht="51" x14ac:dyDescent="0.2">
      <c r="A85" s="17" t="s">
        <v>161</v>
      </c>
      <c r="B85" s="21" t="s">
        <v>753</v>
      </c>
      <c r="C85" s="23" t="str">
        <f t="shared" ref="C85:D88" si="3">$G$1</f>
        <v>N/A</v>
      </c>
      <c r="D85" s="23" t="str">
        <f t="shared" si="3"/>
        <v>N/A</v>
      </c>
    </row>
    <row r="86" spans="1:4" ht="68" x14ac:dyDescent="0.2">
      <c r="A86" s="17" t="s">
        <v>168</v>
      </c>
      <c r="B86" s="21" t="s">
        <v>753</v>
      </c>
      <c r="C86" s="23" t="str">
        <f t="shared" si="3"/>
        <v>N/A</v>
      </c>
      <c r="D86" s="23" t="str">
        <f t="shared" si="3"/>
        <v>N/A</v>
      </c>
    </row>
    <row r="87" spans="1:4" x14ac:dyDescent="0.2">
      <c r="A87" s="23" t="s">
        <v>162</v>
      </c>
      <c r="B87" s="21" t="s">
        <v>753</v>
      </c>
      <c r="C87" s="23" t="str">
        <f t="shared" si="3"/>
        <v>N/A</v>
      </c>
      <c r="D87" s="23" t="str">
        <f t="shared" si="3"/>
        <v>N/A</v>
      </c>
    </row>
    <row r="88" spans="1:4" ht="68" x14ac:dyDescent="0.2">
      <c r="A88" s="17" t="s">
        <v>760</v>
      </c>
      <c r="B88" s="21" t="s">
        <v>753</v>
      </c>
      <c r="C88" s="23" t="str">
        <f t="shared" si="3"/>
        <v>N/A</v>
      </c>
      <c r="D88" s="23" t="str">
        <f t="shared" si="3"/>
        <v>N/A</v>
      </c>
    </row>
    <row r="89" spans="1:4" x14ac:dyDescent="0.2">
      <c r="A89" s="65" t="s">
        <v>163</v>
      </c>
      <c r="B89" s="65"/>
      <c r="C89" s="65"/>
      <c r="D89" s="65"/>
    </row>
    <row r="90" spans="1:4" ht="223" customHeight="1" x14ac:dyDescent="0.2">
      <c r="A90" s="17" t="s">
        <v>164</v>
      </c>
      <c r="B90" s="21" t="s">
        <v>695</v>
      </c>
      <c r="C90" s="17" t="str">
        <f>F5&amp;CHAR(10)&amp;_xlfn.TEXTJOIN(CHAR(10),TRUE,$F$17:$F$21)</f>
        <v>ISO 14971
ISO 23908
ISO 7864
ISO 80369-7
ISO 80369-20
ISO 8536-4</v>
      </c>
      <c r="D90" s="17" t="str">
        <f>$I$6&amp;CHAR(10)&amp;_xlfn.TEXTJOIN(CHAR(10),TRUE,$I$9:$I$18)&amp;CHAR(10)&amp;$I$25&amp;CHAR(10)&amp;$I$27</f>
        <v xml:space="preserve">C010103 - 整合外圍靜脈器材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v>
      </c>
    </row>
    <row r="91" spans="1:4" x14ac:dyDescent="0.2">
      <c r="A91" s="72" t="s">
        <v>165</v>
      </c>
      <c r="B91" s="72"/>
      <c r="C91" s="72"/>
      <c r="D91" s="72"/>
    </row>
    <row r="92" spans="1:4" ht="167" customHeight="1" x14ac:dyDescent="0.2">
      <c r="A92" s="23" t="s">
        <v>167</v>
      </c>
      <c r="B92" s="21" t="s">
        <v>695</v>
      </c>
      <c r="C92" s="17" t="str">
        <f>F5&amp;CHAR(10)&amp;_xlfn.TEXTJOIN(CHAR(10),TRUE,$F$13:$F$18)&amp;CHAR(10)&amp;F22</f>
        <v>ISO 14971
ISO 10993-10
ISO 10993-11
ISO 10993-12
ISO 14937
ISO 23908
ISO 7864
ISO 9626</v>
      </c>
      <c r="D92" s="17" t="str">
        <f>_xlfn.TEXTJOIN(CHAR(10),TRUE,$I$4:$I$30)</f>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93" spans="1:4" ht="145" customHeight="1" x14ac:dyDescent="0.2">
      <c r="A93" s="17" t="s">
        <v>166</v>
      </c>
      <c r="B93" s="21" t="s">
        <v>695</v>
      </c>
      <c r="C93" s="17" t="str">
        <f>F5&amp;CHAR(10)&amp;F6&amp;CHAR(10)&amp;_xlfn.TEXTJOIN(CHAR(10),TRUE,$F$19:$F$20)</f>
        <v>ISO 14971
ISO 10555-1
ISO 80369-7
ISO 80369-20</v>
      </c>
      <c r="D93" s="17" t="str">
        <f>_xlfn.TEXTJOIN(CHAR(10),TRUE,$I$4:$I$30)</f>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94" spans="1:4" ht="110" customHeight="1" x14ac:dyDescent="0.2">
      <c r="A94" s="23" t="s">
        <v>172</v>
      </c>
      <c r="B94" s="21" t="s">
        <v>695</v>
      </c>
      <c r="C94" s="23" t="str">
        <f>F5</f>
        <v>ISO 14971</v>
      </c>
      <c r="D94" s="17" t="str">
        <f>_xlfn.TEXTJOIN(CHAR(10),TRUE,$I$4:$I$30)</f>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95" spans="1:4" ht="81" customHeight="1" x14ac:dyDescent="0.2">
      <c r="A95" s="23" t="s">
        <v>759</v>
      </c>
      <c r="B95" s="21" t="s">
        <v>695</v>
      </c>
      <c r="C95" s="17" t="str">
        <f>F5&amp;CHAR(10)&amp;_xlfn.TEXTJOIN(CHAR(10),TRUE,$F$19:$F$21)</f>
        <v>ISO 14971
ISO 80369-7
ISO 80369-20
ISO 8536-4</v>
      </c>
      <c r="D95" s="17" t="str">
        <f>$I$6&amp;CHAR(10)&amp;_xlfn.TEXTJOIN(CHAR(10),TRUE,$I$9:$I$18)&amp;CHAR(10)&amp;$I$25&amp;CHAR(10)&amp;$I$27</f>
        <v xml:space="preserve">C010103 - 整合外圍靜脈器材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v>
      </c>
    </row>
    <row r="96" spans="1:4" ht="116" customHeight="1" x14ac:dyDescent="0.2">
      <c r="A96" s="23" t="s">
        <v>174</v>
      </c>
      <c r="B96" s="21" t="s">
        <v>695</v>
      </c>
      <c r="C96" s="17" t="str">
        <f>$F$5&amp;CHAR(10)&amp;$F$6</f>
        <v>ISO 14971
ISO 10555-1</v>
      </c>
      <c r="D96" s="17" t="str">
        <f>_xlfn.TEXTJOIN(CHAR(10),TRUE,$I$4:$I$30)</f>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97" spans="1:4" ht="82" customHeight="1" x14ac:dyDescent="0.2">
      <c r="A97" s="23" t="s">
        <v>173</v>
      </c>
      <c r="B97" s="21" t="s">
        <v>695</v>
      </c>
      <c r="C97" s="17" t="str">
        <f>$F$5&amp;CHAR(10)&amp;$F$21</f>
        <v>ISO 14971
ISO 8536-4</v>
      </c>
      <c r="D97" s="17" t="str">
        <f>$I$6&amp;CHAR(10)&amp;_xlfn.TEXTJOIN(CHAR(10),TRUE,$I$9:$I$18)&amp;CHAR(10)&amp;$I$25&amp;CHAR(10)&amp;$I$27</f>
        <v xml:space="preserve">C010103 - 整合外圍靜脈器材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v>
      </c>
    </row>
    <row r="98" spans="1:4" ht="68" customHeight="1" x14ac:dyDescent="0.2">
      <c r="A98" s="23" t="s">
        <v>175</v>
      </c>
      <c r="B98" s="21" t="s">
        <v>695</v>
      </c>
      <c r="C98" s="17" t="str">
        <f>$F$5&amp;CHAR(10)&amp;$F$21</f>
        <v>ISO 14971
ISO 8536-4</v>
      </c>
      <c r="D98" s="17" t="str">
        <f>$I$6&amp;CHAR(10)&amp;_xlfn.TEXTJOIN(CHAR(10),TRUE,$I$9:$I$18)&amp;CHAR(10)&amp;$I$25&amp;CHAR(10)&amp;$I$27</f>
        <v xml:space="preserve">C010103 - 整合外圍靜脈器材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v>
      </c>
    </row>
    <row r="99" spans="1:4" ht="103" customHeight="1" x14ac:dyDescent="0.2">
      <c r="A99" s="17" t="s">
        <v>176</v>
      </c>
      <c r="B99" s="21" t="s">
        <v>695</v>
      </c>
      <c r="C99" s="17" t="str">
        <f>F4&amp;CHAR(10)&amp;$F$5&amp;CHAR(10)&amp;$F$21</f>
        <v>ISO 13485
ISO 14971
ISO 8536-4</v>
      </c>
      <c r="D99" s="17" t="str">
        <f>$I$6&amp;CHAR(10)&amp;_xlfn.TEXTJOIN(CHAR(10),TRUE,$I$9:$I$18)&amp;CHAR(10)&amp;$I$25&amp;CHAR(10)&amp;$I$27</f>
        <v xml:space="preserve">C010103 - 整合外圍靜脈器材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v>
      </c>
    </row>
    <row r="100" spans="1:4" ht="107" customHeight="1" x14ac:dyDescent="0.2">
      <c r="A100" s="23" t="s">
        <v>177</v>
      </c>
      <c r="B100" s="21" t="s">
        <v>695</v>
      </c>
      <c r="C100" s="17" t="str">
        <f>$F$4&amp;CHAR(10)&amp;$F$5&amp;CHAR(10)&amp;$F$21</f>
        <v>ISO 13485
ISO 14971
ISO 8536-4</v>
      </c>
      <c r="D100" s="17" t="str">
        <f>$I$6&amp;CHAR(10)&amp;_xlfn.TEXTJOIN(CHAR(10),TRUE,$I$9:$I$18)&amp;CHAR(10)&amp;$I$25&amp;CHAR(10)&amp;$I$27</f>
        <v xml:space="preserve">C010103 - 整合外圍靜脈器材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v>
      </c>
    </row>
    <row r="101" spans="1:4" ht="89" customHeight="1" x14ac:dyDescent="0.2">
      <c r="A101" s="23" t="s">
        <v>178</v>
      </c>
      <c r="B101" s="21" t="s">
        <v>695</v>
      </c>
      <c r="C101" s="17" t="str">
        <f>$F$5&amp;CHAR(10)&amp;$F$6&amp;CHAR(10)&amp;$F$21</f>
        <v>ISO 14971
ISO 10555-1
ISO 8536-4</v>
      </c>
      <c r="D101" s="17" t="str">
        <f>$I$6&amp;CHAR(10)&amp;_xlfn.TEXTJOIN(CHAR(10),TRUE,$I$9:$I$18)&amp;CHAR(10)&amp;$I$25&amp;CHAR(10)&amp;$I$27</f>
        <v xml:space="preserve">C010103 - 整合外圍靜脈器材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v>
      </c>
    </row>
    <row r="102" spans="1:4" x14ac:dyDescent="0.2">
      <c r="A102" s="23" t="s">
        <v>179</v>
      </c>
      <c r="B102" s="21" t="s">
        <v>753</v>
      </c>
      <c r="C102" s="23" t="str">
        <f>$G$1</f>
        <v>N/A</v>
      </c>
      <c r="D102" s="23" t="str">
        <f>$G$1</f>
        <v>N/A</v>
      </c>
    </row>
    <row r="103" spans="1:4" ht="148" customHeight="1" x14ac:dyDescent="0.2">
      <c r="A103" s="17" t="s">
        <v>758</v>
      </c>
      <c r="B103" s="21" t="s">
        <v>695</v>
      </c>
      <c r="C103" s="17" t="str">
        <f>F4&amp;CHAR(10)&amp;$F$5&amp;CHAR(10)&amp;$F$27</f>
        <v>ISO 13485
ISO 14971
IEC 62366-1</v>
      </c>
      <c r="D103" s="17" t="str">
        <f>_xlfn.TEXTJOIN(CHAR(10),TRUE,$I$4:$I$30)</f>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104" spans="1:4" x14ac:dyDescent="0.2">
      <c r="A104" s="65" t="s">
        <v>180</v>
      </c>
      <c r="B104" s="65"/>
      <c r="C104" s="65"/>
      <c r="D104" s="65"/>
    </row>
    <row r="105" spans="1:4" ht="51" x14ac:dyDescent="0.2">
      <c r="A105" s="17" t="s">
        <v>181</v>
      </c>
      <c r="B105" s="21" t="s">
        <v>753</v>
      </c>
      <c r="C105" s="23" t="str">
        <f>$G$1</f>
        <v>N/A</v>
      </c>
      <c r="D105" s="23" t="str">
        <f>$G$1</f>
        <v>N/A</v>
      </c>
    </row>
    <row r="106" spans="1:4" x14ac:dyDescent="0.2">
      <c r="A106" s="23" t="s">
        <v>182</v>
      </c>
      <c r="B106" s="21" t="s">
        <v>753</v>
      </c>
      <c r="C106" s="23" t="str">
        <f>$G$1</f>
        <v>N/A</v>
      </c>
      <c r="D106" s="23" t="str">
        <f>$G$1</f>
        <v>N/A</v>
      </c>
    </row>
    <row r="107" spans="1:4" x14ac:dyDescent="0.2">
      <c r="A107" s="65" t="s">
        <v>183</v>
      </c>
      <c r="B107" s="65"/>
      <c r="C107" s="65"/>
      <c r="D107" s="65"/>
    </row>
    <row r="108" spans="1:4" x14ac:dyDescent="0.2">
      <c r="A108" s="65" t="s">
        <v>184</v>
      </c>
      <c r="B108" s="65"/>
      <c r="C108" s="65"/>
      <c r="D108" s="65"/>
    </row>
    <row r="109" spans="1:4" ht="51" x14ac:dyDescent="0.2">
      <c r="A109" s="17" t="s">
        <v>185</v>
      </c>
      <c r="B109" s="21" t="s">
        <v>753</v>
      </c>
      <c r="C109" s="23" t="str">
        <f>$G$1</f>
        <v>N/A</v>
      </c>
      <c r="D109" s="23" t="str">
        <f>$G$1</f>
        <v>N/A</v>
      </c>
    </row>
    <row r="110" spans="1:4" ht="51" x14ac:dyDescent="0.2">
      <c r="A110" s="17" t="s">
        <v>186</v>
      </c>
      <c r="B110" s="21" t="s">
        <v>753</v>
      </c>
      <c r="C110" s="23" t="str">
        <f>$G$1</f>
        <v>N/A</v>
      </c>
      <c r="D110" s="23" t="str">
        <f>$G$1</f>
        <v>N/A</v>
      </c>
    </row>
    <row r="111" spans="1:4" x14ac:dyDescent="0.2">
      <c r="A111" s="65" t="s">
        <v>187</v>
      </c>
      <c r="B111" s="65"/>
      <c r="C111" s="65"/>
      <c r="D111" s="65"/>
    </row>
    <row r="112" spans="1:4" ht="51" x14ac:dyDescent="0.2">
      <c r="A112" s="17" t="s">
        <v>188</v>
      </c>
      <c r="B112" s="21" t="s">
        <v>753</v>
      </c>
      <c r="C112" s="23" t="str">
        <f t="shared" ref="C112:D114" si="4">$G$1</f>
        <v>N/A</v>
      </c>
      <c r="D112" s="23" t="str">
        <f t="shared" si="4"/>
        <v>N/A</v>
      </c>
    </row>
    <row r="113" spans="1:4" x14ac:dyDescent="0.2">
      <c r="A113" s="23" t="s">
        <v>189</v>
      </c>
      <c r="B113" s="21" t="s">
        <v>753</v>
      </c>
      <c r="C113" s="23" t="str">
        <f t="shared" si="4"/>
        <v>N/A</v>
      </c>
      <c r="D113" s="23" t="str">
        <f t="shared" si="4"/>
        <v>N/A</v>
      </c>
    </row>
    <row r="114" spans="1:4" ht="51" x14ac:dyDescent="0.2">
      <c r="A114" s="17" t="s">
        <v>190</v>
      </c>
      <c r="B114" s="21" t="s">
        <v>753</v>
      </c>
      <c r="C114" s="23" t="str">
        <f t="shared" si="4"/>
        <v>N/A</v>
      </c>
      <c r="D114" s="23" t="str">
        <f t="shared" si="4"/>
        <v>N/A</v>
      </c>
    </row>
    <row r="115" spans="1:4" x14ac:dyDescent="0.2">
      <c r="A115" s="65" t="s">
        <v>191</v>
      </c>
      <c r="B115" s="65"/>
      <c r="C115" s="65"/>
      <c r="D115" s="65"/>
    </row>
    <row r="116" spans="1:4" ht="34" x14ac:dyDescent="0.2">
      <c r="A116" s="17" t="s">
        <v>192</v>
      </c>
      <c r="B116" s="21" t="s">
        <v>753</v>
      </c>
      <c r="C116" s="23" t="str">
        <f t="shared" ref="C116:D119" si="5">$G$1</f>
        <v>N/A</v>
      </c>
      <c r="D116" s="23" t="str">
        <f t="shared" si="5"/>
        <v>N/A</v>
      </c>
    </row>
    <row r="117" spans="1:4" ht="51" x14ac:dyDescent="0.2">
      <c r="A117" s="17" t="s">
        <v>195</v>
      </c>
      <c r="B117" s="21" t="s">
        <v>753</v>
      </c>
      <c r="C117" s="23" t="str">
        <f t="shared" si="5"/>
        <v>N/A</v>
      </c>
      <c r="D117" s="23" t="str">
        <f t="shared" si="5"/>
        <v>N/A</v>
      </c>
    </row>
    <row r="118" spans="1:4" ht="51" x14ac:dyDescent="0.2">
      <c r="A118" s="17" t="s">
        <v>193</v>
      </c>
      <c r="B118" s="21" t="s">
        <v>753</v>
      </c>
      <c r="C118" s="23" t="str">
        <f t="shared" si="5"/>
        <v>N/A</v>
      </c>
      <c r="D118" s="23" t="str">
        <f t="shared" si="5"/>
        <v>N/A</v>
      </c>
    </row>
    <row r="119" spans="1:4" ht="51" x14ac:dyDescent="0.2">
      <c r="A119" s="17" t="s">
        <v>194</v>
      </c>
      <c r="B119" s="21" t="s">
        <v>753</v>
      </c>
      <c r="C119" s="23" t="str">
        <f t="shared" si="5"/>
        <v>N/A</v>
      </c>
      <c r="D119" s="23" t="str">
        <f t="shared" si="5"/>
        <v>N/A</v>
      </c>
    </row>
    <row r="120" spans="1:4" x14ac:dyDescent="0.2">
      <c r="A120" s="66" t="s">
        <v>196</v>
      </c>
      <c r="B120" s="67"/>
      <c r="C120" s="67"/>
      <c r="D120" s="68"/>
    </row>
    <row r="121" spans="1:4" ht="51" x14ac:dyDescent="0.2">
      <c r="A121" s="17" t="s">
        <v>336</v>
      </c>
      <c r="B121" s="21" t="s">
        <v>753</v>
      </c>
      <c r="C121" s="23" t="str">
        <f t="shared" ref="C121:D124" si="6">$G$1</f>
        <v>N/A</v>
      </c>
      <c r="D121" s="23" t="str">
        <f t="shared" si="6"/>
        <v>N/A</v>
      </c>
    </row>
    <row r="122" spans="1:4" ht="51" x14ac:dyDescent="0.2">
      <c r="A122" s="17" t="s">
        <v>197</v>
      </c>
      <c r="B122" s="21" t="s">
        <v>753</v>
      </c>
      <c r="C122" s="23" t="str">
        <f t="shared" si="6"/>
        <v>N/A</v>
      </c>
      <c r="D122" s="23" t="str">
        <f t="shared" si="6"/>
        <v>N/A</v>
      </c>
    </row>
    <row r="123" spans="1:4" ht="51" x14ac:dyDescent="0.2">
      <c r="A123" s="17" t="s">
        <v>337</v>
      </c>
      <c r="B123" s="21" t="s">
        <v>753</v>
      </c>
      <c r="C123" s="23" t="str">
        <f t="shared" si="6"/>
        <v>N/A</v>
      </c>
      <c r="D123" s="23" t="str">
        <f t="shared" si="6"/>
        <v>N/A</v>
      </c>
    </row>
    <row r="124" spans="1:4" ht="17" x14ac:dyDescent="0.2">
      <c r="A124" s="17" t="s">
        <v>198</v>
      </c>
      <c r="B124" s="21" t="s">
        <v>753</v>
      </c>
      <c r="C124" s="23" t="str">
        <f t="shared" si="6"/>
        <v>N/A</v>
      </c>
      <c r="D124" s="23" t="str">
        <f t="shared" si="6"/>
        <v>N/A</v>
      </c>
    </row>
    <row r="125" spans="1:4" x14ac:dyDescent="0.2">
      <c r="A125" s="66" t="s">
        <v>199</v>
      </c>
      <c r="B125" s="67"/>
      <c r="C125" s="67"/>
      <c r="D125" s="68"/>
    </row>
    <row r="126" spans="1:4" x14ac:dyDescent="0.2">
      <c r="A126" s="23" t="s">
        <v>200</v>
      </c>
      <c r="B126" s="21" t="s">
        <v>753</v>
      </c>
      <c r="C126" s="23" t="str">
        <f t="shared" ref="C126:D133" si="7">$G$1</f>
        <v>N/A</v>
      </c>
      <c r="D126" s="23" t="str">
        <f t="shared" si="7"/>
        <v>N/A</v>
      </c>
    </row>
    <row r="127" spans="1:4" ht="51" x14ac:dyDescent="0.2">
      <c r="A127" s="17" t="s">
        <v>201</v>
      </c>
      <c r="B127" s="21" t="s">
        <v>753</v>
      </c>
      <c r="C127" s="23" t="str">
        <f t="shared" si="7"/>
        <v>N/A</v>
      </c>
      <c r="D127" s="23" t="str">
        <f t="shared" si="7"/>
        <v>N/A</v>
      </c>
    </row>
    <row r="128" spans="1:4" x14ac:dyDescent="0.2">
      <c r="A128" s="23" t="s">
        <v>202</v>
      </c>
      <c r="B128" s="21" t="s">
        <v>753</v>
      </c>
      <c r="C128" s="23" t="str">
        <f t="shared" si="7"/>
        <v>N/A</v>
      </c>
      <c r="D128" s="23" t="str">
        <f t="shared" si="7"/>
        <v>N/A</v>
      </c>
    </row>
    <row r="129" spans="1:4" ht="51" x14ac:dyDescent="0.2">
      <c r="A129" s="17" t="s">
        <v>203</v>
      </c>
      <c r="B129" s="21" t="s">
        <v>753</v>
      </c>
      <c r="C129" s="23" t="str">
        <f t="shared" si="7"/>
        <v>N/A</v>
      </c>
      <c r="D129" s="23" t="str">
        <f t="shared" si="7"/>
        <v>N/A</v>
      </c>
    </row>
    <row r="130" spans="1:4" ht="17" x14ac:dyDescent="0.2">
      <c r="A130" s="17" t="s">
        <v>204</v>
      </c>
      <c r="B130" s="21" t="s">
        <v>753</v>
      </c>
      <c r="C130" s="23" t="str">
        <f t="shared" si="7"/>
        <v>N/A</v>
      </c>
      <c r="D130" s="23" t="str">
        <f t="shared" si="7"/>
        <v>N/A</v>
      </c>
    </row>
    <row r="131" spans="1:4" x14ac:dyDescent="0.2">
      <c r="A131" s="23" t="s">
        <v>205</v>
      </c>
      <c r="B131" s="21" t="s">
        <v>753</v>
      </c>
      <c r="C131" s="23" t="str">
        <f t="shared" si="7"/>
        <v>N/A</v>
      </c>
      <c r="D131" s="23" t="str">
        <f t="shared" si="7"/>
        <v>N/A</v>
      </c>
    </row>
    <row r="132" spans="1:4" ht="51" x14ac:dyDescent="0.2">
      <c r="A132" s="17" t="s">
        <v>206</v>
      </c>
      <c r="B132" s="21" t="s">
        <v>753</v>
      </c>
      <c r="C132" s="23" t="str">
        <f t="shared" si="7"/>
        <v>N/A</v>
      </c>
      <c r="D132" s="23" t="str">
        <f t="shared" si="7"/>
        <v>N/A</v>
      </c>
    </row>
    <row r="133" spans="1:4" x14ac:dyDescent="0.2">
      <c r="A133" s="23" t="s">
        <v>207</v>
      </c>
      <c r="B133" s="21" t="s">
        <v>753</v>
      </c>
      <c r="C133" s="23" t="str">
        <f t="shared" si="7"/>
        <v>N/A</v>
      </c>
      <c r="D133" s="23" t="str">
        <f t="shared" si="7"/>
        <v>N/A</v>
      </c>
    </row>
    <row r="134" spans="1:4" x14ac:dyDescent="0.2">
      <c r="A134" s="66" t="s">
        <v>208</v>
      </c>
      <c r="B134" s="67"/>
      <c r="C134" s="67"/>
      <c r="D134" s="68"/>
    </row>
    <row r="135" spans="1:4" x14ac:dyDescent="0.2">
      <c r="A135" s="62" t="s">
        <v>209</v>
      </c>
      <c r="B135" s="63"/>
      <c r="C135" s="63"/>
      <c r="D135" s="64"/>
    </row>
    <row r="136" spans="1:4" x14ac:dyDescent="0.2">
      <c r="A136" s="23" t="s">
        <v>210</v>
      </c>
      <c r="B136" s="21" t="s">
        <v>753</v>
      </c>
      <c r="C136" s="23" t="str">
        <f>$G$1</f>
        <v>N/A</v>
      </c>
      <c r="D136" s="23" t="str">
        <f>$G$1</f>
        <v>N/A</v>
      </c>
    </row>
    <row r="137" spans="1:4" x14ac:dyDescent="0.2">
      <c r="A137" s="23" t="s">
        <v>211</v>
      </c>
      <c r="B137" s="21" t="s">
        <v>753</v>
      </c>
      <c r="C137" s="23" t="str">
        <f>$G$1</f>
        <v>N/A</v>
      </c>
      <c r="D137" s="23" t="str">
        <f>$G$1</f>
        <v>N/A</v>
      </c>
    </row>
    <row r="138" spans="1:4" x14ac:dyDescent="0.2">
      <c r="A138" s="62" t="s">
        <v>212</v>
      </c>
      <c r="B138" s="63"/>
      <c r="C138" s="63"/>
      <c r="D138" s="64"/>
    </row>
    <row r="139" spans="1:4" x14ac:dyDescent="0.2">
      <c r="A139" s="23" t="s">
        <v>647</v>
      </c>
      <c r="B139" s="21" t="s">
        <v>753</v>
      </c>
      <c r="C139" s="23" t="str">
        <f t="shared" ref="C139:D142" si="8">$G$1</f>
        <v>N/A</v>
      </c>
      <c r="D139" s="23" t="str">
        <f t="shared" si="8"/>
        <v>N/A</v>
      </c>
    </row>
    <row r="140" spans="1:4" x14ac:dyDescent="0.2">
      <c r="A140" s="23" t="s">
        <v>648</v>
      </c>
      <c r="B140" s="21" t="s">
        <v>753</v>
      </c>
      <c r="C140" s="23" t="str">
        <f t="shared" si="8"/>
        <v>N/A</v>
      </c>
      <c r="D140" s="23" t="str">
        <f t="shared" si="8"/>
        <v>N/A</v>
      </c>
    </row>
    <row r="141" spans="1:4" x14ac:dyDescent="0.2">
      <c r="A141" s="23" t="s">
        <v>649</v>
      </c>
      <c r="B141" s="21" t="s">
        <v>753</v>
      </c>
      <c r="C141" s="23" t="str">
        <f t="shared" si="8"/>
        <v>N/A</v>
      </c>
      <c r="D141" s="23" t="str">
        <f t="shared" si="8"/>
        <v>N/A</v>
      </c>
    </row>
    <row r="142" spans="1:4" x14ac:dyDescent="0.2">
      <c r="A142" s="23" t="s">
        <v>650</v>
      </c>
      <c r="B142" s="21" t="s">
        <v>753</v>
      </c>
      <c r="C142" s="23" t="str">
        <f t="shared" si="8"/>
        <v>N/A</v>
      </c>
      <c r="D142" s="23" t="str">
        <f t="shared" si="8"/>
        <v>N/A</v>
      </c>
    </row>
    <row r="143" spans="1:4" x14ac:dyDescent="0.2">
      <c r="A143" s="62" t="s">
        <v>213</v>
      </c>
      <c r="B143" s="63"/>
      <c r="C143" s="63"/>
      <c r="D143" s="64"/>
    </row>
    <row r="144" spans="1:4" x14ac:dyDescent="0.2">
      <c r="A144" s="23" t="s">
        <v>214</v>
      </c>
      <c r="B144" s="21" t="s">
        <v>753</v>
      </c>
      <c r="C144" s="23" t="str">
        <f t="shared" ref="C144:D147" si="9">$G$1</f>
        <v>N/A</v>
      </c>
      <c r="D144" s="23" t="str">
        <f t="shared" si="9"/>
        <v>N/A</v>
      </c>
    </row>
    <row r="145" spans="1:4" x14ac:dyDescent="0.2">
      <c r="A145" s="23" t="s">
        <v>215</v>
      </c>
      <c r="B145" s="21" t="s">
        <v>753</v>
      </c>
      <c r="C145" s="23" t="str">
        <f t="shared" si="9"/>
        <v>N/A</v>
      </c>
      <c r="D145" s="23" t="str">
        <f t="shared" si="9"/>
        <v>N/A</v>
      </c>
    </row>
    <row r="146" spans="1:4" ht="17" x14ac:dyDescent="0.2">
      <c r="A146" s="17" t="s">
        <v>216</v>
      </c>
      <c r="B146" s="21" t="s">
        <v>753</v>
      </c>
      <c r="C146" s="23" t="str">
        <f t="shared" si="9"/>
        <v>N/A</v>
      </c>
      <c r="D146" s="23" t="str">
        <f t="shared" si="9"/>
        <v>N/A</v>
      </c>
    </row>
    <row r="147" spans="1:4" ht="51" x14ac:dyDescent="0.2">
      <c r="A147" s="17" t="s">
        <v>217</v>
      </c>
      <c r="B147" s="21" t="s">
        <v>753</v>
      </c>
      <c r="C147" s="23" t="str">
        <f t="shared" si="9"/>
        <v>N/A</v>
      </c>
      <c r="D147" s="23" t="str">
        <f t="shared" si="9"/>
        <v>N/A</v>
      </c>
    </row>
    <row r="148" spans="1:4" x14ac:dyDescent="0.2">
      <c r="A148" s="66" t="s">
        <v>218</v>
      </c>
      <c r="B148" s="67"/>
      <c r="C148" s="67"/>
      <c r="D148" s="68"/>
    </row>
    <row r="149" spans="1:4" ht="130" customHeight="1" x14ac:dyDescent="0.2">
      <c r="A149" s="23" t="s">
        <v>219</v>
      </c>
      <c r="B149" s="21" t="s">
        <v>695</v>
      </c>
      <c r="C149" s="17" t="str">
        <f>$F$5&amp;CHAR(10)&amp;$F$21</f>
        <v>ISO 14971
ISO 8536-4</v>
      </c>
      <c r="D149" s="17" t="str">
        <f>_xlfn.TEXTJOIN(CHAR(10),TRUE,$I$4:$I$30)</f>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150" spans="1:4" ht="114" customHeight="1" x14ac:dyDescent="0.2">
      <c r="A150" s="17" t="s">
        <v>220</v>
      </c>
      <c r="B150" s="21" t="s">
        <v>695</v>
      </c>
      <c r="C150" s="17" t="str">
        <f>$F$5&amp;CHAR(10)&amp;$F$21</f>
        <v>ISO 14971
ISO 8536-4</v>
      </c>
      <c r="D150" s="17" t="str">
        <f>_xlfn.TEXTJOIN(CHAR(10),TRUE,$I$4:$I$30)</f>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151" spans="1:4" ht="51" x14ac:dyDescent="0.2">
      <c r="A151" s="17" t="s">
        <v>221</v>
      </c>
      <c r="B151" s="21" t="s">
        <v>753</v>
      </c>
      <c r="C151" s="23" t="str">
        <f>$G$1</f>
        <v>N/A</v>
      </c>
      <c r="D151" s="23" t="str">
        <f>$G$1</f>
        <v>N/A</v>
      </c>
    </row>
    <row r="152" spans="1:4" ht="221" x14ac:dyDescent="0.2">
      <c r="A152" s="17" t="s">
        <v>222</v>
      </c>
      <c r="B152" s="21" t="s">
        <v>695</v>
      </c>
      <c r="C152" s="17" t="str">
        <f>$F$5&amp;CHAR(10)&amp;_xlfn.TEXTJOIN(CHAR(10),TRUE,$F$19:$F$21)</f>
        <v>ISO 14971
ISO 80369-7
ISO 80369-20
ISO 8536-4</v>
      </c>
      <c r="D152" s="17" t="str">
        <f>$I$6&amp;CHAR(10)&amp;_xlfn.TEXTJOIN(CHAR(10),TRUE,$I$9:$I$18)&amp;CHAR(10)&amp;$I$25&amp;CHAR(10)&amp;$I$27</f>
        <v xml:space="preserve">C010103 - 整合外圍靜脈器材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v>
      </c>
    </row>
    <row r="153" spans="1:4" ht="79" customHeight="1" x14ac:dyDescent="0.2">
      <c r="A153" s="17" t="s">
        <v>425</v>
      </c>
      <c r="B153" s="21" t="s">
        <v>695</v>
      </c>
      <c r="C153" s="17" t="str">
        <f>$F$5&amp;CHAR(10)&amp;$F$27</f>
        <v>ISO 14971
IEC 62366-1</v>
      </c>
      <c r="D153" s="17" t="str">
        <f>$I$6&amp;CHAR(10)&amp;_xlfn.TEXTJOIN(CHAR(10),TRUE,$I$9:$I$18)&amp;CHAR(10)&amp;$I$25&amp;CHAR(10)&amp;$I$27</f>
        <v xml:space="preserve">C010103 - 整合外圍靜脈器材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v>
      </c>
    </row>
    <row r="154" spans="1:4" ht="145" customHeight="1" x14ac:dyDescent="0.2">
      <c r="A154" s="17" t="s">
        <v>426</v>
      </c>
      <c r="B154" s="21" t="s">
        <v>695</v>
      </c>
      <c r="C154" s="17" t="str">
        <f>$F$5&amp;CHAR(10)&amp;$F$27</f>
        <v>ISO 14971
IEC 62366-1</v>
      </c>
      <c r="D154" s="17" t="str">
        <f>$I$6&amp;CHAR(10)&amp;_xlfn.TEXTJOIN(CHAR(10),TRUE,$I$9:$I$18)&amp;CHAR(10)&amp;$I$25&amp;CHAR(10)&amp;$I$27</f>
        <v xml:space="preserve">C010103 - 整合外圍靜脈器材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v>
      </c>
    </row>
    <row r="155" spans="1:4" ht="181" customHeight="1" x14ac:dyDescent="0.2">
      <c r="A155" s="17" t="s">
        <v>223</v>
      </c>
      <c r="B155" s="21" t="s">
        <v>695</v>
      </c>
      <c r="C155" s="17" t="str">
        <f>$F$5&amp;CHAR(10)&amp;$F$21</f>
        <v>ISO 14971
ISO 8536-4</v>
      </c>
      <c r="D155" s="17" t="str">
        <f>_xlfn.TEXTJOIN(CHAR(10),TRUE,$I$4:$I$30)</f>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156" spans="1:4" x14ac:dyDescent="0.2">
      <c r="A156" s="66" t="s">
        <v>224</v>
      </c>
      <c r="B156" s="67"/>
      <c r="C156" s="67"/>
      <c r="D156" s="68"/>
    </row>
    <row r="157" spans="1:4" ht="120" customHeight="1" x14ac:dyDescent="0.2">
      <c r="A157" s="23" t="s">
        <v>225</v>
      </c>
      <c r="B157" s="21" t="s">
        <v>695</v>
      </c>
      <c r="C157" s="17" t="str">
        <f>$F$13&amp;CHAR(10)&amp;$F$14&amp;CHAR(10)&amp;$F$17&amp;CHAR(10)&amp;$F$18&amp;CHAR(10)&amp;$F$22</f>
        <v>ISO 10993-10
ISO 10993-11
ISO 23908
ISO 7864
ISO 9626</v>
      </c>
      <c r="D157" s="17" t="str">
        <f>$I$4&amp;CHAR(10)&amp;$I$5&amp;CHAR(10)&amp;$I$7&amp;CHAR(10)&amp;$I$8&amp;CHAR(10)&amp;$I$19&amp;CHAR(10)&amp;$I$24&amp;CHAR(10)&amp;$I$26</f>
        <v xml:space="preserve">C010101 - 週邊靜脈導管
C010102 - 週邊靜脈導管系統
c010104 - 臍帶靜脈插管
c010201 - 中心靜脈導管，週邊通路
c010502 - 血管內栓塞防護導管和系統
</v>
      </c>
    </row>
    <row r="158" spans="1:4" ht="119" x14ac:dyDescent="0.2">
      <c r="A158" s="17" t="s">
        <v>226</v>
      </c>
      <c r="B158" s="21" t="s">
        <v>695</v>
      </c>
      <c r="C158" s="17" t="str">
        <f>$F$5&amp;CHAR(10)</f>
        <v xml:space="preserve">ISO 14971
</v>
      </c>
      <c r="D158" s="17" t="str">
        <f>$I$4&amp;CHAR(10)&amp;$I$5&amp;CHAR(10)&amp;$I$7&amp;CHAR(10)&amp;$I$8&amp;CHAR(10)&amp;$I$19&amp;CHAR(10)&amp;$I$24&amp;CHAR(10)&amp;$I$26</f>
        <v xml:space="preserve">C010101 - 週邊靜脈導管
C010102 - 週邊靜脈導管系統
c010104 - 臍帶靜脈插管
c010201 - 中心靜脈導管，週邊通路
c010502 - 血管內栓塞防護導管和系統
</v>
      </c>
    </row>
    <row r="159" spans="1:4" ht="199" customHeight="1" x14ac:dyDescent="0.2">
      <c r="A159" s="17" t="s">
        <v>227</v>
      </c>
      <c r="B159" s="21" t="s">
        <v>695</v>
      </c>
      <c r="C159" s="17" t="str">
        <f>$F$21&amp;CHAR(10)&amp;$F$27</f>
        <v>ISO 8536-4
IEC 62366-1</v>
      </c>
      <c r="D159" s="17" t="str">
        <f>_xlfn.TEXTJOIN(CHAR(10),TRUE,$I$4:$I$30)</f>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160" spans="1:4" x14ac:dyDescent="0.2">
      <c r="A160" s="66" t="s">
        <v>228</v>
      </c>
      <c r="B160" s="67"/>
      <c r="C160" s="67"/>
      <c r="D160" s="68"/>
    </row>
    <row r="161" spans="1:4" ht="51" x14ac:dyDescent="0.2">
      <c r="A161" s="17" t="s">
        <v>229</v>
      </c>
      <c r="B161" s="21" t="s">
        <v>753</v>
      </c>
      <c r="C161" s="23" t="str">
        <f>$G$1</f>
        <v>N/A</v>
      </c>
      <c r="D161" s="23" t="str">
        <f>$G$1</f>
        <v>N/A</v>
      </c>
    </row>
    <row r="162" spans="1:4" x14ac:dyDescent="0.2">
      <c r="A162" s="62" t="s">
        <v>230</v>
      </c>
      <c r="B162" s="63"/>
      <c r="C162" s="63"/>
      <c r="D162" s="64"/>
    </row>
    <row r="163" spans="1:4" x14ac:dyDescent="0.2">
      <c r="A163" s="23" t="s">
        <v>231</v>
      </c>
      <c r="B163" s="21" t="s">
        <v>753</v>
      </c>
      <c r="C163" s="23" t="str">
        <f t="shared" ref="C163:D165" si="10">$G$1</f>
        <v>N/A</v>
      </c>
      <c r="D163" s="23" t="str">
        <f t="shared" si="10"/>
        <v>N/A</v>
      </c>
    </row>
    <row r="164" spans="1:4" x14ac:dyDescent="0.2">
      <c r="A164" s="23" t="s">
        <v>232</v>
      </c>
      <c r="B164" s="21" t="s">
        <v>753</v>
      </c>
      <c r="C164" s="23" t="str">
        <f t="shared" si="10"/>
        <v>N/A</v>
      </c>
      <c r="D164" s="23" t="str">
        <f t="shared" si="10"/>
        <v>N/A</v>
      </c>
    </row>
    <row r="165" spans="1:4" x14ac:dyDescent="0.2">
      <c r="A165" s="23" t="s">
        <v>233</v>
      </c>
      <c r="B165" s="21" t="s">
        <v>753</v>
      </c>
      <c r="C165" s="23" t="str">
        <f t="shared" si="10"/>
        <v>N/A</v>
      </c>
      <c r="D165" s="23" t="str">
        <f t="shared" si="10"/>
        <v>N/A</v>
      </c>
    </row>
    <row r="166" spans="1:4" x14ac:dyDescent="0.2">
      <c r="A166" s="62" t="s">
        <v>234</v>
      </c>
      <c r="B166" s="63"/>
      <c r="C166" s="63"/>
      <c r="D166" s="64"/>
    </row>
    <row r="167" spans="1:4" x14ac:dyDescent="0.2">
      <c r="A167" s="23" t="s">
        <v>235</v>
      </c>
      <c r="B167" s="21" t="s">
        <v>753</v>
      </c>
      <c r="C167" s="23" t="str">
        <f>$G$1</f>
        <v>N/A</v>
      </c>
      <c r="D167" s="23" t="str">
        <f>$G$1</f>
        <v>N/A</v>
      </c>
    </row>
    <row r="168" spans="1:4" x14ac:dyDescent="0.2">
      <c r="A168" s="23" t="s">
        <v>236</v>
      </c>
      <c r="B168" s="21" t="s">
        <v>753</v>
      </c>
      <c r="C168" s="23" t="str">
        <f>$G$1</f>
        <v>N/A</v>
      </c>
      <c r="D168" s="23" t="str">
        <f>$G$1</f>
        <v>N/A</v>
      </c>
    </row>
    <row r="169" spans="1:4" ht="32" customHeight="1" x14ac:dyDescent="0.2"/>
    <row r="170" spans="1:4" ht="34" x14ac:dyDescent="0.2">
      <c r="A170" s="49" t="s">
        <v>86</v>
      </c>
      <c r="B170" s="24" t="s">
        <v>39</v>
      </c>
      <c r="C170" s="49" t="s">
        <v>40</v>
      </c>
      <c r="D170" s="49" t="s">
        <v>87</v>
      </c>
    </row>
    <row r="171" spans="1:4" x14ac:dyDescent="0.2">
      <c r="A171" s="66" t="s">
        <v>239</v>
      </c>
      <c r="B171" s="67"/>
      <c r="C171" s="67"/>
      <c r="D171" s="68"/>
    </row>
    <row r="172" spans="1:4" x14ac:dyDescent="0.2">
      <c r="A172" s="66" t="s">
        <v>237</v>
      </c>
      <c r="B172" s="67"/>
      <c r="C172" s="67"/>
      <c r="D172" s="68"/>
    </row>
    <row r="173" spans="1:4" ht="68" customHeight="1" x14ac:dyDescent="0.2">
      <c r="A173" s="69" t="s">
        <v>238</v>
      </c>
      <c r="B173" s="70"/>
      <c r="C173" s="70"/>
      <c r="D173" s="71"/>
    </row>
    <row r="174" spans="1:4" ht="125" customHeight="1" x14ac:dyDescent="0.2">
      <c r="A174" s="17" t="s">
        <v>240</v>
      </c>
      <c r="B174" s="21" t="s">
        <v>695</v>
      </c>
      <c r="C174" s="17" t="str">
        <f>$F$21&amp;CHAR(10)&amp;$F$27</f>
        <v>ISO 8536-4
IEC 62366-1</v>
      </c>
      <c r="D174" s="17" t="str">
        <f>_xlfn.TEXTJOIN(CHAR(10),TRUE,$I$4:$I$30)</f>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175" spans="1:4" ht="93" customHeight="1" x14ac:dyDescent="0.2">
      <c r="A175" s="17" t="s">
        <v>241</v>
      </c>
      <c r="B175" s="21" t="s">
        <v>695</v>
      </c>
      <c r="C175" s="17" t="str">
        <f>$F$27</f>
        <v>IEC 62366-1</v>
      </c>
      <c r="D175" s="17" t="str">
        <f>_xlfn.TEXTJOIN(CHAR(10),TRUE,$I$4:$I$30)</f>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176" spans="1:4" ht="128" customHeight="1" x14ac:dyDescent="0.2">
      <c r="A176" s="23" t="s">
        <v>242</v>
      </c>
      <c r="B176" s="21" t="s">
        <v>695</v>
      </c>
      <c r="C176" s="17" t="str">
        <f>$F$27</f>
        <v>IEC 62366-1</v>
      </c>
      <c r="D176" s="17" t="str">
        <f>_xlfn.TEXTJOIN(CHAR(10),TRUE,$I$4:$I$30)</f>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177" spans="1:4" ht="34" x14ac:dyDescent="0.2">
      <c r="A177" s="17" t="s">
        <v>243</v>
      </c>
      <c r="B177" s="21" t="s">
        <v>753</v>
      </c>
      <c r="C177" s="23" t="str">
        <f t="shared" ref="C177:D179" si="11">$G$1</f>
        <v>N/A</v>
      </c>
      <c r="D177" s="23" t="str">
        <f t="shared" si="11"/>
        <v>N/A</v>
      </c>
    </row>
    <row r="178" spans="1:4" ht="51" x14ac:dyDescent="0.2">
      <c r="A178" s="17" t="s">
        <v>244</v>
      </c>
      <c r="B178" s="21" t="s">
        <v>753</v>
      </c>
      <c r="C178" s="23" t="str">
        <f t="shared" si="11"/>
        <v>N/A</v>
      </c>
      <c r="D178" s="23" t="str">
        <f t="shared" si="11"/>
        <v>N/A</v>
      </c>
    </row>
    <row r="179" spans="1:4" ht="120" customHeight="1" x14ac:dyDescent="0.2">
      <c r="A179" s="17" t="s">
        <v>254</v>
      </c>
      <c r="B179" s="21" t="s">
        <v>753</v>
      </c>
      <c r="C179" s="23" t="str">
        <f t="shared" si="11"/>
        <v>N/A</v>
      </c>
      <c r="D179" s="23" t="str">
        <f t="shared" si="11"/>
        <v>N/A</v>
      </c>
    </row>
    <row r="180" spans="1:4" ht="85" customHeight="1" x14ac:dyDescent="0.2">
      <c r="A180" s="17" t="s">
        <v>245</v>
      </c>
      <c r="B180" s="21" t="s">
        <v>695</v>
      </c>
      <c r="C180" s="17" t="str">
        <f>$F$5&amp;CHAR(10)&amp;$F$27</f>
        <v>ISO 14971
IEC 62366-1</v>
      </c>
      <c r="D180" s="17" t="str">
        <f>_xlfn.TEXTJOIN(CHAR(10),TRUE,$I$4:$I$30)</f>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181" spans="1:4" ht="156" customHeight="1" x14ac:dyDescent="0.2">
      <c r="A181" s="17" t="s">
        <v>246</v>
      </c>
      <c r="B181" s="21" t="s">
        <v>695</v>
      </c>
      <c r="C181" s="17" t="str">
        <f>$F$27</f>
        <v>IEC 62366-1</v>
      </c>
      <c r="D181" s="17" t="str">
        <f>_xlfn.TEXTJOIN(CHAR(10),TRUE,$I$4:$I$30)</f>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182" spans="1:4" ht="16" customHeight="1" x14ac:dyDescent="0.2">
      <c r="A182" s="66" t="s">
        <v>247</v>
      </c>
      <c r="B182" s="67"/>
      <c r="C182" s="67"/>
      <c r="D182" s="68"/>
    </row>
    <row r="183" spans="1:4" ht="16" customHeight="1" x14ac:dyDescent="0.2">
      <c r="A183" s="62" t="s">
        <v>248</v>
      </c>
      <c r="B183" s="63"/>
      <c r="C183" s="63"/>
      <c r="D183" s="64"/>
    </row>
    <row r="184" spans="1:4" ht="61" customHeight="1" x14ac:dyDescent="0.2">
      <c r="A184" s="23" t="s">
        <v>250</v>
      </c>
      <c r="B184" s="21" t="s">
        <v>695</v>
      </c>
      <c r="C184" s="17" t="str">
        <f>$F$27</f>
        <v>IEC 62366-1</v>
      </c>
      <c r="D184" s="17" t="str">
        <f>_xlfn.TEXTJOIN(CHAR(10),TRUE,$I$4:$I$30)</f>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185" spans="1:4" ht="85" customHeight="1" x14ac:dyDescent="0.2">
      <c r="A185" s="23" t="s">
        <v>249</v>
      </c>
      <c r="B185" s="21" t="s">
        <v>695</v>
      </c>
      <c r="C185" s="17" t="str">
        <f>$F$27</f>
        <v>IEC 62366-1</v>
      </c>
      <c r="D185" s="17" t="str">
        <f>_xlfn.TEXTJOIN(CHAR(10),TRUE,$I$4:$I$30)</f>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186" spans="1:4" ht="86" customHeight="1" x14ac:dyDescent="0.2">
      <c r="A186" s="23" t="s">
        <v>251</v>
      </c>
      <c r="B186" s="21" t="s">
        <v>695</v>
      </c>
      <c r="C186" s="17" t="str">
        <f>$F$27</f>
        <v>IEC 62366-1</v>
      </c>
      <c r="D186" s="17" t="str">
        <f>_xlfn.TEXTJOIN(CHAR(10),TRUE,$I$4:$I$30)</f>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187" spans="1:4" ht="148" customHeight="1" x14ac:dyDescent="0.2">
      <c r="A187" s="23" t="s">
        <v>252</v>
      </c>
      <c r="B187" s="21" t="s">
        <v>695</v>
      </c>
      <c r="C187" s="17" t="str">
        <f>$F$27</f>
        <v>IEC 62366-1</v>
      </c>
      <c r="D187" s="17" t="str">
        <f>_xlfn.TEXTJOIN(CHAR(10),TRUE,$I$4:$I$30)</f>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188" spans="1:4" ht="17" customHeight="1" x14ac:dyDescent="0.2">
      <c r="A188" s="62" t="s">
        <v>253</v>
      </c>
      <c r="B188" s="63"/>
      <c r="C188" s="63"/>
      <c r="D188" s="64"/>
    </row>
    <row r="189" spans="1:4" ht="106" customHeight="1" x14ac:dyDescent="0.2">
      <c r="A189" s="23" t="s">
        <v>651</v>
      </c>
      <c r="B189" s="21" t="s">
        <v>695</v>
      </c>
      <c r="C189" s="17" t="str">
        <f>$F$27</f>
        <v>IEC 62366-1</v>
      </c>
      <c r="D189" s="17" t="str">
        <f>_xlfn.TEXTJOIN(CHAR(10),TRUE,$I$4:$I$30)</f>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190" spans="1:4" ht="43" customHeight="1" x14ac:dyDescent="0.2">
      <c r="A190" s="23" t="s">
        <v>652</v>
      </c>
      <c r="B190" s="21" t="s">
        <v>695</v>
      </c>
      <c r="C190" s="17" t="str">
        <f>$F$27</f>
        <v>IEC 62366-1</v>
      </c>
      <c r="D190" s="17" t="str">
        <f>_xlfn.TEXTJOIN(CHAR(10),TRUE,$I$4:$I$30)</f>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191" spans="1:4" x14ac:dyDescent="0.2">
      <c r="A191" s="23" t="s">
        <v>653</v>
      </c>
      <c r="B191" s="21" t="s">
        <v>753</v>
      </c>
      <c r="C191" s="23" t="str">
        <f>$G$1</f>
        <v>N/A</v>
      </c>
      <c r="D191" s="23" t="str">
        <f>$G$1</f>
        <v>N/A</v>
      </c>
    </row>
    <row r="192" spans="1:4" ht="50" customHeight="1" x14ac:dyDescent="0.2">
      <c r="A192" s="23" t="s">
        <v>260</v>
      </c>
      <c r="B192" s="21" t="s">
        <v>695</v>
      </c>
      <c r="C192" s="17" t="str">
        <f t="shared" ref="C192:C197" si="12">$F$27</f>
        <v>IEC 62366-1</v>
      </c>
      <c r="D192" s="17" t="str">
        <f t="shared" ref="D192:D204" si="13">_xlfn.TEXTJOIN(CHAR(10),TRUE,$I$4:$I$30)</f>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193" spans="1:4" ht="74" customHeight="1" x14ac:dyDescent="0.2">
      <c r="A193" s="23" t="s">
        <v>261</v>
      </c>
      <c r="B193" s="21" t="s">
        <v>695</v>
      </c>
      <c r="C193" s="17" t="str">
        <f t="shared" si="12"/>
        <v>IEC 62366-1</v>
      </c>
      <c r="D193" s="17" t="str">
        <f t="shared" si="13"/>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194" spans="1:4" ht="81" customHeight="1" x14ac:dyDescent="0.2">
      <c r="A194" s="23" t="s">
        <v>262</v>
      </c>
      <c r="B194" s="21" t="s">
        <v>695</v>
      </c>
      <c r="C194" s="17" t="str">
        <f t="shared" si="12"/>
        <v>IEC 62366-1</v>
      </c>
      <c r="D194" s="17" t="str">
        <f t="shared" si="13"/>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195" spans="1:4" ht="90" customHeight="1" x14ac:dyDescent="0.2">
      <c r="A195" s="23" t="s">
        <v>305</v>
      </c>
      <c r="B195" s="21" t="s">
        <v>695</v>
      </c>
      <c r="C195" s="17" t="str">
        <f t="shared" si="12"/>
        <v>IEC 62366-1</v>
      </c>
      <c r="D195" s="17" t="str">
        <f t="shared" si="13"/>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196" spans="1:4" ht="69" customHeight="1" x14ac:dyDescent="0.2">
      <c r="A196" s="23" t="s">
        <v>263</v>
      </c>
      <c r="B196" s="21" t="s">
        <v>695</v>
      </c>
      <c r="C196" s="17" t="str">
        <f t="shared" si="12"/>
        <v>IEC 62366-1</v>
      </c>
      <c r="D196" s="17" t="str">
        <f t="shared" si="13"/>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197" spans="1:4" ht="88" customHeight="1" x14ac:dyDescent="0.2">
      <c r="A197" s="23" t="s">
        <v>599</v>
      </c>
      <c r="B197" s="21" t="s">
        <v>695</v>
      </c>
      <c r="C197" s="17" t="str">
        <f t="shared" si="12"/>
        <v>IEC 62366-1</v>
      </c>
      <c r="D197" s="17" t="str">
        <f t="shared" si="13"/>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198" spans="1:4" ht="90" customHeight="1" x14ac:dyDescent="0.2">
      <c r="A198" s="23" t="s">
        <v>265</v>
      </c>
      <c r="B198" s="21" t="s">
        <v>695</v>
      </c>
      <c r="C198" s="17" t="str">
        <f>_xlfn.TEXTJOIN(CHAR(10),TRUE,$F$25:$F$27)</f>
        <v xml:space="preserve">
IEC 60601-1-6
IEC 62304
IEC 62366-1</v>
      </c>
      <c r="D198" s="17" t="str">
        <f t="shared" si="13"/>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199" spans="1:4" ht="78" customHeight="1" x14ac:dyDescent="0.2">
      <c r="A199" s="17" t="s">
        <v>266</v>
      </c>
      <c r="B199" s="21" t="s">
        <v>695</v>
      </c>
      <c r="C199" s="17" t="str">
        <f>$F$27</f>
        <v>IEC 62366-1</v>
      </c>
      <c r="D199" s="17" t="str">
        <f t="shared" si="13"/>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200" spans="1:4" ht="74" customHeight="1" x14ac:dyDescent="0.2">
      <c r="A200" s="23" t="s">
        <v>267</v>
      </c>
      <c r="B200" s="21" t="s">
        <v>695</v>
      </c>
      <c r="C200" s="17" t="str">
        <f>_xlfn.TEXTJOIN(CHAR(10),TRUE,$F$25:$F$27)</f>
        <v xml:space="preserve">
IEC 60601-1-6
IEC 62304
IEC 62366-1</v>
      </c>
      <c r="D200" s="17" t="str">
        <f t="shared" si="13"/>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201" spans="1:4" ht="86" customHeight="1" x14ac:dyDescent="0.2">
      <c r="A201" s="23" t="s">
        <v>294</v>
      </c>
      <c r="B201" s="21" t="s">
        <v>695</v>
      </c>
      <c r="C201" s="17" t="str">
        <f>_xlfn.TEXTJOIN(CHAR(10),TRUE,$F$25:$F$27)</f>
        <v xml:space="preserve">
IEC 60601-1-6
IEC 62304
IEC 62366-1</v>
      </c>
      <c r="D201" s="17" t="str">
        <f t="shared" si="13"/>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202" spans="1:4" ht="75" customHeight="1" x14ac:dyDescent="0.2">
      <c r="A202" s="23" t="s">
        <v>295</v>
      </c>
      <c r="B202" s="21" t="s">
        <v>695</v>
      </c>
      <c r="C202" s="17" t="str">
        <f>$F$21&amp;CHAR(10)&amp;$F$27</f>
        <v>ISO 8536-4
IEC 62366-1</v>
      </c>
      <c r="D202" s="17" t="str">
        <f t="shared" si="13"/>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203" spans="1:4" ht="62" customHeight="1" x14ac:dyDescent="0.2">
      <c r="A203" s="17" t="s">
        <v>304</v>
      </c>
      <c r="B203" s="21" t="s">
        <v>695</v>
      </c>
      <c r="C203" s="17" t="str">
        <f>$F$27</f>
        <v>IEC 62366-1</v>
      </c>
      <c r="D203" s="17" t="str">
        <f t="shared" si="13"/>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204" spans="1:4" ht="151" customHeight="1" x14ac:dyDescent="0.2">
      <c r="A204" s="17" t="s">
        <v>296</v>
      </c>
      <c r="B204" s="21" t="s">
        <v>695</v>
      </c>
      <c r="C204" s="17" t="str">
        <f>$F$21&amp;CHAR(10)&amp;$F$27</f>
        <v>ISO 8536-4
IEC 62366-1</v>
      </c>
      <c r="D204" s="17" t="str">
        <f t="shared" si="13"/>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205" spans="1:4" x14ac:dyDescent="0.2">
      <c r="A205" s="23" t="s">
        <v>297</v>
      </c>
      <c r="B205" s="21" t="s">
        <v>753</v>
      </c>
      <c r="C205" s="23" t="str">
        <f>$G$1</f>
        <v>N/A</v>
      </c>
      <c r="D205" s="23" t="str">
        <f>$G$1</f>
        <v>N/A</v>
      </c>
    </row>
    <row r="206" spans="1:4" ht="16" customHeight="1" x14ac:dyDescent="0.2">
      <c r="A206" s="66" t="s">
        <v>298</v>
      </c>
      <c r="B206" s="67"/>
      <c r="C206" s="67"/>
      <c r="D206" s="68"/>
    </row>
    <row r="207" spans="1:4" ht="17" customHeight="1" x14ac:dyDescent="0.2">
      <c r="A207" s="62" t="s">
        <v>299</v>
      </c>
      <c r="B207" s="63"/>
      <c r="C207" s="63"/>
      <c r="D207" s="64"/>
    </row>
    <row r="208" spans="1:4" ht="71" customHeight="1" x14ac:dyDescent="0.2">
      <c r="A208" s="23" t="s">
        <v>300</v>
      </c>
      <c r="B208" s="21" t="s">
        <v>695</v>
      </c>
      <c r="C208" s="17" t="str">
        <f>_xlfn.TEXTJOIN(CHAR(10),TRUE,$F$25:$F$27)</f>
        <v xml:space="preserve">
IEC 60601-1-6
IEC 62304
IEC 62366-1</v>
      </c>
      <c r="D208" s="17" t="str">
        <f t="shared" ref="D208:D217" si="14">_xlfn.TEXTJOIN(CHAR(10),TRUE,$I$4:$I$30)</f>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209" spans="1:4" ht="86" customHeight="1" x14ac:dyDescent="0.2">
      <c r="A209" s="23" t="s">
        <v>301</v>
      </c>
      <c r="B209" s="21" t="s">
        <v>695</v>
      </c>
      <c r="C209" s="17" t="str">
        <f>_xlfn.TEXTJOIN(CHAR(10),TRUE,$F$25:$F$27)</f>
        <v xml:space="preserve">
IEC 60601-1-6
IEC 62304
IEC 62366-1</v>
      </c>
      <c r="D209" s="17" t="str">
        <f t="shared" si="14"/>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210" spans="1:4" ht="78" customHeight="1" x14ac:dyDescent="0.2">
      <c r="A210" s="23" t="s">
        <v>302</v>
      </c>
      <c r="B210" s="21" t="s">
        <v>695</v>
      </c>
      <c r="C210" s="17" t="str">
        <f>_xlfn.TEXTJOIN(CHAR(10),TRUE,$F$23:$F$27)</f>
        <v>IEC 60601-1
IEC 60601-1-2
IEC 60601-1-6
IEC 62304
IEC 62366-1</v>
      </c>
      <c r="D210" s="17" t="str">
        <f t="shared" si="14"/>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211" spans="1:4" ht="62" customHeight="1" x14ac:dyDescent="0.2">
      <c r="A211" s="23" t="s">
        <v>303</v>
      </c>
      <c r="B211" s="21" t="s">
        <v>695</v>
      </c>
      <c r="C211" s="17" t="str">
        <f>_xlfn.TEXTJOIN(CHAR(10),TRUE,$F$25:$F$27)</f>
        <v xml:space="preserve">
IEC 60601-1-6
IEC 62304
IEC 62366-1</v>
      </c>
      <c r="D211" s="17" t="str">
        <f t="shared" si="14"/>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212" spans="1:4" ht="78" customHeight="1" x14ac:dyDescent="0.2">
      <c r="A212" s="23" t="s">
        <v>498</v>
      </c>
      <c r="B212" s="21" t="s">
        <v>695</v>
      </c>
      <c r="C212" s="17" t="str">
        <f>_xlfn.TEXTJOIN(CHAR(10),TRUE,$F$25:$F$27)</f>
        <v xml:space="preserve">
IEC 60601-1-6
IEC 62304
IEC 62366-1</v>
      </c>
      <c r="D212" s="17" t="str">
        <f t="shared" si="14"/>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213" spans="1:4" ht="82" customHeight="1" x14ac:dyDescent="0.2">
      <c r="A213" s="23" t="s">
        <v>499</v>
      </c>
      <c r="B213" s="21" t="s">
        <v>695</v>
      </c>
      <c r="C213" s="17" t="str">
        <f>$F$27</f>
        <v>IEC 62366-1</v>
      </c>
      <c r="D213" s="17" t="str">
        <f t="shared" si="14"/>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214" spans="1:4" ht="97" customHeight="1" x14ac:dyDescent="0.2">
      <c r="A214" s="23" t="s">
        <v>500</v>
      </c>
      <c r="B214" s="21" t="s">
        <v>695</v>
      </c>
      <c r="C214" s="17" t="str">
        <f>$F$27</f>
        <v>IEC 62366-1</v>
      </c>
      <c r="D214" s="17" t="str">
        <f t="shared" si="14"/>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215" spans="1:4" ht="104" customHeight="1" x14ac:dyDescent="0.2">
      <c r="A215" s="23" t="s">
        <v>497</v>
      </c>
      <c r="B215" s="21" t="s">
        <v>695</v>
      </c>
      <c r="C215" s="17" t="str">
        <f>$F$27</f>
        <v>IEC 62366-1</v>
      </c>
      <c r="D215" s="17" t="str">
        <f t="shared" si="14"/>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216" spans="1:4" ht="120" customHeight="1" x14ac:dyDescent="0.2">
      <c r="A216" s="23" t="s">
        <v>501</v>
      </c>
      <c r="B216" s="21" t="s">
        <v>695</v>
      </c>
      <c r="C216" s="17" t="str">
        <f>$F$27</f>
        <v>IEC 62366-1</v>
      </c>
      <c r="D216" s="17" t="str">
        <f t="shared" si="14"/>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217" spans="1:4" ht="170" customHeight="1" x14ac:dyDescent="0.2">
      <c r="A217" s="23" t="s">
        <v>319</v>
      </c>
      <c r="B217" s="21" t="s">
        <v>695</v>
      </c>
      <c r="C217" s="17" t="str">
        <f>_xlfn.TEXTJOIN(CHAR(10),TRUE,$F$25:$F$27)</f>
        <v xml:space="preserve">
IEC 60601-1-6
IEC 62304
IEC 62366-1</v>
      </c>
      <c r="D217" s="17" t="str">
        <f t="shared" si="14"/>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218" spans="1:4" x14ac:dyDescent="0.2">
      <c r="A218" s="66" t="s">
        <v>306</v>
      </c>
      <c r="B218" s="67"/>
      <c r="C218" s="67"/>
      <c r="D218" s="68"/>
    </row>
    <row r="219" spans="1:4" ht="17" customHeight="1" x14ac:dyDescent="0.2">
      <c r="A219" s="62" t="s">
        <v>307</v>
      </c>
      <c r="B219" s="63"/>
      <c r="C219" s="63"/>
      <c r="D219" s="64"/>
    </row>
    <row r="220" spans="1:4" ht="75" customHeight="1" x14ac:dyDescent="0.2">
      <c r="A220" s="23" t="s">
        <v>308</v>
      </c>
      <c r="B220" s="21" t="s">
        <v>695</v>
      </c>
      <c r="C220" s="17" t="str">
        <f t="shared" ref="C220:C229" si="15">$F$27</f>
        <v>IEC 62366-1</v>
      </c>
      <c r="D220" s="17" t="str">
        <f t="shared" ref="D220:D229" si="16">_xlfn.TEXTJOIN(CHAR(10),TRUE,$I$4:$I$30)</f>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221" spans="1:4" ht="77" customHeight="1" x14ac:dyDescent="0.2">
      <c r="A221" s="23" t="s">
        <v>309</v>
      </c>
      <c r="B221" s="21" t="s">
        <v>695</v>
      </c>
      <c r="C221" s="17" t="str">
        <f t="shared" si="15"/>
        <v>IEC 62366-1</v>
      </c>
      <c r="D221" s="17" t="str">
        <f t="shared" si="16"/>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222" spans="1:4" ht="76" customHeight="1" x14ac:dyDescent="0.2">
      <c r="A222" s="23" t="s">
        <v>310</v>
      </c>
      <c r="B222" s="21" t="s">
        <v>695</v>
      </c>
      <c r="C222" s="17" t="str">
        <f t="shared" si="15"/>
        <v>IEC 62366-1</v>
      </c>
      <c r="D222" s="17" t="str">
        <f t="shared" si="16"/>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223" spans="1:4" ht="61" customHeight="1" x14ac:dyDescent="0.2">
      <c r="A223" s="23" t="s">
        <v>311</v>
      </c>
      <c r="B223" s="21" t="s">
        <v>695</v>
      </c>
      <c r="C223" s="17" t="str">
        <f t="shared" si="15"/>
        <v>IEC 62366-1</v>
      </c>
      <c r="D223" s="17" t="str">
        <f t="shared" si="16"/>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224" spans="1:4" ht="71" customHeight="1" x14ac:dyDescent="0.2">
      <c r="A224" s="23" t="s">
        <v>312</v>
      </c>
      <c r="B224" s="21" t="s">
        <v>695</v>
      </c>
      <c r="C224" s="17" t="str">
        <f t="shared" si="15"/>
        <v>IEC 62366-1</v>
      </c>
      <c r="D224" s="17" t="str">
        <f t="shared" si="16"/>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225" spans="1:4" ht="93" customHeight="1" x14ac:dyDescent="0.2">
      <c r="A225" s="23" t="s">
        <v>313</v>
      </c>
      <c r="B225" s="21" t="s">
        <v>695</v>
      </c>
      <c r="C225" s="17" t="str">
        <f t="shared" si="15"/>
        <v>IEC 62366-1</v>
      </c>
      <c r="D225" s="17" t="str">
        <f t="shared" si="16"/>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226" spans="1:4" ht="69" customHeight="1" x14ac:dyDescent="0.2">
      <c r="A226" s="23" t="s">
        <v>314</v>
      </c>
      <c r="B226" s="21" t="s">
        <v>695</v>
      </c>
      <c r="C226" s="17" t="str">
        <f t="shared" si="15"/>
        <v>IEC 62366-1</v>
      </c>
      <c r="D226" s="17" t="str">
        <f t="shared" si="16"/>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227" spans="1:4" ht="100" customHeight="1" x14ac:dyDescent="0.2">
      <c r="A227" s="23" t="s">
        <v>315</v>
      </c>
      <c r="B227" s="21" t="s">
        <v>695</v>
      </c>
      <c r="C227" s="17" t="str">
        <f t="shared" si="15"/>
        <v>IEC 62366-1</v>
      </c>
      <c r="D227" s="17" t="str">
        <f t="shared" si="16"/>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228" spans="1:4" ht="90" customHeight="1" x14ac:dyDescent="0.2">
      <c r="A228" s="17" t="s">
        <v>316</v>
      </c>
      <c r="B228" s="21" t="s">
        <v>695</v>
      </c>
      <c r="C228" s="17" t="str">
        <f t="shared" si="15"/>
        <v>IEC 62366-1</v>
      </c>
      <c r="D228" s="17" t="str">
        <f t="shared" si="16"/>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229" spans="1:4" ht="102" customHeight="1" x14ac:dyDescent="0.2">
      <c r="A229" s="23" t="s">
        <v>317</v>
      </c>
      <c r="B229" s="21" t="s">
        <v>695</v>
      </c>
      <c r="C229" s="17" t="str">
        <f t="shared" si="15"/>
        <v>IEC 62366-1</v>
      </c>
      <c r="D229" s="17" t="str">
        <f t="shared" si="16"/>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230" spans="1:4" ht="16" customHeight="1" x14ac:dyDescent="0.2">
      <c r="A230" s="62" t="s">
        <v>318</v>
      </c>
      <c r="B230" s="63"/>
      <c r="C230" s="63"/>
      <c r="D230" s="64"/>
    </row>
    <row r="231" spans="1:4" ht="115" customHeight="1" x14ac:dyDescent="0.2">
      <c r="A231" s="17" t="s">
        <v>654</v>
      </c>
      <c r="B231" s="21" t="s">
        <v>695</v>
      </c>
      <c r="C231" s="17" t="str">
        <f>$F$27</f>
        <v>IEC 62366-1</v>
      </c>
      <c r="D231" s="17" t="str">
        <f>$I$6&amp;CHAR(10)&amp;_xlfn.TEXTJOIN(CHAR(10),TRUE,$I$9:$I$18)&amp;CHAR(10)&amp;$I$25&amp;CHAR(10)&amp;$I$27</f>
        <v xml:space="preserve">C010103 - 整合外圍靜脈器材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v>
      </c>
    </row>
    <row r="232" spans="1:4" ht="73" customHeight="1" x14ac:dyDescent="0.2">
      <c r="A232" s="17" t="s">
        <v>655</v>
      </c>
      <c r="B232" s="21" t="s">
        <v>695</v>
      </c>
      <c r="C232" s="17" t="str">
        <f>$F$27</f>
        <v>IEC 62366-1</v>
      </c>
      <c r="D232" s="17" t="str">
        <f>$I$6&amp;CHAR(10)&amp;_xlfn.TEXTJOIN(CHAR(10),TRUE,$I$9:$I$18)&amp;CHAR(10)&amp;$I$25&amp;CHAR(10)&amp;$I$27</f>
        <v xml:space="preserve">C010103 - 整合外圍靜脈器材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v>
      </c>
    </row>
    <row r="233" spans="1:4" ht="47" customHeight="1" x14ac:dyDescent="0.2">
      <c r="A233" s="17" t="s">
        <v>656</v>
      </c>
      <c r="B233" s="21" t="s">
        <v>695</v>
      </c>
      <c r="C233" s="17" t="str">
        <f>$F$27</f>
        <v>IEC 62366-1</v>
      </c>
      <c r="D233" s="17" t="str">
        <f>$I$6&amp;CHAR(10)&amp;_xlfn.TEXTJOIN(CHAR(10),TRUE,$I$9:$I$18)&amp;CHAR(10)&amp;$I$25&amp;CHAR(10)&amp;$I$27</f>
        <v xml:space="preserve">C010103 - 整合外圍靜脈器材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v>
      </c>
    </row>
    <row r="234" spans="1:4" ht="71" customHeight="1" x14ac:dyDescent="0.2">
      <c r="A234" s="17" t="s">
        <v>657</v>
      </c>
      <c r="B234" s="21" t="s">
        <v>695</v>
      </c>
      <c r="C234" s="17" t="str">
        <f>$F$27</f>
        <v>IEC 62366-1</v>
      </c>
      <c r="D234" s="17" t="str">
        <f>$I$6&amp;CHAR(10)&amp;_xlfn.TEXTJOIN(CHAR(10),TRUE,$I$9:$I$18)&amp;CHAR(10)&amp;$I$25&amp;CHAR(10)&amp;$I$27</f>
        <v xml:space="preserve">C010103 - 整合外圍靜脈器材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v>
      </c>
    </row>
    <row r="235" spans="1:4" ht="171" customHeight="1" x14ac:dyDescent="0.2">
      <c r="A235" s="23" t="s">
        <v>321</v>
      </c>
      <c r="B235" s="21" t="s">
        <v>695</v>
      </c>
      <c r="C235" s="17" t="str">
        <f>_xlfn.TEXTJOIN(CHAR(10),TRUE,$F$25:$F$27)</f>
        <v xml:space="preserve">
IEC 60601-1-6
IEC 62304
IEC 62366-1</v>
      </c>
      <c r="D235" s="17" t="str">
        <f t="shared" ref="D235:D237" si="17">_xlfn.TEXTJOIN(CHAR(10),TRUE,$I$4:$I$30)</f>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236" spans="1:4" ht="184" customHeight="1" x14ac:dyDescent="0.2">
      <c r="A236" s="23" t="s">
        <v>320</v>
      </c>
      <c r="B236" s="21" t="s">
        <v>695</v>
      </c>
      <c r="C236" s="17" t="str">
        <f>$F$27</f>
        <v>IEC 62366-1</v>
      </c>
      <c r="D236" s="17" t="str">
        <f t="shared" si="17"/>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237" spans="1:4" ht="205" customHeight="1" x14ac:dyDescent="0.2">
      <c r="A237" s="17" t="s">
        <v>680</v>
      </c>
      <c r="B237" s="21" t="s">
        <v>695</v>
      </c>
      <c r="C237" s="17" t="str">
        <f>$F$21&amp;CHAR(10)&amp;$F$27</f>
        <v>ISO 8536-4
IEC 62366-1</v>
      </c>
      <c r="D237" s="17" t="str">
        <f t="shared" si="17"/>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238" spans="1:4" ht="73" customHeight="1" x14ac:dyDescent="0.2">
      <c r="A238" s="23" t="s">
        <v>322</v>
      </c>
      <c r="B238" s="21" t="s">
        <v>753</v>
      </c>
      <c r="C238" s="23" t="str">
        <f>$G$1</f>
        <v>N/A</v>
      </c>
      <c r="D238" s="23" t="str">
        <f>$G$1</f>
        <v>N/A</v>
      </c>
    </row>
    <row r="239" spans="1:4" ht="200" customHeight="1" x14ac:dyDescent="0.2">
      <c r="A239" s="17" t="s">
        <v>763</v>
      </c>
      <c r="B239" s="21" t="s">
        <v>695</v>
      </c>
      <c r="C239" s="17" t="str">
        <f>$F$5&amp;CHAR(10)&amp;_xlfn.TEXTJOIN(CHAR(10),TRUE,$F$25:$F$27)</f>
        <v>ISO 14971
IEC 60601-1-6
IEC 62304
IEC 62366-1</v>
      </c>
      <c r="D239" s="17" t="str">
        <f>_xlfn.TEXTJOIN(CHAR(10),TRUE,$I$4:$I$30)</f>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240" spans="1:4" ht="17" customHeight="1" x14ac:dyDescent="0.2">
      <c r="A240" s="62" t="s">
        <v>323</v>
      </c>
      <c r="B240" s="63"/>
      <c r="C240" s="63"/>
      <c r="D240" s="64"/>
    </row>
    <row r="241" spans="1:4" ht="221" x14ac:dyDescent="0.2">
      <c r="A241" s="17" t="s">
        <v>658</v>
      </c>
      <c r="B241" s="21" t="s">
        <v>695</v>
      </c>
      <c r="C241" s="17" t="str">
        <f>$F$21&amp;CHAR(10)&amp;$F$27</f>
        <v>ISO 8536-4
IEC 62366-1</v>
      </c>
      <c r="D241" s="17" t="str">
        <f>$I$6&amp;CHAR(10)&amp;_xlfn.TEXTJOIN(CHAR(10),TRUE,$I$9:$I$18)&amp;CHAR(10)&amp;$I$25&amp;CHAR(10)&amp;$I$27</f>
        <v xml:space="preserve">C010103 - 整合外圍靜脈器材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v>
      </c>
    </row>
    <row r="242" spans="1:4" ht="221" x14ac:dyDescent="0.2">
      <c r="A242" s="17" t="s">
        <v>659</v>
      </c>
      <c r="B242" s="21" t="s">
        <v>695</v>
      </c>
      <c r="C242" s="17" t="str">
        <f>$F$21&amp;CHAR(10)&amp;$F$27</f>
        <v>ISO 8536-4
IEC 62366-1</v>
      </c>
      <c r="D242" s="17" t="str">
        <f>$I$6&amp;CHAR(10)&amp;_xlfn.TEXTJOIN(CHAR(10),TRUE,$I$9:$I$18)&amp;CHAR(10)&amp;$I$25&amp;CHAR(10)&amp;$I$27</f>
        <v xml:space="preserve">C010103 - 整合外圍靜脈器材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v>
      </c>
    </row>
    <row r="243" spans="1:4" x14ac:dyDescent="0.2">
      <c r="A243" s="62" t="s">
        <v>324</v>
      </c>
      <c r="B243" s="63"/>
      <c r="C243" s="63"/>
      <c r="D243" s="64"/>
    </row>
    <row r="244" spans="1:4" ht="111" customHeight="1" x14ac:dyDescent="0.2">
      <c r="A244" s="17" t="s">
        <v>660</v>
      </c>
      <c r="B244" s="21" t="s">
        <v>695</v>
      </c>
      <c r="C244" s="17" t="str">
        <f>$F$27&amp;CHAR(10)&amp;$F$28</f>
        <v>IEC 62366-1
ISO 10993-7</v>
      </c>
      <c r="D244" s="17" t="str">
        <f>$I$6&amp;CHAR(10)&amp;_xlfn.TEXTJOIN(CHAR(10),TRUE,$I$9:$I$18)&amp;CHAR(10)&amp;$I$25&amp;CHAR(10)&amp;$I$27</f>
        <v xml:space="preserve">C010103 - 整合外圍靜脈器材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v>
      </c>
    </row>
    <row r="245" spans="1:4" ht="100" customHeight="1" x14ac:dyDescent="0.2">
      <c r="A245" s="17" t="s">
        <v>661</v>
      </c>
      <c r="B245" s="21" t="s">
        <v>695</v>
      </c>
      <c r="C245" s="17" t="str">
        <f>$F$27&amp;CHAR(10)&amp;$F$28</f>
        <v>IEC 62366-1
ISO 10993-7</v>
      </c>
      <c r="D245" s="17" t="str">
        <f>$I$6&amp;CHAR(10)&amp;_xlfn.TEXTJOIN(CHAR(10),TRUE,$I$9:$I$18)&amp;CHAR(10)&amp;$I$25&amp;CHAR(10)&amp;$I$27</f>
        <v xml:space="preserve">C010103 - 整合外圍靜脈器材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v>
      </c>
    </row>
    <row r="246" spans="1:4" ht="46" customHeight="1" x14ac:dyDescent="0.2">
      <c r="A246" s="69" t="s">
        <v>325</v>
      </c>
      <c r="B246" s="70"/>
      <c r="C246" s="70"/>
      <c r="D246" s="71"/>
    </row>
    <row r="247" spans="1:4" ht="78" customHeight="1" x14ac:dyDescent="0.2">
      <c r="A247" s="23" t="s">
        <v>662</v>
      </c>
      <c r="B247" s="21" t="s">
        <v>695</v>
      </c>
      <c r="C247" s="17" t="str">
        <f>$F$27</f>
        <v>IEC 62366-1</v>
      </c>
      <c r="D247" s="17" t="str">
        <f>_xlfn.TEXTJOIN(CHAR(10),TRUE,$I$4:$I$30)</f>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248" spans="1:4" ht="92" customHeight="1" x14ac:dyDescent="0.2">
      <c r="A248" s="17" t="s">
        <v>663</v>
      </c>
      <c r="B248" s="21" t="s">
        <v>695</v>
      </c>
      <c r="C248" s="17" t="str">
        <f>$F$27&amp;CHAR(10)&amp;$F$28</f>
        <v>IEC 62366-1
ISO 10993-7</v>
      </c>
      <c r="D248" s="17" t="str">
        <f>$I$6&amp;CHAR(10)&amp;_xlfn.TEXTJOIN(CHAR(10),TRUE,$I$9:$I$18)&amp;CHAR(10)&amp;$I$25&amp;CHAR(10)&amp;$I$27</f>
        <v xml:space="preserve">C010103 - 整合外圍靜脈器材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v>
      </c>
    </row>
    <row r="249" spans="1:4" ht="121" customHeight="1" x14ac:dyDescent="0.2">
      <c r="A249" s="17" t="s">
        <v>664</v>
      </c>
      <c r="B249" s="21" t="s">
        <v>695</v>
      </c>
      <c r="C249" s="17" t="str">
        <f>$F$27&amp;CHAR(10)&amp;$F$28</f>
        <v>IEC 62366-1
ISO 10993-7</v>
      </c>
      <c r="D249" s="17" t="str">
        <f>$I$6&amp;CHAR(10)&amp;_xlfn.TEXTJOIN(CHAR(10),TRUE,$I$9:$I$18)&amp;CHAR(10)&amp;$I$25&amp;CHAR(10)&amp;$I$27</f>
        <v xml:space="preserve">C010103 - 整合外圍靜脈器材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v>
      </c>
    </row>
    <row r="250" spans="1:4" ht="83" customHeight="1" x14ac:dyDescent="0.2">
      <c r="A250" s="17" t="s">
        <v>665</v>
      </c>
      <c r="B250" s="21" t="s">
        <v>695</v>
      </c>
      <c r="C250" s="17" t="str">
        <f>$F$6&amp;CHAR(10)&amp;$F$27</f>
        <v>ISO 10555-1
IEC 62366-1</v>
      </c>
      <c r="D250" s="17" t="str">
        <f>_xlfn.TEXTJOIN(CHAR(10),TRUE,$I$4:$I$30)</f>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251" spans="1:4" ht="102" customHeight="1" x14ac:dyDescent="0.2">
      <c r="A251" s="23" t="s">
        <v>666</v>
      </c>
      <c r="B251" s="21" t="s">
        <v>695</v>
      </c>
      <c r="C251" s="17" t="str">
        <f>$F$6&amp;CHAR(10)&amp;$F$27</f>
        <v>ISO 10555-1
IEC 62366-1</v>
      </c>
      <c r="D251" s="17" t="str">
        <f>_xlfn.TEXTJOIN(CHAR(10),TRUE,$I$4:$I$30)</f>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252" spans="1:4" ht="139" customHeight="1" x14ac:dyDescent="0.2">
      <c r="A252" s="17" t="s">
        <v>667</v>
      </c>
      <c r="B252" s="21" t="s">
        <v>695</v>
      </c>
      <c r="C252" s="17" t="str">
        <f>$F$5&amp;CHAR(10)&amp;$F$28</f>
        <v>ISO 14971
ISO 10993-7</v>
      </c>
      <c r="D252" s="17" t="str">
        <f>$I$6&amp;CHAR(10)&amp;_xlfn.TEXTJOIN(CHAR(10),TRUE,$I$9:$I$18)&amp;CHAR(10)&amp;$I$25&amp;CHAR(10)&amp;$I$27</f>
        <v xml:space="preserve">C010103 - 整合外圍靜脈器材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v>
      </c>
    </row>
    <row r="253" spans="1:4" ht="168" customHeight="1" x14ac:dyDescent="0.2">
      <c r="A253" s="17" t="s">
        <v>326</v>
      </c>
      <c r="B253" s="21" t="s">
        <v>695</v>
      </c>
      <c r="C253" s="17" t="str">
        <f>$F$6&amp;CHAR(10)&amp;$F$27</f>
        <v>ISO 10555-1
IEC 62366-1</v>
      </c>
      <c r="D253" s="17" t="str">
        <f>_xlfn.TEXTJOIN(CHAR(10),TRUE,$I$4:$I$30)</f>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254" spans="1:4" x14ac:dyDescent="0.2">
      <c r="A254" s="23" t="s">
        <v>327</v>
      </c>
      <c r="B254" s="21" t="s">
        <v>753</v>
      </c>
      <c r="C254" s="23" t="str">
        <f>$G$1</f>
        <v>N/A</v>
      </c>
      <c r="D254" s="23" t="str">
        <f>$G$1</f>
        <v>N/A</v>
      </c>
    </row>
    <row r="255" spans="1:4" x14ac:dyDescent="0.2">
      <c r="A255" s="62" t="s">
        <v>328</v>
      </c>
      <c r="B255" s="63"/>
      <c r="C255" s="63"/>
      <c r="D255" s="64"/>
    </row>
    <row r="256" spans="1:4" ht="132" customHeight="1" x14ac:dyDescent="0.2">
      <c r="A256" s="23" t="s">
        <v>668</v>
      </c>
      <c r="B256" s="21" t="s">
        <v>695</v>
      </c>
      <c r="C256" s="17" t="str">
        <f>$F$27</f>
        <v>IEC 62366-1</v>
      </c>
      <c r="D256" s="17" t="str">
        <f>_xlfn.TEXTJOIN(CHAR(10),TRUE,$I$4:$I$30)</f>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257" spans="1:4" ht="131" customHeight="1" x14ac:dyDescent="0.2">
      <c r="A257" s="23" t="s">
        <v>669</v>
      </c>
      <c r="B257" s="21" t="s">
        <v>695</v>
      </c>
      <c r="C257" s="17" t="str">
        <f>$F$27</f>
        <v>IEC 62366-1</v>
      </c>
      <c r="D257" s="17" t="str">
        <f>_xlfn.TEXTJOIN(CHAR(10),TRUE,$I$4:$I$30)</f>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258" spans="1:4" x14ac:dyDescent="0.2">
      <c r="A258" s="23" t="s">
        <v>329</v>
      </c>
      <c r="B258" s="21" t="s">
        <v>753</v>
      </c>
      <c r="C258" s="23" t="str">
        <f t="shared" ref="C258:D260" si="18">$G$1</f>
        <v>N/A</v>
      </c>
      <c r="D258" s="23" t="str">
        <f t="shared" si="18"/>
        <v>N/A</v>
      </c>
    </row>
    <row r="259" spans="1:4" x14ac:dyDescent="0.2">
      <c r="A259" s="23" t="s">
        <v>330</v>
      </c>
      <c r="B259" s="21" t="s">
        <v>753</v>
      </c>
      <c r="C259" s="23" t="str">
        <f t="shared" si="18"/>
        <v>N/A</v>
      </c>
      <c r="D259" s="23" t="str">
        <f t="shared" si="18"/>
        <v>N/A</v>
      </c>
    </row>
    <row r="260" spans="1:4" x14ac:dyDescent="0.2">
      <c r="A260" s="23" t="s">
        <v>331</v>
      </c>
      <c r="B260" s="21" t="s">
        <v>753</v>
      </c>
      <c r="C260" s="23" t="str">
        <f t="shared" si="18"/>
        <v>N/A</v>
      </c>
      <c r="D260" s="23" t="str">
        <f t="shared" si="18"/>
        <v>N/A</v>
      </c>
    </row>
    <row r="261" spans="1:4" ht="106" customHeight="1" x14ac:dyDescent="0.2">
      <c r="A261" s="23" t="s">
        <v>332</v>
      </c>
      <c r="B261" s="21" t="s">
        <v>695</v>
      </c>
      <c r="C261" s="17" t="str">
        <f>$F$27</f>
        <v>IEC 62366-1</v>
      </c>
      <c r="D261" s="17" t="str">
        <f>_xlfn.TEXTJOIN(CHAR(10),TRUE,$I$4:$I$30)</f>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262" spans="1:4" ht="71" customHeight="1" x14ac:dyDescent="0.2">
      <c r="A262" s="23" t="s">
        <v>333</v>
      </c>
      <c r="B262" s="21" t="s">
        <v>695</v>
      </c>
      <c r="C262" s="17" t="str">
        <f>$F$27</f>
        <v>IEC 62366-1</v>
      </c>
      <c r="D262" s="17" t="str">
        <f>_xlfn.TEXTJOIN(CHAR(10),TRUE,$I$4:$I$30)</f>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263" spans="1:4" x14ac:dyDescent="0.2">
      <c r="A263" s="23" t="s">
        <v>334</v>
      </c>
      <c r="B263" s="21" t="s">
        <v>753</v>
      </c>
      <c r="C263" s="23" t="str">
        <f>$G$1</f>
        <v>N/A</v>
      </c>
      <c r="D263" s="23" t="str">
        <f>$G$1</f>
        <v>N/A</v>
      </c>
    </row>
    <row r="264" spans="1:4" ht="154" customHeight="1" x14ac:dyDescent="0.2">
      <c r="A264" s="17" t="s">
        <v>335</v>
      </c>
      <c r="B264" s="21" t="s">
        <v>695</v>
      </c>
      <c r="C264" s="17" t="str">
        <f>$F$27</f>
        <v>IEC 62366-1</v>
      </c>
      <c r="D264" s="17" t="str">
        <f>_xlfn.TEXTJOIN(CHAR(10),TRUE,$I$4:$I$30)</f>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sheetData>
  <mergeCells count="59">
    <mergeCell ref="A230:D230"/>
    <mergeCell ref="A240:D240"/>
    <mergeCell ref="A243:D243"/>
    <mergeCell ref="A246:D246"/>
    <mergeCell ref="A255:D255"/>
    <mergeCell ref="A219:D219"/>
    <mergeCell ref="A162:D162"/>
    <mergeCell ref="A166:D166"/>
    <mergeCell ref="A171:D171"/>
    <mergeCell ref="A172:D172"/>
    <mergeCell ref="A173:D173"/>
    <mergeCell ref="A182:D182"/>
    <mergeCell ref="A183:D183"/>
    <mergeCell ref="A188:D188"/>
    <mergeCell ref="A206:D206"/>
    <mergeCell ref="A207:D207"/>
    <mergeCell ref="A218:D218"/>
    <mergeCell ref="A160:D160"/>
    <mergeCell ref="A108:D108"/>
    <mergeCell ref="A111:D111"/>
    <mergeCell ref="A115:D115"/>
    <mergeCell ref="A120:D120"/>
    <mergeCell ref="A125:D125"/>
    <mergeCell ref="A134:D134"/>
    <mergeCell ref="A135:D135"/>
    <mergeCell ref="A138:D138"/>
    <mergeCell ref="A143:D143"/>
    <mergeCell ref="A148:D148"/>
    <mergeCell ref="A156:D156"/>
    <mergeCell ref="A107:D107"/>
    <mergeCell ref="C58:D58"/>
    <mergeCell ref="A59:D59"/>
    <mergeCell ref="A63:D63"/>
    <mergeCell ref="A64:D64"/>
    <mergeCell ref="A76:D76"/>
    <mergeCell ref="A79:D79"/>
    <mergeCell ref="A80:D80"/>
    <mergeCell ref="A84:D84"/>
    <mergeCell ref="A89:D89"/>
    <mergeCell ref="A91:D91"/>
    <mergeCell ref="A104:D104"/>
    <mergeCell ref="A57:D57"/>
    <mergeCell ref="A40:D40"/>
    <mergeCell ref="A41:D41"/>
    <mergeCell ref="A42:D42"/>
    <mergeCell ref="A46:D46"/>
    <mergeCell ref="A49:D49"/>
    <mergeCell ref="A50:D50"/>
    <mergeCell ref="C51:D51"/>
    <mergeCell ref="C52:D52"/>
    <mergeCell ref="C53:D53"/>
    <mergeCell ref="C54:D54"/>
    <mergeCell ref="A55:D55"/>
    <mergeCell ref="A29:D29"/>
    <mergeCell ref="A6:D6"/>
    <mergeCell ref="A7:D7"/>
    <mergeCell ref="A14:D14"/>
    <mergeCell ref="A19:D19"/>
    <mergeCell ref="A28:D28"/>
  </mergeCells>
  <dataValidations count="1">
    <dataValidation type="list" allowBlank="1" showInputMessage="1" showErrorMessage="1" sqref="B4:B5 B8:B13 B15:B18 B20:B25 B30:B39 B43:B45 B47:B48 B174:B181 B56 B51:B54 B60:B62 B65:B75 B77:B78 B81:B83 B85:B88 B90 B116:B119 B92:B103 B105:B106 B109:B110 B112:B114 B121:B124 B126:B133 B136:B137 B139:B142 B144:B147 B149:B155 B157:B159 B163:B165 B161 B167:B168 B256:B264 B184:B187 B208:B217 B189:B205 B220:B229 B231:B239 B241:B242 B244:B245 B247:B254 B58" xr:uid="{AA6516D7-9A20-1D48-8EDA-1CEEF36E5CB1}">
      <formula1>"是,否"</formula1>
    </dataValidation>
  </dataValidations>
  <pageMargins left="0.7" right="0.7" top="0.75" bottom="0.75" header="0.3" footer="0.3"/>
  <pageSetup paperSize="9"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294"/>
  <sheetViews>
    <sheetView topLeftCell="F1" zoomScaleNormal="100" workbookViewId="0">
      <selection activeCell="A253" sqref="A253"/>
    </sheetView>
  </sheetViews>
  <sheetFormatPr baseColWidth="10" defaultRowHeight="16" x14ac:dyDescent="0.2"/>
  <cols>
    <col min="1" max="1" width="100.83203125" style="26" customWidth="1"/>
    <col min="2" max="2" width="6.83203125" style="12" customWidth="1"/>
    <col min="3" max="3" width="19.33203125" style="11" customWidth="1"/>
    <col min="4" max="4" width="63" style="1" customWidth="1"/>
    <col min="5" max="5" width="6.6640625" style="1" customWidth="1"/>
    <col min="6" max="6" width="100.83203125" style="11" customWidth="1"/>
    <col min="7" max="7" width="7.5" style="11" customWidth="1"/>
    <col min="8" max="8" width="17" style="11" customWidth="1"/>
    <col min="9" max="9" width="44.5" style="1" customWidth="1"/>
    <col min="10" max="10" width="6.6640625" style="1" customWidth="1"/>
    <col min="11" max="11" width="16.5" style="1" customWidth="1"/>
    <col min="12" max="12" width="57.6640625" style="1" customWidth="1"/>
    <col min="13" max="13" width="7" style="1" customWidth="1"/>
    <col min="14" max="14" width="20.5" style="1" customWidth="1"/>
    <col min="15" max="15" width="49.33203125" style="1" customWidth="1"/>
    <col min="16" max="16" width="6.33203125" style="1" customWidth="1"/>
    <col min="17" max="17" width="26.6640625" style="2" customWidth="1"/>
    <col min="18" max="18" width="22.6640625" style="2" customWidth="1"/>
    <col min="19" max="16384" width="10.83203125" style="1"/>
  </cols>
  <sheetData>
    <row r="1" spans="1:18" ht="23" x14ac:dyDescent="0.2">
      <c r="A1" s="25" t="s">
        <v>75</v>
      </c>
      <c r="F1" s="10" t="s">
        <v>76</v>
      </c>
      <c r="K1" s="10" t="s">
        <v>45</v>
      </c>
      <c r="N1" s="10" t="s">
        <v>68</v>
      </c>
      <c r="Q1" s="30" t="s">
        <v>268</v>
      </c>
    </row>
    <row r="3" spans="1:18" ht="32" x14ac:dyDescent="0.2">
      <c r="A3" s="24" t="s">
        <v>73</v>
      </c>
      <c r="B3" s="13" t="s">
        <v>35</v>
      </c>
      <c r="C3" s="14" t="s">
        <v>70</v>
      </c>
      <c r="D3" s="14" t="s">
        <v>71</v>
      </c>
      <c r="E3" s="5"/>
      <c r="F3" s="14" t="s">
        <v>72</v>
      </c>
      <c r="G3" s="13" t="s">
        <v>39</v>
      </c>
      <c r="H3" s="14" t="s">
        <v>40</v>
      </c>
      <c r="I3" s="14" t="s">
        <v>116</v>
      </c>
      <c r="J3" s="5"/>
      <c r="K3" s="4" t="s">
        <v>45</v>
      </c>
      <c r="L3" s="4" t="s">
        <v>46</v>
      </c>
      <c r="N3" s="4" t="s">
        <v>68</v>
      </c>
      <c r="O3" s="4" t="s">
        <v>69</v>
      </c>
      <c r="Q3" s="13" t="s">
        <v>71</v>
      </c>
      <c r="R3" s="13" t="s">
        <v>116</v>
      </c>
    </row>
    <row r="4" spans="1:18" ht="171" customHeight="1" x14ac:dyDescent="0.2">
      <c r="A4" s="22" t="s">
        <v>17</v>
      </c>
      <c r="B4" s="21" t="s">
        <v>16</v>
      </c>
      <c r="C4" s="17" t="str">
        <f>_xlfn.TEXTJOIN(CHAR(10),TRUE,K4:K42)</f>
        <v>ISO 13485
ISO 14971
ISO 10993-1
ISO 10993-4
ISO 10993-5
ISO 10993-10
ISO 10993-12
ISO 7864
ISO 10555-5
ISO 9626</v>
      </c>
      <c r="D4" s="17" t="str">
        <f>_xlfn.TEXTJOIN(CHAR(10),TRUE,Q4:Q42)</f>
        <v>A010101 - Hypodermic needles</v>
      </c>
      <c r="E4" s="2"/>
      <c r="F4" s="17" t="s">
        <v>103</v>
      </c>
      <c r="G4" s="21" t="str">
        <f>IF(B4="Y","是","否")</f>
        <v>是</v>
      </c>
      <c r="H4" s="17" t="str">
        <f>C4</f>
        <v>ISO 13485
ISO 14971
ISO 10993-1
ISO 10993-4
ISO 10993-5
ISO 10993-10
ISO 10993-12
ISO 7864
ISO 10555-5
ISO 9626</v>
      </c>
      <c r="I4" s="18" t="str">
        <f>_xlfn.TEXTJOIN(CHAR(10),TRUE,R4:R42)</f>
        <v>A010101 - 皮下注射針</v>
      </c>
      <c r="J4" s="2"/>
      <c r="K4" s="2" t="s">
        <v>65</v>
      </c>
      <c r="L4" s="2" t="s">
        <v>48</v>
      </c>
      <c r="N4" s="2" t="str">
        <f>K4</f>
        <v>ISO 13485</v>
      </c>
      <c r="O4" s="2" t="s">
        <v>48</v>
      </c>
      <c r="Q4" s="2" t="s">
        <v>269</v>
      </c>
      <c r="R4" s="2" t="s">
        <v>272</v>
      </c>
    </row>
    <row r="5" spans="1:18" ht="62" customHeight="1" x14ac:dyDescent="0.2">
      <c r="A5" s="22" t="s">
        <v>18</v>
      </c>
      <c r="B5" s="21" t="s">
        <v>16</v>
      </c>
      <c r="C5" s="17" t="str">
        <f>K5&amp;CHAR(10)&amp;K6&amp;CHAR(10)&amp;K7</f>
        <v>ISO 14971
ISO 10993-1
ISO 10993-4</v>
      </c>
      <c r="D5" s="17" t="str">
        <f>_xlfn.TEXTJOIN(CHAR(10),TRUE,Q4:Q42)</f>
        <v>A010101 - Hypodermic needles</v>
      </c>
      <c r="E5" s="2"/>
      <c r="F5" s="17" t="s">
        <v>37</v>
      </c>
      <c r="G5" s="21" t="str">
        <f t="shared" ref="G5:G24" si="0">IF(B5="Y","是","否")</f>
        <v>是</v>
      </c>
      <c r="H5" s="17" t="str">
        <f t="shared" ref="H5:H24" si="1">C5</f>
        <v>ISO 14971
ISO 10993-1
ISO 10993-4</v>
      </c>
      <c r="I5" s="18" t="str">
        <f>_xlfn.TEXTJOIN(CHAR(10),TRUE,R4:R42)</f>
        <v>A010101 - 皮下注射針</v>
      </c>
      <c r="J5" s="2"/>
      <c r="K5" s="2" t="s">
        <v>66</v>
      </c>
      <c r="L5" s="2" t="s">
        <v>47</v>
      </c>
      <c r="N5" s="2" t="str">
        <f t="shared" ref="N5:N39" si="2">K5</f>
        <v>ISO 14971</v>
      </c>
      <c r="O5" s="2" t="s">
        <v>47</v>
      </c>
    </row>
    <row r="6" spans="1:18" ht="34" x14ac:dyDescent="0.2">
      <c r="A6" s="73" t="s">
        <v>19</v>
      </c>
      <c r="B6" s="73"/>
      <c r="C6" s="73"/>
      <c r="D6" s="73"/>
      <c r="E6" s="2"/>
      <c r="F6" s="69" t="s">
        <v>38</v>
      </c>
      <c r="G6" s="70"/>
      <c r="H6" s="70"/>
      <c r="I6" s="71"/>
      <c r="J6" s="2"/>
      <c r="K6" s="2" t="s">
        <v>49</v>
      </c>
      <c r="L6" s="2" t="s">
        <v>50</v>
      </c>
      <c r="N6" s="2" t="str">
        <f t="shared" si="2"/>
        <v>ISO 10993-1</v>
      </c>
      <c r="O6" s="2"/>
    </row>
    <row r="7" spans="1:18" ht="34" x14ac:dyDescent="0.2">
      <c r="A7" s="73" t="s">
        <v>0</v>
      </c>
      <c r="B7" s="73"/>
      <c r="C7" s="73"/>
      <c r="D7" s="73"/>
      <c r="E7" s="2"/>
      <c r="F7" s="69" t="s">
        <v>104</v>
      </c>
      <c r="G7" s="70"/>
      <c r="H7" s="70"/>
      <c r="I7" s="71"/>
      <c r="J7" s="2"/>
      <c r="K7" s="2" t="s">
        <v>55</v>
      </c>
      <c r="L7" s="2" t="s">
        <v>56</v>
      </c>
      <c r="N7" s="2" t="str">
        <f t="shared" si="2"/>
        <v>ISO 10993-4</v>
      </c>
      <c r="O7" s="2"/>
    </row>
    <row r="8" spans="1:18" ht="116" customHeight="1" x14ac:dyDescent="0.2">
      <c r="A8" s="22" t="s">
        <v>20</v>
      </c>
      <c r="B8" s="21" t="s">
        <v>16</v>
      </c>
      <c r="C8" s="17" t="str">
        <f>_xlfn.TEXTJOIN(CHAR(10),TRUE,K4:K42)</f>
        <v>ISO 13485
ISO 14971
ISO 10993-1
ISO 10993-4
ISO 10993-5
ISO 10993-10
ISO 10993-12
ISO 7864
ISO 10555-5
ISO 9626</v>
      </c>
      <c r="D8" s="17" t="str">
        <f>_xlfn.TEXTJOIN(CHAR(10),TRUE,Q4:Q42)</f>
        <v>A010101 - Hypodermic needles</v>
      </c>
      <c r="E8" s="2"/>
      <c r="F8" s="17" t="s">
        <v>105</v>
      </c>
      <c r="G8" s="21" t="str">
        <f t="shared" si="0"/>
        <v>是</v>
      </c>
      <c r="H8" s="17" t="str">
        <f t="shared" si="1"/>
        <v>ISO 13485
ISO 14971
ISO 10993-1
ISO 10993-4
ISO 10993-5
ISO 10993-10
ISO 10993-12
ISO 7864
ISO 10555-5
ISO 9626</v>
      </c>
      <c r="I8" s="18" t="str">
        <f>_xlfn.TEXTJOIN(CHAR(10),TRUE,R4:R42)</f>
        <v>A010101 - 皮下注射針</v>
      </c>
      <c r="J8" s="2"/>
      <c r="K8" s="2" t="s">
        <v>53</v>
      </c>
      <c r="L8" s="2" t="s">
        <v>54</v>
      </c>
      <c r="N8" s="2" t="str">
        <f t="shared" si="2"/>
        <v>ISO 10993-5</v>
      </c>
      <c r="O8" s="2"/>
    </row>
    <row r="9" spans="1:18" ht="113" customHeight="1" x14ac:dyDescent="0.2">
      <c r="A9" s="22" t="s">
        <v>21</v>
      </c>
      <c r="B9" s="21" t="s">
        <v>16</v>
      </c>
      <c r="C9" s="17" t="str">
        <f>K9&amp;CHAR(10)&amp;K10&amp;CHAR(10)&amp;K11</f>
        <v>ISO 10993-10
ISO 10993-12
ISO 7864</v>
      </c>
      <c r="D9" s="17" t="str">
        <f>_xlfn.TEXTJOIN(CHAR(10),TRUE,Q4:Q42)</f>
        <v>A010101 - Hypodermic needles</v>
      </c>
      <c r="E9" s="2"/>
      <c r="F9" s="17" t="s">
        <v>106</v>
      </c>
      <c r="G9" s="21" t="str">
        <f t="shared" si="0"/>
        <v>是</v>
      </c>
      <c r="H9" s="17" t="str">
        <f t="shared" si="1"/>
        <v>ISO 10993-10
ISO 10993-12
ISO 7864</v>
      </c>
      <c r="I9" s="18" t="str">
        <f>_xlfn.TEXTJOIN(CHAR(10),TRUE,R4:R42)</f>
        <v>A010101 - 皮下注射針</v>
      </c>
      <c r="J9" s="2"/>
      <c r="K9" s="2" t="s">
        <v>51</v>
      </c>
      <c r="L9" s="2" t="s">
        <v>52</v>
      </c>
      <c r="N9" s="2" t="str">
        <f t="shared" si="2"/>
        <v>ISO 10993-10</v>
      </c>
      <c r="O9" s="2"/>
    </row>
    <row r="10" spans="1:18" ht="125" customHeight="1" x14ac:dyDescent="0.2">
      <c r="A10" s="22" t="s">
        <v>22</v>
      </c>
      <c r="B10" s="21" t="s">
        <v>16</v>
      </c>
      <c r="C10" s="23"/>
      <c r="D10" s="17" t="str">
        <f>_xlfn.TEXTJOIN(CHAR(10),TRUE,Q4:Q42)</f>
        <v>A010101 - Hypodermic needles</v>
      </c>
      <c r="E10" s="2"/>
      <c r="F10" s="17" t="s">
        <v>107</v>
      </c>
      <c r="G10" s="21" t="str">
        <f t="shared" si="0"/>
        <v>是</v>
      </c>
      <c r="H10" s="23">
        <f t="shared" si="1"/>
        <v>0</v>
      </c>
      <c r="I10" s="18" t="str">
        <f>_xlfn.TEXTJOIN(CHAR(10),TRUE,R4:R42)</f>
        <v>A010101 - 皮下注射針</v>
      </c>
      <c r="J10" s="2"/>
      <c r="K10" s="2" t="s">
        <v>59</v>
      </c>
      <c r="L10" s="2" t="s">
        <v>60</v>
      </c>
      <c r="N10" s="2" t="str">
        <f t="shared" si="2"/>
        <v>ISO 10993-12</v>
      </c>
      <c r="O10" s="2"/>
    </row>
    <row r="11" spans="1:18" ht="34" x14ac:dyDescent="0.2">
      <c r="A11" s="22" t="s">
        <v>23</v>
      </c>
      <c r="B11" s="21" t="s">
        <v>16</v>
      </c>
      <c r="C11" s="23"/>
      <c r="D11" s="17" t="str">
        <f>_xlfn.TEXTJOIN(CHAR(10),TRUE,Q4:Q42)</f>
        <v>A010101 - Hypodermic needles</v>
      </c>
      <c r="E11" s="2"/>
      <c r="F11" s="17" t="s">
        <v>156</v>
      </c>
      <c r="G11" s="21" t="str">
        <f t="shared" si="0"/>
        <v>是</v>
      </c>
      <c r="H11" s="23">
        <f t="shared" si="1"/>
        <v>0</v>
      </c>
      <c r="I11" s="18"/>
      <c r="J11" s="2"/>
      <c r="K11" s="2" t="s">
        <v>57</v>
      </c>
      <c r="L11" s="2" t="s">
        <v>58</v>
      </c>
      <c r="N11" s="2" t="str">
        <f t="shared" si="2"/>
        <v>ISO 7864</v>
      </c>
      <c r="O11" s="2"/>
    </row>
    <row r="12" spans="1:18" ht="51" x14ac:dyDescent="0.2">
      <c r="A12" s="22" t="s">
        <v>36</v>
      </c>
      <c r="B12" s="21" t="s">
        <v>16</v>
      </c>
      <c r="C12" s="23"/>
      <c r="D12" s="17" t="str">
        <f>_xlfn.TEXTJOIN(CHAR(10),TRUE,Q4:Q42)</f>
        <v>A010101 - Hypodermic needles</v>
      </c>
      <c r="E12" s="2"/>
      <c r="F12" s="17" t="s">
        <v>108</v>
      </c>
      <c r="G12" s="21" t="str">
        <f t="shared" si="0"/>
        <v>是</v>
      </c>
      <c r="H12" s="23">
        <f t="shared" si="1"/>
        <v>0</v>
      </c>
      <c r="I12" s="18"/>
      <c r="J12" s="2"/>
      <c r="K12" s="2" t="s">
        <v>61</v>
      </c>
      <c r="L12" s="2" t="s">
        <v>62</v>
      </c>
      <c r="N12" s="2" t="str">
        <f t="shared" si="2"/>
        <v>ISO 10555-5</v>
      </c>
      <c r="O12" s="2"/>
    </row>
    <row r="13" spans="1:18" ht="34" x14ac:dyDescent="0.2">
      <c r="A13" s="22" t="s">
        <v>24</v>
      </c>
      <c r="B13" s="21" t="s">
        <v>16</v>
      </c>
      <c r="C13" s="23"/>
      <c r="D13" s="17" t="str">
        <f>_xlfn.TEXTJOIN(CHAR(10),TRUE,Q4:Q42)</f>
        <v>A010101 - Hypodermic needles</v>
      </c>
      <c r="E13" s="2"/>
      <c r="F13" s="17" t="s">
        <v>155</v>
      </c>
      <c r="G13" s="21" t="str">
        <f t="shared" si="0"/>
        <v>是</v>
      </c>
      <c r="H13" s="23">
        <f t="shared" si="1"/>
        <v>0</v>
      </c>
      <c r="I13" s="18"/>
      <c r="J13" s="2"/>
      <c r="K13" s="2" t="s">
        <v>63</v>
      </c>
      <c r="L13" s="2" t="s">
        <v>64</v>
      </c>
      <c r="N13" s="2" t="str">
        <f t="shared" si="2"/>
        <v>ISO 9626</v>
      </c>
      <c r="O13" s="2"/>
    </row>
    <row r="14" spans="1:18" ht="64" customHeight="1" x14ac:dyDescent="0.2">
      <c r="A14" s="73" t="s">
        <v>25</v>
      </c>
      <c r="B14" s="73"/>
      <c r="C14" s="73"/>
      <c r="D14" s="73"/>
      <c r="F14" s="73" t="s">
        <v>109</v>
      </c>
      <c r="G14" s="73"/>
      <c r="H14" s="73"/>
      <c r="I14" s="20"/>
      <c r="N14" s="2">
        <f t="shared" si="2"/>
        <v>0</v>
      </c>
    </row>
    <row r="15" spans="1:18" ht="17" x14ac:dyDescent="0.2">
      <c r="A15" s="22" t="s">
        <v>26</v>
      </c>
      <c r="B15" s="21" t="s">
        <v>16</v>
      </c>
      <c r="C15" s="23"/>
      <c r="D15" s="17" t="str">
        <f>_xlfn.TEXTJOIN(CHAR(10),TRUE,Q4:Q42)</f>
        <v>A010101 - Hypodermic needles</v>
      </c>
      <c r="F15" s="17" t="s">
        <v>41</v>
      </c>
      <c r="G15" s="21" t="str">
        <f t="shared" si="0"/>
        <v>是</v>
      </c>
      <c r="H15" s="23">
        <f t="shared" si="1"/>
        <v>0</v>
      </c>
      <c r="I15" s="20"/>
      <c r="N15" s="2">
        <f t="shared" si="2"/>
        <v>0</v>
      </c>
    </row>
    <row r="16" spans="1:18" ht="34" x14ac:dyDescent="0.2">
      <c r="A16" s="22" t="s">
        <v>27</v>
      </c>
      <c r="B16" s="21" t="s">
        <v>16</v>
      </c>
      <c r="C16" s="23"/>
      <c r="D16" s="17" t="str">
        <f>_xlfn.TEXTJOIN(CHAR(10),TRUE,Q4:Q42)</f>
        <v>A010101 - Hypodermic needles</v>
      </c>
      <c r="F16" s="17" t="s">
        <v>110</v>
      </c>
      <c r="G16" s="21" t="str">
        <f t="shared" si="0"/>
        <v>是</v>
      </c>
      <c r="H16" s="23">
        <f t="shared" si="1"/>
        <v>0</v>
      </c>
      <c r="I16" s="20"/>
      <c r="N16" s="2">
        <f t="shared" si="2"/>
        <v>0</v>
      </c>
    </row>
    <row r="17" spans="1:18" ht="17" x14ac:dyDescent="0.2">
      <c r="A17" s="22" t="s">
        <v>28</v>
      </c>
      <c r="B17" s="21" t="s">
        <v>16</v>
      </c>
      <c r="C17" s="23"/>
      <c r="D17" s="17" t="str">
        <f>_xlfn.TEXTJOIN(CHAR(10),TRUE,Q4:Q42)</f>
        <v>A010101 - Hypodermic needles</v>
      </c>
      <c r="F17" s="17" t="s">
        <v>111</v>
      </c>
      <c r="G17" s="21" t="str">
        <f t="shared" si="0"/>
        <v>是</v>
      </c>
      <c r="H17" s="23">
        <f t="shared" si="1"/>
        <v>0</v>
      </c>
      <c r="I17" s="20"/>
      <c r="N17" s="2">
        <f t="shared" si="2"/>
        <v>0</v>
      </c>
    </row>
    <row r="18" spans="1:18" ht="17" x14ac:dyDescent="0.2">
      <c r="A18" s="22" t="s">
        <v>1</v>
      </c>
      <c r="B18" s="21" t="s">
        <v>16</v>
      </c>
      <c r="C18" s="23"/>
      <c r="D18" s="17" t="str">
        <f>_xlfn.TEXTJOIN(CHAR(10),TRUE,Q4:Q42)</f>
        <v>A010101 - Hypodermic needles</v>
      </c>
      <c r="F18" s="1" t="s">
        <v>15</v>
      </c>
      <c r="G18" s="21" t="str">
        <f t="shared" si="0"/>
        <v>是</v>
      </c>
      <c r="H18" s="23">
        <f t="shared" si="1"/>
        <v>0</v>
      </c>
      <c r="I18" s="20"/>
      <c r="N18" s="2">
        <f t="shared" si="2"/>
        <v>0</v>
      </c>
    </row>
    <row r="19" spans="1:18" x14ac:dyDescent="0.2">
      <c r="A19" s="72" t="s">
        <v>29</v>
      </c>
      <c r="B19" s="72"/>
      <c r="C19" s="72"/>
      <c r="D19" s="72"/>
      <c r="F19" s="72" t="s">
        <v>42</v>
      </c>
      <c r="G19" s="72"/>
      <c r="H19" s="72"/>
      <c r="I19" s="20"/>
      <c r="N19" s="2">
        <f t="shared" si="2"/>
        <v>0</v>
      </c>
    </row>
    <row r="20" spans="1:18" ht="34" x14ac:dyDescent="0.2">
      <c r="A20" s="22" t="s">
        <v>30</v>
      </c>
      <c r="B20" s="21" t="s">
        <v>16</v>
      </c>
      <c r="C20" s="23"/>
      <c r="D20" s="23"/>
      <c r="F20" s="17" t="s">
        <v>43</v>
      </c>
      <c r="G20" s="21" t="str">
        <f t="shared" si="0"/>
        <v>是</v>
      </c>
      <c r="H20" s="23">
        <f t="shared" si="1"/>
        <v>0</v>
      </c>
      <c r="I20" s="20"/>
      <c r="N20" s="2">
        <f t="shared" si="2"/>
        <v>0</v>
      </c>
    </row>
    <row r="21" spans="1:18" ht="51" x14ac:dyDescent="0.2">
      <c r="A21" s="22" t="s">
        <v>31</v>
      </c>
      <c r="B21" s="21" t="s">
        <v>16</v>
      </c>
      <c r="C21" s="23"/>
      <c r="D21" s="23"/>
      <c r="F21" s="17" t="s">
        <v>44</v>
      </c>
      <c r="G21" s="21" t="str">
        <f t="shared" si="0"/>
        <v>是</v>
      </c>
      <c r="H21" s="23">
        <f t="shared" si="1"/>
        <v>0</v>
      </c>
      <c r="I21" s="20"/>
      <c r="N21" s="2">
        <f t="shared" si="2"/>
        <v>0</v>
      </c>
    </row>
    <row r="22" spans="1:18" ht="68" x14ac:dyDescent="0.2">
      <c r="A22" s="22" t="s">
        <v>32</v>
      </c>
      <c r="B22" s="21" t="s">
        <v>16</v>
      </c>
      <c r="C22" s="23"/>
      <c r="D22" s="23"/>
      <c r="F22" s="17" t="s">
        <v>112</v>
      </c>
      <c r="G22" s="21" t="str">
        <f t="shared" si="0"/>
        <v>是</v>
      </c>
      <c r="H22" s="23">
        <f t="shared" si="1"/>
        <v>0</v>
      </c>
      <c r="I22" s="20"/>
      <c r="N22" s="2">
        <f t="shared" si="2"/>
        <v>0</v>
      </c>
    </row>
    <row r="23" spans="1:18" ht="51" x14ac:dyDescent="0.2">
      <c r="A23" s="22" t="s">
        <v>33</v>
      </c>
      <c r="B23" s="21" t="s">
        <v>16</v>
      </c>
      <c r="C23" s="23"/>
      <c r="D23" s="23"/>
      <c r="F23" s="17" t="s">
        <v>113</v>
      </c>
      <c r="G23" s="21" t="str">
        <f t="shared" si="0"/>
        <v>是</v>
      </c>
      <c r="H23" s="23">
        <f t="shared" si="1"/>
        <v>0</v>
      </c>
      <c r="I23" s="20"/>
      <c r="N23" s="2">
        <f t="shared" si="2"/>
        <v>0</v>
      </c>
    </row>
    <row r="24" spans="1:18" ht="51" x14ac:dyDescent="0.2">
      <c r="A24" s="22" t="s">
        <v>34</v>
      </c>
      <c r="B24" s="21" t="s">
        <v>16</v>
      </c>
      <c r="C24" s="23"/>
      <c r="D24" s="23"/>
      <c r="F24" s="17" t="s">
        <v>115</v>
      </c>
      <c r="G24" s="21" t="str">
        <f t="shared" si="0"/>
        <v>是</v>
      </c>
      <c r="H24" s="23">
        <f t="shared" si="1"/>
        <v>0</v>
      </c>
      <c r="I24" s="20"/>
      <c r="N24" s="2">
        <f t="shared" si="2"/>
        <v>0</v>
      </c>
    </row>
    <row r="25" spans="1:18" x14ac:dyDescent="0.2">
      <c r="B25" s="34"/>
      <c r="C25" s="35"/>
      <c r="D25" s="35"/>
      <c r="F25" s="37"/>
      <c r="G25" s="34"/>
      <c r="H25" s="35"/>
      <c r="N25" s="2"/>
    </row>
    <row r="26" spans="1:18" ht="32" customHeight="1" x14ac:dyDescent="0.2">
      <c r="N26" s="2">
        <f t="shared" si="2"/>
        <v>0</v>
      </c>
    </row>
    <row r="27" spans="1:18" ht="32" x14ac:dyDescent="0.2">
      <c r="A27" s="24" t="s">
        <v>338</v>
      </c>
      <c r="B27" s="13" t="s">
        <v>35</v>
      </c>
      <c r="C27" s="14" t="s">
        <v>70</v>
      </c>
      <c r="D27" s="14" t="s">
        <v>71</v>
      </c>
      <c r="F27" s="14" t="s">
        <v>339</v>
      </c>
      <c r="G27" s="13" t="s">
        <v>39</v>
      </c>
      <c r="H27" s="14" t="s">
        <v>40</v>
      </c>
      <c r="I27" s="14" t="s">
        <v>116</v>
      </c>
      <c r="N27" s="2">
        <f t="shared" si="2"/>
        <v>0</v>
      </c>
    </row>
    <row r="28" spans="1:18" s="35" customFormat="1" x14ac:dyDescent="0.2">
      <c r="A28" s="74" t="s">
        <v>340</v>
      </c>
      <c r="B28" s="74"/>
      <c r="C28" s="74"/>
      <c r="D28" s="74"/>
      <c r="F28" s="74" t="s">
        <v>594</v>
      </c>
      <c r="G28" s="74"/>
      <c r="H28" s="74"/>
      <c r="I28" s="74"/>
      <c r="N28" s="37"/>
      <c r="Q28" s="37"/>
      <c r="R28" s="37"/>
    </row>
    <row r="29" spans="1:18" s="35" customFormat="1" ht="68" x14ac:dyDescent="0.2">
      <c r="A29" s="22" t="s">
        <v>383</v>
      </c>
      <c r="B29" s="22"/>
      <c r="C29" s="22"/>
      <c r="D29" s="22"/>
      <c r="F29" s="22" t="s">
        <v>601</v>
      </c>
      <c r="G29" s="21" t="str">
        <f>IF(B29="Y","是","否")</f>
        <v>否</v>
      </c>
      <c r="H29" s="23">
        <f>C29</f>
        <v>0</v>
      </c>
      <c r="I29" s="22"/>
      <c r="N29" s="37"/>
      <c r="Q29" s="37"/>
      <c r="R29" s="37"/>
    </row>
    <row r="30" spans="1:18" s="35" customFormat="1" ht="68" x14ac:dyDescent="0.2">
      <c r="A30" s="22" t="s">
        <v>384</v>
      </c>
      <c r="B30" s="22"/>
      <c r="C30" s="22"/>
      <c r="D30" s="22"/>
      <c r="F30" s="22" t="s">
        <v>595</v>
      </c>
      <c r="G30" s="21" t="str">
        <f>IF(B30="Y","是","否")</f>
        <v>否</v>
      </c>
      <c r="H30" s="23">
        <f>C30</f>
        <v>0</v>
      </c>
      <c r="I30" s="22"/>
      <c r="N30" s="37"/>
      <c r="Q30" s="37"/>
      <c r="R30" s="37"/>
    </row>
    <row r="31" spans="1:18" s="35" customFormat="1" ht="51" x14ac:dyDescent="0.2">
      <c r="A31" s="22" t="s">
        <v>385</v>
      </c>
      <c r="B31" s="22"/>
      <c r="C31" s="22"/>
      <c r="D31" s="22"/>
      <c r="F31" s="22" t="s">
        <v>596</v>
      </c>
      <c r="G31" s="21" t="str">
        <f>IF(B31="Y","是","否")</f>
        <v>否</v>
      </c>
      <c r="H31" s="23">
        <f>C31</f>
        <v>0</v>
      </c>
      <c r="I31" s="22"/>
      <c r="N31" s="37"/>
      <c r="Q31" s="37"/>
      <c r="R31" s="37"/>
    </row>
    <row r="32" spans="1:18" s="35" customFormat="1" ht="34" x14ac:dyDescent="0.2">
      <c r="A32" s="22" t="s">
        <v>386</v>
      </c>
      <c r="B32" s="22"/>
      <c r="C32" s="22"/>
      <c r="D32" s="22"/>
      <c r="F32" s="22" t="s">
        <v>597</v>
      </c>
      <c r="G32" s="21" t="str">
        <f>IF(B32="Y","是","否")</f>
        <v>否</v>
      </c>
      <c r="H32" s="23">
        <f>C32</f>
        <v>0</v>
      </c>
      <c r="I32" s="22"/>
      <c r="N32" s="37"/>
      <c r="Q32" s="37"/>
      <c r="R32" s="37"/>
    </row>
    <row r="33" spans="1:19" s="35" customFormat="1" ht="85" x14ac:dyDescent="0.2">
      <c r="A33" s="22" t="s">
        <v>387</v>
      </c>
      <c r="B33" s="22"/>
      <c r="C33" s="22"/>
      <c r="D33" s="22"/>
      <c r="F33" s="22" t="s">
        <v>692</v>
      </c>
      <c r="G33" s="21" t="str">
        <f>IF(B33="Y","是","否")</f>
        <v>否</v>
      </c>
      <c r="H33" s="23">
        <f>C33</f>
        <v>0</v>
      </c>
      <c r="I33" s="22"/>
      <c r="N33" s="37"/>
      <c r="Q33" s="37"/>
      <c r="R33" s="37"/>
    </row>
    <row r="34" spans="1:19" s="35" customFormat="1" ht="16" customHeight="1" x14ac:dyDescent="0.2">
      <c r="A34" s="22" t="s">
        <v>388</v>
      </c>
      <c r="B34" s="22"/>
      <c r="C34" s="22"/>
      <c r="D34" s="22"/>
      <c r="F34" s="69" t="s">
        <v>600</v>
      </c>
      <c r="G34" s="70"/>
      <c r="H34" s="70"/>
      <c r="I34" s="71"/>
      <c r="N34" s="37"/>
      <c r="Q34" s="37"/>
      <c r="R34" s="37"/>
    </row>
    <row r="35" spans="1:19" s="35" customFormat="1" ht="17" x14ac:dyDescent="0.2">
      <c r="A35" s="22" t="s">
        <v>389</v>
      </c>
      <c r="B35" s="22"/>
      <c r="C35" s="22"/>
      <c r="D35" s="22"/>
      <c r="F35" s="22" t="s">
        <v>602</v>
      </c>
      <c r="G35" s="21" t="str">
        <f>IF(B35="Y","是","否")</f>
        <v>否</v>
      </c>
      <c r="H35" s="23">
        <f>C35</f>
        <v>0</v>
      </c>
      <c r="I35" s="22"/>
      <c r="N35" s="37"/>
      <c r="Q35" s="37"/>
      <c r="R35" s="37"/>
    </row>
    <row r="36" spans="1:19" s="35" customFormat="1" ht="34" x14ac:dyDescent="0.2">
      <c r="A36" s="22" t="s">
        <v>390</v>
      </c>
      <c r="B36" s="22"/>
      <c r="C36" s="22"/>
      <c r="D36" s="22"/>
      <c r="F36" s="22" t="s">
        <v>603</v>
      </c>
      <c r="G36" s="21" t="str">
        <f>IF(B36="Y","是","否")</f>
        <v>否</v>
      </c>
      <c r="H36" s="23">
        <f>C36</f>
        <v>0</v>
      </c>
      <c r="I36" s="22"/>
      <c r="N36" s="37"/>
      <c r="Q36" s="37"/>
      <c r="R36" s="37"/>
    </row>
    <row r="37" spans="1:19" ht="17" customHeight="1" x14ac:dyDescent="0.2">
      <c r="A37" s="74" t="s">
        <v>77</v>
      </c>
      <c r="B37" s="74"/>
      <c r="C37" s="74"/>
      <c r="D37" s="74"/>
      <c r="F37" s="79" t="s">
        <v>118</v>
      </c>
      <c r="G37" s="79"/>
      <c r="H37" s="79"/>
      <c r="I37" s="20"/>
      <c r="N37" s="2">
        <f t="shared" si="2"/>
        <v>0</v>
      </c>
    </row>
    <row r="38" spans="1:19" ht="34" customHeight="1" x14ac:dyDescent="0.2">
      <c r="A38" s="22" t="s">
        <v>427</v>
      </c>
      <c r="B38" s="22"/>
      <c r="C38" s="22"/>
      <c r="D38" s="22"/>
      <c r="F38" s="41" t="s">
        <v>428</v>
      </c>
      <c r="G38" s="21" t="str">
        <f>IF(B38="Y","是","否")</f>
        <v>否</v>
      </c>
      <c r="H38" s="23">
        <f>C38</f>
        <v>0</v>
      </c>
      <c r="I38" s="20"/>
      <c r="N38" s="2">
        <f t="shared" si="2"/>
        <v>0</v>
      </c>
    </row>
    <row r="39" spans="1:19" ht="51" x14ac:dyDescent="0.2">
      <c r="A39" s="22" t="s">
        <v>2</v>
      </c>
      <c r="B39" s="18"/>
      <c r="C39" s="18"/>
      <c r="D39" s="18"/>
      <c r="F39" s="15" t="s">
        <v>604</v>
      </c>
      <c r="G39" s="21" t="str">
        <f>IF(B39="Y","是","否")</f>
        <v>否</v>
      </c>
      <c r="H39" s="23">
        <f>C39</f>
        <v>0</v>
      </c>
      <c r="I39" s="20"/>
      <c r="N39" s="2">
        <f t="shared" si="2"/>
        <v>0</v>
      </c>
    </row>
    <row r="40" spans="1:19" ht="68" x14ac:dyDescent="0.2">
      <c r="A40" s="22" t="s">
        <v>78</v>
      </c>
      <c r="B40" s="18"/>
      <c r="C40" s="18"/>
      <c r="D40" s="18"/>
      <c r="F40" s="15" t="s">
        <v>120</v>
      </c>
      <c r="G40" s="21" t="str">
        <f>IF(B40="Y","是","否")</f>
        <v>否</v>
      </c>
      <c r="H40" s="23">
        <f>C40</f>
        <v>0</v>
      </c>
      <c r="I40" s="20"/>
    </row>
    <row r="41" spans="1:19" ht="119" x14ac:dyDescent="0.2">
      <c r="A41" s="22" t="s">
        <v>341</v>
      </c>
      <c r="B41" s="18"/>
      <c r="C41" s="18"/>
      <c r="D41" s="18"/>
      <c r="F41" s="15" t="s">
        <v>605</v>
      </c>
      <c r="G41" s="21" t="str">
        <f>IF(B41="Y","是","否")</f>
        <v>否</v>
      </c>
      <c r="H41" s="23">
        <f>C41</f>
        <v>0</v>
      </c>
      <c r="I41" s="20"/>
    </row>
    <row r="42" spans="1:19" ht="45" customHeight="1" x14ac:dyDescent="0.2">
      <c r="A42" s="17" t="s">
        <v>342</v>
      </c>
      <c r="B42" s="17"/>
      <c r="C42" s="17"/>
      <c r="D42" s="17"/>
      <c r="F42" s="41" t="s">
        <v>606</v>
      </c>
      <c r="G42" s="42"/>
      <c r="H42" s="42"/>
      <c r="I42" s="42"/>
    </row>
    <row r="43" spans="1:19" ht="17" customHeight="1" x14ac:dyDescent="0.2">
      <c r="A43" s="101" t="s">
        <v>677</v>
      </c>
      <c r="B43" s="102"/>
      <c r="C43" s="102"/>
      <c r="D43" s="103"/>
      <c r="F43" s="104" t="s">
        <v>142</v>
      </c>
      <c r="G43" s="104"/>
      <c r="H43" s="104"/>
      <c r="I43" s="104"/>
      <c r="K43" s="87"/>
      <c r="L43" s="87"/>
      <c r="M43" s="87"/>
      <c r="N43" s="87"/>
      <c r="P43" s="85"/>
      <c r="Q43" s="85"/>
      <c r="R43" s="85"/>
      <c r="S43" s="85"/>
    </row>
    <row r="44" spans="1:19" ht="34" customHeight="1" x14ac:dyDescent="0.2">
      <c r="A44" s="69" t="s">
        <v>79</v>
      </c>
      <c r="B44" s="70"/>
      <c r="C44" s="70"/>
      <c r="D44" s="71"/>
      <c r="F44" s="80" t="s">
        <v>348</v>
      </c>
      <c r="G44" s="80"/>
      <c r="H44" s="80"/>
      <c r="I44" s="80"/>
      <c r="K44" s="86"/>
      <c r="L44" s="86"/>
      <c r="M44" s="86"/>
      <c r="N44" s="86"/>
      <c r="P44" s="78"/>
      <c r="Q44" s="78"/>
      <c r="R44" s="78"/>
      <c r="S44" s="78"/>
    </row>
    <row r="45" spans="1:19" x14ac:dyDescent="0.2">
      <c r="A45" s="28" t="s">
        <v>343</v>
      </c>
      <c r="B45" s="16"/>
      <c r="C45" s="19"/>
      <c r="D45" s="20"/>
      <c r="F45" s="19" t="s">
        <v>346</v>
      </c>
      <c r="G45" s="21" t="str">
        <f>IF(B45="Y","是","否")</f>
        <v>否</v>
      </c>
      <c r="H45" s="23">
        <f>C45</f>
        <v>0</v>
      </c>
      <c r="I45" s="20"/>
      <c r="K45" s="38"/>
      <c r="L45" s="12"/>
      <c r="M45" s="11"/>
      <c r="P45" s="11"/>
      <c r="Q45" s="34"/>
      <c r="R45" s="35"/>
    </row>
    <row r="46" spans="1:19" x14ac:dyDescent="0.2">
      <c r="A46" s="28" t="s">
        <v>344</v>
      </c>
      <c r="B46" s="16"/>
      <c r="C46" s="19"/>
      <c r="D46" s="20"/>
      <c r="F46" s="19" t="s">
        <v>347</v>
      </c>
      <c r="G46" s="21" t="str">
        <f>IF(B46="Y","是","否")</f>
        <v>否</v>
      </c>
      <c r="H46" s="23">
        <f>C46</f>
        <v>0</v>
      </c>
      <c r="I46" s="20"/>
      <c r="K46" s="38"/>
      <c r="L46" s="12"/>
      <c r="M46" s="11"/>
      <c r="P46" s="11"/>
      <c r="Q46" s="34"/>
      <c r="R46" s="35"/>
    </row>
    <row r="47" spans="1:19" ht="34" x14ac:dyDescent="0.2">
      <c r="A47" s="27" t="s">
        <v>345</v>
      </c>
      <c r="B47" s="16"/>
      <c r="C47" s="19"/>
      <c r="D47" s="20"/>
      <c r="F47" s="19" t="s">
        <v>607</v>
      </c>
      <c r="G47" s="21" t="str">
        <f>IF(B47="Y","是","否")</f>
        <v>否</v>
      </c>
      <c r="H47" s="23">
        <f>C47</f>
        <v>0</v>
      </c>
      <c r="I47" s="20"/>
      <c r="K47" s="38"/>
      <c r="L47" s="12"/>
      <c r="M47" s="11"/>
      <c r="P47" s="11"/>
      <c r="Q47" s="34"/>
      <c r="R47" s="35"/>
    </row>
    <row r="48" spans="1:19" ht="68" x14ac:dyDescent="0.2">
      <c r="A48" s="27" t="s">
        <v>349</v>
      </c>
      <c r="B48" s="16"/>
      <c r="C48" s="19"/>
      <c r="D48" s="20"/>
      <c r="F48" s="15" t="s">
        <v>608</v>
      </c>
      <c r="G48" s="21"/>
      <c r="H48" s="23"/>
      <c r="I48" s="20"/>
      <c r="K48" s="38"/>
      <c r="L48" s="12"/>
      <c r="M48" s="11"/>
      <c r="P48" s="11"/>
      <c r="Q48" s="34"/>
      <c r="R48" s="35"/>
    </row>
    <row r="49" spans="1:19" ht="50" customHeight="1" x14ac:dyDescent="0.2">
      <c r="A49" s="27" t="s">
        <v>350</v>
      </c>
      <c r="B49" s="16"/>
      <c r="C49" s="19"/>
      <c r="D49" s="20"/>
      <c r="F49" s="19" t="s">
        <v>351</v>
      </c>
      <c r="G49" s="21" t="str">
        <f>IF(B49="Y","是","否")</f>
        <v>否</v>
      </c>
      <c r="H49" s="23">
        <f>C49</f>
        <v>0</v>
      </c>
      <c r="I49" s="20"/>
      <c r="K49" s="3"/>
      <c r="L49" s="12"/>
      <c r="M49" s="11"/>
      <c r="P49" s="39"/>
      <c r="Q49" s="34"/>
      <c r="R49" s="35"/>
    </row>
    <row r="50" spans="1:19" ht="43" customHeight="1" x14ac:dyDescent="0.2">
      <c r="A50" s="27" t="s">
        <v>352</v>
      </c>
      <c r="B50" s="16"/>
      <c r="C50" s="19"/>
      <c r="D50" s="20"/>
      <c r="F50" s="19" t="s">
        <v>355</v>
      </c>
      <c r="G50" s="21" t="str">
        <f>IF(B50="Y","是","否")</f>
        <v>否</v>
      </c>
      <c r="H50" s="23">
        <f>C50</f>
        <v>0</v>
      </c>
      <c r="I50" s="20"/>
      <c r="K50" s="3"/>
      <c r="L50" s="12"/>
      <c r="M50" s="11"/>
      <c r="P50" s="11"/>
      <c r="Q50" s="34"/>
      <c r="R50" s="35"/>
    </row>
    <row r="51" spans="1:19" ht="64" customHeight="1" x14ac:dyDescent="0.2">
      <c r="A51" s="27" t="s">
        <v>353</v>
      </c>
      <c r="B51" s="16"/>
      <c r="C51" s="19"/>
      <c r="D51" s="20"/>
      <c r="F51" s="15" t="s">
        <v>356</v>
      </c>
      <c r="G51" s="21" t="str">
        <f>IF(B51="Y","是","否")</f>
        <v>否</v>
      </c>
      <c r="H51" s="23">
        <f>C51</f>
        <v>0</v>
      </c>
      <c r="I51" s="20"/>
      <c r="K51" s="3"/>
      <c r="L51" s="12"/>
      <c r="M51" s="11"/>
      <c r="P51" s="11"/>
      <c r="Q51" s="34"/>
      <c r="R51" s="35"/>
    </row>
    <row r="52" spans="1:19" ht="41" customHeight="1" x14ac:dyDescent="0.2">
      <c r="A52" s="27" t="s">
        <v>354</v>
      </c>
      <c r="B52" s="16"/>
      <c r="C52" s="19"/>
      <c r="D52" s="20"/>
      <c r="F52" s="19" t="s">
        <v>357</v>
      </c>
      <c r="G52" s="21" t="str">
        <f>IF(B52="Y","是","否")</f>
        <v>否</v>
      </c>
      <c r="H52" s="23">
        <f>C52</f>
        <v>0</v>
      </c>
      <c r="I52" s="20"/>
      <c r="K52" s="3"/>
      <c r="L52" s="12"/>
      <c r="M52" s="11"/>
      <c r="P52" s="33"/>
      <c r="Q52" s="34"/>
      <c r="R52" s="35"/>
    </row>
    <row r="53" spans="1:19" x14ac:dyDescent="0.2">
      <c r="A53" s="74" t="s">
        <v>359</v>
      </c>
      <c r="B53" s="74"/>
      <c r="C53" s="74"/>
      <c r="D53" s="74"/>
      <c r="F53" s="79" t="s">
        <v>358</v>
      </c>
      <c r="G53" s="79"/>
      <c r="H53" s="79"/>
      <c r="I53" s="79"/>
      <c r="K53" s="3"/>
      <c r="L53" s="12"/>
      <c r="M53" s="11"/>
      <c r="P53" s="11"/>
      <c r="Q53" s="34"/>
      <c r="R53" s="35"/>
    </row>
    <row r="54" spans="1:19" ht="51" x14ac:dyDescent="0.2">
      <c r="A54" s="18" t="s">
        <v>3</v>
      </c>
      <c r="B54" s="18"/>
      <c r="C54" s="18"/>
      <c r="D54" s="18"/>
      <c r="F54" s="15" t="s">
        <v>609</v>
      </c>
      <c r="G54" s="21" t="str">
        <f>IF(B54="Y","是","否")</f>
        <v>否</v>
      </c>
      <c r="H54" s="23">
        <f>C54</f>
        <v>0</v>
      </c>
      <c r="I54" s="20"/>
      <c r="K54" s="87"/>
      <c r="L54" s="87"/>
      <c r="M54" s="87"/>
      <c r="N54" s="87"/>
      <c r="P54" s="82"/>
      <c r="Q54" s="82"/>
      <c r="R54" s="82"/>
      <c r="S54" s="82"/>
    </row>
    <row r="55" spans="1:19" ht="68" x14ac:dyDescent="0.2">
      <c r="A55" s="27" t="s">
        <v>4</v>
      </c>
      <c r="B55" s="16"/>
      <c r="C55" s="19"/>
      <c r="D55" s="20"/>
      <c r="F55" s="15" t="s">
        <v>610</v>
      </c>
      <c r="G55" s="21" t="str">
        <f>IF(B55="Y","是","否")</f>
        <v>否</v>
      </c>
      <c r="H55" s="23">
        <f>C55</f>
        <v>0</v>
      </c>
      <c r="I55" s="20"/>
      <c r="K55" s="2"/>
      <c r="L55" s="2"/>
      <c r="M55" s="2"/>
      <c r="N55" s="2"/>
      <c r="P55" s="40"/>
      <c r="Q55" s="34"/>
      <c r="R55" s="35"/>
    </row>
    <row r="56" spans="1:19" x14ac:dyDescent="0.2">
      <c r="A56" s="65" t="s">
        <v>360</v>
      </c>
      <c r="B56" s="65"/>
      <c r="C56" s="65"/>
      <c r="D56" s="65"/>
      <c r="F56" s="79" t="s">
        <v>362</v>
      </c>
      <c r="G56" s="79"/>
      <c r="H56" s="79"/>
      <c r="I56" s="79"/>
      <c r="K56" s="3"/>
      <c r="L56" s="12"/>
      <c r="M56" s="11"/>
      <c r="P56" s="40"/>
      <c r="Q56" s="34"/>
      <c r="R56" s="35"/>
    </row>
    <row r="57" spans="1:19" ht="51" x14ac:dyDescent="0.2">
      <c r="A57" s="22" t="s">
        <v>361</v>
      </c>
      <c r="B57" s="16"/>
      <c r="C57" s="19"/>
      <c r="D57" s="20"/>
      <c r="F57" s="15" t="s">
        <v>363</v>
      </c>
      <c r="G57" s="21" t="str">
        <f>IF(B57="Y","是","否")</f>
        <v>否</v>
      </c>
      <c r="H57" s="23">
        <f>C57</f>
        <v>0</v>
      </c>
      <c r="I57" s="20"/>
      <c r="K57" s="81"/>
      <c r="L57" s="81"/>
      <c r="M57" s="81"/>
      <c r="N57" s="81"/>
      <c r="P57" s="82"/>
      <c r="Q57" s="82"/>
      <c r="R57" s="82"/>
      <c r="S57" s="82"/>
    </row>
    <row r="58" spans="1:19" x14ac:dyDescent="0.2">
      <c r="A58" s="84" t="s">
        <v>364</v>
      </c>
      <c r="B58" s="84"/>
      <c r="C58" s="84"/>
      <c r="D58" s="84"/>
      <c r="F58" s="80" t="s">
        <v>367</v>
      </c>
      <c r="G58" s="80"/>
      <c r="H58" s="80"/>
      <c r="I58" s="80"/>
      <c r="K58" s="26"/>
      <c r="L58" s="12"/>
      <c r="M58" s="11"/>
      <c r="P58" s="33"/>
      <c r="Q58" s="34"/>
      <c r="R58" s="35"/>
    </row>
    <row r="59" spans="1:19" ht="34" x14ac:dyDescent="0.2">
      <c r="A59" s="18" t="s">
        <v>80</v>
      </c>
      <c r="B59" s="16"/>
      <c r="C59" s="19"/>
      <c r="D59" s="20"/>
      <c r="F59" s="19" t="s">
        <v>167</v>
      </c>
      <c r="G59" s="21" t="str">
        <f t="shared" ref="G59:G66" si="3">IF(B59="Y","是","否")</f>
        <v>否</v>
      </c>
      <c r="H59" s="23">
        <f t="shared" ref="H59:H66" si="4">C59</f>
        <v>0</v>
      </c>
      <c r="I59" s="20"/>
      <c r="K59" s="83"/>
      <c r="L59" s="83"/>
      <c r="M59" s="83"/>
      <c r="N59" s="83"/>
      <c r="P59" s="78"/>
      <c r="Q59" s="78"/>
      <c r="R59" s="78"/>
      <c r="S59" s="78"/>
    </row>
    <row r="60" spans="1:19" ht="68" x14ac:dyDescent="0.2">
      <c r="A60" s="18" t="s">
        <v>81</v>
      </c>
      <c r="B60" s="16"/>
      <c r="C60" s="19"/>
      <c r="D60" s="20"/>
      <c r="F60" s="15" t="s">
        <v>166</v>
      </c>
      <c r="G60" s="21" t="str">
        <f t="shared" si="3"/>
        <v>否</v>
      </c>
      <c r="H60" s="23">
        <f t="shared" si="4"/>
        <v>0</v>
      </c>
      <c r="I60" s="20"/>
      <c r="K60" s="2"/>
      <c r="L60" s="12"/>
      <c r="M60" s="11"/>
      <c r="P60" s="11"/>
      <c r="Q60" s="34"/>
      <c r="R60" s="35"/>
    </row>
    <row r="61" spans="1:19" ht="34" x14ac:dyDescent="0.2">
      <c r="A61" s="18" t="s">
        <v>82</v>
      </c>
      <c r="B61" s="16"/>
      <c r="C61" s="19"/>
      <c r="D61" s="20"/>
      <c r="F61" s="19" t="s">
        <v>172</v>
      </c>
      <c r="G61" s="21" t="str">
        <f t="shared" si="3"/>
        <v>否</v>
      </c>
      <c r="H61" s="23">
        <f t="shared" si="4"/>
        <v>0</v>
      </c>
      <c r="I61" s="20"/>
      <c r="K61" s="2"/>
      <c r="L61" s="12"/>
      <c r="M61" s="11"/>
      <c r="P61" s="33"/>
      <c r="Q61" s="34"/>
      <c r="R61" s="35"/>
    </row>
    <row r="62" spans="1:19" ht="44" customHeight="1" x14ac:dyDescent="0.2">
      <c r="A62" s="18" t="s">
        <v>83</v>
      </c>
      <c r="B62" s="16"/>
      <c r="C62" s="19"/>
      <c r="D62" s="20"/>
      <c r="F62" s="19" t="s">
        <v>171</v>
      </c>
      <c r="G62" s="21" t="str">
        <f t="shared" si="3"/>
        <v>否</v>
      </c>
      <c r="H62" s="23">
        <f t="shared" si="4"/>
        <v>0</v>
      </c>
      <c r="I62" s="20"/>
      <c r="K62" s="2"/>
      <c r="L62" s="12"/>
      <c r="M62" s="11"/>
      <c r="P62" s="11"/>
      <c r="Q62" s="34"/>
      <c r="R62" s="35"/>
    </row>
    <row r="63" spans="1:19" ht="34" customHeight="1" x14ac:dyDescent="0.2">
      <c r="A63" s="18" t="s">
        <v>84</v>
      </c>
      <c r="B63" s="16"/>
      <c r="C63" s="19"/>
      <c r="D63" s="20"/>
      <c r="F63" s="19" t="s">
        <v>174</v>
      </c>
      <c r="G63" s="21" t="str">
        <f t="shared" si="3"/>
        <v>否</v>
      </c>
      <c r="H63" s="23">
        <f t="shared" si="4"/>
        <v>0</v>
      </c>
      <c r="I63" s="20"/>
      <c r="K63" s="2"/>
      <c r="L63" s="12"/>
      <c r="M63" s="11"/>
      <c r="P63" s="11"/>
      <c r="Q63" s="34"/>
      <c r="R63" s="35"/>
    </row>
    <row r="64" spans="1:19" ht="51" x14ac:dyDescent="0.2">
      <c r="A64" s="18" t="s">
        <v>365</v>
      </c>
      <c r="B64" s="16"/>
      <c r="C64" s="19"/>
      <c r="D64" s="20"/>
      <c r="F64" s="15" t="s">
        <v>611</v>
      </c>
      <c r="G64" s="21" t="str">
        <f t="shared" si="3"/>
        <v>否</v>
      </c>
      <c r="H64" s="23">
        <f t="shared" si="4"/>
        <v>0</v>
      </c>
      <c r="I64" s="20"/>
      <c r="K64" s="2"/>
      <c r="L64" s="12"/>
      <c r="M64" s="11"/>
      <c r="P64" s="11"/>
      <c r="Q64" s="34"/>
      <c r="R64" s="35"/>
    </row>
    <row r="65" spans="1:18" ht="49" customHeight="1" x14ac:dyDescent="0.2">
      <c r="A65" s="18" t="s">
        <v>368</v>
      </c>
      <c r="B65" s="16"/>
      <c r="C65" s="19"/>
      <c r="D65" s="20"/>
      <c r="F65" s="19" t="s">
        <v>612</v>
      </c>
      <c r="G65" s="21" t="str">
        <f t="shared" si="3"/>
        <v>否</v>
      </c>
      <c r="H65" s="23">
        <f t="shared" si="4"/>
        <v>0</v>
      </c>
      <c r="I65" s="20"/>
      <c r="K65" s="2"/>
      <c r="L65" s="12"/>
      <c r="M65" s="11"/>
      <c r="P65" s="39"/>
      <c r="Q65" s="34"/>
      <c r="R65" s="35"/>
    </row>
    <row r="66" spans="1:18" ht="68" customHeight="1" x14ac:dyDescent="0.2">
      <c r="A66" s="18" t="s">
        <v>369</v>
      </c>
      <c r="B66" s="16"/>
      <c r="C66" s="19"/>
      <c r="D66" s="20"/>
      <c r="F66" s="15" t="s">
        <v>370</v>
      </c>
      <c r="G66" s="21" t="str">
        <f t="shared" si="3"/>
        <v>否</v>
      </c>
      <c r="H66" s="23">
        <f t="shared" si="4"/>
        <v>0</v>
      </c>
      <c r="I66" s="20"/>
      <c r="K66" s="2"/>
      <c r="L66" s="12"/>
      <c r="M66" s="11"/>
      <c r="P66" s="11"/>
      <c r="Q66" s="34"/>
      <c r="R66" s="35"/>
    </row>
    <row r="67" spans="1:18" ht="34" x14ac:dyDescent="0.2">
      <c r="A67" s="18" t="s">
        <v>371</v>
      </c>
      <c r="B67" s="16"/>
      <c r="C67" s="19"/>
      <c r="D67" s="20"/>
      <c r="F67" s="19" t="s">
        <v>374</v>
      </c>
      <c r="G67" s="21" t="str">
        <f>IF(B67="Y","是","否")</f>
        <v>否</v>
      </c>
      <c r="H67" s="23">
        <f>C67</f>
        <v>0</v>
      </c>
      <c r="I67" s="20"/>
    </row>
    <row r="68" spans="1:18" ht="34" x14ac:dyDescent="0.2">
      <c r="A68" s="18" t="s">
        <v>372</v>
      </c>
      <c r="B68" s="16"/>
      <c r="C68" s="19"/>
      <c r="D68" s="20"/>
      <c r="F68" s="19" t="s">
        <v>375</v>
      </c>
      <c r="G68" s="21" t="str">
        <f>IF(B68="Y","是","否")</f>
        <v>否</v>
      </c>
      <c r="H68" s="23">
        <f>C68</f>
        <v>0</v>
      </c>
      <c r="I68" s="20"/>
    </row>
    <row r="69" spans="1:18" ht="68" x14ac:dyDescent="0.2">
      <c r="A69" s="18" t="s">
        <v>373</v>
      </c>
      <c r="B69" s="16"/>
      <c r="C69" s="19"/>
      <c r="D69" s="20"/>
      <c r="F69" s="15" t="s">
        <v>376</v>
      </c>
      <c r="G69" s="21" t="str">
        <f>IF(B69="Y","是","否")</f>
        <v>否</v>
      </c>
      <c r="H69" s="23">
        <f>C69</f>
        <v>0</v>
      </c>
      <c r="I69" s="20"/>
    </row>
    <row r="70" spans="1:18" ht="51" x14ac:dyDescent="0.2">
      <c r="A70" s="18" t="s">
        <v>377</v>
      </c>
      <c r="B70" s="16"/>
      <c r="C70" s="19"/>
      <c r="D70" s="20"/>
      <c r="F70" s="15" t="s">
        <v>614</v>
      </c>
      <c r="G70" s="21"/>
      <c r="H70" s="23"/>
      <c r="I70" s="20"/>
    </row>
    <row r="71" spans="1:18" x14ac:dyDescent="0.2">
      <c r="A71" s="65" t="s">
        <v>378</v>
      </c>
      <c r="B71" s="65"/>
      <c r="C71" s="65"/>
      <c r="D71" s="65"/>
      <c r="F71" s="79" t="s">
        <v>379</v>
      </c>
      <c r="G71" s="79"/>
      <c r="H71" s="79"/>
      <c r="I71" s="79"/>
    </row>
    <row r="72" spans="1:18" ht="51" x14ac:dyDescent="0.2">
      <c r="A72" s="18" t="s">
        <v>382</v>
      </c>
      <c r="B72" s="16"/>
      <c r="C72" s="19"/>
      <c r="D72" s="20"/>
      <c r="F72" s="15" t="s">
        <v>613</v>
      </c>
      <c r="G72" s="21" t="str">
        <f>IF(B72="Y","是","否")</f>
        <v>否</v>
      </c>
      <c r="H72" s="23">
        <f>C72</f>
        <v>0</v>
      </c>
      <c r="I72" s="20"/>
    </row>
    <row r="73" spans="1:18" ht="34" x14ac:dyDescent="0.2">
      <c r="A73" s="18" t="s">
        <v>381</v>
      </c>
      <c r="B73" s="16"/>
      <c r="C73" s="19"/>
      <c r="D73" s="20"/>
      <c r="F73" s="19" t="s">
        <v>380</v>
      </c>
      <c r="G73" s="21" t="str">
        <f>IF(B73="Y","是","否")</f>
        <v>否</v>
      </c>
      <c r="H73" s="23">
        <f>C73</f>
        <v>0</v>
      </c>
      <c r="I73" s="20"/>
    </row>
    <row r="74" spans="1:18" x14ac:dyDescent="0.2">
      <c r="A74" s="65" t="s">
        <v>391</v>
      </c>
      <c r="B74" s="65"/>
      <c r="C74" s="65"/>
      <c r="D74" s="65"/>
      <c r="F74" s="79" t="s">
        <v>394</v>
      </c>
      <c r="G74" s="79"/>
      <c r="H74" s="79"/>
      <c r="I74" s="79"/>
    </row>
    <row r="75" spans="1:18" s="35" customFormat="1" ht="51" x14ac:dyDescent="0.2">
      <c r="A75" s="17" t="s">
        <v>396</v>
      </c>
      <c r="B75" s="17"/>
      <c r="C75" s="17"/>
      <c r="D75" s="17"/>
      <c r="F75" s="19" t="s">
        <v>393</v>
      </c>
      <c r="G75" s="19"/>
      <c r="H75" s="19"/>
      <c r="I75" s="19"/>
      <c r="Q75" s="37"/>
      <c r="R75" s="37"/>
    </row>
    <row r="76" spans="1:18" x14ac:dyDescent="0.2">
      <c r="A76" s="96" t="s">
        <v>397</v>
      </c>
      <c r="B76" s="97"/>
      <c r="C76" s="97"/>
      <c r="D76" s="98"/>
      <c r="F76" s="92" t="s">
        <v>615</v>
      </c>
      <c r="G76" s="99"/>
      <c r="H76" s="99"/>
      <c r="I76" s="100"/>
    </row>
    <row r="77" spans="1:18" ht="34" x14ac:dyDescent="0.2">
      <c r="A77" s="18" t="s">
        <v>398</v>
      </c>
      <c r="B77" s="16"/>
      <c r="C77" s="19"/>
      <c r="D77" s="32"/>
      <c r="F77" s="15" t="s">
        <v>616</v>
      </c>
      <c r="G77" s="21"/>
      <c r="H77" s="23"/>
      <c r="I77" s="20"/>
    </row>
    <row r="78" spans="1:18" ht="17" x14ac:dyDescent="0.2">
      <c r="A78" s="18" t="s">
        <v>399</v>
      </c>
      <c r="B78" s="16"/>
      <c r="C78" s="19"/>
      <c r="D78" s="20"/>
      <c r="F78" s="15" t="s">
        <v>617</v>
      </c>
      <c r="G78" s="21"/>
      <c r="H78" s="23"/>
      <c r="I78" s="20"/>
    </row>
    <row r="79" spans="1:18" ht="68" customHeight="1" x14ac:dyDescent="0.2">
      <c r="A79" s="18" t="s">
        <v>392</v>
      </c>
      <c r="B79" s="16"/>
      <c r="C79" s="19"/>
      <c r="D79" s="20"/>
      <c r="F79" s="15" t="s">
        <v>395</v>
      </c>
      <c r="G79" s="21" t="str">
        <f>IF(B79="Y","是","否")</f>
        <v>否</v>
      </c>
      <c r="H79" s="23">
        <f>C79</f>
        <v>0</v>
      </c>
      <c r="I79" s="20"/>
    </row>
    <row r="80" spans="1:18" x14ac:dyDescent="0.2">
      <c r="A80" s="65" t="s">
        <v>400</v>
      </c>
      <c r="B80" s="65"/>
      <c r="C80" s="65"/>
      <c r="D80" s="65"/>
      <c r="F80" s="93" t="s">
        <v>405</v>
      </c>
      <c r="G80" s="94"/>
      <c r="H80" s="94"/>
      <c r="I80" s="95"/>
    </row>
    <row r="81" spans="1:9" ht="68" x14ac:dyDescent="0.2">
      <c r="A81" s="18" t="s">
        <v>401</v>
      </c>
      <c r="B81" s="16"/>
      <c r="C81" s="19"/>
      <c r="D81" s="20"/>
      <c r="F81" s="15" t="s">
        <v>406</v>
      </c>
      <c r="G81" s="21" t="str">
        <f>IF(B81="Y","是","否")</f>
        <v>否</v>
      </c>
      <c r="H81" s="23">
        <f>C81</f>
        <v>0</v>
      </c>
      <c r="I81" s="20"/>
    </row>
    <row r="82" spans="1:9" ht="51" x14ac:dyDescent="0.2">
      <c r="A82" s="18" t="s">
        <v>402</v>
      </c>
      <c r="B82" s="16"/>
      <c r="C82" s="19"/>
      <c r="D82" s="20"/>
      <c r="F82" s="15" t="s">
        <v>407</v>
      </c>
      <c r="G82" s="21" t="str">
        <f>IF(B82="Y","是","否")</f>
        <v>否</v>
      </c>
      <c r="H82" s="23">
        <f>C82</f>
        <v>0</v>
      </c>
      <c r="I82" s="20"/>
    </row>
    <row r="83" spans="1:9" ht="51" x14ac:dyDescent="0.2">
      <c r="A83" s="18" t="s">
        <v>403</v>
      </c>
      <c r="B83" s="16"/>
      <c r="C83" s="19"/>
      <c r="D83" s="20"/>
      <c r="F83" s="15" t="s">
        <v>408</v>
      </c>
      <c r="G83" s="21" t="str">
        <f>IF(B83="Y","是","否")</f>
        <v>否</v>
      </c>
      <c r="H83" s="23">
        <f>C83</f>
        <v>0</v>
      </c>
      <c r="I83" s="20"/>
    </row>
    <row r="84" spans="1:9" ht="34" x14ac:dyDescent="0.2">
      <c r="A84" s="18" t="s">
        <v>404</v>
      </c>
      <c r="B84" s="16"/>
      <c r="C84" s="19"/>
      <c r="D84" s="20"/>
      <c r="F84" s="15" t="s">
        <v>409</v>
      </c>
      <c r="G84" s="21" t="str">
        <f>IF(B84="Y","是","否")</f>
        <v>否</v>
      </c>
      <c r="H84" s="23">
        <f>C84</f>
        <v>0</v>
      </c>
      <c r="I84" s="20"/>
    </row>
    <row r="85" spans="1:9" x14ac:dyDescent="0.2">
      <c r="A85" s="65" t="s">
        <v>410</v>
      </c>
      <c r="B85" s="65"/>
      <c r="C85" s="65"/>
      <c r="D85" s="65"/>
      <c r="F85" s="93" t="s">
        <v>411</v>
      </c>
      <c r="G85" s="94"/>
      <c r="H85" s="94"/>
      <c r="I85" s="95"/>
    </row>
    <row r="86" spans="1:9" ht="34" x14ac:dyDescent="0.2">
      <c r="A86" s="18" t="s">
        <v>412</v>
      </c>
      <c r="B86" s="16"/>
      <c r="C86" s="19"/>
      <c r="D86" s="20"/>
      <c r="F86" s="19" t="s">
        <v>618</v>
      </c>
      <c r="G86" s="21"/>
      <c r="H86" s="23"/>
      <c r="I86" s="20"/>
    </row>
    <row r="87" spans="1:9" ht="68" x14ac:dyDescent="0.2">
      <c r="A87" s="18" t="s">
        <v>413</v>
      </c>
      <c r="B87" s="16"/>
      <c r="C87" s="19"/>
      <c r="D87" s="20"/>
      <c r="F87" s="15" t="s">
        <v>619</v>
      </c>
      <c r="G87" s="21"/>
      <c r="H87" s="23"/>
      <c r="I87" s="20"/>
    </row>
    <row r="88" spans="1:9" ht="51" x14ac:dyDescent="0.2">
      <c r="A88" s="18" t="s">
        <v>414</v>
      </c>
      <c r="B88" s="16"/>
      <c r="C88" s="19"/>
      <c r="D88" s="20"/>
      <c r="F88" s="15" t="s">
        <v>620</v>
      </c>
      <c r="G88" s="21"/>
      <c r="H88" s="23"/>
      <c r="I88" s="20"/>
    </row>
    <row r="89" spans="1:9" ht="34" x14ac:dyDescent="0.2">
      <c r="A89" s="18" t="s">
        <v>415</v>
      </c>
      <c r="B89" s="16"/>
      <c r="C89" s="19"/>
      <c r="D89" s="20"/>
      <c r="F89" s="15" t="s">
        <v>621</v>
      </c>
      <c r="G89" s="21"/>
      <c r="H89" s="23"/>
      <c r="I89" s="20"/>
    </row>
    <row r="90" spans="1:9" ht="51" x14ac:dyDescent="0.2">
      <c r="A90" s="18" t="s">
        <v>416</v>
      </c>
      <c r="B90" s="16"/>
      <c r="C90" s="19"/>
      <c r="D90" s="20"/>
      <c r="F90" s="15" t="s">
        <v>622</v>
      </c>
      <c r="G90" s="21"/>
      <c r="H90" s="23"/>
      <c r="I90" s="20"/>
    </row>
    <row r="91" spans="1:9" x14ac:dyDescent="0.2">
      <c r="A91" s="65" t="s">
        <v>418</v>
      </c>
      <c r="B91" s="65"/>
      <c r="C91" s="65"/>
      <c r="D91" s="65"/>
      <c r="F91" s="93" t="s">
        <v>419</v>
      </c>
      <c r="G91" s="94"/>
      <c r="H91" s="94"/>
      <c r="I91" s="95"/>
    </row>
    <row r="92" spans="1:9" ht="34" x14ac:dyDescent="0.2">
      <c r="A92" s="18" t="s">
        <v>417</v>
      </c>
      <c r="B92" s="16"/>
      <c r="C92" s="19"/>
      <c r="D92" s="20"/>
      <c r="F92" s="19" t="s">
        <v>420</v>
      </c>
      <c r="G92" s="21" t="str">
        <f t="shared" ref="G92:G101" si="5">IF(B92="Y","是","否")</f>
        <v>否</v>
      </c>
      <c r="H92" s="23">
        <f t="shared" ref="H92:H101" si="6">C92</f>
        <v>0</v>
      </c>
      <c r="I92" s="20"/>
    </row>
    <row r="93" spans="1:9" ht="51" x14ac:dyDescent="0.2">
      <c r="A93" s="18" t="s">
        <v>435</v>
      </c>
      <c r="B93" s="16"/>
      <c r="C93" s="19"/>
      <c r="D93" s="20"/>
      <c r="F93" s="15" t="s">
        <v>623</v>
      </c>
      <c r="G93" s="21"/>
      <c r="H93" s="23"/>
      <c r="I93" s="20"/>
    </row>
    <row r="94" spans="1:9" ht="34" x14ac:dyDescent="0.2">
      <c r="A94" s="18" t="s">
        <v>436</v>
      </c>
      <c r="B94" s="16"/>
      <c r="C94" s="19"/>
      <c r="D94" s="20"/>
      <c r="F94" s="19" t="s">
        <v>624</v>
      </c>
      <c r="G94" s="21"/>
      <c r="H94" s="23"/>
      <c r="I94" s="20"/>
    </row>
    <row r="95" spans="1:9" ht="51" x14ac:dyDescent="0.2">
      <c r="A95" s="18" t="s">
        <v>5</v>
      </c>
      <c r="B95" s="16"/>
      <c r="C95" s="19"/>
      <c r="D95" s="20"/>
      <c r="F95" s="15" t="s">
        <v>625</v>
      </c>
      <c r="G95" s="21"/>
      <c r="H95" s="23"/>
      <c r="I95" s="20"/>
    </row>
    <row r="96" spans="1:9" ht="51" x14ac:dyDescent="0.2">
      <c r="A96" s="18" t="s">
        <v>421</v>
      </c>
      <c r="B96" s="16"/>
      <c r="C96" s="19"/>
      <c r="D96" s="20"/>
      <c r="F96" s="15" t="s">
        <v>430</v>
      </c>
      <c r="G96" s="21" t="str">
        <f t="shared" si="5"/>
        <v>否</v>
      </c>
      <c r="H96" s="23">
        <f t="shared" si="6"/>
        <v>0</v>
      </c>
      <c r="I96" s="20"/>
    </row>
    <row r="97" spans="1:9" ht="51" x14ac:dyDescent="0.2">
      <c r="A97" s="18" t="s">
        <v>422</v>
      </c>
      <c r="B97" s="16"/>
      <c r="C97" s="19"/>
      <c r="D97" s="20"/>
      <c r="F97" s="15" t="s">
        <v>431</v>
      </c>
      <c r="G97" s="21" t="str">
        <f t="shared" si="5"/>
        <v>否</v>
      </c>
      <c r="H97" s="23">
        <f t="shared" si="6"/>
        <v>0</v>
      </c>
      <c r="I97" s="20"/>
    </row>
    <row r="98" spans="1:9" ht="48" x14ac:dyDescent="0.2">
      <c r="A98" s="18" t="s">
        <v>423</v>
      </c>
      <c r="B98" s="16"/>
      <c r="C98" s="19"/>
      <c r="D98" s="20"/>
      <c r="F98" s="15" t="s">
        <v>432</v>
      </c>
      <c r="G98" s="21" t="str">
        <f t="shared" si="5"/>
        <v>否</v>
      </c>
      <c r="H98" s="23">
        <f t="shared" si="6"/>
        <v>0</v>
      </c>
      <c r="I98" s="20"/>
    </row>
    <row r="99" spans="1:9" ht="51" x14ac:dyDescent="0.2">
      <c r="A99" s="18" t="s">
        <v>429</v>
      </c>
      <c r="B99" s="16"/>
      <c r="C99" s="19"/>
      <c r="D99" s="20"/>
      <c r="F99" s="15" t="s">
        <v>433</v>
      </c>
      <c r="G99" s="21" t="str">
        <f t="shared" si="5"/>
        <v>否</v>
      </c>
      <c r="H99" s="23">
        <f t="shared" si="6"/>
        <v>0</v>
      </c>
      <c r="I99" s="20"/>
    </row>
    <row r="100" spans="1:9" ht="34" x14ac:dyDescent="0.2">
      <c r="A100" s="18" t="s">
        <v>6</v>
      </c>
      <c r="B100" s="16"/>
      <c r="C100" s="19"/>
      <c r="D100" s="20"/>
      <c r="F100" s="15" t="s">
        <v>426</v>
      </c>
      <c r="G100" s="21"/>
      <c r="H100" s="23"/>
      <c r="I100" s="20"/>
    </row>
    <row r="101" spans="1:9" ht="48" x14ac:dyDescent="0.2">
      <c r="A101" s="18" t="s">
        <v>424</v>
      </c>
      <c r="B101" s="16"/>
      <c r="C101" s="19"/>
      <c r="D101" s="20"/>
      <c r="F101" s="15" t="s">
        <v>434</v>
      </c>
      <c r="G101" s="21" t="str">
        <f t="shared" si="5"/>
        <v>否</v>
      </c>
      <c r="H101" s="23">
        <f t="shared" si="6"/>
        <v>0</v>
      </c>
      <c r="I101" s="20"/>
    </row>
    <row r="102" spans="1:9" x14ac:dyDescent="0.2">
      <c r="A102" s="36" t="s">
        <v>437</v>
      </c>
      <c r="B102" s="16"/>
      <c r="C102" s="19"/>
      <c r="D102" s="20"/>
      <c r="F102" s="93" t="s">
        <v>626</v>
      </c>
      <c r="G102" s="94"/>
      <c r="H102" s="94"/>
      <c r="I102" s="95"/>
    </row>
    <row r="103" spans="1:9" ht="119" x14ac:dyDescent="0.2">
      <c r="A103" s="18" t="s">
        <v>438</v>
      </c>
      <c r="B103" s="16"/>
      <c r="C103" s="19"/>
      <c r="D103" s="20"/>
      <c r="F103" s="15" t="s">
        <v>627</v>
      </c>
      <c r="G103" s="21" t="str">
        <f>IF(B103="Y","是","否")</f>
        <v>否</v>
      </c>
      <c r="H103" s="23">
        <f>C103</f>
        <v>0</v>
      </c>
      <c r="I103" s="20"/>
    </row>
    <row r="104" spans="1:9" x14ac:dyDescent="0.2">
      <c r="A104" s="84" t="s">
        <v>439</v>
      </c>
      <c r="B104" s="84"/>
      <c r="C104" s="84"/>
      <c r="D104" s="84"/>
      <c r="F104" s="89" t="s">
        <v>628</v>
      </c>
      <c r="G104" s="90"/>
      <c r="H104" s="90"/>
      <c r="I104" s="91"/>
    </row>
    <row r="105" spans="1:9" ht="34" x14ac:dyDescent="0.2">
      <c r="A105" s="18" t="s">
        <v>440</v>
      </c>
      <c r="B105" s="16"/>
      <c r="C105" s="19"/>
      <c r="D105" s="20"/>
      <c r="F105" s="19" t="s">
        <v>447</v>
      </c>
      <c r="G105" s="21" t="str">
        <f>IF(B105="Y","是","否")</f>
        <v>否</v>
      </c>
      <c r="H105" s="23">
        <f>C105</f>
        <v>0</v>
      </c>
      <c r="I105" s="20"/>
    </row>
    <row r="106" spans="1:9" ht="34" x14ac:dyDescent="0.2">
      <c r="A106" s="18" t="s">
        <v>441</v>
      </c>
      <c r="B106" s="16"/>
      <c r="C106" s="19"/>
      <c r="D106" s="20"/>
      <c r="F106" s="19" t="s">
        <v>448</v>
      </c>
      <c r="G106" s="21" t="str">
        <f>IF(B106="Y","是","否")</f>
        <v>否</v>
      </c>
      <c r="H106" s="23">
        <f>C106</f>
        <v>0</v>
      </c>
      <c r="I106" s="20"/>
    </row>
    <row r="107" spans="1:9" x14ac:dyDescent="0.2">
      <c r="A107" s="84" t="s">
        <v>442</v>
      </c>
      <c r="B107" s="84"/>
      <c r="C107" s="84"/>
      <c r="D107" s="84"/>
      <c r="F107" s="89" t="s">
        <v>546</v>
      </c>
      <c r="G107" s="90"/>
      <c r="H107" s="90"/>
      <c r="I107" s="91"/>
    </row>
    <row r="108" spans="1:9" x14ac:dyDescent="0.2">
      <c r="A108" s="20" t="s">
        <v>444</v>
      </c>
      <c r="B108" s="16"/>
      <c r="C108" s="19"/>
      <c r="D108" s="20"/>
      <c r="F108" s="19" t="s">
        <v>445</v>
      </c>
      <c r="G108" s="21" t="str">
        <f>IF(B108="Y","是","否")</f>
        <v>否</v>
      </c>
      <c r="H108" s="23">
        <f>C108</f>
        <v>0</v>
      </c>
      <c r="I108" s="20"/>
    </row>
    <row r="109" spans="1:9" x14ac:dyDescent="0.2">
      <c r="A109" s="20" t="s">
        <v>443</v>
      </c>
      <c r="B109" s="16"/>
      <c r="C109" s="19"/>
      <c r="D109" s="20"/>
      <c r="F109" s="19" t="s">
        <v>446</v>
      </c>
      <c r="G109" s="21" t="str">
        <f>IF(B109="Y","是","否")</f>
        <v>否</v>
      </c>
      <c r="H109" s="23">
        <f>C109</f>
        <v>0</v>
      </c>
      <c r="I109" s="20"/>
    </row>
    <row r="110" spans="1:9" x14ac:dyDescent="0.2">
      <c r="A110" s="1"/>
      <c r="G110" s="34"/>
      <c r="H110" s="35"/>
    </row>
    <row r="111" spans="1:9" x14ac:dyDescent="0.2">
      <c r="A111" s="1"/>
      <c r="G111" s="34"/>
      <c r="H111" s="35"/>
    </row>
    <row r="112" spans="1:9" x14ac:dyDescent="0.2">
      <c r="A112" s="1"/>
      <c r="G112" s="34"/>
      <c r="H112" s="35"/>
    </row>
    <row r="113" spans="1:8" x14ac:dyDescent="0.2">
      <c r="A113" s="1"/>
      <c r="G113" s="34"/>
      <c r="H113" s="35"/>
    </row>
    <row r="114" spans="1:8" x14ac:dyDescent="0.2">
      <c r="A114" s="1"/>
      <c r="G114" s="34"/>
      <c r="H114" s="35"/>
    </row>
    <row r="115" spans="1:8" x14ac:dyDescent="0.2">
      <c r="A115" s="1"/>
      <c r="G115" s="34"/>
      <c r="H115" s="35"/>
    </row>
    <row r="116" spans="1:8" x14ac:dyDescent="0.2">
      <c r="A116" s="1"/>
      <c r="G116" s="34"/>
      <c r="H116" s="35"/>
    </row>
    <row r="117" spans="1:8" x14ac:dyDescent="0.2">
      <c r="A117" s="1"/>
      <c r="G117" s="34"/>
      <c r="H117" s="35"/>
    </row>
    <row r="118" spans="1:8" x14ac:dyDescent="0.2">
      <c r="A118" s="1"/>
      <c r="G118" s="34"/>
      <c r="H118" s="35"/>
    </row>
    <row r="119" spans="1:8" x14ac:dyDescent="0.2">
      <c r="A119" s="1"/>
      <c r="G119" s="34"/>
      <c r="H119" s="35"/>
    </row>
    <row r="120" spans="1:8" x14ac:dyDescent="0.2">
      <c r="A120" s="1"/>
      <c r="G120" s="34"/>
      <c r="H120" s="35"/>
    </row>
    <row r="121" spans="1:8" x14ac:dyDescent="0.2">
      <c r="A121" s="1"/>
      <c r="G121" s="34"/>
      <c r="H121" s="35"/>
    </row>
    <row r="122" spans="1:8" x14ac:dyDescent="0.2">
      <c r="A122" s="1"/>
      <c r="G122" s="34"/>
      <c r="H122" s="35"/>
    </row>
    <row r="123" spans="1:8" x14ac:dyDescent="0.2">
      <c r="A123" s="1"/>
      <c r="G123" s="34"/>
      <c r="H123" s="35"/>
    </row>
    <row r="124" spans="1:8" x14ac:dyDescent="0.2">
      <c r="A124" s="1"/>
      <c r="G124" s="34"/>
      <c r="H124" s="35"/>
    </row>
    <row r="125" spans="1:8" x14ac:dyDescent="0.2">
      <c r="A125" s="1"/>
      <c r="G125" s="34"/>
      <c r="H125" s="35"/>
    </row>
    <row r="126" spans="1:8" x14ac:dyDescent="0.2">
      <c r="A126" s="1"/>
      <c r="G126" s="34"/>
      <c r="H126" s="35"/>
    </row>
    <row r="127" spans="1:8" x14ac:dyDescent="0.2">
      <c r="A127" s="1"/>
      <c r="G127" s="34"/>
      <c r="H127" s="35"/>
    </row>
    <row r="128" spans="1:8" x14ac:dyDescent="0.2">
      <c r="A128" s="1"/>
      <c r="G128" s="34"/>
      <c r="H128" s="35"/>
    </row>
    <row r="129" spans="1:8" x14ac:dyDescent="0.2">
      <c r="A129" s="1"/>
      <c r="G129" s="34"/>
      <c r="H129" s="35"/>
    </row>
    <row r="130" spans="1:8" x14ac:dyDescent="0.2">
      <c r="A130" s="1"/>
      <c r="G130" s="34"/>
      <c r="H130" s="35"/>
    </row>
    <row r="131" spans="1:8" x14ac:dyDescent="0.2">
      <c r="A131" s="1"/>
      <c r="G131" s="34"/>
      <c r="H131" s="35"/>
    </row>
    <row r="132" spans="1:8" x14ac:dyDescent="0.2">
      <c r="A132" s="1"/>
      <c r="G132" s="34"/>
      <c r="H132" s="35"/>
    </row>
    <row r="133" spans="1:8" x14ac:dyDescent="0.2">
      <c r="A133" s="1"/>
      <c r="G133" s="34"/>
      <c r="H133" s="35"/>
    </row>
    <row r="134" spans="1:8" x14ac:dyDescent="0.2">
      <c r="A134" s="1"/>
      <c r="G134" s="34"/>
      <c r="H134" s="35"/>
    </row>
    <row r="135" spans="1:8" x14ac:dyDescent="0.2">
      <c r="A135" s="1"/>
      <c r="G135" s="34"/>
      <c r="H135" s="35"/>
    </row>
    <row r="136" spans="1:8" x14ac:dyDescent="0.2">
      <c r="A136" s="1"/>
      <c r="G136" s="34"/>
      <c r="H136" s="35"/>
    </row>
    <row r="137" spans="1:8" x14ac:dyDescent="0.2">
      <c r="A137" s="1"/>
      <c r="G137" s="34"/>
      <c r="H137" s="35"/>
    </row>
    <row r="138" spans="1:8" x14ac:dyDescent="0.2">
      <c r="A138" s="1"/>
      <c r="G138" s="34"/>
      <c r="H138" s="35"/>
    </row>
    <row r="139" spans="1:8" x14ac:dyDescent="0.2">
      <c r="A139" s="1"/>
      <c r="G139" s="34"/>
      <c r="H139" s="35"/>
    </row>
    <row r="140" spans="1:8" x14ac:dyDescent="0.2">
      <c r="A140" s="1"/>
      <c r="G140" s="34"/>
      <c r="H140" s="35"/>
    </row>
    <row r="141" spans="1:8" x14ac:dyDescent="0.2">
      <c r="A141" s="1"/>
      <c r="G141" s="34"/>
      <c r="H141" s="35"/>
    </row>
    <row r="142" spans="1:8" x14ac:dyDescent="0.2">
      <c r="A142" s="1"/>
      <c r="G142" s="34"/>
      <c r="H142" s="35"/>
    </row>
    <row r="143" spans="1:8" x14ac:dyDescent="0.2">
      <c r="A143" s="1"/>
      <c r="G143" s="34"/>
      <c r="H143" s="35"/>
    </row>
    <row r="144" spans="1:8" x14ac:dyDescent="0.2">
      <c r="A144" s="1"/>
      <c r="G144" s="34"/>
      <c r="H144" s="35"/>
    </row>
    <row r="145" spans="1:8" x14ac:dyDescent="0.2">
      <c r="A145" s="1"/>
      <c r="G145" s="34"/>
      <c r="H145" s="35"/>
    </row>
    <row r="146" spans="1:8" x14ac:dyDescent="0.2">
      <c r="A146" s="1"/>
      <c r="G146" s="34"/>
      <c r="H146" s="35"/>
    </row>
    <row r="147" spans="1:8" x14ac:dyDescent="0.2">
      <c r="A147" s="1"/>
      <c r="G147" s="34"/>
      <c r="H147" s="35"/>
    </row>
    <row r="148" spans="1:8" x14ac:dyDescent="0.2">
      <c r="A148" s="1"/>
      <c r="G148" s="34"/>
      <c r="H148" s="35"/>
    </row>
    <row r="149" spans="1:8" x14ac:dyDescent="0.2">
      <c r="A149" s="1"/>
      <c r="G149" s="34"/>
      <c r="H149" s="35"/>
    </row>
    <row r="150" spans="1:8" x14ac:dyDescent="0.2">
      <c r="A150" s="1"/>
      <c r="G150" s="34"/>
      <c r="H150" s="35"/>
    </row>
    <row r="151" spans="1:8" x14ac:dyDescent="0.2">
      <c r="A151" s="1"/>
      <c r="G151" s="34"/>
      <c r="H151" s="35"/>
    </row>
    <row r="152" spans="1:8" x14ac:dyDescent="0.2">
      <c r="A152" s="1"/>
      <c r="G152" s="34"/>
      <c r="H152" s="35"/>
    </row>
    <row r="153" spans="1:8" x14ac:dyDescent="0.2">
      <c r="A153" s="1"/>
      <c r="G153" s="34"/>
      <c r="H153" s="35"/>
    </row>
    <row r="154" spans="1:8" x14ac:dyDescent="0.2">
      <c r="A154" s="1"/>
      <c r="G154" s="34"/>
      <c r="H154" s="35"/>
    </row>
    <row r="155" spans="1:8" x14ac:dyDescent="0.2">
      <c r="A155" s="1"/>
      <c r="G155" s="34"/>
      <c r="H155" s="35"/>
    </row>
    <row r="156" spans="1:8" x14ac:dyDescent="0.2">
      <c r="A156" s="1"/>
      <c r="G156" s="34"/>
      <c r="H156" s="35"/>
    </row>
    <row r="157" spans="1:8" x14ac:dyDescent="0.2">
      <c r="A157" s="1"/>
      <c r="G157" s="34"/>
      <c r="H157" s="35"/>
    </row>
    <row r="158" spans="1:8" x14ac:dyDescent="0.2">
      <c r="A158" s="1"/>
      <c r="G158" s="34"/>
      <c r="H158" s="35"/>
    </row>
    <row r="159" spans="1:8" x14ac:dyDescent="0.2">
      <c r="A159" s="1"/>
      <c r="G159" s="34"/>
      <c r="H159" s="35"/>
    </row>
    <row r="160" spans="1:8" x14ac:dyDescent="0.2">
      <c r="A160" s="1"/>
      <c r="G160" s="34"/>
      <c r="H160" s="35"/>
    </row>
    <row r="161" spans="1:9" x14ac:dyDescent="0.2">
      <c r="A161" s="1"/>
      <c r="G161" s="34"/>
      <c r="H161" s="35"/>
    </row>
    <row r="162" spans="1:9" x14ac:dyDescent="0.2">
      <c r="A162" s="1"/>
      <c r="G162" s="34"/>
      <c r="H162" s="35"/>
    </row>
    <row r="163" spans="1:9" x14ac:dyDescent="0.2">
      <c r="A163" s="1"/>
      <c r="G163" s="34"/>
      <c r="H163" s="35"/>
    </row>
    <row r="164" spans="1:9" x14ac:dyDescent="0.2">
      <c r="A164" s="1"/>
      <c r="G164" s="34"/>
      <c r="H164" s="35"/>
    </row>
    <row r="165" spans="1:9" x14ac:dyDescent="0.2">
      <c r="A165" s="1"/>
      <c r="G165" s="34"/>
      <c r="H165" s="35"/>
    </row>
    <row r="166" spans="1:9" x14ac:dyDescent="0.2">
      <c r="A166" s="1"/>
      <c r="G166" s="34"/>
      <c r="H166" s="35"/>
    </row>
    <row r="167" spans="1:9" x14ac:dyDescent="0.2">
      <c r="A167" s="1"/>
      <c r="G167" s="34"/>
      <c r="H167" s="35"/>
    </row>
    <row r="168" spans="1:9" x14ac:dyDescent="0.2">
      <c r="A168" s="1"/>
      <c r="G168" s="34"/>
      <c r="H168" s="35"/>
    </row>
    <row r="169" spans="1:9" ht="32" customHeight="1" x14ac:dyDescent="0.2"/>
    <row r="170" spans="1:9" ht="32" x14ac:dyDescent="0.2">
      <c r="A170" s="24" t="s">
        <v>85</v>
      </c>
      <c r="B170" s="13" t="s">
        <v>35</v>
      </c>
      <c r="C170" s="14" t="s">
        <v>70</v>
      </c>
      <c r="D170" s="14" t="s">
        <v>71</v>
      </c>
      <c r="F170" s="14" t="s">
        <v>86</v>
      </c>
      <c r="G170" s="13" t="s">
        <v>39</v>
      </c>
      <c r="H170" s="14" t="s">
        <v>40</v>
      </c>
      <c r="I170" s="14" t="s">
        <v>87</v>
      </c>
    </row>
    <row r="171" spans="1:9" x14ac:dyDescent="0.2">
      <c r="A171" s="65" t="s">
        <v>472</v>
      </c>
      <c r="B171" s="65"/>
      <c r="C171" s="65"/>
      <c r="D171" s="65"/>
      <c r="F171" s="93" t="s">
        <v>478</v>
      </c>
      <c r="G171" s="94"/>
      <c r="H171" s="94"/>
      <c r="I171" s="95"/>
    </row>
    <row r="172" spans="1:9" x14ac:dyDescent="0.2">
      <c r="A172" s="65" t="s">
        <v>473</v>
      </c>
      <c r="B172" s="65"/>
      <c r="C172" s="65"/>
      <c r="D172" s="65"/>
      <c r="F172" s="93" t="s">
        <v>479</v>
      </c>
      <c r="G172" s="94"/>
      <c r="H172" s="94"/>
      <c r="I172" s="95"/>
    </row>
    <row r="173" spans="1:9" ht="68" customHeight="1" x14ac:dyDescent="0.2">
      <c r="A173" s="88" t="s">
        <v>7</v>
      </c>
      <c r="B173" s="88"/>
      <c r="C173" s="88"/>
      <c r="D173" s="88"/>
      <c r="F173" s="92" t="s">
        <v>238</v>
      </c>
      <c r="G173" s="99"/>
      <c r="H173" s="99"/>
      <c r="I173" s="100"/>
    </row>
    <row r="174" spans="1:9" ht="68" x14ac:dyDescent="0.2">
      <c r="A174" s="18" t="s">
        <v>88</v>
      </c>
      <c r="B174" s="16"/>
      <c r="C174" s="19"/>
      <c r="D174" s="20"/>
      <c r="F174" s="15" t="s">
        <v>240</v>
      </c>
      <c r="G174" s="21" t="str">
        <f t="shared" ref="G174:G181" si="7">IF(B174="Y","是","否")</f>
        <v>否</v>
      </c>
      <c r="H174" s="23">
        <f t="shared" ref="H174:H181" si="8">C174</f>
        <v>0</v>
      </c>
      <c r="I174" s="20"/>
    </row>
    <row r="175" spans="1:9" ht="51" x14ac:dyDescent="0.2">
      <c r="A175" s="18" t="s">
        <v>449</v>
      </c>
      <c r="B175" s="16"/>
      <c r="C175" s="19"/>
      <c r="D175" s="20"/>
      <c r="F175" s="15" t="s">
        <v>450</v>
      </c>
      <c r="G175" s="21" t="str">
        <f t="shared" si="7"/>
        <v>否</v>
      </c>
      <c r="H175" s="23">
        <f t="shared" si="8"/>
        <v>0</v>
      </c>
      <c r="I175" s="20"/>
    </row>
    <row r="176" spans="1:9" ht="34" x14ac:dyDescent="0.2">
      <c r="A176" s="18" t="s">
        <v>451</v>
      </c>
      <c r="B176" s="16"/>
      <c r="C176" s="19"/>
      <c r="D176" s="20"/>
      <c r="F176" s="19" t="s">
        <v>452</v>
      </c>
      <c r="G176" s="21" t="str">
        <f t="shared" si="7"/>
        <v>否</v>
      </c>
      <c r="H176" s="23">
        <f t="shared" si="8"/>
        <v>0</v>
      </c>
      <c r="I176" s="20"/>
    </row>
    <row r="177" spans="1:9" ht="51" x14ac:dyDescent="0.2">
      <c r="A177" s="18" t="s">
        <v>453</v>
      </c>
      <c r="B177" s="16"/>
      <c r="C177" s="19"/>
      <c r="D177" s="20"/>
      <c r="F177" s="15" t="s">
        <v>629</v>
      </c>
      <c r="G177" s="21" t="str">
        <f t="shared" si="7"/>
        <v>否</v>
      </c>
      <c r="H177" s="23">
        <f t="shared" si="8"/>
        <v>0</v>
      </c>
      <c r="I177" s="20"/>
    </row>
    <row r="178" spans="1:9" ht="51" x14ac:dyDescent="0.2">
      <c r="A178" s="18" t="s">
        <v>454</v>
      </c>
      <c r="B178" s="16"/>
      <c r="C178" s="19"/>
      <c r="D178" s="20"/>
      <c r="F178" s="15" t="s">
        <v>545</v>
      </c>
      <c r="G178" s="21" t="str">
        <f t="shared" si="7"/>
        <v>否</v>
      </c>
      <c r="H178" s="23">
        <f t="shared" si="8"/>
        <v>0</v>
      </c>
      <c r="I178" s="20"/>
    </row>
    <row r="179" spans="1:9" ht="48" x14ac:dyDescent="0.2">
      <c r="A179" s="18" t="s">
        <v>455</v>
      </c>
      <c r="B179" s="16"/>
      <c r="C179" s="19"/>
      <c r="D179" s="20"/>
      <c r="F179" s="15" t="s">
        <v>544</v>
      </c>
      <c r="G179" s="21" t="str">
        <f t="shared" si="7"/>
        <v>否</v>
      </c>
      <c r="H179" s="23">
        <f t="shared" si="8"/>
        <v>0</v>
      </c>
      <c r="I179" s="20"/>
    </row>
    <row r="180" spans="1:9" ht="34" x14ac:dyDescent="0.2">
      <c r="A180" s="18" t="s">
        <v>89</v>
      </c>
      <c r="B180" s="16"/>
      <c r="C180" s="19"/>
      <c r="D180" s="20"/>
      <c r="F180" s="15" t="s">
        <v>245</v>
      </c>
      <c r="G180" s="21" t="str">
        <f t="shared" si="7"/>
        <v>否</v>
      </c>
      <c r="H180" s="23">
        <f t="shared" si="8"/>
        <v>0</v>
      </c>
      <c r="I180" s="20"/>
    </row>
    <row r="181" spans="1:9" ht="68" x14ac:dyDescent="0.2">
      <c r="A181" s="18" t="s">
        <v>90</v>
      </c>
      <c r="B181" s="16"/>
      <c r="C181" s="19"/>
      <c r="D181" s="20"/>
      <c r="F181" s="15" t="s">
        <v>246</v>
      </c>
      <c r="G181" s="21" t="str">
        <f t="shared" si="7"/>
        <v>否</v>
      </c>
      <c r="H181" s="23">
        <f t="shared" si="8"/>
        <v>0</v>
      </c>
      <c r="I181" s="20"/>
    </row>
    <row r="182" spans="1:9" ht="85" x14ac:dyDescent="0.2">
      <c r="A182" s="18" t="s">
        <v>456</v>
      </c>
      <c r="B182" s="16"/>
      <c r="C182" s="19"/>
      <c r="D182" s="20"/>
      <c r="F182" s="43" t="s">
        <v>630</v>
      </c>
      <c r="G182" s="44"/>
      <c r="H182" s="45"/>
      <c r="I182" s="46"/>
    </row>
    <row r="183" spans="1:9" ht="34" x14ac:dyDescent="0.2">
      <c r="A183" s="18" t="s">
        <v>457</v>
      </c>
      <c r="B183" s="16"/>
      <c r="C183" s="19"/>
      <c r="D183" s="20"/>
      <c r="F183" s="43" t="s">
        <v>631</v>
      </c>
      <c r="G183" s="44"/>
      <c r="H183" s="45"/>
      <c r="I183" s="46"/>
    </row>
    <row r="184" spans="1:9" x14ac:dyDescent="0.2">
      <c r="A184" s="74" t="s">
        <v>474</v>
      </c>
      <c r="B184" s="74"/>
      <c r="C184" s="74"/>
      <c r="D184" s="74"/>
      <c r="F184" s="93" t="s">
        <v>477</v>
      </c>
      <c r="G184" s="94"/>
      <c r="H184" s="94"/>
      <c r="I184" s="95"/>
    </row>
    <row r="185" spans="1:9" x14ac:dyDescent="0.2">
      <c r="A185" s="88" t="s">
        <v>8</v>
      </c>
      <c r="B185" s="88"/>
      <c r="C185" s="88"/>
      <c r="D185" s="88"/>
      <c r="F185" s="89" t="s">
        <v>248</v>
      </c>
      <c r="G185" s="90"/>
      <c r="H185" s="90"/>
      <c r="I185" s="91"/>
    </row>
    <row r="186" spans="1:9" ht="17" x14ac:dyDescent="0.2">
      <c r="A186" s="18" t="s">
        <v>91</v>
      </c>
      <c r="B186" s="29"/>
      <c r="C186" s="15"/>
      <c r="D186" s="18"/>
      <c r="F186" s="19" t="s">
        <v>250</v>
      </c>
      <c r="G186" s="21" t="str">
        <f t="shared" ref="G186:G202" si="9">IF(B186="Y","是","否")</f>
        <v>否</v>
      </c>
      <c r="H186" s="23">
        <f t="shared" ref="H186:H202" si="10">C186</f>
        <v>0</v>
      </c>
      <c r="I186" s="20"/>
    </row>
    <row r="187" spans="1:9" ht="34" x14ac:dyDescent="0.2">
      <c r="A187" s="18" t="s">
        <v>92</v>
      </c>
      <c r="B187" s="29"/>
      <c r="C187" s="15"/>
      <c r="D187" s="18"/>
      <c r="F187" s="19" t="s">
        <v>249</v>
      </c>
      <c r="G187" s="21" t="str">
        <f t="shared" si="9"/>
        <v>否</v>
      </c>
      <c r="H187" s="23">
        <f t="shared" si="10"/>
        <v>0</v>
      </c>
      <c r="I187" s="20"/>
    </row>
    <row r="188" spans="1:9" ht="34" x14ac:dyDescent="0.2">
      <c r="A188" s="18" t="s">
        <v>93</v>
      </c>
      <c r="B188" s="29"/>
      <c r="C188" s="15"/>
      <c r="D188" s="18"/>
      <c r="F188" s="19" t="s">
        <v>251</v>
      </c>
      <c r="G188" s="21" t="str">
        <f t="shared" si="9"/>
        <v>否</v>
      </c>
      <c r="H188" s="23">
        <f t="shared" si="10"/>
        <v>0</v>
      </c>
      <c r="I188" s="20"/>
    </row>
    <row r="189" spans="1:9" ht="32" x14ac:dyDescent="0.2">
      <c r="A189" s="15" t="s">
        <v>94</v>
      </c>
      <c r="B189" s="15"/>
      <c r="C189" s="15"/>
      <c r="D189" s="15"/>
      <c r="F189" s="19" t="s">
        <v>252</v>
      </c>
      <c r="G189" s="21" t="str">
        <f t="shared" si="9"/>
        <v>否</v>
      </c>
      <c r="H189" s="23">
        <f t="shared" si="10"/>
        <v>0</v>
      </c>
      <c r="I189" s="20"/>
    </row>
    <row r="190" spans="1:9" ht="32" x14ac:dyDescent="0.2">
      <c r="A190" s="15" t="s">
        <v>458</v>
      </c>
      <c r="B190" s="15"/>
      <c r="C190" s="15"/>
      <c r="D190" s="15"/>
      <c r="F190" s="92" t="s">
        <v>459</v>
      </c>
      <c r="G190" s="90"/>
      <c r="H190" s="90"/>
      <c r="I190" s="91"/>
    </row>
    <row r="191" spans="1:9" ht="32" x14ac:dyDescent="0.2">
      <c r="A191" s="15" t="s">
        <v>460</v>
      </c>
      <c r="B191" s="15"/>
      <c r="C191" s="15"/>
      <c r="D191" s="15"/>
      <c r="F191" s="19" t="s">
        <v>463</v>
      </c>
      <c r="G191" s="21" t="str">
        <f t="shared" si="9"/>
        <v>否</v>
      </c>
      <c r="H191" s="23">
        <f t="shared" si="10"/>
        <v>0</v>
      </c>
      <c r="I191" s="20"/>
    </row>
    <row r="192" spans="1:9" x14ac:dyDescent="0.2">
      <c r="A192" s="15" t="s">
        <v>461</v>
      </c>
      <c r="B192" s="15"/>
      <c r="C192" s="15"/>
      <c r="D192" s="15"/>
      <c r="F192" s="19" t="s">
        <v>462</v>
      </c>
      <c r="G192" s="21" t="str">
        <f t="shared" si="9"/>
        <v>否</v>
      </c>
      <c r="H192" s="23">
        <f t="shared" si="10"/>
        <v>0</v>
      </c>
      <c r="I192" s="20"/>
    </row>
    <row r="193" spans="1:9" ht="32" x14ac:dyDescent="0.2">
      <c r="A193" s="15" t="s">
        <v>464</v>
      </c>
      <c r="B193" s="15"/>
      <c r="C193" s="15"/>
      <c r="D193" s="15"/>
      <c r="F193" s="19" t="s">
        <v>632</v>
      </c>
      <c r="G193" s="21" t="str">
        <f t="shared" si="9"/>
        <v>否</v>
      </c>
      <c r="H193" s="23">
        <f t="shared" si="10"/>
        <v>0</v>
      </c>
      <c r="I193" s="20"/>
    </row>
    <row r="194" spans="1:9" ht="32" x14ac:dyDescent="0.2">
      <c r="A194" s="15" t="s">
        <v>465</v>
      </c>
      <c r="B194" s="15"/>
      <c r="C194" s="15"/>
      <c r="D194" s="15"/>
      <c r="F194" s="19" t="s">
        <v>633</v>
      </c>
      <c r="G194" s="21" t="str">
        <f t="shared" si="9"/>
        <v>否</v>
      </c>
      <c r="H194" s="23">
        <f t="shared" si="10"/>
        <v>0</v>
      </c>
      <c r="I194" s="20"/>
    </row>
    <row r="195" spans="1:9" ht="32" x14ac:dyDescent="0.2">
      <c r="A195" s="15" t="s">
        <v>466</v>
      </c>
      <c r="B195" s="15"/>
      <c r="C195" s="15"/>
      <c r="D195" s="15"/>
      <c r="F195" s="19" t="s">
        <v>634</v>
      </c>
      <c r="G195" s="21"/>
      <c r="H195" s="23"/>
      <c r="I195" s="20"/>
    </row>
    <row r="196" spans="1:9" x14ac:dyDescent="0.2">
      <c r="A196" s="15" t="s">
        <v>95</v>
      </c>
      <c r="B196" s="15"/>
      <c r="C196" s="15"/>
      <c r="D196" s="15"/>
      <c r="F196" s="19" t="s">
        <v>264</v>
      </c>
      <c r="G196" s="21" t="str">
        <f t="shared" si="9"/>
        <v>否</v>
      </c>
      <c r="H196" s="23">
        <f t="shared" si="10"/>
        <v>0</v>
      </c>
      <c r="I196" s="20"/>
    </row>
    <row r="197" spans="1:9" ht="32" x14ac:dyDescent="0.2">
      <c r="A197" s="15" t="s">
        <v>467</v>
      </c>
      <c r="B197" s="15"/>
      <c r="C197" s="15"/>
      <c r="D197" s="15"/>
      <c r="F197" s="19" t="s">
        <v>635</v>
      </c>
      <c r="G197" s="21" t="str">
        <f t="shared" si="9"/>
        <v>否</v>
      </c>
      <c r="H197" s="23">
        <f t="shared" si="10"/>
        <v>0</v>
      </c>
      <c r="I197" s="20"/>
    </row>
    <row r="198" spans="1:9" ht="48" x14ac:dyDescent="0.2">
      <c r="A198" s="15" t="s">
        <v>96</v>
      </c>
      <c r="B198" s="15"/>
      <c r="C198" s="15"/>
      <c r="D198" s="15"/>
      <c r="F198" s="15" t="s">
        <v>266</v>
      </c>
      <c r="G198" s="21" t="str">
        <f t="shared" si="9"/>
        <v>否</v>
      </c>
      <c r="H198" s="23">
        <f t="shared" si="10"/>
        <v>0</v>
      </c>
      <c r="I198" s="20"/>
    </row>
    <row r="199" spans="1:9" ht="32" x14ac:dyDescent="0.2">
      <c r="A199" s="15" t="s">
        <v>468</v>
      </c>
      <c r="B199" s="15"/>
      <c r="C199" s="15"/>
      <c r="D199" s="15"/>
      <c r="F199" s="15" t="s">
        <v>636</v>
      </c>
      <c r="G199" s="21" t="str">
        <f t="shared" si="9"/>
        <v>否</v>
      </c>
      <c r="H199" s="23">
        <f t="shared" si="10"/>
        <v>0</v>
      </c>
      <c r="I199" s="20"/>
    </row>
    <row r="200" spans="1:9" x14ac:dyDescent="0.2">
      <c r="A200" s="15" t="s">
        <v>469</v>
      </c>
      <c r="B200" s="15"/>
      <c r="C200" s="15"/>
      <c r="D200" s="15"/>
      <c r="F200" s="19" t="s">
        <v>470</v>
      </c>
      <c r="G200" s="21"/>
      <c r="H200" s="23"/>
      <c r="I200" s="20"/>
    </row>
    <row r="201" spans="1:9" ht="32" x14ac:dyDescent="0.2">
      <c r="A201" s="15" t="s">
        <v>471</v>
      </c>
      <c r="B201" s="15"/>
      <c r="C201" s="15"/>
      <c r="D201" s="15"/>
      <c r="F201" s="19" t="s">
        <v>481</v>
      </c>
      <c r="G201" s="21" t="str">
        <f t="shared" si="9"/>
        <v>否</v>
      </c>
      <c r="H201" s="23">
        <f t="shared" si="10"/>
        <v>0</v>
      </c>
      <c r="I201" s="20"/>
    </row>
    <row r="202" spans="1:9" x14ac:dyDescent="0.2">
      <c r="A202" s="15" t="s">
        <v>480</v>
      </c>
      <c r="B202" s="15"/>
      <c r="C202" s="15"/>
      <c r="D202" s="15"/>
      <c r="F202" s="19" t="s">
        <v>543</v>
      </c>
      <c r="G202" s="21" t="str">
        <f t="shared" si="9"/>
        <v>否</v>
      </c>
      <c r="H202" s="23">
        <f t="shared" si="10"/>
        <v>0</v>
      </c>
      <c r="I202" s="20"/>
    </row>
    <row r="203" spans="1:9" x14ac:dyDescent="0.2">
      <c r="A203" s="15" t="s">
        <v>482</v>
      </c>
      <c r="B203" s="15"/>
      <c r="C203" s="15"/>
      <c r="D203" s="15"/>
      <c r="F203" s="19" t="s">
        <v>542</v>
      </c>
      <c r="G203" s="21"/>
      <c r="H203" s="23"/>
      <c r="I203" s="20"/>
    </row>
    <row r="204" spans="1:9" ht="32" x14ac:dyDescent="0.2">
      <c r="A204" s="15" t="s">
        <v>483</v>
      </c>
      <c r="B204" s="15"/>
      <c r="C204" s="15"/>
      <c r="D204" s="15"/>
      <c r="F204" s="19" t="s">
        <v>637</v>
      </c>
      <c r="G204" s="21"/>
      <c r="H204" s="23"/>
      <c r="I204" s="20"/>
    </row>
    <row r="205" spans="1:9" ht="48" x14ac:dyDescent="0.2">
      <c r="A205" s="15" t="s">
        <v>484</v>
      </c>
      <c r="B205" s="15"/>
      <c r="C205" s="15"/>
      <c r="D205" s="15"/>
      <c r="F205" s="15" t="s">
        <v>638</v>
      </c>
      <c r="G205" s="21"/>
      <c r="H205" s="23"/>
      <c r="I205" s="20"/>
    </row>
    <row r="206" spans="1:9" x14ac:dyDescent="0.2">
      <c r="A206" s="15" t="s">
        <v>485</v>
      </c>
      <c r="B206" s="15"/>
      <c r="C206" s="15"/>
      <c r="D206" s="15"/>
      <c r="F206" s="89" t="s">
        <v>486</v>
      </c>
      <c r="G206" s="90"/>
      <c r="H206" s="90"/>
      <c r="I206" s="91"/>
    </row>
    <row r="207" spans="1:9" x14ac:dyDescent="0.2">
      <c r="A207" s="15" t="s">
        <v>487</v>
      </c>
      <c r="B207" s="15"/>
      <c r="C207" s="15"/>
      <c r="D207" s="15"/>
      <c r="F207" s="15" t="s">
        <v>488</v>
      </c>
      <c r="G207" s="21"/>
      <c r="H207" s="23"/>
      <c r="I207" s="20"/>
    </row>
    <row r="208" spans="1:9" x14ac:dyDescent="0.2">
      <c r="A208" s="15" t="s">
        <v>490</v>
      </c>
      <c r="B208" s="15"/>
      <c r="C208" s="15"/>
      <c r="D208" s="15"/>
      <c r="F208" s="15" t="s">
        <v>489</v>
      </c>
      <c r="G208" s="21"/>
      <c r="H208" s="23"/>
      <c r="I208" s="20"/>
    </row>
    <row r="209" spans="1:9" x14ac:dyDescent="0.2">
      <c r="A209" s="15" t="s">
        <v>491</v>
      </c>
      <c r="B209" s="15"/>
      <c r="C209" s="15"/>
      <c r="D209" s="15"/>
      <c r="F209" s="15" t="s">
        <v>492</v>
      </c>
      <c r="G209" s="21"/>
      <c r="H209" s="23"/>
      <c r="I209" s="20"/>
    </row>
    <row r="210" spans="1:9" x14ac:dyDescent="0.2">
      <c r="A210" s="15" t="s">
        <v>10</v>
      </c>
      <c r="B210" s="15"/>
      <c r="C210" s="15"/>
      <c r="D210" s="15"/>
      <c r="F210" s="19" t="s">
        <v>493</v>
      </c>
      <c r="G210" s="21"/>
      <c r="H210" s="23"/>
      <c r="I210" s="20"/>
    </row>
    <row r="211" spans="1:9" ht="16" customHeight="1" x14ac:dyDescent="0.2">
      <c r="A211" s="15" t="s">
        <v>475</v>
      </c>
      <c r="B211" s="15"/>
      <c r="C211" s="15"/>
      <c r="D211" s="15"/>
      <c r="F211" s="93" t="s">
        <v>476</v>
      </c>
      <c r="G211" s="94"/>
      <c r="H211" s="94"/>
      <c r="I211" s="95"/>
    </row>
    <row r="212" spans="1:9" ht="17" customHeight="1" x14ac:dyDescent="0.2">
      <c r="A212" s="15" t="s">
        <v>9</v>
      </c>
      <c r="B212" s="15"/>
      <c r="C212" s="15"/>
      <c r="D212" s="15"/>
      <c r="F212" s="89" t="s">
        <v>299</v>
      </c>
      <c r="G212" s="90"/>
      <c r="H212" s="90"/>
      <c r="I212" s="91"/>
    </row>
    <row r="213" spans="1:9" x14ac:dyDescent="0.2">
      <c r="A213" s="15" t="s">
        <v>97</v>
      </c>
      <c r="B213" s="15"/>
      <c r="C213" s="15"/>
      <c r="D213" s="15"/>
      <c r="F213" s="19" t="s">
        <v>300</v>
      </c>
      <c r="G213" s="21" t="str">
        <f t="shared" ref="G213:G220" si="11">IF(B213="Y","是","否")</f>
        <v>否</v>
      </c>
      <c r="H213" s="23">
        <f t="shared" ref="H213:H220" si="12">C213</f>
        <v>0</v>
      </c>
      <c r="I213" s="20"/>
    </row>
    <row r="214" spans="1:9" x14ac:dyDescent="0.2">
      <c r="A214" s="15" t="s">
        <v>98</v>
      </c>
      <c r="B214" s="15"/>
      <c r="C214" s="15"/>
      <c r="D214" s="15"/>
      <c r="F214" s="19" t="s">
        <v>301</v>
      </c>
      <c r="G214" s="21" t="str">
        <f t="shared" si="11"/>
        <v>否</v>
      </c>
      <c r="H214" s="23">
        <f t="shared" si="12"/>
        <v>0</v>
      </c>
      <c r="I214" s="20"/>
    </row>
    <row r="215" spans="1:9" x14ac:dyDescent="0.2">
      <c r="A215" s="15" t="s">
        <v>99</v>
      </c>
      <c r="B215" s="15"/>
      <c r="C215" s="15"/>
      <c r="D215" s="15"/>
      <c r="F215" s="19" t="s">
        <v>302</v>
      </c>
      <c r="G215" s="21" t="str">
        <f t="shared" si="11"/>
        <v>否</v>
      </c>
      <c r="H215" s="23">
        <f t="shared" si="12"/>
        <v>0</v>
      </c>
      <c r="I215" s="20"/>
    </row>
    <row r="216" spans="1:9" x14ac:dyDescent="0.2">
      <c r="A216" s="15" t="s">
        <v>100</v>
      </c>
      <c r="B216" s="15"/>
      <c r="C216" s="15"/>
      <c r="D216" s="15"/>
      <c r="F216" s="19" t="s">
        <v>303</v>
      </c>
      <c r="G216" s="21" t="str">
        <f t="shared" si="11"/>
        <v>否</v>
      </c>
      <c r="H216" s="23">
        <f t="shared" si="12"/>
        <v>0</v>
      </c>
      <c r="I216" s="20"/>
    </row>
    <row r="217" spans="1:9" x14ac:dyDescent="0.2">
      <c r="A217" s="15" t="s">
        <v>101</v>
      </c>
      <c r="B217" s="15"/>
      <c r="C217" s="15"/>
      <c r="D217" s="15"/>
      <c r="F217" s="19" t="s">
        <v>498</v>
      </c>
      <c r="G217" s="21" t="str">
        <f t="shared" si="11"/>
        <v>否</v>
      </c>
      <c r="H217" s="23">
        <f t="shared" si="12"/>
        <v>0</v>
      </c>
      <c r="I217" s="20"/>
    </row>
    <row r="218" spans="1:9" x14ac:dyDescent="0.2">
      <c r="A218" s="15" t="s">
        <v>494</v>
      </c>
      <c r="B218" s="15"/>
      <c r="C218" s="15"/>
      <c r="D218" s="15"/>
      <c r="F218" s="19" t="s">
        <v>497</v>
      </c>
      <c r="G218" s="21" t="str">
        <f t="shared" si="11"/>
        <v>否</v>
      </c>
      <c r="H218" s="23">
        <f t="shared" si="12"/>
        <v>0</v>
      </c>
      <c r="I218" s="20"/>
    </row>
    <row r="219" spans="1:9" ht="32" x14ac:dyDescent="0.2">
      <c r="A219" s="15" t="s">
        <v>495</v>
      </c>
      <c r="B219" s="15"/>
      <c r="C219" s="15"/>
      <c r="D219" s="15"/>
      <c r="F219" s="19" t="s">
        <v>496</v>
      </c>
      <c r="G219" s="21" t="str">
        <f t="shared" si="11"/>
        <v>否</v>
      </c>
      <c r="H219" s="23">
        <f t="shared" si="12"/>
        <v>0</v>
      </c>
      <c r="I219" s="20"/>
    </row>
    <row r="220" spans="1:9" ht="32" x14ac:dyDescent="0.2">
      <c r="A220" s="15" t="s">
        <v>102</v>
      </c>
      <c r="B220" s="15"/>
      <c r="C220" s="15"/>
      <c r="D220" s="15"/>
      <c r="F220" s="19" t="s">
        <v>319</v>
      </c>
      <c r="G220" s="21" t="str">
        <f t="shared" si="11"/>
        <v>否</v>
      </c>
      <c r="H220" s="23">
        <f t="shared" si="12"/>
        <v>0</v>
      </c>
      <c r="I220" s="20"/>
    </row>
    <row r="221" spans="1:9" x14ac:dyDescent="0.2">
      <c r="A221" s="15" t="s">
        <v>502</v>
      </c>
      <c r="B221" s="15"/>
      <c r="C221" s="15"/>
      <c r="D221" s="15"/>
      <c r="F221" s="93" t="s">
        <v>503</v>
      </c>
      <c r="G221" s="94"/>
      <c r="H221" s="94"/>
      <c r="I221" s="95"/>
    </row>
    <row r="222" spans="1:9" ht="17" customHeight="1" x14ac:dyDescent="0.2">
      <c r="A222" s="15" t="s">
        <v>504</v>
      </c>
      <c r="B222" s="15"/>
      <c r="C222" s="15"/>
      <c r="D222" s="15"/>
      <c r="F222" s="89" t="s">
        <v>505</v>
      </c>
      <c r="G222" s="90"/>
      <c r="H222" s="90"/>
      <c r="I222" s="91"/>
    </row>
    <row r="223" spans="1:9" x14ac:dyDescent="0.2">
      <c r="A223" s="15" t="s">
        <v>91</v>
      </c>
      <c r="B223" s="15"/>
      <c r="C223" s="15"/>
      <c r="D223" s="15"/>
      <c r="F223" s="19" t="s">
        <v>250</v>
      </c>
      <c r="G223" s="21" t="str">
        <f>IF(B223="Y","是","否")</f>
        <v>否</v>
      </c>
      <c r="H223" s="23">
        <f>C223</f>
        <v>0</v>
      </c>
      <c r="I223" s="20"/>
    </row>
    <row r="224" spans="1:9" x14ac:dyDescent="0.2">
      <c r="A224" s="15" t="s">
        <v>506</v>
      </c>
      <c r="B224" s="15"/>
      <c r="C224" s="15"/>
      <c r="D224" s="15"/>
      <c r="F224" s="19" t="s">
        <v>507</v>
      </c>
      <c r="G224" s="21" t="str">
        <f>IF(B224="Y","是","否")</f>
        <v>否</v>
      </c>
      <c r="H224" s="23">
        <f>C224</f>
        <v>0</v>
      </c>
      <c r="I224" s="20"/>
    </row>
    <row r="225" spans="1:9" x14ac:dyDescent="0.2">
      <c r="A225" s="15" t="s">
        <v>508</v>
      </c>
      <c r="B225" s="15"/>
      <c r="C225" s="15"/>
      <c r="D225" s="15"/>
      <c r="F225" s="19" t="s">
        <v>509</v>
      </c>
      <c r="G225" s="21"/>
      <c r="H225" s="23"/>
      <c r="I225" s="20"/>
    </row>
    <row r="226" spans="1:9" x14ac:dyDescent="0.2">
      <c r="A226" s="15" t="s">
        <v>510</v>
      </c>
      <c r="B226" s="15"/>
      <c r="C226" s="15"/>
      <c r="D226" s="15"/>
      <c r="F226" s="19" t="s">
        <v>511</v>
      </c>
      <c r="G226" s="21"/>
      <c r="H226" s="23"/>
      <c r="I226" s="20"/>
    </row>
    <row r="227" spans="1:9" x14ac:dyDescent="0.2">
      <c r="A227" s="15" t="s">
        <v>512</v>
      </c>
      <c r="B227" s="15"/>
      <c r="C227" s="15"/>
      <c r="D227" s="15"/>
      <c r="F227" s="19" t="s">
        <v>513</v>
      </c>
      <c r="G227" s="21"/>
      <c r="H227" s="23"/>
      <c r="I227" s="20"/>
    </row>
    <row r="228" spans="1:9" ht="17" customHeight="1" x14ac:dyDescent="0.2">
      <c r="A228" s="15" t="s">
        <v>514</v>
      </c>
      <c r="B228" s="15"/>
      <c r="C228" s="15"/>
      <c r="D228" s="15"/>
      <c r="F228" s="89" t="s">
        <v>515</v>
      </c>
      <c r="G228" s="90"/>
      <c r="H228" s="90"/>
      <c r="I228" s="91"/>
    </row>
    <row r="229" spans="1:9" ht="17" x14ac:dyDescent="0.2">
      <c r="A229" s="15" t="s">
        <v>516</v>
      </c>
      <c r="B229" s="15"/>
      <c r="C229" s="15"/>
      <c r="D229" s="15"/>
      <c r="F229" s="18" t="s">
        <v>517</v>
      </c>
      <c r="G229" s="21"/>
      <c r="H229" s="23"/>
      <c r="I229" s="20"/>
    </row>
    <row r="230" spans="1:9" ht="17" x14ac:dyDescent="0.2">
      <c r="A230" s="15" t="s">
        <v>518</v>
      </c>
      <c r="B230" s="15"/>
      <c r="C230" s="15"/>
      <c r="D230" s="15"/>
      <c r="F230" s="18" t="s">
        <v>519</v>
      </c>
      <c r="G230" s="21"/>
      <c r="H230" s="23"/>
      <c r="I230" s="20"/>
    </row>
    <row r="231" spans="1:9" ht="17" x14ac:dyDescent="0.2">
      <c r="A231" s="15" t="s">
        <v>520</v>
      </c>
      <c r="B231" s="15"/>
      <c r="C231" s="15"/>
      <c r="D231" s="15"/>
      <c r="F231" s="18" t="s">
        <v>521</v>
      </c>
      <c r="G231" s="21"/>
      <c r="H231" s="23"/>
      <c r="I231" s="20"/>
    </row>
    <row r="232" spans="1:9" ht="17" x14ac:dyDescent="0.2">
      <c r="A232" s="15" t="s">
        <v>522</v>
      </c>
      <c r="B232" s="15"/>
      <c r="C232" s="15"/>
      <c r="D232" s="15"/>
      <c r="F232" s="18" t="s">
        <v>523</v>
      </c>
      <c r="G232" s="21"/>
      <c r="H232" s="23"/>
      <c r="I232" s="20"/>
    </row>
    <row r="233" spans="1:9" ht="17" x14ac:dyDescent="0.2">
      <c r="A233" s="15" t="s">
        <v>524</v>
      </c>
      <c r="B233" s="15"/>
      <c r="C233" s="15"/>
      <c r="D233" s="15"/>
      <c r="F233" s="18" t="s">
        <v>525</v>
      </c>
      <c r="G233" s="21"/>
      <c r="H233" s="23"/>
      <c r="I233" s="20"/>
    </row>
    <row r="234" spans="1:9" ht="17" x14ac:dyDescent="0.2">
      <c r="A234" s="15" t="s">
        <v>526</v>
      </c>
      <c r="B234" s="15"/>
      <c r="C234" s="15"/>
      <c r="D234" s="15"/>
      <c r="F234" s="18" t="s">
        <v>527</v>
      </c>
      <c r="G234" s="21"/>
      <c r="H234" s="23"/>
      <c r="I234" s="20"/>
    </row>
    <row r="235" spans="1:9" ht="17" x14ac:dyDescent="0.2">
      <c r="A235" s="15" t="s">
        <v>528</v>
      </c>
      <c r="B235" s="15"/>
      <c r="C235" s="15"/>
      <c r="D235" s="15"/>
      <c r="F235" s="18" t="s">
        <v>529</v>
      </c>
      <c r="G235" s="21"/>
      <c r="H235" s="23"/>
      <c r="I235" s="20"/>
    </row>
    <row r="236" spans="1:9" ht="17" x14ac:dyDescent="0.2">
      <c r="A236" s="15" t="s">
        <v>530</v>
      </c>
      <c r="B236" s="15"/>
      <c r="C236" s="15"/>
      <c r="D236" s="15"/>
      <c r="F236" s="18" t="s">
        <v>531</v>
      </c>
      <c r="G236" s="21"/>
      <c r="H236" s="23"/>
      <c r="I236" s="20"/>
    </row>
    <row r="237" spans="1:9" x14ac:dyDescent="0.2">
      <c r="A237" s="15" t="s">
        <v>532</v>
      </c>
      <c r="B237" s="15"/>
      <c r="C237" s="15"/>
      <c r="D237" s="15"/>
      <c r="F237" s="19" t="s">
        <v>533</v>
      </c>
      <c r="G237" s="21"/>
      <c r="H237" s="23"/>
      <c r="I237" s="20"/>
    </row>
    <row r="238" spans="1:9" x14ac:dyDescent="0.2">
      <c r="A238" s="15" t="s">
        <v>534</v>
      </c>
      <c r="B238" s="15"/>
      <c r="C238" s="15"/>
      <c r="D238" s="15"/>
      <c r="F238" s="19" t="s">
        <v>535</v>
      </c>
      <c r="G238" s="21"/>
      <c r="H238" s="23"/>
      <c r="I238" s="20"/>
    </row>
    <row r="239" spans="1:9" ht="32" x14ac:dyDescent="0.2">
      <c r="A239" s="15" t="s">
        <v>536</v>
      </c>
      <c r="B239" s="15"/>
      <c r="C239" s="15"/>
      <c r="D239" s="15"/>
      <c r="F239" s="19" t="s">
        <v>537</v>
      </c>
      <c r="G239" s="21"/>
      <c r="H239" s="23"/>
      <c r="I239" s="20"/>
    </row>
    <row r="240" spans="1:9" ht="32" x14ac:dyDescent="0.2">
      <c r="A240" s="15" t="s">
        <v>538</v>
      </c>
      <c r="B240" s="15"/>
      <c r="C240" s="15"/>
      <c r="D240" s="15"/>
      <c r="F240" s="31" t="s">
        <v>539</v>
      </c>
      <c r="G240" s="21"/>
      <c r="H240" s="23"/>
      <c r="I240" s="20"/>
    </row>
    <row r="241" spans="1:9" x14ac:dyDescent="0.2">
      <c r="A241" s="15" t="s">
        <v>540</v>
      </c>
      <c r="B241" s="15"/>
      <c r="C241" s="15"/>
      <c r="D241" s="15"/>
      <c r="F241" s="19" t="s">
        <v>541</v>
      </c>
      <c r="G241" s="21"/>
      <c r="H241" s="23"/>
      <c r="I241" s="20"/>
    </row>
    <row r="242" spans="1:9" x14ac:dyDescent="0.2">
      <c r="A242" s="15" t="s">
        <v>547</v>
      </c>
      <c r="B242" s="15"/>
      <c r="C242" s="15"/>
      <c r="D242" s="15"/>
      <c r="F242" s="19" t="s">
        <v>548</v>
      </c>
      <c r="G242" s="21"/>
      <c r="H242" s="23"/>
      <c r="I242" s="20"/>
    </row>
    <row r="243" spans="1:9" x14ac:dyDescent="0.2">
      <c r="A243" s="15" t="s">
        <v>549</v>
      </c>
      <c r="B243" s="15"/>
      <c r="C243" s="15"/>
      <c r="D243" s="15"/>
      <c r="F243" s="19" t="s">
        <v>639</v>
      </c>
      <c r="G243" s="21"/>
      <c r="H243" s="23"/>
      <c r="I243" s="20"/>
    </row>
    <row r="244" spans="1:9" ht="48" x14ac:dyDescent="0.2">
      <c r="A244" s="15" t="s">
        <v>550</v>
      </c>
      <c r="B244" s="15"/>
      <c r="C244" s="15"/>
      <c r="D244" s="15"/>
      <c r="F244" s="15" t="s">
        <v>640</v>
      </c>
      <c r="G244" s="21"/>
      <c r="H244" s="23"/>
      <c r="I244" s="20"/>
    </row>
    <row r="245" spans="1:9" x14ac:dyDescent="0.2">
      <c r="A245" s="15" t="s">
        <v>551</v>
      </c>
      <c r="B245" s="15"/>
      <c r="C245" s="15"/>
      <c r="D245" s="15"/>
      <c r="F245" s="19" t="s">
        <v>641</v>
      </c>
      <c r="G245" s="21"/>
      <c r="H245" s="23"/>
      <c r="I245" s="20"/>
    </row>
    <row r="246" spans="1:9" x14ac:dyDescent="0.2">
      <c r="A246" s="15" t="s">
        <v>552</v>
      </c>
      <c r="B246" s="15"/>
      <c r="C246" s="15"/>
      <c r="D246" s="15"/>
      <c r="F246" s="19" t="s">
        <v>642</v>
      </c>
      <c r="G246" s="21"/>
      <c r="H246" s="23"/>
      <c r="I246" s="20"/>
    </row>
    <row r="247" spans="1:9" ht="32" x14ac:dyDescent="0.2">
      <c r="A247" s="15" t="s">
        <v>645</v>
      </c>
      <c r="B247" s="15"/>
      <c r="C247" s="15"/>
      <c r="D247" s="15"/>
      <c r="F247" s="19" t="s">
        <v>643</v>
      </c>
      <c r="G247" s="21"/>
      <c r="H247" s="23"/>
      <c r="I247" s="20"/>
    </row>
    <row r="248" spans="1:9" x14ac:dyDescent="0.2">
      <c r="A248" s="15" t="s">
        <v>646</v>
      </c>
      <c r="B248" s="15"/>
      <c r="C248" s="15"/>
      <c r="D248" s="15"/>
      <c r="F248" s="19" t="s">
        <v>644</v>
      </c>
      <c r="G248" s="21"/>
      <c r="H248" s="23"/>
      <c r="I248" s="20"/>
    </row>
    <row r="249" spans="1:9" x14ac:dyDescent="0.2">
      <c r="A249" s="15" t="s">
        <v>553</v>
      </c>
      <c r="B249" s="15"/>
      <c r="C249" s="15"/>
      <c r="D249" s="15"/>
      <c r="F249" s="19" t="s">
        <v>670</v>
      </c>
      <c r="G249" s="21"/>
      <c r="H249" s="23"/>
      <c r="I249" s="20"/>
    </row>
    <row r="250" spans="1:9" ht="32" x14ac:dyDescent="0.2">
      <c r="A250" s="15" t="s">
        <v>554</v>
      </c>
      <c r="B250" s="15"/>
      <c r="C250" s="15"/>
      <c r="D250" s="15"/>
      <c r="F250" s="19" t="s">
        <v>671</v>
      </c>
      <c r="G250" s="21"/>
      <c r="H250" s="23"/>
      <c r="I250" s="20"/>
    </row>
    <row r="251" spans="1:9" ht="32" x14ac:dyDescent="0.2">
      <c r="A251" s="15" t="s">
        <v>555</v>
      </c>
      <c r="B251" s="15"/>
      <c r="C251" s="15"/>
      <c r="D251" s="15"/>
      <c r="F251" s="19" t="s">
        <v>672</v>
      </c>
      <c r="G251" s="21"/>
      <c r="H251" s="23"/>
      <c r="I251" s="20"/>
    </row>
    <row r="252" spans="1:9" ht="32" x14ac:dyDescent="0.2">
      <c r="A252" s="15" t="s">
        <v>556</v>
      </c>
      <c r="B252" s="15"/>
      <c r="C252" s="15"/>
      <c r="D252" s="15"/>
      <c r="F252" s="89" t="s">
        <v>673</v>
      </c>
      <c r="G252" s="90"/>
      <c r="H252" s="90"/>
      <c r="I252" s="91"/>
    </row>
    <row r="253" spans="1:9" ht="32" x14ac:dyDescent="0.2">
      <c r="A253" s="15" t="s">
        <v>557</v>
      </c>
      <c r="B253" s="15"/>
      <c r="C253" s="15"/>
      <c r="D253" s="15"/>
      <c r="F253" s="15" t="s">
        <v>674</v>
      </c>
      <c r="G253" s="21"/>
      <c r="H253" s="23"/>
      <c r="I253" s="20"/>
    </row>
    <row r="254" spans="1:9" ht="48" x14ac:dyDescent="0.2">
      <c r="A254" s="15" t="s">
        <v>558</v>
      </c>
      <c r="B254" s="15"/>
      <c r="C254" s="15"/>
      <c r="D254" s="15"/>
      <c r="F254" s="15" t="s">
        <v>675</v>
      </c>
      <c r="G254" s="21"/>
      <c r="H254" s="23"/>
      <c r="I254" s="20"/>
    </row>
    <row r="255" spans="1:9" ht="48" x14ac:dyDescent="0.2">
      <c r="A255" s="15" t="s">
        <v>559</v>
      </c>
      <c r="B255" s="15"/>
      <c r="C255" s="15"/>
      <c r="D255" s="15"/>
      <c r="F255" s="15" t="s">
        <v>676</v>
      </c>
      <c r="G255" s="21"/>
      <c r="H255" s="23"/>
      <c r="I255" s="20"/>
    </row>
    <row r="256" spans="1:9" ht="32" x14ac:dyDescent="0.2">
      <c r="A256" s="15" t="s">
        <v>560</v>
      </c>
      <c r="B256" s="15"/>
      <c r="C256" s="15"/>
      <c r="D256" s="15"/>
      <c r="F256" s="15" t="s">
        <v>678</v>
      </c>
      <c r="G256" s="21"/>
      <c r="H256" s="23"/>
      <c r="I256" s="20"/>
    </row>
    <row r="257" spans="1:9" ht="32" x14ac:dyDescent="0.2">
      <c r="A257" s="15" t="s">
        <v>561</v>
      </c>
      <c r="B257" s="15"/>
      <c r="C257" s="15"/>
      <c r="D257" s="15"/>
      <c r="F257" s="15" t="s">
        <v>679</v>
      </c>
      <c r="G257" s="21"/>
      <c r="H257" s="23"/>
      <c r="I257" s="20"/>
    </row>
    <row r="258" spans="1:9" ht="64" x14ac:dyDescent="0.2">
      <c r="A258" s="15" t="s">
        <v>562</v>
      </c>
      <c r="B258" s="15"/>
      <c r="C258" s="15"/>
      <c r="D258" s="15"/>
      <c r="F258" s="15" t="s">
        <v>681</v>
      </c>
      <c r="G258" s="21"/>
      <c r="H258" s="23"/>
      <c r="I258" s="20"/>
    </row>
    <row r="259" spans="1:9" x14ac:dyDescent="0.2">
      <c r="A259" s="15" t="s">
        <v>563</v>
      </c>
      <c r="B259" s="15"/>
      <c r="C259" s="15"/>
      <c r="D259" s="15"/>
      <c r="F259" s="19" t="s">
        <v>682</v>
      </c>
      <c r="G259" s="21"/>
      <c r="H259" s="23"/>
      <c r="I259" s="20"/>
    </row>
    <row r="260" spans="1:9" ht="48" x14ac:dyDescent="0.2">
      <c r="A260" s="15" t="s">
        <v>564</v>
      </c>
      <c r="B260" s="15"/>
      <c r="C260" s="15"/>
      <c r="D260" s="15"/>
      <c r="F260" s="15" t="s">
        <v>683</v>
      </c>
      <c r="G260" s="21"/>
      <c r="H260" s="23"/>
      <c r="I260" s="20"/>
    </row>
    <row r="261" spans="1:9" x14ac:dyDescent="0.2">
      <c r="A261" s="15" t="s">
        <v>565</v>
      </c>
      <c r="B261" s="15"/>
      <c r="C261" s="15"/>
      <c r="D261" s="15"/>
      <c r="F261" s="19" t="s">
        <v>684</v>
      </c>
      <c r="G261" s="21"/>
      <c r="H261" s="23"/>
      <c r="I261" s="20"/>
    </row>
    <row r="262" spans="1:9" ht="48" x14ac:dyDescent="0.2">
      <c r="A262" s="15" t="s">
        <v>566</v>
      </c>
      <c r="B262" s="15"/>
      <c r="C262" s="15"/>
      <c r="D262" s="15"/>
      <c r="F262" s="15" t="s">
        <v>685</v>
      </c>
      <c r="G262" s="21"/>
      <c r="H262" s="23"/>
      <c r="I262" s="20"/>
    </row>
    <row r="263" spans="1:9" ht="32" x14ac:dyDescent="0.2">
      <c r="A263" s="15" t="s">
        <v>567</v>
      </c>
      <c r="B263" s="15"/>
      <c r="C263" s="15"/>
      <c r="D263" s="15"/>
      <c r="F263" s="89" t="s">
        <v>686</v>
      </c>
      <c r="G263" s="90"/>
      <c r="H263" s="90"/>
      <c r="I263" s="91"/>
    </row>
    <row r="264" spans="1:9" x14ac:dyDescent="0.2">
      <c r="A264" s="15" t="s">
        <v>11</v>
      </c>
      <c r="B264" s="15"/>
      <c r="C264" s="15"/>
      <c r="D264" s="15"/>
      <c r="F264" s="15" t="s">
        <v>687</v>
      </c>
      <c r="G264" s="21"/>
      <c r="H264" s="23"/>
      <c r="I264" s="20"/>
    </row>
    <row r="265" spans="1:9" x14ac:dyDescent="0.2">
      <c r="A265" s="15" t="s">
        <v>12</v>
      </c>
      <c r="B265" s="15"/>
      <c r="C265" s="15"/>
      <c r="D265" s="15"/>
      <c r="F265" s="15" t="s">
        <v>688</v>
      </c>
      <c r="G265" s="21"/>
      <c r="H265" s="23"/>
      <c r="I265" s="20"/>
    </row>
    <row r="266" spans="1:9" x14ac:dyDescent="0.2">
      <c r="A266" s="15" t="s">
        <v>13</v>
      </c>
      <c r="B266" s="15"/>
      <c r="C266" s="15"/>
      <c r="D266" s="15"/>
      <c r="F266" s="15" t="s">
        <v>689</v>
      </c>
      <c r="G266" s="21"/>
      <c r="H266" s="23"/>
      <c r="I266" s="20"/>
    </row>
    <row r="267" spans="1:9" x14ac:dyDescent="0.2">
      <c r="A267" s="15" t="s">
        <v>14</v>
      </c>
      <c r="B267" s="15"/>
      <c r="C267" s="15"/>
      <c r="D267" s="15"/>
      <c r="F267" s="15" t="s">
        <v>690</v>
      </c>
      <c r="G267" s="21"/>
      <c r="H267" s="23"/>
      <c r="I267" s="20"/>
    </row>
    <row r="268" spans="1:9" x14ac:dyDescent="0.2">
      <c r="A268" s="15" t="s">
        <v>568</v>
      </c>
      <c r="B268" s="15"/>
      <c r="C268" s="15"/>
      <c r="D268" s="15"/>
      <c r="F268" s="19" t="s">
        <v>691</v>
      </c>
      <c r="G268" s="21"/>
      <c r="H268" s="23"/>
      <c r="I268" s="20"/>
    </row>
    <row r="269" spans="1:9" ht="48" x14ac:dyDescent="0.2">
      <c r="A269" s="15" t="s">
        <v>569</v>
      </c>
      <c r="B269" s="15"/>
      <c r="C269" s="15"/>
      <c r="D269" s="15"/>
      <c r="F269" s="15" t="s">
        <v>693</v>
      </c>
      <c r="G269" s="21"/>
      <c r="H269" s="23"/>
      <c r="I269" s="20"/>
    </row>
    <row r="270" spans="1:9" ht="48" x14ac:dyDescent="0.2">
      <c r="A270" s="15" t="s">
        <v>570</v>
      </c>
      <c r="B270" s="15"/>
      <c r="C270" s="15"/>
      <c r="D270" s="15"/>
      <c r="F270" s="15" t="s">
        <v>694</v>
      </c>
      <c r="G270" s="21"/>
      <c r="H270" s="23"/>
      <c r="I270" s="20"/>
    </row>
    <row r="271" spans="1:9" ht="64" x14ac:dyDescent="0.2">
      <c r="A271" s="15" t="s">
        <v>571</v>
      </c>
      <c r="B271" s="15"/>
      <c r="C271" s="15"/>
      <c r="D271" s="15"/>
      <c r="F271" s="19"/>
      <c r="G271" s="21"/>
      <c r="H271" s="23"/>
      <c r="I271" s="20"/>
    </row>
    <row r="272" spans="1:9" x14ac:dyDescent="0.2">
      <c r="A272" s="15" t="s">
        <v>572</v>
      </c>
      <c r="B272" s="15"/>
      <c r="C272" s="15"/>
      <c r="D272" s="15"/>
      <c r="G272" s="21"/>
      <c r="H272" s="23"/>
      <c r="I272" s="20"/>
    </row>
    <row r="273" spans="1:9" x14ac:dyDescent="0.2">
      <c r="A273" s="15" t="s">
        <v>573</v>
      </c>
      <c r="B273" s="15"/>
      <c r="C273" s="15"/>
      <c r="D273" s="15"/>
      <c r="F273" s="19"/>
      <c r="G273" s="21"/>
      <c r="H273" s="23"/>
      <c r="I273" s="20"/>
    </row>
    <row r="274" spans="1:9" ht="32" x14ac:dyDescent="0.2">
      <c r="A274" s="15" t="s">
        <v>574</v>
      </c>
      <c r="B274" s="15"/>
      <c r="C274" s="15"/>
      <c r="D274" s="15"/>
      <c r="F274" s="19"/>
      <c r="G274" s="21"/>
      <c r="H274" s="23"/>
      <c r="I274" s="20"/>
    </row>
    <row r="275" spans="1:9" x14ac:dyDescent="0.2">
      <c r="A275" s="15" t="s">
        <v>575</v>
      </c>
      <c r="B275" s="15"/>
      <c r="C275" s="15"/>
      <c r="D275" s="15"/>
      <c r="F275" s="19"/>
      <c r="G275" s="21"/>
      <c r="H275" s="23"/>
      <c r="I275" s="20"/>
    </row>
    <row r="276" spans="1:9" ht="32" x14ac:dyDescent="0.2">
      <c r="A276" s="15" t="s">
        <v>576</v>
      </c>
      <c r="B276" s="15"/>
      <c r="C276" s="15"/>
      <c r="D276" s="15"/>
      <c r="F276" s="19"/>
      <c r="G276" s="21"/>
      <c r="H276" s="23"/>
      <c r="I276" s="20"/>
    </row>
    <row r="277" spans="1:9" ht="32" x14ac:dyDescent="0.2">
      <c r="A277" s="15" t="s">
        <v>577</v>
      </c>
      <c r="B277" s="15"/>
      <c r="C277" s="15"/>
      <c r="D277" s="15"/>
      <c r="F277" s="19"/>
      <c r="G277" s="21"/>
      <c r="H277" s="23"/>
      <c r="I277" s="20"/>
    </row>
    <row r="278" spans="1:9" x14ac:dyDescent="0.2">
      <c r="A278" s="15" t="s">
        <v>578</v>
      </c>
      <c r="B278" s="15"/>
      <c r="C278" s="15"/>
      <c r="D278" s="15"/>
      <c r="F278" s="19"/>
      <c r="G278" s="21"/>
      <c r="H278" s="23"/>
      <c r="I278" s="20"/>
    </row>
    <row r="279" spans="1:9" x14ac:dyDescent="0.2">
      <c r="A279" s="15" t="s">
        <v>579</v>
      </c>
      <c r="B279" s="15"/>
      <c r="C279" s="15"/>
      <c r="D279" s="15"/>
      <c r="F279" s="19"/>
      <c r="G279" s="21"/>
      <c r="H279" s="23"/>
      <c r="I279" s="20"/>
    </row>
    <row r="280" spans="1:9" x14ac:dyDescent="0.2">
      <c r="A280" s="15" t="s">
        <v>580</v>
      </c>
      <c r="B280" s="15"/>
      <c r="C280" s="15"/>
      <c r="D280" s="15"/>
      <c r="F280" s="19"/>
      <c r="G280" s="21"/>
      <c r="H280" s="23"/>
      <c r="I280" s="20"/>
    </row>
    <row r="281" spans="1:9" ht="48" x14ac:dyDescent="0.2">
      <c r="A281" s="15" t="s">
        <v>581</v>
      </c>
      <c r="B281" s="15"/>
      <c r="C281" s="15"/>
      <c r="D281" s="15"/>
      <c r="F281" s="19"/>
      <c r="G281" s="21"/>
      <c r="H281" s="23"/>
      <c r="I281" s="20"/>
    </row>
    <row r="282" spans="1:9" ht="32" x14ac:dyDescent="0.2">
      <c r="A282" s="15" t="s">
        <v>582</v>
      </c>
      <c r="B282" s="15"/>
      <c r="C282" s="15"/>
      <c r="D282" s="15"/>
      <c r="F282" s="19"/>
      <c r="G282" s="21"/>
      <c r="H282" s="23"/>
      <c r="I282" s="20"/>
    </row>
    <row r="283" spans="1:9" ht="32" x14ac:dyDescent="0.2">
      <c r="A283" s="15" t="s">
        <v>583</v>
      </c>
      <c r="B283" s="15"/>
      <c r="C283" s="15"/>
      <c r="D283" s="15"/>
      <c r="F283" s="19"/>
      <c r="G283" s="21"/>
      <c r="H283" s="23"/>
      <c r="I283" s="20"/>
    </row>
    <row r="284" spans="1:9" ht="32" x14ac:dyDescent="0.2">
      <c r="A284" s="15" t="s">
        <v>584</v>
      </c>
      <c r="B284" s="15"/>
      <c r="C284" s="15"/>
      <c r="D284" s="15"/>
      <c r="F284" s="19"/>
      <c r="G284" s="21"/>
      <c r="H284" s="23"/>
      <c r="I284" s="20"/>
    </row>
    <row r="285" spans="1:9" ht="48" x14ac:dyDescent="0.2">
      <c r="A285" s="15" t="s">
        <v>585</v>
      </c>
      <c r="B285" s="15"/>
      <c r="C285" s="15"/>
      <c r="D285" s="15"/>
      <c r="F285" s="19"/>
      <c r="G285" s="21"/>
      <c r="H285" s="23"/>
      <c r="I285" s="20"/>
    </row>
    <row r="286" spans="1:9" x14ac:dyDescent="0.2">
      <c r="A286" s="15" t="s">
        <v>586</v>
      </c>
      <c r="B286" s="15"/>
      <c r="C286" s="15"/>
      <c r="D286" s="15"/>
      <c r="F286" s="19"/>
      <c r="G286" s="21"/>
      <c r="H286" s="23"/>
      <c r="I286" s="20"/>
    </row>
    <row r="287" spans="1:9" ht="32" x14ac:dyDescent="0.2">
      <c r="A287" s="15" t="s">
        <v>587</v>
      </c>
      <c r="B287" s="15"/>
      <c r="C287" s="15"/>
      <c r="D287" s="15"/>
      <c r="F287" s="19"/>
      <c r="G287" s="21"/>
      <c r="H287" s="23"/>
      <c r="I287" s="20"/>
    </row>
    <row r="288" spans="1:9" ht="32" x14ac:dyDescent="0.2">
      <c r="A288" s="15" t="s">
        <v>588</v>
      </c>
      <c r="B288" s="15"/>
      <c r="C288" s="15"/>
      <c r="D288" s="15"/>
      <c r="F288" s="19"/>
      <c r="G288" s="21"/>
      <c r="H288" s="23"/>
      <c r="I288" s="20"/>
    </row>
    <row r="289" spans="1:9" ht="32" x14ac:dyDescent="0.2">
      <c r="A289" s="15" t="s">
        <v>589</v>
      </c>
      <c r="B289" s="15"/>
      <c r="C289" s="15"/>
      <c r="D289" s="15"/>
      <c r="F289" s="19"/>
      <c r="G289" s="21"/>
      <c r="H289" s="23"/>
      <c r="I289" s="20"/>
    </row>
    <row r="290" spans="1:9" x14ac:dyDescent="0.2">
      <c r="A290" s="15" t="s">
        <v>590</v>
      </c>
      <c r="B290" s="15"/>
      <c r="C290" s="15"/>
      <c r="D290" s="15"/>
      <c r="F290" s="19"/>
      <c r="G290" s="21"/>
      <c r="H290" s="23"/>
      <c r="I290" s="20"/>
    </row>
    <row r="291" spans="1:9" ht="48" x14ac:dyDescent="0.2">
      <c r="A291" s="15" t="s">
        <v>591</v>
      </c>
      <c r="B291" s="15"/>
      <c r="C291" s="15"/>
      <c r="D291" s="15"/>
      <c r="F291" s="19"/>
      <c r="G291" s="21"/>
      <c r="H291" s="23"/>
      <c r="I291" s="20"/>
    </row>
    <row r="292" spans="1:9" ht="64" x14ac:dyDescent="0.2">
      <c r="A292" s="15" t="s">
        <v>592</v>
      </c>
      <c r="B292" s="15"/>
      <c r="C292" s="15"/>
      <c r="D292" s="15"/>
      <c r="F292" s="19"/>
      <c r="G292" s="21"/>
      <c r="H292" s="23"/>
      <c r="I292" s="20"/>
    </row>
    <row r="293" spans="1:9" ht="32" x14ac:dyDescent="0.2">
      <c r="A293" s="15" t="s">
        <v>593</v>
      </c>
      <c r="B293" s="15"/>
      <c r="C293" s="15"/>
      <c r="D293" s="15"/>
      <c r="F293" s="19"/>
      <c r="G293" s="21"/>
      <c r="H293" s="23"/>
      <c r="I293" s="20"/>
    </row>
    <row r="294" spans="1:9" x14ac:dyDescent="0.2">
      <c r="A294" s="2"/>
      <c r="B294" s="29"/>
      <c r="C294" s="15"/>
      <c r="D294" s="18"/>
      <c r="F294" s="19"/>
      <c r="G294" s="21"/>
      <c r="H294" s="23"/>
      <c r="I294" s="20"/>
    </row>
  </sheetData>
  <mergeCells count="69">
    <mergeCell ref="F252:I252"/>
    <mergeCell ref="F263:I263"/>
    <mergeCell ref="A6:D6"/>
    <mergeCell ref="F6:I6"/>
    <mergeCell ref="A7:D7"/>
    <mergeCell ref="F7:I7"/>
    <mergeCell ref="A14:D14"/>
    <mergeCell ref="F14:H14"/>
    <mergeCell ref="A43:D43"/>
    <mergeCell ref="F43:I43"/>
    <mergeCell ref="A44:D44"/>
    <mergeCell ref="F44:I44"/>
    <mergeCell ref="A19:D19"/>
    <mergeCell ref="F19:H19"/>
    <mergeCell ref="A37:D37"/>
    <mergeCell ref="F37:H37"/>
    <mergeCell ref="A28:D28"/>
    <mergeCell ref="F28:I28"/>
    <mergeCell ref="F34:I34"/>
    <mergeCell ref="F104:I104"/>
    <mergeCell ref="A107:D107"/>
    <mergeCell ref="F107:I107"/>
    <mergeCell ref="A71:D71"/>
    <mergeCell ref="F71:I71"/>
    <mergeCell ref="A74:D74"/>
    <mergeCell ref="F74:I74"/>
    <mergeCell ref="A91:D91"/>
    <mergeCell ref="F91:I91"/>
    <mergeCell ref="A85:D85"/>
    <mergeCell ref="F85:I85"/>
    <mergeCell ref="A80:D80"/>
    <mergeCell ref="F228:I228"/>
    <mergeCell ref="A76:D76"/>
    <mergeCell ref="F76:I76"/>
    <mergeCell ref="F206:I206"/>
    <mergeCell ref="F222:I222"/>
    <mergeCell ref="F211:I211"/>
    <mergeCell ref="F212:I212"/>
    <mergeCell ref="F221:I221"/>
    <mergeCell ref="A184:D184"/>
    <mergeCell ref="F184:I184"/>
    <mergeCell ref="F80:I80"/>
    <mergeCell ref="F172:I172"/>
    <mergeCell ref="A173:D173"/>
    <mergeCell ref="F173:I173"/>
    <mergeCell ref="F102:I102"/>
    <mergeCell ref="A104:D104"/>
    <mergeCell ref="A185:D185"/>
    <mergeCell ref="F185:I185"/>
    <mergeCell ref="F190:I190"/>
    <mergeCell ref="A171:D171"/>
    <mergeCell ref="F171:I171"/>
    <mergeCell ref="A172:D172"/>
    <mergeCell ref="P43:S43"/>
    <mergeCell ref="K44:N44"/>
    <mergeCell ref="P44:S44"/>
    <mergeCell ref="K54:N54"/>
    <mergeCell ref="P54:S54"/>
    <mergeCell ref="K43:N43"/>
    <mergeCell ref="P59:S59"/>
    <mergeCell ref="A53:D53"/>
    <mergeCell ref="A56:D56"/>
    <mergeCell ref="F53:I53"/>
    <mergeCell ref="F56:I56"/>
    <mergeCell ref="F58:I58"/>
    <mergeCell ref="K57:N57"/>
    <mergeCell ref="P57:S57"/>
    <mergeCell ref="K59:N59"/>
    <mergeCell ref="A58:D58"/>
  </mergeCells>
  <dataValidations count="1">
    <dataValidation type="list" allowBlank="1" showInputMessage="1" showErrorMessage="1" sqref="B4:B5 B8:B13 B15:B18 B20:B25" xr:uid="{00000000-0002-0000-0200-000000000000}">
      <formula1>"Y,N"</formula1>
    </dataValidation>
  </dataValidations>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7</vt:i4>
      </vt:variant>
      <vt:variant>
        <vt:lpstr>Named Ranges</vt:lpstr>
      </vt:variant>
      <vt:variant>
        <vt:i4>9</vt:i4>
      </vt:variant>
    </vt:vector>
  </HeadingPairs>
  <TitlesOfParts>
    <vt:vector size="16" baseType="lpstr">
      <vt:lpstr>EMDN</vt:lpstr>
      <vt:lpstr>A01</vt:lpstr>
      <vt:lpstr>A02</vt:lpstr>
      <vt:lpstr>B01</vt:lpstr>
      <vt:lpstr>B03</vt:lpstr>
      <vt:lpstr>C01</vt:lpstr>
      <vt:lpstr>IVDR</vt:lpstr>
      <vt:lpstr>A</vt:lpstr>
      <vt:lpstr>B</vt:lpstr>
      <vt:lpstr>C0</vt:lpstr>
      <vt:lpstr>'A02'!Standards</vt:lpstr>
      <vt:lpstr>'B01'!Standards</vt:lpstr>
      <vt:lpstr>'B03'!Standards</vt:lpstr>
      <vt:lpstr>'C01'!Standards</vt:lpstr>
      <vt:lpstr>IVDR!Standards</vt:lpstr>
      <vt:lpstr>Standards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Yen-Hua Ho</dc:creator>
  <cp:lastModifiedBy>Yen-Hua Ho</cp:lastModifiedBy>
  <dcterms:created xsi:type="dcterms:W3CDTF">2024-05-05T16:44:34Z</dcterms:created>
  <dcterms:modified xsi:type="dcterms:W3CDTF">2024-07-16T23:01:09Z</dcterms:modified>
</cp:coreProperties>
</file>