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ropbox\UDACITY\Nanodegree\Intro to Statistics\"/>
    </mc:Choice>
  </mc:AlternateContent>
  <bookViews>
    <workbookView xWindow="0" yWindow="0" windowWidth="15345" windowHeight="4455" activeTab="2"/>
  </bookViews>
  <sheets>
    <sheet name="Data &amp; Statistics" sheetId="1" r:id="rId1"/>
    <sheet name="Visualizations" sheetId="2" r:id="rId2"/>
    <sheet name="T-test" sheetId="7" r:id="rId3"/>
  </sheets>
  <calcPr calcId="171027"/>
</workbook>
</file>

<file path=xl/calcChain.xml><?xml version="1.0" encoding="utf-8"?>
<calcChain xmlns="http://schemas.openxmlformats.org/spreadsheetml/2006/main">
  <c r="G15" i="7" l="1"/>
  <c r="G14" i="7"/>
  <c r="G10" i="7"/>
  <c r="G8" i="7"/>
  <c r="C26" i="7" l="1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G7" i="7" s="1"/>
  <c r="I5" i="1"/>
  <c r="H5" i="1"/>
  <c r="I6" i="1"/>
  <c r="H6" i="1"/>
  <c r="I4" i="1"/>
  <c r="D3" i="1" s="1"/>
  <c r="H4" i="1"/>
  <c r="C4" i="1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" i="2"/>
  <c r="P2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5" i="2"/>
  <c r="P26" i="2"/>
  <c r="P27" i="2"/>
  <c r="P28" i="2"/>
  <c r="P29" i="2"/>
  <c r="P3" i="2"/>
  <c r="B29" i="2"/>
  <c r="B28" i="2"/>
  <c r="C3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12" i="1" s="1"/>
  <c r="I13" i="1" s="1"/>
  <c r="I14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5" i="7"/>
  <c r="D7" i="7"/>
  <c r="D9" i="7"/>
  <c r="D11" i="7"/>
  <c r="D13" i="7"/>
  <c r="D15" i="7"/>
  <c r="D17" i="7"/>
  <c r="D19" i="7"/>
  <c r="D21" i="7"/>
  <c r="D23" i="7"/>
  <c r="D25" i="7"/>
  <c r="D4" i="7"/>
  <c r="D6" i="7"/>
  <c r="D8" i="7"/>
  <c r="D10" i="7"/>
  <c r="D12" i="7"/>
  <c r="D14" i="7"/>
  <c r="D16" i="7"/>
  <c r="D18" i="7"/>
  <c r="D20" i="7"/>
  <c r="D22" i="7"/>
  <c r="D24" i="7"/>
  <c r="D26" i="7"/>
  <c r="D3" i="7"/>
  <c r="G9" i="7" s="1"/>
  <c r="I17" i="1" l="1"/>
  <c r="I18" i="1" s="1"/>
  <c r="I19" i="1" s="1"/>
  <c r="H12" i="1"/>
  <c r="H13" i="1" s="1"/>
  <c r="H14" i="1" s="1"/>
  <c r="H17" i="1"/>
  <c r="H18" i="1" s="1"/>
  <c r="H19" i="1" s="1"/>
  <c r="G11" i="7"/>
</calcChain>
</file>

<file path=xl/sharedStrings.xml><?xml version="1.0" encoding="utf-8"?>
<sst xmlns="http://schemas.openxmlformats.org/spreadsheetml/2006/main" count="58" uniqueCount="36">
  <si>
    <t>Congruent</t>
  </si>
  <si>
    <t>Incongruent</t>
  </si>
  <si>
    <t>Data rounded up for frequency calc</t>
  </si>
  <si>
    <t>Seconds</t>
  </si>
  <si>
    <t>Frequency</t>
  </si>
  <si>
    <t>Min</t>
  </si>
  <si>
    <t>Count of Occurrences</t>
  </si>
  <si>
    <t>Measures of spread</t>
  </si>
  <si>
    <t>Measures of central tendency</t>
  </si>
  <si>
    <t>Mean</t>
  </si>
  <si>
    <t>Median</t>
  </si>
  <si>
    <t>Variance</t>
  </si>
  <si>
    <t>Standard Deviation</t>
  </si>
  <si>
    <t>Standard Error</t>
  </si>
  <si>
    <t>Bessels' correction:</t>
  </si>
  <si>
    <t>*rounded up seconds</t>
  </si>
  <si>
    <t>Mode*</t>
  </si>
  <si>
    <t>Original Data</t>
  </si>
  <si>
    <t>Descriptive Statistics</t>
  </si>
  <si>
    <t>Difference</t>
  </si>
  <si>
    <t>Average difference</t>
  </si>
  <si>
    <t>T-test</t>
  </si>
  <si>
    <t>Squared deviations from the mean</t>
  </si>
  <si>
    <t>Squared Deviations</t>
  </si>
  <si>
    <t>* divide by n-1</t>
  </si>
  <si>
    <t>Standard deviation</t>
  </si>
  <si>
    <t>s</t>
  </si>
  <si>
    <t>t-statistic</t>
  </si>
  <si>
    <t>Cohen's d</t>
  </si>
  <si>
    <t>Confidence Interval</t>
  </si>
  <si>
    <t>t critical value</t>
  </si>
  <si>
    <t>Results</t>
  </si>
  <si>
    <t>Sample size</t>
  </si>
  <si>
    <t>Degrees of freedom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</si>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</sst>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 applyFill="1" applyBorder="1" applyAlignment="1">
      <alignment horizontal="center"/>
    </xf>
    <xf numFmtId="165" fontId="0" fillId="0" borderId="0" xfId="0" applyNumberFormat="1"/>
    <xf numFmtId="0" fontId="18" fillId="0" borderId="0" xfId="0" applyFont="1"/>
    <xf numFmtId="0" fontId="18" fillId="0" borderId="12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1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6" fillId="33" borderId="0" xfId="0" applyFont="1" applyFill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2" fontId="16" fillId="0" borderId="0" xfId="0" applyNumberFormat="1" applyFont="1"/>
    <xf numFmtId="0" fontId="16" fillId="33" borderId="0" xfId="0" applyFont="1" applyFill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center" wrapText="1"/>
    </xf>
    <xf numFmtId="0" fontId="16" fillId="33" borderId="0" xfId="0" applyFont="1" applyFill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ADE67A"/>
      <color rgb="FFE87A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2"/>
                </a:solidFill>
              </a:rPr>
              <a:t>Frequency distribution of Congruent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Visualizations!$D$3:$D$23</c:f>
              <c:numCache>
                <c:formatCode>0</c:formatCode>
                <c:ptCount val="2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34</c:v>
                </c:pt>
                <c:pt idx="19">
                  <c:v>35</c:v>
                </c:pt>
              </c:numCache>
            </c:numRef>
          </c:cat>
          <c:val>
            <c:numRef>
              <c:f>Visualizations!$E$3:$E$23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F-45B5-80CD-879ADFC9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286648"/>
        <c:axId val="557287632"/>
      </c:barChart>
      <c:catAx>
        <c:axId val="55728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2"/>
                    </a:solidFill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287632"/>
        <c:crosses val="autoZero"/>
        <c:auto val="1"/>
        <c:lblAlgn val="ctr"/>
        <c:lblOffset val="100"/>
        <c:noMultiLvlLbl val="0"/>
      </c:catAx>
      <c:valAx>
        <c:axId val="5572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2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28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2"/>
                </a:solidFill>
              </a:rPr>
              <a:t>Frequency distribution of Incongruent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Visualizations!$D$3:$D$22</c:f>
              <c:numCache>
                <c:formatCode>0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34</c:v>
                </c:pt>
                <c:pt idx="19">
                  <c:v>35</c:v>
                </c:pt>
              </c:numCache>
            </c:numRef>
          </c:cat>
          <c:val>
            <c:numRef>
              <c:f>Visualizations!$F$3:$F$23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B-4901-9CAF-DA9E5E60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9615640"/>
        <c:axId val="589614000"/>
      </c:barChart>
      <c:catAx>
        <c:axId val="58961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2"/>
                    </a:solidFill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614000"/>
        <c:crosses val="autoZero"/>
        <c:auto val="1"/>
        <c:lblAlgn val="ctr"/>
        <c:lblOffset val="100"/>
        <c:noMultiLvlLbl val="0"/>
      </c:catAx>
      <c:valAx>
        <c:axId val="5896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2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61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2"/>
                </a:solidFill>
              </a:rPr>
              <a:t>Combined Frequency Distribution - Congruent and Incongruent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Visualizations!$P$2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invertIfNegative val="0"/>
          <c:cat>
            <c:numRef>
              <c:f>Visualizations!$O$3:$O$29</c:f>
              <c:numCache>
                <c:formatCode>0</c:formatCode>
                <c:ptCount val="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cat>
          <c:val>
            <c:numRef>
              <c:f>Visualizations!$P$3:$P$29</c:f>
              <c:numCache>
                <c:formatCode>General</c:formatCode>
                <c:ptCount val="2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2-43AE-9EB5-1C7B3F961030}"/>
            </c:ext>
          </c:extLst>
        </c:ser>
        <c:ser>
          <c:idx val="2"/>
          <c:order val="1"/>
          <c:tx>
            <c:strRef>
              <c:f>Visualizations!$Q$2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  <c:invertIfNegative val="0"/>
          <c:cat>
            <c:numRef>
              <c:f>Visualizations!$O$3:$O$29</c:f>
              <c:numCache>
                <c:formatCode>0</c:formatCode>
                <c:ptCount val="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cat>
          <c:val>
            <c:numRef>
              <c:f>Visualizations!$Q$3:$Q$29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2-43AE-9EB5-1C7B3F96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8"/>
        <c:axId val="591557472"/>
        <c:axId val="591557800"/>
      </c:barChart>
      <c:catAx>
        <c:axId val="59155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2"/>
                    </a:solidFill>
                  </a:rPr>
                  <a:t>Rounded # seconds to complete the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557800"/>
        <c:crosses val="autoZero"/>
        <c:auto val="1"/>
        <c:lblAlgn val="ctr"/>
        <c:lblOffset val="100"/>
        <c:noMultiLvlLbl val="0"/>
      </c:catAx>
      <c:valAx>
        <c:axId val="5915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2"/>
                    </a:solidFill>
                  </a:rPr>
                  <a:t>Occurences in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5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171450</xdr:rowOff>
    </xdr:from>
    <xdr:to>
      <xdr:col>13</xdr:col>
      <xdr:colOff>0</xdr:colOff>
      <xdr:row>10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EBEE32-1FF0-4FCF-BD8F-BAD94BD0A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760942</xdr:colOff>
      <xdr:row>11</xdr:row>
      <xdr:rowOff>114300</xdr:rowOff>
    </xdr:from>
    <xdr:to>
      <xdr:col>12</xdr:col>
      <xdr:colOff>760942</xdr:colOff>
      <xdr:row>21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9202D91-D234-4E91-98B5-AABF4713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391583</xdr:colOff>
      <xdr:row>1</xdr:row>
      <xdr:rowOff>14817</xdr:rowOff>
    </xdr:from>
    <xdr:to>
      <xdr:col>26</xdr:col>
      <xdr:colOff>0</xdr:colOff>
      <xdr:row>15</xdr:row>
      <xdr:rowOff>91017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B865952-636B-4C34-82C6-4819C7A02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workbookViewId="0">
      <selection activeCell="C6" sqref="C6"/>
    </sheetView>
  </sheetViews>
  <sheetFormatPr baseColWidth="10" defaultRowHeight="15" x14ac:dyDescent="0.25"/>
  <cols>
    <col min="1" max="4" width="14.42578125" customWidth="1"/>
    <col min="7" max="7" width="21.140625" customWidth="1"/>
    <col min="8" max="9" width="17.5703125" customWidth="1"/>
  </cols>
  <sheetData>
    <row r="1" spans="1:9" ht="15.75" thickBot="1" x14ac:dyDescent="0.3">
      <c r="A1" s="24" t="s">
        <v>17</v>
      </c>
      <c r="B1" s="24"/>
      <c r="C1" s="24" t="s">
        <v>23</v>
      </c>
      <c r="D1" s="24"/>
      <c r="E1" s="8"/>
      <c r="G1" s="24" t="s">
        <v>18</v>
      </c>
      <c r="H1" s="24"/>
      <c r="I1" s="24"/>
    </row>
    <row r="2" spans="1:9" s="17" customFormat="1" ht="17.25" customHeight="1" thickBot="1" x14ac:dyDescent="0.3">
      <c r="A2" s="16" t="s">
        <v>0</v>
      </c>
      <c r="B2" s="16" t="s">
        <v>1</v>
      </c>
      <c r="C2" s="16" t="s">
        <v>0</v>
      </c>
      <c r="D2" s="16" t="s">
        <v>1</v>
      </c>
      <c r="G2" s="21"/>
      <c r="H2" s="26" t="s">
        <v>8</v>
      </c>
      <c r="I2" s="26"/>
    </row>
    <row r="3" spans="1:9" x14ac:dyDescent="0.25">
      <c r="A3">
        <v>12.079000000000001</v>
      </c>
      <c r="B3">
        <v>19.277999999999999</v>
      </c>
      <c r="C3" s="12">
        <f>(A3-$H$4)^2</f>
        <v>3.8892770156250007</v>
      </c>
      <c r="D3" s="12">
        <f>(B3-$I$4)^2</f>
        <v>7.4961876736111321</v>
      </c>
      <c r="H3" s="14" t="s">
        <v>0</v>
      </c>
      <c r="I3" s="14" t="s">
        <v>1</v>
      </c>
    </row>
    <row r="4" spans="1:9" x14ac:dyDescent="0.25">
      <c r="A4">
        <v>16.791</v>
      </c>
      <c r="B4">
        <v>18.741</v>
      </c>
      <c r="C4" s="12">
        <f t="shared" ref="C4:C26" si="0">(A4-$H$4)^2</f>
        <v>7.5069150156249975</v>
      </c>
      <c r="D4" s="12">
        <f t="shared" ref="D4:D26" si="1">(B4-$I$4)^2</f>
        <v>10.72507917361113</v>
      </c>
      <c r="G4" s="9" t="s">
        <v>9</v>
      </c>
      <c r="H4" s="1">
        <f>AVERAGE(A3:A26)</f>
        <v>14.051125000000001</v>
      </c>
      <c r="I4" s="1">
        <f>AVERAGE(B3:B26)</f>
        <v>22.015916666666669</v>
      </c>
    </row>
    <row r="5" spans="1:9" x14ac:dyDescent="0.25">
      <c r="A5">
        <v>9.5640000000000001</v>
      </c>
      <c r="B5">
        <v>21.213999999999999</v>
      </c>
      <c r="C5" s="12">
        <f t="shared" si="0"/>
        <v>20.134290765625007</v>
      </c>
      <c r="D5" s="12">
        <f t="shared" si="1"/>
        <v>0.64307034027778409</v>
      </c>
      <c r="G5" s="9" t="s">
        <v>16</v>
      </c>
      <c r="H5">
        <f>MODE(ROUND(A3:A26,0))</f>
        <v>12</v>
      </c>
      <c r="I5">
        <f>MODE(ROUND(B3:B26,0))</f>
        <v>21</v>
      </c>
    </row>
    <row r="6" spans="1:9" x14ac:dyDescent="0.25">
      <c r="A6">
        <v>8.6300000000000008</v>
      </c>
      <c r="B6">
        <v>15.686999999999999</v>
      </c>
      <c r="C6" s="12">
        <f t="shared" si="0"/>
        <v>29.388596265625001</v>
      </c>
      <c r="D6" s="12">
        <f t="shared" si="1"/>
        <v>40.055186173611155</v>
      </c>
      <c r="G6" s="9" t="s">
        <v>10</v>
      </c>
      <c r="H6" s="1">
        <f>MEDIAN(A3:A26)</f>
        <v>14.3565</v>
      </c>
      <c r="I6" s="1">
        <f>MEDIAN(B3:B26)</f>
        <v>21.017499999999998</v>
      </c>
    </row>
    <row r="7" spans="1:9" x14ac:dyDescent="0.25">
      <c r="A7">
        <v>14.669</v>
      </c>
      <c r="B7">
        <v>22.803000000000001</v>
      </c>
      <c r="C7" s="12">
        <f t="shared" si="0"/>
        <v>0.38176951562499967</v>
      </c>
      <c r="D7" s="12">
        <f t="shared" si="1"/>
        <v>0.61950017361110832</v>
      </c>
      <c r="H7" s="13" t="s">
        <v>15</v>
      </c>
    </row>
    <row r="8" spans="1:9" x14ac:dyDescent="0.25">
      <c r="A8">
        <v>12.238</v>
      </c>
      <c r="B8">
        <v>20.878</v>
      </c>
      <c r="C8" s="12">
        <f t="shared" si="0"/>
        <v>3.2874222656250045</v>
      </c>
      <c r="D8" s="12">
        <f t="shared" si="1"/>
        <v>1.2948543402777835</v>
      </c>
    </row>
    <row r="9" spans="1:9" x14ac:dyDescent="0.25">
      <c r="A9">
        <v>14.692</v>
      </c>
      <c r="B9">
        <v>24.571999999999999</v>
      </c>
      <c r="C9" s="12">
        <f t="shared" si="0"/>
        <v>0.41072076562499926</v>
      </c>
      <c r="D9" s="12">
        <f t="shared" si="1"/>
        <v>6.5335620069444271</v>
      </c>
    </row>
    <row r="10" spans="1:9" ht="15.75" thickBot="1" x14ac:dyDescent="0.3">
      <c r="A10">
        <v>8.9870000000000001</v>
      </c>
      <c r="B10">
        <v>17.393999999999998</v>
      </c>
      <c r="C10" s="12">
        <f t="shared" si="0"/>
        <v>25.645362015625008</v>
      </c>
      <c r="D10" s="12">
        <f t="shared" si="1"/>
        <v>21.362113673611152</v>
      </c>
      <c r="G10" s="15"/>
      <c r="H10" s="25" t="s">
        <v>7</v>
      </c>
      <c r="I10" s="25"/>
    </row>
    <row r="11" spans="1:9" x14ac:dyDescent="0.25">
      <c r="A11">
        <v>9.4009999999999998</v>
      </c>
      <c r="B11">
        <v>20.762</v>
      </c>
      <c r="C11" s="12">
        <f t="shared" si="0"/>
        <v>21.623662515625011</v>
      </c>
      <c r="D11" s="12">
        <f t="shared" si="1"/>
        <v>1.5723070069444498</v>
      </c>
      <c r="H11" s="6" t="s">
        <v>0</v>
      </c>
      <c r="I11" s="6" t="s">
        <v>1</v>
      </c>
    </row>
    <row r="12" spans="1:9" x14ac:dyDescent="0.25">
      <c r="A12">
        <v>14.48</v>
      </c>
      <c r="B12">
        <v>26.282</v>
      </c>
      <c r="C12" s="12">
        <f t="shared" si="0"/>
        <v>0.18393376562499972</v>
      </c>
      <c r="D12" s="12">
        <f t="shared" si="1"/>
        <v>18.199467006944424</v>
      </c>
      <c r="G12" s="9" t="s">
        <v>11</v>
      </c>
      <c r="H12" s="1">
        <f>AVERAGE(C3:C26)</f>
        <v>12.141152859375003</v>
      </c>
      <c r="I12" s="1">
        <f>AVERAGE(D3:D26)</f>
        <v>22.052933826388891</v>
      </c>
    </row>
    <row r="13" spans="1:9" x14ac:dyDescent="0.25">
      <c r="A13">
        <v>22.327999999999999</v>
      </c>
      <c r="B13">
        <v>24.524000000000001</v>
      </c>
      <c r="C13" s="12">
        <f t="shared" si="0"/>
        <v>68.506659765624974</v>
      </c>
      <c r="D13" s="12">
        <f t="shared" si="1"/>
        <v>6.290482006944436</v>
      </c>
      <c r="G13" s="9" t="s">
        <v>12</v>
      </c>
      <c r="H13" s="1">
        <f>SQRT(H12)</f>
        <v>3.4844157127666331</v>
      </c>
      <c r="I13" s="1">
        <f>SQRT(I12)</f>
        <v>4.6960551345133172</v>
      </c>
    </row>
    <row r="14" spans="1:9" x14ac:dyDescent="0.25">
      <c r="A14">
        <v>15.298</v>
      </c>
      <c r="B14">
        <v>18.643999999999998</v>
      </c>
      <c r="C14" s="12">
        <f t="shared" si="0"/>
        <v>1.5546972656249982</v>
      </c>
      <c r="D14" s="12">
        <f t="shared" si="1"/>
        <v>11.369822006944473</v>
      </c>
      <c r="G14" s="9" t="s">
        <v>13</v>
      </c>
      <c r="H14" s="1">
        <f>H13/SQRT(24)</f>
        <v>0.71125337900120045</v>
      </c>
      <c r="I14" s="1">
        <f>I13/SQRT(24)</f>
        <v>0.95857824029455407</v>
      </c>
    </row>
    <row r="15" spans="1:9" x14ac:dyDescent="0.25">
      <c r="A15">
        <v>15.073</v>
      </c>
      <c r="B15">
        <v>17.510000000000002</v>
      </c>
      <c r="C15" s="12">
        <f t="shared" si="0"/>
        <v>1.0442285156249993</v>
      </c>
      <c r="D15" s="12">
        <f t="shared" si="1"/>
        <v>20.303285006944453</v>
      </c>
    </row>
    <row r="16" spans="1:9" x14ac:dyDescent="0.25">
      <c r="A16">
        <v>16.928999999999998</v>
      </c>
      <c r="B16">
        <v>20.329999999999998</v>
      </c>
      <c r="C16" s="12">
        <f t="shared" si="0"/>
        <v>8.2821645156249861</v>
      </c>
      <c r="D16" s="12">
        <f t="shared" si="1"/>
        <v>2.8423150069444589</v>
      </c>
      <c r="G16" s="11" t="s">
        <v>14</v>
      </c>
    </row>
    <row r="17" spans="1:9" x14ac:dyDescent="0.25">
      <c r="A17">
        <v>18.2</v>
      </c>
      <c r="B17">
        <v>35.255000000000003</v>
      </c>
      <c r="C17" s="12">
        <f t="shared" si="0"/>
        <v>17.213163765624987</v>
      </c>
      <c r="D17" s="12">
        <f t="shared" si="1"/>
        <v>175.27332750694444</v>
      </c>
      <c r="G17" s="9" t="s">
        <v>11</v>
      </c>
      <c r="H17" s="1">
        <f>SUM(C3:C26)/23</f>
        <v>12.669029070652176</v>
      </c>
      <c r="I17" s="1">
        <f>SUM(D3:D26)/23</f>
        <v>23.011757036231884</v>
      </c>
    </row>
    <row r="18" spans="1:9" x14ac:dyDescent="0.25">
      <c r="A18">
        <v>12.13</v>
      </c>
      <c r="B18">
        <v>22.158000000000001</v>
      </c>
      <c r="C18" s="12">
        <f t="shared" si="0"/>
        <v>3.6907212656249997</v>
      </c>
      <c r="D18" s="12">
        <f t="shared" si="1"/>
        <v>2.0187673611110735E-2</v>
      </c>
      <c r="G18" s="9" t="s">
        <v>12</v>
      </c>
      <c r="H18" s="1">
        <f>SQRT(H17)</f>
        <v>3.5593579576451955</v>
      </c>
      <c r="I18" s="1">
        <f>SQRT(I17)</f>
        <v>4.7970571224691376</v>
      </c>
    </row>
    <row r="19" spans="1:9" x14ac:dyDescent="0.25">
      <c r="A19">
        <v>18.495000000000001</v>
      </c>
      <c r="B19">
        <v>25.138999999999999</v>
      </c>
      <c r="C19" s="12">
        <f t="shared" si="0"/>
        <v>19.748025015625004</v>
      </c>
      <c r="D19" s="12">
        <f t="shared" si="1"/>
        <v>9.7536495069444236</v>
      </c>
      <c r="G19" s="9" t="s">
        <v>13</v>
      </c>
      <c r="H19" s="1">
        <f>H18/SQRT(23)</f>
        <v>0.74217743895777433</v>
      </c>
      <c r="I19" s="1">
        <f>I18/SQRT(23)</f>
        <v>1.0002555550899694</v>
      </c>
    </row>
    <row r="20" spans="1:9" x14ac:dyDescent="0.25">
      <c r="A20">
        <v>10.638999999999999</v>
      </c>
      <c r="B20">
        <v>20.428999999999998</v>
      </c>
      <c r="C20" s="12">
        <f t="shared" si="0"/>
        <v>11.642597015625009</v>
      </c>
      <c r="D20" s="12">
        <f t="shared" si="1"/>
        <v>2.5183045069444576</v>
      </c>
    </row>
    <row r="21" spans="1:9" x14ac:dyDescent="0.25">
      <c r="A21">
        <v>11.343999999999999</v>
      </c>
      <c r="B21">
        <v>17.425000000000001</v>
      </c>
      <c r="C21" s="12">
        <f t="shared" si="0"/>
        <v>7.3285257656250069</v>
      </c>
      <c r="D21" s="12">
        <f t="shared" si="1"/>
        <v>21.076515840277796</v>
      </c>
    </row>
    <row r="22" spans="1:9" x14ac:dyDescent="0.25">
      <c r="A22">
        <v>12.369</v>
      </c>
      <c r="B22">
        <v>34.287999999999997</v>
      </c>
      <c r="C22" s="12">
        <f t="shared" si="0"/>
        <v>2.8295445156250034</v>
      </c>
      <c r="D22" s="12">
        <f t="shared" si="1"/>
        <v>150.60402934027763</v>
      </c>
    </row>
    <row r="23" spans="1:9" x14ac:dyDescent="0.25">
      <c r="A23">
        <v>12.944000000000001</v>
      </c>
      <c r="B23">
        <v>23.893999999999998</v>
      </c>
      <c r="C23" s="12">
        <f t="shared" si="0"/>
        <v>1.2257257656249998</v>
      </c>
      <c r="D23" s="12">
        <f t="shared" si="1"/>
        <v>3.5271970069444287</v>
      </c>
    </row>
    <row r="24" spans="1:9" x14ac:dyDescent="0.25">
      <c r="A24">
        <v>14.233000000000001</v>
      </c>
      <c r="B24">
        <v>17.96</v>
      </c>
      <c r="C24" s="12">
        <f t="shared" si="0"/>
        <v>3.3078515624999923E-2</v>
      </c>
      <c r="D24" s="12">
        <f t="shared" si="1"/>
        <v>16.450460006944457</v>
      </c>
    </row>
    <row r="25" spans="1:9" x14ac:dyDescent="0.25">
      <c r="A25">
        <v>19.71</v>
      </c>
      <c r="B25">
        <v>22.058</v>
      </c>
      <c r="C25" s="12">
        <f t="shared" si="0"/>
        <v>32.022866265624998</v>
      </c>
      <c r="D25" s="12">
        <f t="shared" si="1"/>
        <v>1.7710069444442133E-3</v>
      </c>
    </row>
    <row r="26" spans="1:9" x14ac:dyDescent="0.25">
      <c r="A26">
        <v>16.004000000000001</v>
      </c>
      <c r="B26">
        <v>21.157</v>
      </c>
      <c r="C26" s="12">
        <f t="shared" si="0"/>
        <v>3.8137207656250021</v>
      </c>
      <c r="D26" s="12">
        <f t="shared" si="1"/>
        <v>0.73773784027778211</v>
      </c>
    </row>
  </sheetData>
  <mergeCells count="5">
    <mergeCell ref="A1:B1"/>
    <mergeCell ref="C1:D1"/>
    <mergeCell ref="G1:I1"/>
    <mergeCell ref="H10:I10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zoomScaleNormal="100" workbookViewId="0">
      <selection activeCell="E1" sqref="E1"/>
    </sheetView>
  </sheetViews>
  <sheetFormatPr baseColWidth="10" defaultRowHeight="15" x14ac:dyDescent="0.25"/>
  <cols>
    <col min="1" max="2" width="15.7109375" customWidth="1"/>
    <col min="3" max="3" width="7" customWidth="1"/>
    <col min="7" max="7" width="6" customWidth="1"/>
    <col min="14" max="14" width="5.42578125" customWidth="1"/>
    <col min="15" max="15" width="10" customWidth="1"/>
  </cols>
  <sheetData>
    <row r="1" spans="1:17" ht="28.5" customHeight="1" thickBot="1" x14ac:dyDescent="0.3">
      <c r="A1" s="28" t="s">
        <v>2</v>
      </c>
      <c r="B1" s="28"/>
      <c r="E1" s="6" t="s">
        <v>0</v>
      </c>
      <c r="F1" s="6" t="s">
        <v>1</v>
      </c>
      <c r="P1" s="27" t="s">
        <v>6</v>
      </c>
      <c r="Q1" s="27"/>
    </row>
    <row r="2" spans="1:17" ht="18.75" customHeight="1" x14ac:dyDescent="0.25">
      <c r="A2" s="16" t="s">
        <v>0</v>
      </c>
      <c r="B2" s="16" t="s">
        <v>1</v>
      </c>
      <c r="D2" s="6" t="s">
        <v>3</v>
      </c>
      <c r="E2" s="6" t="s">
        <v>4</v>
      </c>
      <c r="F2" s="6" t="s">
        <v>4</v>
      </c>
      <c r="O2" s="6" t="s">
        <v>3</v>
      </c>
      <c r="P2" s="6" t="s">
        <v>0</v>
      </c>
      <c r="Q2" s="6" t="s">
        <v>1</v>
      </c>
    </row>
    <row r="3" spans="1:17" x14ac:dyDescent="0.25">
      <c r="A3" s="2">
        <v>12</v>
      </c>
      <c r="B3" s="2">
        <v>19</v>
      </c>
      <c r="D3" s="3">
        <v>9</v>
      </c>
      <c r="E3" s="4">
        <v>3</v>
      </c>
      <c r="F3" s="4">
        <v>0</v>
      </c>
      <c r="O3" s="3">
        <v>9</v>
      </c>
      <c r="P3" s="4">
        <f>COUNTIF($A$3:$A$26,O3)</f>
        <v>3</v>
      </c>
      <c r="Q3" s="4">
        <f>COUNTIF($B$3:$B$26,O3)</f>
        <v>0</v>
      </c>
    </row>
    <row r="4" spans="1:17" x14ac:dyDescent="0.25">
      <c r="A4" s="2">
        <v>17</v>
      </c>
      <c r="B4" s="2">
        <v>19</v>
      </c>
      <c r="D4" s="3">
        <v>10</v>
      </c>
      <c r="E4" s="4">
        <v>1</v>
      </c>
      <c r="F4" s="4">
        <v>0</v>
      </c>
      <c r="O4" s="3">
        <v>10</v>
      </c>
      <c r="P4" s="4">
        <f t="shared" ref="P4:P29" si="0">COUNTIF($A$3:$A$26,O4)</f>
        <v>1</v>
      </c>
      <c r="Q4" s="4">
        <f t="shared" ref="Q4:Q29" si="1">COUNTIF($B$3:$B$26,O4)</f>
        <v>0</v>
      </c>
    </row>
    <row r="5" spans="1:17" x14ac:dyDescent="0.25">
      <c r="A5" s="2">
        <v>10</v>
      </c>
      <c r="B5" s="2">
        <v>21</v>
      </c>
      <c r="D5" s="3">
        <v>11</v>
      </c>
      <c r="E5" s="4">
        <v>2</v>
      </c>
      <c r="F5" s="4">
        <v>0</v>
      </c>
      <c r="O5" s="3">
        <v>11</v>
      </c>
      <c r="P5" s="4">
        <f t="shared" si="0"/>
        <v>2</v>
      </c>
      <c r="Q5" s="4">
        <f t="shared" si="1"/>
        <v>0</v>
      </c>
    </row>
    <row r="6" spans="1:17" x14ac:dyDescent="0.25">
      <c r="A6" s="2">
        <v>9</v>
      </c>
      <c r="B6" s="2">
        <v>16</v>
      </c>
      <c r="D6" s="3">
        <v>12</v>
      </c>
      <c r="E6" s="4">
        <v>4</v>
      </c>
      <c r="F6" s="4">
        <v>0</v>
      </c>
      <c r="O6" s="3">
        <v>12</v>
      </c>
      <c r="P6" s="4">
        <f t="shared" si="0"/>
        <v>4</v>
      </c>
      <c r="Q6" s="4">
        <f t="shared" si="1"/>
        <v>0</v>
      </c>
    </row>
    <row r="7" spans="1:17" x14ac:dyDescent="0.25">
      <c r="A7" s="2">
        <v>15</v>
      </c>
      <c r="B7" s="2">
        <v>23</v>
      </c>
      <c r="D7" s="3">
        <v>13</v>
      </c>
      <c r="E7" s="4">
        <v>1</v>
      </c>
      <c r="F7" s="4">
        <v>0</v>
      </c>
      <c r="O7" s="3">
        <v>13</v>
      </c>
      <c r="P7" s="4">
        <f t="shared" si="0"/>
        <v>1</v>
      </c>
      <c r="Q7" s="4">
        <f t="shared" si="1"/>
        <v>0</v>
      </c>
    </row>
    <row r="8" spans="1:17" x14ac:dyDescent="0.25">
      <c r="A8" s="2">
        <v>12</v>
      </c>
      <c r="B8" s="2">
        <v>21</v>
      </c>
      <c r="D8" s="3">
        <v>14</v>
      </c>
      <c r="E8" s="4">
        <v>2</v>
      </c>
      <c r="F8" s="4">
        <v>0</v>
      </c>
      <c r="O8" s="3">
        <v>14</v>
      </c>
      <c r="P8" s="4">
        <f t="shared" si="0"/>
        <v>2</v>
      </c>
      <c r="Q8" s="4">
        <f t="shared" si="1"/>
        <v>0</v>
      </c>
    </row>
    <row r="9" spans="1:17" x14ac:dyDescent="0.25">
      <c r="A9" s="2">
        <v>15</v>
      </c>
      <c r="B9" s="2">
        <v>25</v>
      </c>
      <c r="D9" s="3">
        <v>15</v>
      </c>
      <c r="E9" s="4">
        <v>4</v>
      </c>
      <c r="F9" s="4">
        <v>0</v>
      </c>
      <c r="O9" s="3">
        <v>15</v>
      </c>
      <c r="P9" s="4">
        <f t="shared" si="0"/>
        <v>4</v>
      </c>
      <c r="Q9" s="4">
        <f t="shared" si="1"/>
        <v>0</v>
      </c>
    </row>
    <row r="10" spans="1:17" x14ac:dyDescent="0.25">
      <c r="A10" s="2">
        <v>9</v>
      </c>
      <c r="B10" s="2">
        <v>17</v>
      </c>
      <c r="D10" s="3">
        <v>16</v>
      </c>
      <c r="E10" s="4">
        <v>1</v>
      </c>
      <c r="F10" s="4">
        <v>1</v>
      </c>
      <c r="O10" s="3">
        <v>16</v>
      </c>
      <c r="P10" s="4">
        <f t="shared" si="0"/>
        <v>1</v>
      </c>
      <c r="Q10" s="4">
        <f t="shared" si="1"/>
        <v>1</v>
      </c>
    </row>
    <row r="11" spans="1:17" x14ac:dyDescent="0.25">
      <c r="A11" s="2">
        <v>9</v>
      </c>
      <c r="B11" s="2">
        <v>21</v>
      </c>
      <c r="D11" s="3">
        <v>17</v>
      </c>
      <c r="E11" s="4">
        <v>2</v>
      </c>
      <c r="F11" s="4">
        <v>2</v>
      </c>
      <c r="O11" s="3">
        <v>17</v>
      </c>
      <c r="P11" s="4">
        <f t="shared" si="0"/>
        <v>2</v>
      </c>
      <c r="Q11" s="4">
        <f t="shared" si="1"/>
        <v>2</v>
      </c>
    </row>
    <row r="12" spans="1:17" x14ac:dyDescent="0.25">
      <c r="A12" s="2">
        <v>14</v>
      </c>
      <c r="B12" s="2">
        <v>26</v>
      </c>
      <c r="D12" s="3">
        <v>18</v>
      </c>
      <c r="E12" s="4">
        <v>2</v>
      </c>
      <c r="F12" s="4">
        <v>2</v>
      </c>
      <c r="O12" s="3">
        <v>18</v>
      </c>
      <c r="P12" s="4">
        <f t="shared" si="0"/>
        <v>2</v>
      </c>
      <c r="Q12" s="4">
        <f t="shared" si="1"/>
        <v>2</v>
      </c>
    </row>
    <row r="13" spans="1:17" x14ac:dyDescent="0.25">
      <c r="A13" s="2">
        <v>22</v>
      </c>
      <c r="B13" s="2">
        <v>25</v>
      </c>
      <c r="D13" s="3">
        <v>19</v>
      </c>
      <c r="E13" s="4">
        <v>0</v>
      </c>
      <c r="F13" s="4">
        <v>3</v>
      </c>
      <c r="O13" s="3">
        <v>19</v>
      </c>
      <c r="P13" s="4">
        <f t="shared" si="0"/>
        <v>0</v>
      </c>
      <c r="Q13" s="4">
        <f t="shared" si="1"/>
        <v>3</v>
      </c>
    </row>
    <row r="14" spans="1:17" x14ac:dyDescent="0.25">
      <c r="A14" s="2">
        <v>15</v>
      </c>
      <c r="B14" s="2">
        <v>19</v>
      </c>
      <c r="D14" s="3">
        <v>20</v>
      </c>
      <c r="E14" s="4">
        <v>1</v>
      </c>
      <c r="F14" s="4">
        <v>2</v>
      </c>
      <c r="O14" s="3">
        <v>20</v>
      </c>
      <c r="P14" s="4">
        <f t="shared" si="0"/>
        <v>1</v>
      </c>
      <c r="Q14" s="4">
        <f t="shared" si="1"/>
        <v>2</v>
      </c>
    </row>
    <row r="15" spans="1:17" x14ac:dyDescent="0.25">
      <c r="A15" s="2">
        <v>15</v>
      </c>
      <c r="B15" s="2">
        <v>18</v>
      </c>
      <c r="D15" s="3">
        <v>21</v>
      </c>
      <c r="E15" s="4">
        <v>0</v>
      </c>
      <c r="F15" s="4">
        <v>4</v>
      </c>
      <c r="O15" s="3">
        <v>21</v>
      </c>
      <c r="P15" s="4">
        <f t="shared" si="0"/>
        <v>0</v>
      </c>
      <c r="Q15" s="4">
        <f t="shared" si="1"/>
        <v>4</v>
      </c>
    </row>
    <row r="16" spans="1:17" x14ac:dyDescent="0.25">
      <c r="A16" s="2">
        <v>17</v>
      </c>
      <c r="B16" s="2">
        <v>20</v>
      </c>
      <c r="D16" s="3">
        <v>22</v>
      </c>
      <c r="E16" s="4">
        <v>1</v>
      </c>
      <c r="F16" s="4">
        <v>2</v>
      </c>
      <c r="O16" s="3">
        <v>22</v>
      </c>
      <c r="P16" s="4">
        <f t="shared" si="0"/>
        <v>1</v>
      </c>
      <c r="Q16" s="4">
        <f t="shared" si="1"/>
        <v>2</v>
      </c>
    </row>
    <row r="17" spans="1:17" x14ac:dyDescent="0.25">
      <c r="A17" s="2">
        <v>18</v>
      </c>
      <c r="B17" s="2">
        <v>35</v>
      </c>
      <c r="D17" s="3">
        <v>23</v>
      </c>
      <c r="E17" s="4">
        <v>0</v>
      </c>
      <c r="F17" s="4">
        <v>1</v>
      </c>
      <c r="O17" s="3">
        <v>23</v>
      </c>
      <c r="P17" s="4">
        <f t="shared" si="0"/>
        <v>0</v>
      </c>
      <c r="Q17" s="4">
        <f t="shared" si="1"/>
        <v>1</v>
      </c>
    </row>
    <row r="18" spans="1:17" x14ac:dyDescent="0.25">
      <c r="A18" s="2">
        <v>12</v>
      </c>
      <c r="B18" s="2">
        <v>22</v>
      </c>
      <c r="D18" s="3">
        <v>24</v>
      </c>
      <c r="E18" s="4">
        <v>0</v>
      </c>
      <c r="F18" s="4">
        <v>1</v>
      </c>
      <c r="O18" s="3">
        <v>24</v>
      </c>
      <c r="P18" s="4">
        <f t="shared" si="0"/>
        <v>0</v>
      </c>
      <c r="Q18" s="4">
        <f t="shared" si="1"/>
        <v>1</v>
      </c>
    </row>
    <row r="19" spans="1:17" x14ac:dyDescent="0.25">
      <c r="A19" s="2">
        <v>18</v>
      </c>
      <c r="B19" s="2">
        <v>25</v>
      </c>
      <c r="D19" s="3">
        <v>25</v>
      </c>
      <c r="E19" s="4">
        <v>0</v>
      </c>
      <c r="F19" s="4">
        <v>3</v>
      </c>
      <c r="O19" s="3">
        <v>25</v>
      </c>
      <c r="P19" s="4">
        <f t="shared" si="0"/>
        <v>0</v>
      </c>
      <c r="Q19" s="4">
        <f t="shared" si="1"/>
        <v>3</v>
      </c>
    </row>
    <row r="20" spans="1:17" x14ac:dyDescent="0.25">
      <c r="A20" s="2">
        <v>11</v>
      </c>
      <c r="B20" s="2">
        <v>20</v>
      </c>
      <c r="D20" s="3">
        <v>26</v>
      </c>
      <c r="E20" s="4">
        <v>0</v>
      </c>
      <c r="F20" s="4">
        <v>1</v>
      </c>
      <c r="O20" s="3">
        <v>26</v>
      </c>
      <c r="P20" s="4">
        <f t="shared" si="0"/>
        <v>0</v>
      </c>
      <c r="Q20" s="4">
        <f t="shared" si="1"/>
        <v>1</v>
      </c>
    </row>
    <row r="21" spans="1:17" x14ac:dyDescent="0.25">
      <c r="A21" s="2">
        <v>11</v>
      </c>
      <c r="B21" s="2">
        <v>17</v>
      </c>
      <c r="D21" s="3">
        <v>34</v>
      </c>
      <c r="E21" s="4">
        <v>0</v>
      </c>
      <c r="F21" s="4">
        <v>1</v>
      </c>
      <c r="O21" s="3">
        <v>27</v>
      </c>
      <c r="P21" s="4">
        <f t="shared" si="0"/>
        <v>0</v>
      </c>
      <c r="Q21" s="4">
        <f t="shared" si="1"/>
        <v>0</v>
      </c>
    </row>
    <row r="22" spans="1:17" x14ac:dyDescent="0.25">
      <c r="A22" s="2">
        <v>12</v>
      </c>
      <c r="B22" s="2">
        <v>34</v>
      </c>
      <c r="D22" s="3">
        <v>35</v>
      </c>
      <c r="E22" s="4">
        <v>0</v>
      </c>
      <c r="F22" s="4">
        <v>1</v>
      </c>
      <c r="O22" s="3">
        <v>28</v>
      </c>
      <c r="P22" s="4">
        <f t="shared" si="0"/>
        <v>0</v>
      </c>
      <c r="Q22" s="4">
        <f t="shared" si="1"/>
        <v>0</v>
      </c>
    </row>
    <row r="23" spans="1:17" ht="15.75" thickBot="1" x14ac:dyDescent="0.3">
      <c r="A23" s="2">
        <v>13</v>
      </c>
      <c r="B23" s="2">
        <v>24</v>
      </c>
      <c r="D23" s="5"/>
      <c r="E23" s="5"/>
      <c r="F23" s="5"/>
      <c r="O23" s="3">
        <v>29</v>
      </c>
      <c r="P23" s="4">
        <f t="shared" si="0"/>
        <v>0</v>
      </c>
      <c r="Q23" s="4">
        <f t="shared" si="1"/>
        <v>0</v>
      </c>
    </row>
    <row r="24" spans="1:17" x14ac:dyDescent="0.25">
      <c r="A24" s="2">
        <v>14</v>
      </c>
      <c r="B24" s="2">
        <v>18</v>
      </c>
      <c r="O24" s="3">
        <v>30</v>
      </c>
      <c r="P24" s="4">
        <f>COUNTIF($A$3:$A$26,O24)</f>
        <v>0</v>
      </c>
      <c r="Q24" s="4">
        <f t="shared" si="1"/>
        <v>0</v>
      </c>
    </row>
    <row r="25" spans="1:17" x14ac:dyDescent="0.25">
      <c r="A25" s="2">
        <v>20</v>
      </c>
      <c r="B25" s="2">
        <v>22</v>
      </c>
      <c r="O25" s="3">
        <v>31</v>
      </c>
      <c r="P25" s="4">
        <f t="shared" si="0"/>
        <v>0</v>
      </c>
      <c r="Q25" s="4">
        <f t="shared" si="1"/>
        <v>0</v>
      </c>
    </row>
    <row r="26" spans="1:17" x14ac:dyDescent="0.25">
      <c r="A26" s="2">
        <v>16</v>
      </c>
      <c r="B26" s="2">
        <v>21</v>
      </c>
      <c r="O26" s="3">
        <v>32</v>
      </c>
      <c r="P26" s="4">
        <f t="shared" si="0"/>
        <v>0</v>
      </c>
      <c r="Q26" s="4">
        <f t="shared" si="1"/>
        <v>0</v>
      </c>
    </row>
    <row r="27" spans="1:17" x14ac:dyDescent="0.25">
      <c r="O27" s="3">
        <v>33</v>
      </c>
      <c r="P27" s="4">
        <f t="shared" si="0"/>
        <v>0</v>
      </c>
      <c r="Q27" s="4">
        <f t="shared" si="1"/>
        <v>0</v>
      </c>
    </row>
    <row r="28" spans="1:17" x14ac:dyDescent="0.25">
      <c r="A28" s="7" t="s">
        <v>5</v>
      </c>
      <c r="B28" s="2">
        <f>MIN(A3:B26)</f>
        <v>9</v>
      </c>
      <c r="O28" s="3">
        <v>34</v>
      </c>
      <c r="P28" s="4">
        <f t="shared" si="0"/>
        <v>0</v>
      </c>
      <c r="Q28" s="4">
        <f t="shared" si="1"/>
        <v>1</v>
      </c>
    </row>
    <row r="29" spans="1:17" x14ac:dyDescent="0.25">
      <c r="A29" s="7" t="s">
        <v>5</v>
      </c>
      <c r="B29" s="2">
        <f>MAX(A3:B26)</f>
        <v>35</v>
      </c>
      <c r="O29" s="3">
        <v>35</v>
      </c>
      <c r="P29" s="4">
        <f t="shared" si="0"/>
        <v>0</v>
      </c>
      <c r="Q29" s="4">
        <f t="shared" si="1"/>
        <v>1</v>
      </c>
    </row>
  </sheetData>
  <mergeCells count="2">
    <mergeCell ref="P1:Q1"/>
    <mergeCell ref="A1:B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abSelected="1" workbookViewId="0">
      <selection activeCell="K11" sqref="K11"/>
    </sheetView>
  </sheetViews>
  <sheetFormatPr baseColWidth="10" defaultRowHeight="15" x14ac:dyDescent="0.25"/>
  <cols>
    <col min="1" max="4" width="19.7109375" style="10" customWidth="1"/>
    <col min="5" max="5" width="7.28515625" customWidth="1"/>
    <col min="6" max="6" width="20.28515625" customWidth="1"/>
    <col min="7" max="7" width="8.5703125" customWidth="1"/>
    <col min="8" max="8" width="15.5703125" customWidth="1"/>
  </cols>
  <sheetData>
    <row r="1" spans="1:8" ht="15.75" thickBot="1" x14ac:dyDescent="0.3">
      <c r="A1" s="29" t="s">
        <v>17</v>
      </c>
      <c r="B1" s="29"/>
      <c r="C1" s="31" t="s">
        <v>21</v>
      </c>
      <c r="D1" s="31"/>
      <c r="E1" s="18"/>
      <c r="F1" s="31" t="s">
        <v>21</v>
      </c>
      <c r="G1" s="31"/>
      <c r="H1" s="31"/>
    </row>
    <row r="2" spans="1:8" s="17" customFormat="1" ht="30" x14ac:dyDescent="0.25">
      <c r="A2" s="19" t="s">
        <v>0</v>
      </c>
      <c r="B2" s="19" t="s">
        <v>1</v>
      </c>
      <c r="C2" s="19" t="s">
        <v>19</v>
      </c>
      <c r="D2" s="19" t="s">
        <v>22</v>
      </c>
      <c r="E2" s="16"/>
      <c r="F2" s="30" t="s">
        <v>31</v>
      </c>
      <c r="G2" s="30"/>
      <c r="H2" s="30"/>
    </row>
    <row r="3" spans="1:8" x14ac:dyDescent="0.25">
      <c r="A3" s="10">
        <v>12.079000000000001</v>
      </c>
      <c r="B3" s="10">
        <v>19.277999999999999</v>
      </c>
      <c r="C3" s="10">
        <f>A3-B3</f>
        <v>-7.1989999999999981</v>
      </c>
      <c r="D3" s="20">
        <f t="shared" ref="D3:D26" si="0">(C3-$G$7)^2</f>
        <v>0.58643687673611011</v>
      </c>
    </row>
    <row r="4" spans="1:8" x14ac:dyDescent="0.25">
      <c r="A4" s="10">
        <v>16.791</v>
      </c>
      <c r="B4" s="10">
        <v>18.741</v>
      </c>
      <c r="C4" s="10">
        <f t="shared" ref="C4:C26" si="1">A4-B4</f>
        <v>-1.9499999999999993</v>
      </c>
      <c r="D4" s="20">
        <f t="shared" si="0"/>
        <v>36.177718793402754</v>
      </c>
      <c r="F4" s="9" t="s">
        <v>32</v>
      </c>
      <c r="G4">
        <v>24</v>
      </c>
    </row>
    <row r="5" spans="1:8" x14ac:dyDescent="0.25">
      <c r="A5" s="10">
        <v>9.5640000000000001</v>
      </c>
      <c r="B5" s="10">
        <v>21.213999999999999</v>
      </c>
      <c r="C5" s="10">
        <f t="shared" si="1"/>
        <v>-11.649999999999999</v>
      </c>
      <c r="D5" s="20">
        <f t="shared" si="0"/>
        <v>13.580760460069452</v>
      </c>
      <c r="F5" s="9" t="s">
        <v>33</v>
      </c>
      <c r="G5">
        <v>23</v>
      </c>
    </row>
    <row r="6" spans="1:8" x14ac:dyDescent="0.25">
      <c r="A6" s="10">
        <v>8.6300000000000008</v>
      </c>
      <c r="B6" s="10">
        <v>15.686999999999999</v>
      </c>
      <c r="C6" s="10">
        <f t="shared" si="1"/>
        <v>-7.0569999999999986</v>
      </c>
      <c r="D6" s="20">
        <f t="shared" si="0"/>
        <v>0.8240857100694422</v>
      </c>
    </row>
    <row r="7" spans="1:8" x14ac:dyDescent="0.25">
      <c r="A7" s="10">
        <v>14.669</v>
      </c>
      <c r="B7" s="10">
        <v>22.803000000000001</v>
      </c>
      <c r="C7" s="10">
        <f t="shared" si="1"/>
        <v>-8.1340000000000003</v>
      </c>
      <c r="D7" s="20">
        <f t="shared" si="0"/>
        <v>2.8631460069445447E-2</v>
      </c>
      <c r="F7" s="9" t="s">
        <v>20</v>
      </c>
      <c r="G7" s="1">
        <f>AVERAGE(C3:C26)</f>
        <v>-7.964791666666664</v>
      </c>
      <c r="H7" s="17"/>
    </row>
    <row r="8" spans="1:8" x14ac:dyDescent="0.25">
      <c r="A8" s="10">
        <v>12.238</v>
      </c>
      <c r="B8" s="10">
        <v>20.878</v>
      </c>
      <c r="C8" s="10">
        <f t="shared" si="1"/>
        <v>-8.64</v>
      </c>
      <c r="D8" s="20">
        <f t="shared" si="0"/>
        <v>0.4559062934027821</v>
      </c>
      <c r="F8" s="9" t="s">
        <v>25</v>
      </c>
      <c r="G8" s="1">
        <f>SUM(D3:D26)/(G4-1)</f>
        <v>23.666540867753621</v>
      </c>
      <c r="H8" s="13" t="s">
        <v>24</v>
      </c>
    </row>
    <row r="9" spans="1:8" x14ac:dyDescent="0.25">
      <c r="A9" s="10">
        <v>14.692</v>
      </c>
      <c r="B9" s="10">
        <v>24.571999999999999</v>
      </c>
      <c r="C9" s="10">
        <f t="shared" si="1"/>
        <v>-9.879999999999999</v>
      </c>
      <c r="D9" s="20">
        <f t="shared" si="0"/>
        <v>3.6680229600694507</v>
      </c>
      <c r="F9" s="9" t="s">
        <v>26</v>
      </c>
      <c r="G9" s="1">
        <f>SQRT(G8)</f>
        <v>4.8648269103590538</v>
      </c>
    </row>
    <row r="10" spans="1:8" x14ac:dyDescent="0.25">
      <c r="A10" s="10">
        <v>8.9870000000000001</v>
      </c>
      <c r="B10" s="10">
        <v>17.393999999999998</v>
      </c>
      <c r="C10" s="10">
        <f t="shared" si="1"/>
        <v>-8.4069999999999983</v>
      </c>
      <c r="D10" s="20">
        <f t="shared" si="0"/>
        <v>0.1955482100694452</v>
      </c>
      <c r="F10" s="22" t="s">
        <v>27</v>
      </c>
      <c r="G10" s="23">
        <f>G7/(G9/SQRT(G4))</f>
        <v>-8.020706944109957</v>
      </c>
    </row>
    <row r="11" spans="1:8" x14ac:dyDescent="0.25">
      <c r="A11" s="10">
        <v>9.4009999999999998</v>
      </c>
      <c r="B11" s="10">
        <v>20.762</v>
      </c>
      <c r="C11" s="10">
        <f t="shared" si="1"/>
        <v>-11.361000000000001</v>
      </c>
      <c r="D11" s="20">
        <f t="shared" si="0"/>
        <v>11.5342310434028</v>
      </c>
      <c r="F11" s="9" t="s">
        <v>28</v>
      </c>
      <c r="G11" s="1">
        <f>G7/G9</f>
        <v>-1.6372199491222625</v>
      </c>
    </row>
    <row r="12" spans="1:8" x14ac:dyDescent="0.25">
      <c r="A12" s="10">
        <v>14.48</v>
      </c>
      <c r="B12" s="10">
        <v>26.282</v>
      </c>
      <c r="C12" s="10">
        <f t="shared" si="1"/>
        <v>-11.802</v>
      </c>
      <c r="D12" s="20">
        <f t="shared" si="0"/>
        <v>14.724167793402795</v>
      </c>
    </row>
    <row r="13" spans="1:8" x14ac:dyDescent="0.25">
      <c r="A13" s="10">
        <v>22.327999999999999</v>
      </c>
      <c r="B13" s="10">
        <v>24.524000000000001</v>
      </c>
      <c r="C13" s="10">
        <f t="shared" si="1"/>
        <v>-2.1960000000000015</v>
      </c>
      <c r="D13" s="20">
        <f t="shared" si="0"/>
        <v>33.278957293402733</v>
      </c>
      <c r="F13" s="9" t="s">
        <v>30</v>
      </c>
      <c r="G13">
        <v>2.069</v>
      </c>
    </row>
    <row r="14" spans="1:8" x14ac:dyDescent="0.25">
      <c r="A14" s="10">
        <v>15.298</v>
      </c>
      <c r="B14" s="10">
        <v>18.643999999999998</v>
      </c>
      <c r="C14" s="10">
        <f t="shared" si="1"/>
        <v>-3.3459999999999983</v>
      </c>
      <c r="D14" s="20">
        <f t="shared" si="0"/>
        <v>21.333236460069436</v>
      </c>
      <c r="F14" s="9" t="s">
        <v>29</v>
      </c>
      <c r="G14" s="1">
        <f>G7-G13*(G9/SQRT(G4))</f>
        <v>-10.01936791202305</v>
      </c>
      <c r="H14" s="13" t="s">
        <v>34</v>
      </c>
    </row>
    <row r="15" spans="1:8" x14ac:dyDescent="0.25">
      <c r="A15" s="10">
        <v>15.073</v>
      </c>
      <c r="B15" s="10">
        <v>17.510000000000002</v>
      </c>
      <c r="C15" s="10">
        <f t="shared" si="1"/>
        <v>-2.4370000000000012</v>
      </c>
      <c r="D15" s="20">
        <f t="shared" si="0"/>
        <v>30.556480710069401</v>
      </c>
      <c r="G15" s="1">
        <f>G7+G13*(G9/SQRT(G4))</f>
        <v>-5.9102154213102782</v>
      </c>
      <c r="H15" s="13" t="s">
        <v>35</v>
      </c>
    </row>
    <row r="16" spans="1:8" x14ac:dyDescent="0.25">
      <c r="A16" s="10">
        <v>16.928999999999998</v>
      </c>
      <c r="B16" s="10">
        <v>20.329999999999998</v>
      </c>
      <c r="C16" s="10">
        <f t="shared" si="1"/>
        <v>-3.4009999999999998</v>
      </c>
      <c r="D16" s="20">
        <f t="shared" si="0"/>
        <v>20.828194376736089</v>
      </c>
    </row>
    <row r="17" spans="1:4" x14ac:dyDescent="0.25">
      <c r="A17" s="10">
        <v>18.2</v>
      </c>
      <c r="B17" s="10">
        <v>35.255000000000003</v>
      </c>
      <c r="C17" s="10">
        <f t="shared" si="1"/>
        <v>-17.055000000000003</v>
      </c>
      <c r="D17" s="20">
        <f t="shared" si="0"/>
        <v>82.631887543402897</v>
      </c>
    </row>
    <row r="18" spans="1:4" x14ac:dyDescent="0.25">
      <c r="A18" s="10">
        <v>12.13</v>
      </c>
      <c r="B18" s="10">
        <v>22.158000000000001</v>
      </c>
      <c r="C18" s="10">
        <f t="shared" si="1"/>
        <v>-10.028</v>
      </c>
      <c r="D18" s="20">
        <f t="shared" si="0"/>
        <v>4.2568286267361239</v>
      </c>
    </row>
    <row r="19" spans="1:4" x14ac:dyDescent="0.25">
      <c r="A19" s="10">
        <v>18.495000000000001</v>
      </c>
      <c r="B19" s="10">
        <v>25.138999999999999</v>
      </c>
      <c r="C19" s="10">
        <f t="shared" si="1"/>
        <v>-6.6439999999999984</v>
      </c>
      <c r="D19" s="20">
        <f t="shared" si="0"/>
        <v>1.7444906267361087</v>
      </c>
    </row>
    <row r="20" spans="1:4" x14ac:dyDescent="0.25">
      <c r="A20" s="10">
        <v>10.638999999999999</v>
      </c>
      <c r="B20" s="10">
        <v>20.428999999999998</v>
      </c>
      <c r="C20" s="10">
        <f t="shared" si="1"/>
        <v>-9.7899999999999991</v>
      </c>
      <c r="D20" s="20">
        <f t="shared" si="0"/>
        <v>3.331385460069451</v>
      </c>
    </row>
    <row r="21" spans="1:4" x14ac:dyDescent="0.25">
      <c r="A21" s="10">
        <v>11.343999999999999</v>
      </c>
      <c r="B21" s="10">
        <v>17.425000000000001</v>
      </c>
      <c r="C21" s="10">
        <f t="shared" si="1"/>
        <v>-6.0810000000000013</v>
      </c>
      <c r="D21" s="20">
        <f t="shared" si="0"/>
        <v>3.5486710434027628</v>
      </c>
    </row>
    <row r="22" spans="1:4" x14ac:dyDescent="0.25">
      <c r="A22" s="10">
        <v>12.369</v>
      </c>
      <c r="B22" s="10">
        <v>34.287999999999997</v>
      </c>
      <c r="C22" s="10">
        <f t="shared" si="1"/>
        <v>-21.918999999999997</v>
      </c>
      <c r="D22" s="20">
        <f t="shared" si="0"/>
        <v>194.71993021006946</v>
      </c>
    </row>
    <row r="23" spans="1:4" x14ac:dyDescent="0.25">
      <c r="A23" s="10">
        <v>12.944000000000001</v>
      </c>
      <c r="B23" s="10">
        <v>23.893999999999998</v>
      </c>
      <c r="C23" s="10">
        <f t="shared" si="1"/>
        <v>-10.949999999999998</v>
      </c>
      <c r="D23" s="20">
        <f t="shared" si="0"/>
        <v>8.9114687934027792</v>
      </c>
    </row>
    <row r="24" spans="1:4" x14ac:dyDescent="0.25">
      <c r="A24" s="10">
        <v>14.233000000000001</v>
      </c>
      <c r="B24" s="10">
        <v>17.96</v>
      </c>
      <c r="C24" s="10">
        <f t="shared" si="1"/>
        <v>-3.7270000000000003</v>
      </c>
      <c r="D24" s="20">
        <f t="shared" si="0"/>
        <v>17.958878210069418</v>
      </c>
    </row>
    <row r="25" spans="1:4" x14ac:dyDescent="0.25">
      <c r="A25" s="10">
        <v>19.71</v>
      </c>
      <c r="B25" s="10">
        <v>22.058</v>
      </c>
      <c r="C25" s="10">
        <f t="shared" si="1"/>
        <v>-2.347999999999999</v>
      </c>
      <c r="D25" s="20">
        <f t="shared" si="0"/>
        <v>31.548348626736093</v>
      </c>
    </row>
    <row r="26" spans="1:4" x14ac:dyDescent="0.25">
      <c r="A26" s="10">
        <v>16.004000000000001</v>
      </c>
      <c r="B26" s="10">
        <v>21.157</v>
      </c>
      <c r="C26" s="10">
        <f t="shared" si="1"/>
        <v>-5.1529999999999987</v>
      </c>
      <c r="D26" s="20">
        <f t="shared" si="0"/>
        <v>7.9061723767361034</v>
      </c>
    </row>
  </sheetData>
  <mergeCells count="4">
    <mergeCell ref="A1:B1"/>
    <mergeCell ref="F2:H2"/>
    <mergeCell ref="C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 &amp; Statistics</vt:lpstr>
      <vt:lpstr>Visualizations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</dc:creator>
  <cp:lastModifiedBy>Florence</cp:lastModifiedBy>
  <dcterms:created xsi:type="dcterms:W3CDTF">2017-04-22T13:30:34Z</dcterms:created>
  <dcterms:modified xsi:type="dcterms:W3CDTF">2017-04-24T12:47:57Z</dcterms:modified>
</cp:coreProperties>
</file>