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Florence/Documents/Boot_Camp_Data/Assignment/Project_4_Final/"/>
    </mc:Choice>
  </mc:AlternateContent>
  <xr:revisionPtr revIDLastSave="0" documentId="13_ncr:1_{0DD47D8B-A4F9-584A-BD56-00908134C3CF}" xr6:coauthVersionLast="47" xr6:coauthVersionMax="47" xr10:uidLastSave="{00000000-0000-0000-0000-000000000000}"/>
  <bookViews>
    <workbookView xWindow="700" yWindow="760" windowWidth="33860" windowHeight="20180" activeTab="1" xr2:uid="{598FDC2F-FC42-884E-85E8-642CC9CA5FEE}"/>
  </bookViews>
  <sheets>
    <sheet name="Common_Size_BS_as_of_Jun30_2023" sheetId="1" r:id="rId1"/>
    <sheet name="Financial_Measures" sheetId="2" r:id="rId2"/>
    <sheet name="Sheet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 i="2" l="1"/>
  <c r="D5" i="2"/>
  <c r="E5" i="2"/>
  <c r="G5" i="2"/>
  <c r="H5" i="2"/>
  <c r="I7" i="2"/>
  <c r="I6" i="2"/>
  <c r="I5" i="2"/>
  <c r="H6" i="2"/>
  <c r="H7" i="2"/>
  <c r="G6" i="2"/>
  <c r="G7" i="2"/>
  <c r="F6" i="2"/>
  <c r="F7" i="2"/>
  <c r="F5" i="2"/>
  <c r="E6" i="2"/>
  <c r="E7" i="2"/>
  <c r="D6" i="2"/>
  <c r="D7" i="2"/>
  <c r="C6" i="2"/>
  <c r="C7" i="2"/>
  <c r="C5" i="2"/>
  <c r="B6" i="2"/>
  <c r="B7" i="2"/>
  <c r="E5" i="1"/>
  <c r="C5" i="1"/>
  <c r="C6" i="1"/>
  <c r="C7" i="1"/>
  <c r="C8" i="1"/>
  <c r="C9" i="1"/>
  <c r="C10" i="1"/>
  <c r="C11" i="1"/>
  <c r="C12" i="1"/>
  <c r="C13" i="1"/>
  <c r="C14" i="1"/>
  <c r="C15" i="1"/>
  <c r="C16" i="1"/>
  <c r="C17" i="1"/>
  <c r="C18" i="1"/>
  <c r="C19" i="1"/>
  <c r="C20" i="1"/>
  <c r="C21" i="1"/>
  <c r="C22" i="1"/>
  <c r="E26" i="1"/>
  <c r="E27" i="1"/>
  <c r="E28" i="1"/>
  <c r="E29" i="1"/>
  <c r="E30" i="1"/>
  <c r="E31" i="1"/>
  <c r="E32" i="1"/>
  <c r="E33" i="1"/>
  <c r="E34" i="1"/>
  <c r="E35" i="1"/>
  <c r="E36" i="1"/>
  <c r="E38" i="1"/>
  <c r="E39" i="1"/>
  <c r="E40" i="1"/>
  <c r="E25" i="1"/>
  <c r="C27" i="1"/>
  <c r="C28" i="1"/>
  <c r="C29" i="1"/>
  <c r="C30" i="1"/>
  <c r="C31" i="1"/>
  <c r="C32" i="1"/>
  <c r="C33" i="1"/>
  <c r="C34" i="1"/>
  <c r="C35" i="1"/>
  <c r="C36" i="1"/>
  <c r="C38" i="1"/>
  <c r="C39" i="1"/>
  <c r="C40" i="1"/>
  <c r="C25" i="1"/>
  <c r="B32" i="1"/>
  <c r="B26" i="1"/>
  <c r="C26" i="1" s="1"/>
  <c r="E6" i="1"/>
  <c r="E7" i="1"/>
  <c r="E8" i="1"/>
  <c r="E9" i="1"/>
  <c r="E10" i="1"/>
  <c r="E11" i="1"/>
  <c r="E12" i="1"/>
  <c r="E13" i="1"/>
  <c r="E14" i="1"/>
  <c r="E15" i="1"/>
  <c r="E16" i="1"/>
  <c r="E17" i="1"/>
  <c r="E18" i="1"/>
  <c r="E19" i="1"/>
  <c r="E20" i="1"/>
  <c r="E21" i="1"/>
  <c r="E22" i="1"/>
</calcChain>
</file>

<file path=xl/sharedStrings.xml><?xml version="1.0" encoding="utf-8"?>
<sst xmlns="http://schemas.openxmlformats.org/spreadsheetml/2006/main" count="86" uniqueCount="71">
  <si>
    <t>Tesla</t>
  </si>
  <si>
    <t>Ford</t>
  </si>
  <si>
    <t>%</t>
  </si>
  <si>
    <t>$</t>
  </si>
  <si>
    <t>ASSETS:</t>
  </si>
  <si>
    <t>Cash and cash equivalents</t>
  </si>
  <si>
    <t>Short-term investments</t>
  </si>
  <si>
    <t>Accounts receivable, net</t>
  </si>
  <si>
    <t>Inventory</t>
  </si>
  <si>
    <t>Prepaid expenses and other current assets</t>
  </si>
  <si>
    <t xml:space="preserve">(in millions, except per share data) </t>
  </si>
  <si>
    <t>Operating lease vehicles, net</t>
  </si>
  <si>
    <t>Solar energy systems, net</t>
  </si>
  <si>
    <t>Property, plant and equipment, net</t>
  </si>
  <si>
    <t>Operating lease right-of-use assets</t>
  </si>
  <si>
    <t>Digital assets, net</t>
  </si>
  <si>
    <t>Intangible assets, net</t>
  </si>
  <si>
    <t>Goodwill</t>
  </si>
  <si>
    <t>Other non-current assets</t>
  </si>
  <si>
    <t xml:space="preserve">Deferred income taxes </t>
  </si>
  <si>
    <t>Ford Credit finance receivables, net of allowance for credit losses of $590 and $613</t>
  </si>
  <si>
    <t>Ford Credit finance receivables, net of allowance for credit losses of $255 and $260</t>
  </si>
  <si>
    <t xml:space="preserve">Equity in net assets of affiliated companies </t>
  </si>
  <si>
    <t xml:space="preserve">    Total current assets</t>
  </si>
  <si>
    <t xml:space="preserve">    Total assets</t>
  </si>
  <si>
    <t>Accounts payable</t>
  </si>
  <si>
    <t>Customer deposits</t>
  </si>
  <si>
    <t>Current portion of debt and finance leases</t>
  </si>
  <si>
    <r>
      <t xml:space="preserve">    </t>
    </r>
    <r>
      <rPr>
        <b/>
        <sz val="12"/>
        <color theme="1"/>
        <rFont val="Calibri"/>
        <family val="2"/>
        <scheme val="minor"/>
      </rPr>
      <t>Total current liabilities</t>
    </r>
  </si>
  <si>
    <t>Ford Credit (Debt payable within one year)</t>
  </si>
  <si>
    <t>Debt and finance leases, net of current portion</t>
  </si>
  <si>
    <r>
      <t xml:space="preserve">    </t>
    </r>
    <r>
      <rPr>
        <b/>
        <sz val="12"/>
        <color theme="1"/>
        <rFont val="Calibri"/>
        <family val="2"/>
        <scheme val="minor"/>
      </rPr>
      <t>Total liabilities</t>
    </r>
  </si>
  <si>
    <t>Long-term debt (Company excluding Ford Credit)</t>
  </si>
  <si>
    <t>Long-term debt (Ford Credit)</t>
  </si>
  <si>
    <t xml:space="preserve">    Total shareholders' equity</t>
  </si>
  <si>
    <r>
      <t xml:space="preserve">    </t>
    </r>
    <r>
      <rPr>
        <b/>
        <sz val="12"/>
        <color theme="1"/>
        <rFont val="Calibri"/>
        <family val="2"/>
        <scheme val="minor"/>
      </rPr>
      <t>Total liabilities and equity</t>
    </r>
  </si>
  <si>
    <t>Redeemable noncontrolling interests in subsidiaries</t>
  </si>
  <si>
    <t>Noncontrolling interests in subsidiaries</t>
  </si>
  <si>
    <t>LIABILITIES &amp; EQUITY:</t>
  </si>
  <si>
    <t>Commitments and contingencies</t>
  </si>
  <si>
    <t>As of June 30,2023</t>
  </si>
  <si>
    <t>Company_Name</t>
  </si>
  <si>
    <t>totalShortTermDebt</t>
  </si>
  <si>
    <t>totalLongTermDebt</t>
  </si>
  <si>
    <t>cashAndCashEquiva</t>
  </si>
  <si>
    <t>CL</t>
  </si>
  <si>
    <t>inventory</t>
  </si>
  <si>
    <t>incomeFromOperations</t>
  </si>
  <si>
    <t>2020-12-31</t>
  </si>
  <si>
    <t>2021-12-31</t>
  </si>
  <si>
    <t>2022-12-31</t>
  </si>
  <si>
    <t>Ford Motor</t>
  </si>
  <si>
    <t>Date</t>
  </si>
  <si>
    <t>Note#</t>
  </si>
  <si>
    <t>Deferred revenue and other long-term liabilities*</t>
  </si>
  <si>
    <t>Accrued liabilities, Deferred revenue and other*</t>
  </si>
  <si>
    <r>
      <t xml:space="preserve">*Comment*
1) </t>
    </r>
    <r>
      <rPr>
        <i/>
        <sz val="12"/>
        <color theme="1"/>
        <rFont val="Calibri"/>
        <family val="2"/>
        <scheme val="minor"/>
      </rPr>
      <t xml:space="preserve">Accrued liabilities, Deferred revenue(current) and other: </t>
    </r>
    <r>
      <rPr>
        <sz val="12"/>
        <color theme="1"/>
        <rFont val="Calibri"/>
        <family val="2"/>
        <scheme val="minor"/>
      </rPr>
      <t xml:space="preserve">Tesla has tesla $7,658m in accrued liabilities and $2,176m in deferred revenue.
2) </t>
    </r>
    <r>
      <rPr>
        <i/>
        <sz val="12"/>
        <color theme="1"/>
        <rFont val="Calibri"/>
        <family val="2"/>
        <scheme val="minor"/>
      </rPr>
      <t xml:space="preserve">Deferred revenue(non-current) and other long-term liabilities </t>
    </r>
    <r>
      <rPr>
        <sz val="12"/>
        <color theme="1"/>
        <rFont val="Calibri"/>
        <family val="2"/>
        <scheme val="minor"/>
      </rPr>
      <t>: Tesla has $3,021m in deferred revenue and $6,924m in other long-term liabilities.</t>
    </r>
  </si>
  <si>
    <r>
      <rPr>
        <b/>
        <sz val="12"/>
        <color theme="1"/>
        <rFont val="Calibri (Body)"/>
      </rPr>
      <t>Short-Term Analysis:</t>
    </r>
    <r>
      <rPr>
        <sz val="12"/>
        <color theme="1"/>
        <rFont val="Calibri (Body)"/>
      </rPr>
      <t xml:space="preserve">
1. Both companies have a similar composition of current assets, but Tesla stands out with higher liquidity. Ford Motor allocates around 16% of total assets to cash and short-term investments, while Tesla has nearly 17 percent of its asset in cash and 9 percent of its asset belong to short-term investments.
2. Tesla holds a substantially higher inventory (15.86%) compared to Ford Motor (6.66%). This variance can be attributed to Tesla's vertical integration approach, emphasizing in-house warehousing and efficient supply chain management. As a result, it can not only allows the company to store materials and components close to the production line but also positions Tesla to address seasonal or cyclical fluctuations in demand more effectively.
</t>
    </r>
    <r>
      <rPr>
        <b/>
        <sz val="12"/>
        <color theme="1"/>
        <rFont val="Calibri (Body)"/>
      </rPr>
      <t xml:space="preserve">Long-Term Analysis: </t>
    </r>
    <r>
      <rPr>
        <sz val="12"/>
        <color theme="1"/>
        <rFont val="Calibri (Body)"/>
      </rPr>
      <t xml:space="preserve">
3. Tesla's balance sheet reflects the presence of goodwill, indicating that it may have made one or more acquisitions in the past. According to the 10-Q report as of Jun 30th,2023. Increasing in goodwill is primarily from a business combination.  Conversely, Ford Motor's lack of goodwill suggests a different growth strategy, possibly focusing on internal growth, supported by its financial service subsidiaries (i.e. Ford Credit).
4. Ford Motor has a significantly higher proportion of liabilities (83.61%) compared to equity (16.42%). Ford Credit's long-term debt, constituting 28.09% of liabilities and equitiy, is a notable component. Rising crude oil prices and interest rates could pose challenges for Company F's long-term financial obligations. In contrast, Telsa maintains a more balanced distribution, with 42.40% in liabilities and 56.44% in equity. Long-term debt plays a lesser role in its overall liabilities.
5. Tesla demonstrates a diversified capital structure in its non-current assets, including investments in technology (e.g., solar energy systems) and digital assets. This strategic diversity helps mitigate financial risks, particularly in the current volatile crude oil market.
In summary, these cyclical companies exhibit distinct operational strategies in response to the crude oil market. Fotor Motor, with over a century of operations, adheres to a conventional operational model. Ford Credit, being its subsidiaries which specializes in providing financial services and flexibilities to the clients and help to facilitate its total vehicles' sales, maintains a significant leverage in its operations. Tesla, established two decades ago, focuses on continuous exploration of new technologies, diversifying its capital structure to navigate the challenges of the current oil market.</t>
    </r>
  </si>
  <si>
    <t>short-term investment</t>
  </si>
  <si>
    <t>cost of revenue</t>
  </si>
  <si>
    <t>Depreciation &amp; Amortization</t>
  </si>
  <si>
    <t>2019-12-31</t>
  </si>
  <si>
    <t>Activity Ratio</t>
  </si>
  <si>
    <t>Inventory Turnover</t>
  </si>
  <si>
    <t>Days of Inventory on Hand</t>
  </si>
  <si>
    <t xml:space="preserve">Tesla </t>
  </si>
  <si>
    <t>Cash Ratio</t>
  </si>
  <si>
    <t>FINANCIAL MEASURES (YEARLY BASIS)</t>
  </si>
  <si>
    <t>Liquidity Ratio</t>
  </si>
  <si>
    <t>Solvency Ratio</t>
  </si>
  <si>
    <t>Debt to EBITDA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</si>
</sst>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_(&quot;$&quot;* #,##0_);_(&quot;$&quot;* \(#,##0\);_(&quot;$&quot;*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b/>
      <sz val="14"/>
      <color theme="1"/>
      <name val="Calibri"/>
      <family val="2"/>
      <scheme val="minor"/>
    </font>
    <font>
      <b/>
      <i/>
      <sz val="12"/>
      <color theme="1"/>
      <name val="Calibri"/>
      <family val="2"/>
      <scheme val="minor"/>
    </font>
    <font>
      <b/>
      <sz val="12"/>
      <name val="Calibri (Body)"/>
    </font>
    <font>
      <sz val="12"/>
      <color theme="1"/>
      <name val="Calibri (Body)"/>
    </font>
    <font>
      <b/>
      <i/>
      <sz val="12"/>
      <color rgb="FF0070C0"/>
      <name val="Calibri"/>
      <family val="2"/>
      <scheme val="minor"/>
    </font>
    <font>
      <b/>
      <sz val="12"/>
      <color theme="1"/>
      <name val="Calibri (Body)"/>
    </font>
    <font>
      <sz val="12"/>
      <name val="Calibri (Body)"/>
    </font>
    <font>
      <i/>
      <sz val="12"/>
      <color theme="1"/>
      <name val="Calibri (Body)"/>
    </font>
    <font>
      <b/>
      <i/>
      <sz val="12"/>
      <color theme="1"/>
      <name val="Calibri (Body)"/>
    </font>
  </fonts>
  <fills count="3">
    <fill>
      <patternFill patternType="none"/>
    </fill>
    <fill>
      <patternFill patternType="gray125"/>
    </fill>
    <fill>
      <patternFill patternType="solid">
        <fgColor rgb="FFFFFF00"/>
        <bgColor indexed="64"/>
      </patternFill>
    </fill>
  </fills>
  <borders count="27">
    <border>
      <left/>
      <right/>
      <top/>
      <bottom/>
      <diagonal/>
    </border>
    <border>
      <left/>
      <right/>
      <top style="thin">
        <color indexed="64"/>
      </top>
      <bottom style="thin">
        <color indexed="64"/>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indexed="64"/>
      </top>
      <bottom style="thin">
        <color auto="1"/>
      </bottom>
      <diagonal/>
    </border>
    <border>
      <left/>
      <right/>
      <top style="medium">
        <color indexed="64"/>
      </top>
      <bottom style="thin">
        <color indexed="64"/>
      </bottom>
      <diagonal/>
    </border>
    <border>
      <left/>
      <right style="thin">
        <color auto="1"/>
      </right>
      <top style="medium">
        <color indexed="64"/>
      </top>
      <bottom style="thin">
        <color auto="1"/>
      </bottom>
      <diagonal/>
    </border>
    <border>
      <left/>
      <right style="medium">
        <color indexed="64"/>
      </right>
      <top style="medium">
        <color indexed="64"/>
      </top>
      <bottom style="thin">
        <color auto="1"/>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87">
    <xf numFmtId="0" fontId="0" fillId="0" borderId="0" xfId="0"/>
    <xf numFmtId="0" fontId="0" fillId="0" borderId="0" xfId="0" applyAlignment="1">
      <alignment horizontal="center" vertical="center"/>
    </xf>
    <xf numFmtId="0" fontId="2" fillId="0" borderId="0" xfId="0" applyFont="1" applyAlignment="1">
      <alignment horizontal="center" vertical="center" wrapText="1"/>
    </xf>
    <xf numFmtId="0" fontId="2" fillId="0" borderId="0" xfId="0" applyFont="1"/>
    <xf numFmtId="0" fontId="3" fillId="0" borderId="0" xfId="0" applyFont="1"/>
    <xf numFmtId="0" fontId="4" fillId="0" borderId="0" xfId="0" applyFont="1" applyAlignment="1">
      <alignment horizontal="left" vertical="center"/>
    </xf>
    <xf numFmtId="0" fontId="4" fillId="0" borderId="0" xfId="0" applyFont="1"/>
    <xf numFmtId="0" fontId="3" fillId="0" borderId="0" xfId="0" applyFont="1" applyAlignment="1">
      <alignment horizontal="left" vertical="center"/>
    </xf>
    <xf numFmtId="2" fontId="3" fillId="0" borderId="0" xfId="1" applyNumberFormat="1" applyFont="1" applyAlignment="1">
      <alignment horizontal="right"/>
    </xf>
    <xf numFmtId="2" fontId="3" fillId="0" borderId="0" xfId="0" applyNumberFormat="1" applyFont="1"/>
    <xf numFmtId="2" fontId="3" fillId="0" borderId="1" xfId="0" applyNumberFormat="1" applyFont="1" applyBorder="1"/>
    <xf numFmtId="2" fontId="3" fillId="0" borderId="2" xfId="0" applyNumberFormat="1" applyFont="1" applyBorder="1" applyAlignment="1">
      <alignment horizontal="right"/>
    </xf>
    <xf numFmtId="2" fontId="3" fillId="0" borderId="2" xfId="0" applyNumberFormat="1" applyFont="1" applyBorder="1"/>
    <xf numFmtId="164" fontId="0" fillId="0" borderId="0" xfId="0" applyNumberFormat="1"/>
    <xf numFmtId="164" fontId="0" fillId="0" borderId="1" xfId="0" applyNumberFormat="1" applyBorder="1"/>
    <xf numFmtId="164" fontId="0" fillId="0" borderId="2" xfId="0" applyNumberFormat="1" applyBorder="1"/>
    <xf numFmtId="164" fontId="2" fillId="0" borderId="0" xfId="0" applyNumberFormat="1" applyFont="1"/>
    <xf numFmtId="2" fontId="5" fillId="0" borderId="0" xfId="0" applyNumberFormat="1" applyFont="1" applyAlignment="1">
      <alignment horizontal="center" vertical="center"/>
    </xf>
    <xf numFmtId="2" fontId="5" fillId="0" borderId="0" xfId="0" applyNumberFormat="1" applyFont="1" applyAlignment="1">
      <alignment horizontal="right" vertical="center"/>
    </xf>
    <xf numFmtId="2" fontId="3" fillId="0" borderId="0" xfId="0" applyNumberFormat="1" applyFont="1" applyAlignment="1">
      <alignment horizontal="right"/>
    </xf>
    <xf numFmtId="164" fontId="2" fillId="0" borderId="0" xfId="0" applyNumberFormat="1" applyFont="1" applyAlignment="1">
      <alignment horizontal="center" vertical="center" wrapText="1"/>
    </xf>
    <xf numFmtId="2" fontId="3" fillId="0" borderId="1" xfId="0" applyNumberFormat="1" applyFont="1" applyBorder="1" applyAlignment="1">
      <alignment horizontal="right"/>
    </xf>
    <xf numFmtId="0" fontId="2"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2" fontId="8" fillId="0" borderId="0" xfId="1" applyNumberFormat="1" applyFont="1" applyAlignment="1">
      <alignment horizontal="right"/>
    </xf>
    <xf numFmtId="2" fontId="5" fillId="0" borderId="0" xfId="1" applyNumberFormat="1" applyFont="1" applyAlignment="1">
      <alignment horizontal="right"/>
    </xf>
    <xf numFmtId="2" fontId="5" fillId="0" borderId="0" xfId="0" applyNumberFormat="1" applyFont="1"/>
    <xf numFmtId="2" fontId="8" fillId="0" borderId="0" xfId="0" applyNumberFormat="1" applyFont="1"/>
    <xf numFmtId="2" fontId="5" fillId="0" borderId="1" xfId="1" applyNumberFormat="1" applyFont="1" applyBorder="1" applyAlignment="1">
      <alignment horizontal="right"/>
    </xf>
    <xf numFmtId="2" fontId="5" fillId="0" borderId="1" xfId="0" applyNumberFormat="1" applyFont="1" applyBorder="1"/>
    <xf numFmtId="2" fontId="5" fillId="0" borderId="1" xfId="0" applyNumberFormat="1" applyFont="1" applyBorder="1" applyAlignment="1">
      <alignment horizontal="right"/>
    </xf>
    <xf numFmtId="2" fontId="5" fillId="0" borderId="0" xfId="0" applyNumberFormat="1" applyFont="1" applyAlignment="1">
      <alignment horizontal="right"/>
    </xf>
    <xf numFmtId="0" fontId="0" fillId="0" borderId="0" xfId="0" applyAlignment="1">
      <alignment vertical="top" wrapText="1"/>
    </xf>
    <xf numFmtId="0" fontId="0" fillId="0" borderId="0" xfId="0" applyAlignment="1">
      <alignment vertical="top"/>
    </xf>
    <xf numFmtId="165" fontId="7" fillId="0" borderId="0" xfId="0" applyNumberFormat="1" applyFont="1"/>
    <xf numFmtId="165" fontId="6" fillId="0" borderId="3" xfId="0" applyNumberFormat="1" applyFont="1" applyBorder="1" applyAlignment="1">
      <alignment horizontal="center" vertical="top"/>
    </xf>
    <xf numFmtId="165" fontId="6" fillId="2" borderId="3" xfId="0" applyNumberFormat="1" applyFont="1" applyFill="1" applyBorder="1" applyAlignment="1">
      <alignment horizontal="center" vertical="top"/>
    </xf>
    <xf numFmtId="49" fontId="7" fillId="0" borderId="0" xfId="0" applyNumberFormat="1" applyFont="1" applyAlignment="1">
      <alignment horizontal="center"/>
    </xf>
    <xf numFmtId="165" fontId="10" fillId="0" borderId="0" xfId="0" applyNumberFormat="1" applyFont="1" applyAlignment="1">
      <alignment horizontal="center" vertical="top"/>
    </xf>
    <xf numFmtId="49" fontId="7" fillId="0" borderId="0" xfId="0" applyNumberFormat="1" applyFont="1"/>
    <xf numFmtId="165" fontId="9" fillId="0" borderId="0" xfId="0" applyNumberFormat="1" applyFont="1" applyAlignment="1">
      <alignment horizontal="center"/>
    </xf>
    <xf numFmtId="2" fontId="7" fillId="0" borderId="0" xfId="0" applyNumberFormat="1" applyFont="1"/>
    <xf numFmtId="165" fontId="7" fillId="0" borderId="10" xfId="0" applyNumberFormat="1" applyFont="1" applyBorder="1"/>
    <xf numFmtId="49" fontId="7" fillId="0" borderId="13" xfId="0" applyNumberFormat="1" applyFont="1" applyBorder="1"/>
    <xf numFmtId="165" fontId="9" fillId="0" borderId="14" xfId="0" applyNumberFormat="1" applyFont="1" applyBorder="1" applyAlignment="1">
      <alignment horizontal="center"/>
    </xf>
    <xf numFmtId="0" fontId="11" fillId="0" borderId="13" xfId="0" applyFont="1" applyBorder="1" applyAlignment="1">
      <alignment horizontal="center"/>
    </xf>
    <xf numFmtId="2" fontId="7" fillId="0" borderId="14" xfId="0" applyNumberFormat="1" applyFont="1" applyBorder="1"/>
    <xf numFmtId="0" fontId="11" fillId="0" borderId="15" xfId="0" applyFont="1" applyBorder="1" applyAlignment="1">
      <alignment horizontal="center"/>
    </xf>
    <xf numFmtId="2" fontId="7" fillId="0" borderId="16" xfId="0" applyNumberFormat="1" applyFont="1" applyBorder="1"/>
    <xf numFmtId="2" fontId="7" fillId="0" borderId="17" xfId="0" applyNumberFormat="1" applyFont="1" applyBorder="1"/>
    <xf numFmtId="165" fontId="9" fillId="0" borderId="5" xfId="0" applyNumberFormat="1" applyFont="1" applyBorder="1" applyAlignment="1">
      <alignment horizontal="center"/>
    </xf>
    <xf numFmtId="165" fontId="9" fillId="0" borderId="6" xfId="0" applyNumberFormat="1" applyFont="1" applyBorder="1" applyAlignment="1">
      <alignment horizontal="center"/>
    </xf>
    <xf numFmtId="2" fontId="7" fillId="0" borderId="5" xfId="0" applyNumberFormat="1" applyFont="1" applyBorder="1" applyAlignment="1">
      <alignment horizontal="center"/>
    </xf>
    <xf numFmtId="2" fontId="7" fillId="0" borderId="6" xfId="0" applyNumberFormat="1" applyFont="1" applyBorder="1"/>
    <xf numFmtId="2" fontId="7" fillId="0" borderId="5" xfId="0" applyNumberFormat="1" applyFont="1" applyBorder="1"/>
    <xf numFmtId="2" fontId="7" fillId="0" borderId="25" xfId="0" applyNumberFormat="1" applyFont="1" applyBorder="1" applyAlignment="1">
      <alignment horizontal="center"/>
    </xf>
    <xf numFmtId="2" fontId="7" fillId="0" borderId="26" xfId="0" applyNumberFormat="1" applyFont="1" applyBorder="1"/>
    <xf numFmtId="2" fontId="7" fillId="0" borderId="25" xfId="0" applyNumberFormat="1" applyFont="1" applyBorder="1"/>
    <xf numFmtId="0" fontId="2" fillId="0" borderId="0" xfId="0" applyFont="1" applyAlignment="1">
      <alignment horizontal="center"/>
    </xf>
    <xf numFmtId="0" fontId="0" fillId="0" borderId="0" xfId="0" applyAlignment="1">
      <alignment horizontal="left" vertical="top" wrapText="1"/>
    </xf>
    <xf numFmtId="0" fontId="7" fillId="0" borderId="10" xfId="0" applyFont="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165" fontId="6" fillId="2" borderId="18" xfId="0" applyNumberFormat="1" applyFont="1" applyFill="1" applyBorder="1" applyAlignment="1">
      <alignment horizontal="center" vertical="top"/>
    </xf>
    <xf numFmtId="165" fontId="6" fillId="2" borderId="19" xfId="0" applyNumberFormat="1" applyFont="1" applyFill="1" applyBorder="1" applyAlignment="1">
      <alignment horizontal="center" vertical="top"/>
    </xf>
    <xf numFmtId="165" fontId="7" fillId="0" borderId="0" xfId="0" applyNumberFormat="1" applyFont="1" applyAlignment="1">
      <alignment horizontal="center"/>
    </xf>
    <xf numFmtId="165" fontId="4" fillId="0" borderId="0" xfId="0" applyNumberFormat="1" applyFont="1" applyAlignment="1">
      <alignment horizontal="left"/>
    </xf>
    <xf numFmtId="165" fontId="9" fillId="0" borderId="20" xfId="0" applyNumberFormat="1" applyFont="1" applyBorder="1" applyAlignment="1">
      <alignment horizontal="center"/>
    </xf>
    <xf numFmtId="165" fontId="7" fillId="0" borderId="23" xfId="0" applyNumberFormat="1" applyFont="1" applyBorder="1" applyAlignment="1">
      <alignment horizontal="center"/>
    </xf>
    <xf numFmtId="165" fontId="11" fillId="0" borderId="7" xfId="0" applyNumberFormat="1" applyFont="1" applyBorder="1" applyAlignment="1">
      <alignment horizontal="center"/>
    </xf>
    <xf numFmtId="165" fontId="11" fillId="0" borderId="24" xfId="0" applyNumberFormat="1" applyFont="1" applyBorder="1" applyAlignment="1">
      <alignment horizontal="center"/>
    </xf>
    <xf numFmtId="165" fontId="12" fillId="0" borderId="7" xfId="0" applyNumberFormat="1" applyFont="1" applyBorder="1" applyAlignment="1">
      <alignment horizontal="center"/>
    </xf>
    <xf numFmtId="165" fontId="12" fillId="0" borderId="9" xfId="0" applyNumberFormat="1" applyFont="1" applyBorder="1" applyAlignment="1">
      <alignment horizontal="center"/>
    </xf>
    <xf numFmtId="165" fontId="9" fillId="0" borderId="21" xfId="0" applyNumberFormat="1" applyFont="1" applyBorder="1" applyAlignment="1">
      <alignment horizontal="center"/>
    </xf>
    <xf numFmtId="165" fontId="9" fillId="0" borderId="22" xfId="0" applyNumberFormat="1" applyFont="1" applyBorder="1" applyAlignment="1">
      <alignment horizontal="center"/>
    </xf>
    <xf numFmtId="165" fontId="12" fillId="0" borderId="8" xfId="0" applyNumberFormat="1" applyFont="1" applyBorder="1" applyAlignment="1">
      <alignment horizontal="center"/>
    </xf>
    <xf numFmtId="165" fontId="6" fillId="0" borderId="18" xfId="0" applyNumberFormat="1" applyFont="1" applyBorder="1" applyAlignment="1">
      <alignment horizontal="center" vertical="top"/>
    </xf>
    <xf numFmtId="165" fontId="6" fillId="0" borderId="19" xfId="0" applyNumberFormat="1" applyFont="1" applyBorder="1" applyAlignment="1">
      <alignment horizontal="center" vertical="top"/>
    </xf>
    <xf numFmtId="165" fontId="7" fillId="0" borderId="4" xfId="0" applyNumberFormat="1" applyFont="1" applyBorder="1" applyAlignment="1">
      <alignment horizontal="center" vertical="center"/>
    </xf>
    <xf numFmtId="165" fontId="7" fillId="0" borderId="0" xfId="0" applyNumberFormat="1" applyFont="1" applyAlignment="1">
      <alignment horizontal="center" vertical="center"/>
    </xf>
    <xf numFmtId="165" fontId="10" fillId="0" borderId="4" xfId="0" applyNumberFormat="1" applyFont="1" applyBorder="1" applyAlignment="1">
      <alignment horizontal="center"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F44DD-1F6D-4547-825F-64C2C74F5CD8}">
  <dimension ref="A1:N68"/>
  <sheetViews>
    <sheetView zoomScale="130" zoomScaleNormal="130" workbookViewId="0">
      <pane ySplit="3" topLeftCell="A4" activePane="bottomLeft" state="frozen"/>
      <selection pane="bottomLeft" activeCell="A18" sqref="A18"/>
    </sheetView>
  </sheetViews>
  <sheetFormatPr baseColWidth="10" defaultRowHeight="16" x14ac:dyDescent="0.2"/>
  <cols>
    <col min="1" max="1" width="70.6640625" customWidth="1"/>
    <col min="3" max="3" width="10.83203125" style="19"/>
    <col min="4" max="4" width="12.6640625" style="13" bestFit="1" customWidth="1"/>
    <col min="5" max="5" width="10.83203125" style="9"/>
    <col min="6" max="6" width="10.83203125" style="23"/>
    <col min="14" max="14" width="33.83203125" customWidth="1"/>
  </cols>
  <sheetData>
    <row r="1" spans="1:14" x14ac:dyDescent="0.2">
      <c r="B1" s="59" t="s">
        <v>40</v>
      </c>
      <c r="C1" s="59"/>
      <c r="D1" s="59"/>
      <c r="E1" s="59"/>
    </row>
    <row r="2" spans="1:14" x14ac:dyDescent="0.2">
      <c r="A2" s="4"/>
      <c r="B2" s="59" t="s">
        <v>0</v>
      </c>
      <c r="C2" s="59"/>
      <c r="D2" s="59" t="s">
        <v>1</v>
      </c>
      <c r="E2" s="59"/>
    </row>
    <row r="3" spans="1:14" s="1" customFormat="1" ht="17" x14ac:dyDescent="0.2">
      <c r="A3" s="7" t="s">
        <v>10</v>
      </c>
      <c r="B3" s="2" t="s">
        <v>3</v>
      </c>
      <c r="C3" s="17" t="s">
        <v>2</v>
      </c>
      <c r="D3" s="20" t="s">
        <v>3</v>
      </c>
      <c r="E3" s="17" t="s">
        <v>2</v>
      </c>
      <c r="F3" s="22" t="s">
        <v>53</v>
      </c>
    </row>
    <row r="4" spans="1:14" s="1" customFormat="1" ht="19" x14ac:dyDescent="0.2">
      <c r="A4" s="5" t="s">
        <v>4</v>
      </c>
      <c r="B4" s="2"/>
      <c r="C4" s="18"/>
      <c r="D4" s="20"/>
      <c r="E4" s="17"/>
    </row>
    <row r="5" spans="1:14" x14ac:dyDescent="0.2">
      <c r="A5" t="s">
        <v>5</v>
      </c>
      <c r="B5" s="13">
        <v>15296</v>
      </c>
      <c r="C5" s="25">
        <f>(B5/$B$23)*100</f>
        <v>16.884679493547925</v>
      </c>
      <c r="D5" s="13">
        <v>26406</v>
      </c>
      <c r="E5" s="28">
        <f>(D5/$D$23)*100</f>
        <v>9.9274035587670255</v>
      </c>
      <c r="F5" s="23">
        <v>1</v>
      </c>
    </row>
    <row r="6" spans="1:14" x14ac:dyDescent="0.2">
      <c r="A6" t="s">
        <v>6</v>
      </c>
      <c r="B6" s="13">
        <v>7779</v>
      </c>
      <c r="C6" s="25">
        <f t="shared" ref="C6:C22" si="0">(B6/$B$23)*100</f>
        <v>8.5869457230850745</v>
      </c>
      <c r="D6" s="13">
        <v>16415</v>
      </c>
      <c r="E6" s="28">
        <f t="shared" ref="E6:E22" si="1">(D6/$D$23)*100</f>
        <v>6.1712614336575298</v>
      </c>
      <c r="G6" s="33"/>
      <c r="H6" s="34"/>
      <c r="I6" s="34"/>
      <c r="J6" s="34"/>
      <c r="K6" s="34"/>
      <c r="L6" s="34"/>
      <c r="M6" s="34"/>
      <c r="N6" s="34"/>
    </row>
    <row r="7" spans="1:14" x14ac:dyDescent="0.2">
      <c r="A7" t="s">
        <v>7</v>
      </c>
      <c r="B7" s="13">
        <v>3447</v>
      </c>
      <c r="C7" s="8">
        <f t="shared" si="0"/>
        <v>3.8050137430870614</v>
      </c>
      <c r="D7" s="13">
        <v>14482</v>
      </c>
      <c r="E7" s="9">
        <f t="shared" si="1"/>
        <v>5.4445451161881415</v>
      </c>
      <c r="G7" s="34"/>
      <c r="H7" s="34"/>
      <c r="I7" s="34"/>
      <c r="J7" s="34"/>
      <c r="K7" s="34"/>
      <c r="L7" s="34"/>
      <c r="M7" s="34"/>
      <c r="N7" s="34"/>
    </row>
    <row r="8" spans="1:14" x14ac:dyDescent="0.2">
      <c r="A8" t="s">
        <v>21</v>
      </c>
      <c r="B8" s="13">
        <v>0</v>
      </c>
      <c r="C8" s="8">
        <f t="shared" si="0"/>
        <v>0</v>
      </c>
      <c r="D8" s="13">
        <v>42557</v>
      </c>
      <c r="E8" s="9">
        <f t="shared" si="1"/>
        <v>15.999413513991076</v>
      </c>
      <c r="G8" s="34"/>
      <c r="H8" s="34"/>
      <c r="I8" s="34"/>
      <c r="J8" s="34"/>
      <c r="K8" s="34"/>
      <c r="L8" s="34"/>
      <c r="M8" s="34"/>
      <c r="N8" s="34"/>
    </row>
    <row r="9" spans="1:14" x14ac:dyDescent="0.2">
      <c r="A9" t="s">
        <v>8</v>
      </c>
      <c r="B9" s="13">
        <v>14356</v>
      </c>
      <c r="C9" s="25">
        <f t="shared" si="0"/>
        <v>15.847048823834598</v>
      </c>
      <c r="D9" s="13">
        <v>17703</v>
      </c>
      <c r="E9" s="28">
        <f t="shared" si="1"/>
        <v>6.6554883435905721</v>
      </c>
      <c r="F9" s="23">
        <v>2</v>
      </c>
      <c r="G9" s="34"/>
      <c r="H9" s="34"/>
      <c r="I9" s="34"/>
      <c r="J9" s="34"/>
      <c r="K9" s="34"/>
      <c r="L9" s="34"/>
      <c r="M9" s="34"/>
      <c r="N9" s="34"/>
    </row>
    <row r="10" spans="1:14" x14ac:dyDescent="0.2">
      <c r="A10" t="s">
        <v>9</v>
      </c>
      <c r="B10" s="13">
        <v>2997</v>
      </c>
      <c r="C10" s="8">
        <f t="shared" si="0"/>
        <v>3.3082756565221709</v>
      </c>
      <c r="D10" s="13">
        <v>4149</v>
      </c>
      <c r="E10" s="9">
        <f t="shared" si="1"/>
        <v>1.559827212198909</v>
      </c>
      <c r="G10" s="34"/>
      <c r="H10" s="34"/>
      <c r="I10" s="34"/>
      <c r="J10" s="34"/>
      <c r="K10" s="34"/>
      <c r="L10" s="34"/>
      <c r="M10" s="34"/>
      <c r="N10" s="34"/>
    </row>
    <row r="11" spans="1:14" x14ac:dyDescent="0.2">
      <c r="A11" s="3" t="s">
        <v>23</v>
      </c>
      <c r="B11" s="14">
        <v>43875</v>
      </c>
      <c r="C11" s="29">
        <f t="shared" si="0"/>
        <v>48.431963440076828</v>
      </c>
      <c r="D11" s="14">
        <v>121712</v>
      </c>
      <c r="E11" s="30">
        <f t="shared" si="1"/>
        <v>45.757939178393251</v>
      </c>
      <c r="G11" s="34"/>
      <c r="H11" s="34"/>
      <c r="I11" s="34"/>
      <c r="J11" s="34"/>
      <c r="K11" s="34"/>
      <c r="L11" s="34"/>
      <c r="M11" s="34"/>
      <c r="N11" s="34"/>
    </row>
    <row r="12" spans="1:14" x14ac:dyDescent="0.2">
      <c r="A12" t="s">
        <v>11</v>
      </c>
      <c r="B12" s="13">
        <v>5935</v>
      </c>
      <c r="C12" s="8">
        <f t="shared" si="0"/>
        <v>6.5514234305836121</v>
      </c>
      <c r="D12" s="13">
        <v>21662</v>
      </c>
      <c r="E12" s="9">
        <f t="shared" si="1"/>
        <v>8.1438845675229619</v>
      </c>
      <c r="G12" s="34"/>
      <c r="H12" s="34"/>
      <c r="I12" s="34"/>
      <c r="J12" s="34"/>
      <c r="K12" s="34"/>
      <c r="L12" s="34"/>
      <c r="M12" s="34"/>
      <c r="N12" s="34"/>
    </row>
    <row r="13" spans="1:14" x14ac:dyDescent="0.2">
      <c r="A13" t="s">
        <v>12</v>
      </c>
      <c r="B13" s="13">
        <v>5365</v>
      </c>
      <c r="C13" s="25">
        <f t="shared" si="0"/>
        <v>5.9222218542680842</v>
      </c>
      <c r="D13" s="13">
        <v>0</v>
      </c>
      <c r="E13" s="9">
        <f t="shared" si="1"/>
        <v>0</v>
      </c>
      <c r="F13" s="23">
        <v>5</v>
      </c>
      <c r="G13" s="34"/>
      <c r="H13" s="34"/>
      <c r="I13" s="34"/>
      <c r="J13" s="34"/>
      <c r="K13" s="34"/>
      <c r="L13" s="34"/>
      <c r="M13" s="34"/>
      <c r="N13" s="34"/>
    </row>
    <row r="14" spans="1:14" x14ac:dyDescent="0.2">
      <c r="A14" t="s">
        <v>13</v>
      </c>
      <c r="B14" s="13">
        <v>26389</v>
      </c>
      <c r="C14" s="8">
        <f t="shared" si="0"/>
        <v>29.129825258579771</v>
      </c>
      <c r="D14" s="13">
        <v>38503</v>
      </c>
      <c r="E14" s="9">
        <f t="shared" si="1"/>
        <v>14.475301795925427</v>
      </c>
      <c r="G14" s="34"/>
      <c r="H14" s="34"/>
      <c r="I14" s="34"/>
      <c r="J14" s="34"/>
      <c r="K14" s="34"/>
      <c r="L14" s="34"/>
      <c r="M14" s="34"/>
      <c r="N14" s="34"/>
    </row>
    <row r="15" spans="1:14" x14ac:dyDescent="0.2">
      <c r="A15" t="s">
        <v>22</v>
      </c>
      <c r="B15" s="13">
        <v>0</v>
      </c>
      <c r="C15" s="8">
        <f t="shared" si="0"/>
        <v>0</v>
      </c>
      <c r="D15" s="13">
        <v>3578</v>
      </c>
      <c r="E15" s="9">
        <f t="shared" si="1"/>
        <v>1.3451582948295242</v>
      </c>
      <c r="G15" s="34"/>
      <c r="H15" s="34"/>
      <c r="I15" s="34"/>
      <c r="J15" s="34"/>
      <c r="K15" s="34"/>
      <c r="L15" s="34"/>
      <c r="M15" s="34"/>
      <c r="N15" s="34"/>
    </row>
    <row r="16" spans="1:14" x14ac:dyDescent="0.2">
      <c r="A16" t="s">
        <v>14</v>
      </c>
      <c r="B16" s="13">
        <v>3352</v>
      </c>
      <c r="C16" s="8">
        <f t="shared" si="0"/>
        <v>3.7001468137011404</v>
      </c>
      <c r="D16" s="13">
        <v>0</v>
      </c>
      <c r="E16" s="9">
        <f t="shared" si="1"/>
        <v>0</v>
      </c>
      <c r="G16" s="34"/>
      <c r="H16" s="34"/>
      <c r="I16" s="34"/>
      <c r="J16" s="34"/>
      <c r="K16" s="34"/>
      <c r="L16" s="34"/>
      <c r="M16" s="34"/>
      <c r="N16" s="34"/>
    </row>
    <row r="17" spans="1:14" x14ac:dyDescent="0.2">
      <c r="A17" t="s">
        <v>20</v>
      </c>
      <c r="B17" s="13">
        <v>0</v>
      </c>
      <c r="C17" s="8">
        <f t="shared" si="0"/>
        <v>0</v>
      </c>
      <c r="D17" s="13">
        <v>52567</v>
      </c>
      <c r="E17" s="27">
        <f t="shared" si="1"/>
        <v>19.762698737927224</v>
      </c>
      <c r="G17" s="34"/>
      <c r="H17" s="34"/>
      <c r="I17" s="34"/>
      <c r="J17" s="34"/>
      <c r="K17" s="34"/>
      <c r="L17" s="34"/>
      <c r="M17" s="34"/>
      <c r="N17" s="34"/>
    </row>
    <row r="18" spans="1:14" x14ac:dyDescent="0.2">
      <c r="A18" t="s">
        <v>15</v>
      </c>
      <c r="B18" s="13">
        <v>184</v>
      </c>
      <c r="C18" s="25">
        <f t="shared" si="0"/>
        <v>0.20311068428431081</v>
      </c>
      <c r="D18" s="13">
        <v>0</v>
      </c>
      <c r="E18" s="9">
        <f t="shared" si="1"/>
        <v>0</v>
      </c>
      <c r="F18" s="23">
        <v>5</v>
      </c>
      <c r="G18" s="34"/>
      <c r="H18" s="34"/>
      <c r="I18" s="34"/>
      <c r="J18" s="34"/>
      <c r="K18" s="34"/>
      <c r="L18" s="34"/>
      <c r="M18" s="34"/>
      <c r="N18" s="34"/>
    </row>
    <row r="19" spans="1:14" x14ac:dyDescent="0.2">
      <c r="A19" t="s">
        <v>16</v>
      </c>
      <c r="B19" s="13">
        <v>202</v>
      </c>
      <c r="C19" s="8">
        <f t="shared" si="0"/>
        <v>0.22298020774690641</v>
      </c>
      <c r="D19" s="13">
        <v>0</v>
      </c>
      <c r="E19" s="9">
        <f t="shared" si="1"/>
        <v>0</v>
      </c>
      <c r="G19" s="34"/>
      <c r="H19" s="34"/>
      <c r="I19" s="34"/>
      <c r="J19" s="34"/>
      <c r="K19" s="34"/>
      <c r="L19" s="34"/>
      <c r="M19" s="34"/>
      <c r="N19" s="34"/>
    </row>
    <row r="20" spans="1:14" x14ac:dyDescent="0.2">
      <c r="A20" t="s">
        <v>17</v>
      </c>
      <c r="B20" s="13">
        <v>263</v>
      </c>
      <c r="C20" s="26">
        <f t="shared" si="0"/>
        <v>0.29031581503681381</v>
      </c>
      <c r="D20" s="13">
        <v>0</v>
      </c>
      <c r="E20" s="27">
        <f t="shared" si="1"/>
        <v>0</v>
      </c>
      <c r="F20" s="23">
        <v>3</v>
      </c>
      <c r="G20" s="34"/>
      <c r="H20" s="34"/>
      <c r="I20" s="34"/>
      <c r="J20" s="34"/>
      <c r="K20" s="34"/>
      <c r="L20" s="34"/>
      <c r="M20" s="34"/>
      <c r="N20" s="34"/>
    </row>
    <row r="21" spans="1:14" x14ac:dyDescent="0.2">
      <c r="A21" t="s">
        <v>18</v>
      </c>
      <c r="B21" s="13">
        <v>5026</v>
      </c>
      <c r="C21" s="8">
        <f t="shared" si="0"/>
        <v>5.5480124957225332</v>
      </c>
      <c r="D21" s="13">
        <v>12109</v>
      </c>
      <c r="E21" s="9">
        <f t="shared" si="1"/>
        <v>4.5524096679962858</v>
      </c>
      <c r="G21" s="34"/>
      <c r="H21" s="34"/>
      <c r="I21" s="34"/>
      <c r="J21" s="34"/>
      <c r="K21" s="34"/>
      <c r="L21" s="34"/>
      <c r="M21" s="34"/>
      <c r="N21" s="34"/>
    </row>
    <row r="22" spans="1:14" x14ac:dyDescent="0.2">
      <c r="A22" t="s">
        <v>19</v>
      </c>
      <c r="B22" s="13">
        <v>0</v>
      </c>
      <c r="C22" s="8">
        <f t="shared" si="0"/>
        <v>0</v>
      </c>
      <c r="D22" s="13">
        <v>15860</v>
      </c>
      <c r="E22" s="9">
        <f t="shared" si="1"/>
        <v>5.9626077574053253</v>
      </c>
      <c r="G22" s="34"/>
      <c r="H22" s="34"/>
      <c r="I22" s="34"/>
      <c r="J22" s="34"/>
      <c r="K22" s="34"/>
      <c r="L22" s="34"/>
      <c r="M22" s="34"/>
      <c r="N22" s="34"/>
    </row>
    <row r="23" spans="1:14" ht="17" thickBot="1" x14ac:dyDescent="0.25">
      <c r="A23" s="3" t="s">
        <v>24</v>
      </c>
      <c r="B23" s="15">
        <v>90591</v>
      </c>
      <c r="C23" s="11">
        <v>100</v>
      </c>
      <c r="D23" s="15">
        <v>265991</v>
      </c>
      <c r="E23" s="12">
        <v>100</v>
      </c>
      <c r="G23" s="34"/>
      <c r="H23" s="34"/>
      <c r="I23" s="34"/>
      <c r="J23" s="34"/>
      <c r="K23" s="34"/>
      <c r="L23" s="34"/>
      <c r="M23" s="34"/>
      <c r="N23" s="34"/>
    </row>
    <row r="24" spans="1:14" ht="20" thickTop="1" x14ac:dyDescent="0.25">
      <c r="A24" s="6" t="s">
        <v>38</v>
      </c>
      <c r="B24" s="13"/>
      <c r="G24" s="34"/>
      <c r="H24" s="34"/>
      <c r="I24" s="34"/>
      <c r="J24" s="34"/>
      <c r="K24" s="34"/>
      <c r="L24" s="34"/>
      <c r="M24" s="34"/>
      <c r="N24" s="34"/>
    </row>
    <row r="25" spans="1:14" x14ac:dyDescent="0.2">
      <c r="A25" t="s">
        <v>25</v>
      </c>
      <c r="B25" s="13">
        <v>15273</v>
      </c>
      <c r="C25" s="19">
        <f>(B25/$B$41)*100</f>
        <v>16.859290658012384</v>
      </c>
      <c r="D25" s="13">
        <v>27749</v>
      </c>
      <c r="E25" s="9">
        <f>(D25/$D$41)*100</f>
        <v>10.432307860040376</v>
      </c>
    </row>
    <row r="26" spans="1:14" x14ac:dyDescent="0.2">
      <c r="A26" t="s">
        <v>55</v>
      </c>
      <c r="B26" s="16">
        <f>7658+2176</f>
        <v>9834</v>
      </c>
      <c r="C26" s="19">
        <f t="shared" ref="C26:C40" si="2">(B26/$B$41)*100</f>
        <v>10.855382985064741</v>
      </c>
      <c r="D26" s="13">
        <v>23925</v>
      </c>
      <c r="E26" s="9">
        <f t="shared" ref="E26:E40" si="3">(D26/$D$41)*100</f>
        <v>8.9946652330342012</v>
      </c>
      <c r="G26" s="24"/>
    </row>
    <row r="27" spans="1:14" x14ac:dyDescent="0.2">
      <c r="A27" t="s">
        <v>26</v>
      </c>
      <c r="B27" s="13">
        <v>1026</v>
      </c>
      <c r="C27" s="19">
        <f t="shared" si="2"/>
        <v>1.1325628373679504</v>
      </c>
      <c r="D27" s="13">
        <v>0</v>
      </c>
      <c r="E27" s="9">
        <f t="shared" si="3"/>
        <v>0</v>
      </c>
    </row>
    <row r="28" spans="1:14" x14ac:dyDescent="0.2">
      <c r="A28" t="s">
        <v>27</v>
      </c>
      <c r="B28" s="13">
        <v>1459</v>
      </c>
      <c r="C28" s="19">
        <f t="shared" si="2"/>
        <v>1.6105352628848342</v>
      </c>
      <c r="D28" s="13">
        <v>410</v>
      </c>
      <c r="E28" s="9">
        <f t="shared" si="3"/>
        <v>0.15414055362775433</v>
      </c>
    </row>
    <row r="29" spans="1:14" x14ac:dyDescent="0.2">
      <c r="A29" t="s">
        <v>29</v>
      </c>
      <c r="B29" s="13">
        <v>0</v>
      </c>
      <c r="C29" s="19">
        <f t="shared" si="2"/>
        <v>0</v>
      </c>
      <c r="D29" s="13">
        <v>48931</v>
      </c>
      <c r="E29" s="9">
        <f t="shared" si="3"/>
        <v>18.395735194047919</v>
      </c>
      <c r="G29" s="24"/>
    </row>
    <row r="30" spans="1:14" x14ac:dyDescent="0.2">
      <c r="A30" t="s">
        <v>28</v>
      </c>
      <c r="B30" s="14">
        <v>27592</v>
      </c>
      <c r="C30" s="21">
        <f t="shared" si="2"/>
        <v>30.457771743329907</v>
      </c>
      <c r="D30" s="14">
        <v>101015</v>
      </c>
      <c r="E30" s="10">
        <f t="shared" si="3"/>
        <v>37.97684884075025</v>
      </c>
    </row>
    <row r="31" spans="1:14" x14ac:dyDescent="0.2">
      <c r="A31" t="s">
        <v>30</v>
      </c>
      <c r="B31" s="13">
        <v>872</v>
      </c>
      <c r="C31" s="32">
        <f t="shared" si="2"/>
        <v>0.96256802552129905</v>
      </c>
      <c r="D31" s="13">
        <v>0</v>
      </c>
      <c r="E31" s="9">
        <f t="shared" si="3"/>
        <v>0</v>
      </c>
      <c r="F31" s="23">
        <v>4</v>
      </c>
    </row>
    <row r="32" spans="1:14" x14ac:dyDescent="0.2">
      <c r="A32" t="s">
        <v>54</v>
      </c>
      <c r="B32" s="13">
        <f>3021+6924</f>
        <v>9945</v>
      </c>
      <c r="C32" s="19">
        <f t="shared" si="2"/>
        <v>10.977911713084081</v>
      </c>
      <c r="D32" s="13">
        <v>25754</v>
      </c>
      <c r="E32" s="9">
        <f t="shared" si="3"/>
        <v>9.682282483241913</v>
      </c>
      <c r="G32" s="24"/>
    </row>
    <row r="33" spans="1:6" x14ac:dyDescent="0.2">
      <c r="A33" t="s">
        <v>32</v>
      </c>
      <c r="B33" s="13">
        <v>0</v>
      </c>
      <c r="C33" s="19">
        <f t="shared" si="2"/>
        <v>0</v>
      </c>
      <c r="D33" s="13">
        <v>19169</v>
      </c>
      <c r="E33" s="9">
        <f t="shared" si="3"/>
        <v>7.2066348109522504</v>
      </c>
    </row>
    <row r="34" spans="1:6" x14ac:dyDescent="0.2">
      <c r="A34" t="s">
        <v>33</v>
      </c>
      <c r="B34" s="13">
        <v>0</v>
      </c>
      <c r="C34" s="19">
        <f t="shared" si="2"/>
        <v>0</v>
      </c>
      <c r="D34" s="13">
        <v>74726</v>
      </c>
      <c r="E34" s="27">
        <f t="shared" si="3"/>
        <v>28.093431732652608</v>
      </c>
      <c r="F34" s="23">
        <v>4</v>
      </c>
    </row>
    <row r="35" spans="1:6" x14ac:dyDescent="0.2">
      <c r="A35" t="s">
        <v>19</v>
      </c>
      <c r="B35" s="13">
        <v>0</v>
      </c>
      <c r="C35" s="19">
        <f t="shared" si="2"/>
        <v>0</v>
      </c>
      <c r="D35" s="13">
        <v>1721</v>
      </c>
      <c r="E35" s="9">
        <f t="shared" si="3"/>
        <v>0.64701437266674433</v>
      </c>
    </row>
    <row r="36" spans="1:6" x14ac:dyDescent="0.2">
      <c r="A36" t="s">
        <v>31</v>
      </c>
      <c r="B36" s="14">
        <v>38409</v>
      </c>
      <c r="C36" s="31">
        <f t="shared" si="2"/>
        <v>42.39825148193529</v>
      </c>
      <c r="D36" s="14">
        <v>222385</v>
      </c>
      <c r="E36" s="30">
        <f t="shared" si="3"/>
        <v>83.606212240263773</v>
      </c>
      <c r="F36" s="23">
        <v>4</v>
      </c>
    </row>
    <row r="37" spans="1:6" x14ac:dyDescent="0.2">
      <c r="A37" t="s">
        <v>39</v>
      </c>
      <c r="B37" s="13"/>
    </row>
    <row r="38" spans="1:6" x14ac:dyDescent="0.2">
      <c r="A38" t="s">
        <v>36</v>
      </c>
      <c r="B38" s="13">
        <v>288</v>
      </c>
      <c r="C38" s="19">
        <f t="shared" si="2"/>
        <v>0.31791237540152995</v>
      </c>
      <c r="D38" s="13">
        <v>0</v>
      </c>
      <c r="E38" s="9">
        <f t="shared" si="3"/>
        <v>0</v>
      </c>
    </row>
    <row r="39" spans="1:6" x14ac:dyDescent="0.2">
      <c r="A39" s="3" t="s">
        <v>34</v>
      </c>
      <c r="B39" s="13">
        <v>51130</v>
      </c>
      <c r="C39" s="19">
        <f t="shared" si="2"/>
        <v>56.440485257917452</v>
      </c>
      <c r="D39" s="13">
        <v>43677</v>
      </c>
      <c r="E39" s="9">
        <f t="shared" si="3"/>
        <v>16.420480392193721</v>
      </c>
    </row>
    <row r="40" spans="1:6" x14ac:dyDescent="0.2">
      <c r="A40" t="s">
        <v>37</v>
      </c>
      <c r="B40" s="13">
        <v>764</v>
      </c>
      <c r="C40" s="19">
        <f t="shared" si="2"/>
        <v>0.84335088474572528</v>
      </c>
      <c r="D40" s="13">
        <v>-71</v>
      </c>
      <c r="E40" s="9">
        <f t="shared" si="3"/>
        <v>-2.6692632457489162E-2</v>
      </c>
    </row>
    <row r="41" spans="1:6" x14ac:dyDescent="0.2">
      <c r="A41" t="s">
        <v>35</v>
      </c>
      <c r="B41" s="13">
        <v>90591</v>
      </c>
      <c r="C41" s="19">
        <v>100</v>
      </c>
      <c r="D41" s="13">
        <v>265991</v>
      </c>
      <c r="E41" s="9">
        <v>100</v>
      </c>
    </row>
    <row r="42" spans="1:6" ht="17" thickBot="1" x14ac:dyDescent="0.25">
      <c r="B42" s="13"/>
    </row>
    <row r="43" spans="1:6" ht="16" customHeight="1" x14ac:dyDescent="0.2">
      <c r="A43" s="61" t="s">
        <v>57</v>
      </c>
      <c r="B43" s="62"/>
      <c r="C43" s="62"/>
      <c r="D43" s="62"/>
      <c r="E43" s="62"/>
      <c r="F43" s="63"/>
    </row>
    <row r="44" spans="1:6" x14ac:dyDescent="0.2">
      <c r="A44" s="64"/>
      <c r="B44" s="60"/>
      <c r="C44" s="60"/>
      <c r="D44" s="60"/>
      <c r="E44" s="60"/>
      <c r="F44" s="65"/>
    </row>
    <row r="45" spans="1:6" x14ac:dyDescent="0.2">
      <c r="A45" s="64"/>
      <c r="B45" s="60"/>
      <c r="C45" s="60"/>
      <c r="D45" s="60"/>
      <c r="E45" s="60"/>
      <c r="F45" s="65"/>
    </row>
    <row r="46" spans="1:6" x14ac:dyDescent="0.2">
      <c r="A46" s="64"/>
      <c r="B46" s="60"/>
      <c r="C46" s="60"/>
      <c r="D46" s="60"/>
      <c r="E46" s="60"/>
      <c r="F46" s="65"/>
    </row>
    <row r="47" spans="1:6" x14ac:dyDescent="0.2">
      <c r="A47" s="64"/>
      <c r="B47" s="60"/>
      <c r="C47" s="60"/>
      <c r="D47" s="60"/>
      <c r="E47" s="60"/>
      <c r="F47" s="65"/>
    </row>
    <row r="48" spans="1:6" x14ac:dyDescent="0.2">
      <c r="A48" s="64"/>
      <c r="B48" s="60"/>
      <c r="C48" s="60"/>
      <c r="D48" s="60"/>
      <c r="E48" s="60"/>
      <c r="F48" s="65"/>
    </row>
    <row r="49" spans="1:6" x14ac:dyDescent="0.2">
      <c r="A49" s="64"/>
      <c r="B49" s="60"/>
      <c r="C49" s="60"/>
      <c r="D49" s="60"/>
      <c r="E49" s="60"/>
      <c r="F49" s="65"/>
    </row>
    <row r="50" spans="1:6" x14ac:dyDescent="0.2">
      <c r="A50" s="64"/>
      <c r="B50" s="60"/>
      <c r="C50" s="60"/>
      <c r="D50" s="60"/>
      <c r="E50" s="60"/>
      <c r="F50" s="65"/>
    </row>
    <row r="51" spans="1:6" x14ac:dyDescent="0.2">
      <c r="A51" s="64"/>
      <c r="B51" s="60"/>
      <c r="C51" s="60"/>
      <c r="D51" s="60"/>
      <c r="E51" s="60"/>
      <c r="F51" s="65"/>
    </row>
    <row r="52" spans="1:6" x14ac:dyDescent="0.2">
      <c r="A52" s="64"/>
      <c r="B52" s="60"/>
      <c r="C52" s="60"/>
      <c r="D52" s="60"/>
      <c r="E52" s="60"/>
      <c r="F52" s="65"/>
    </row>
    <row r="53" spans="1:6" x14ac:dyDescent="0.2">
      <c r="A53" s="64"/>
      <c r="B53" s="60"/>
      <c r="C53" s="60"/>
      <c r="D53" s="60"/>
      <c r="E53" s="60"/>
      <c r="F53" s="65"/>
    </row>
    <row r="54" spans="1:6" x14ac:dyDescent="0.2">
      <c r="A54" s="64"/>
      <c r="B54" s="60"/>
      <c r="C54" s="60"/>
      <c r="D54" s="60"/>
      <c r="E54" s="60"/>
      <c r="F54" s="65"/>
    </row>
    <row r="55" spans="1:6" x14ac:dyDescent="0.2">
      <c r="A55" s="64"/>
      <c r="B55" s="60"/>
      <c r="C55" s="60"/>
      <c r="D55" s="60"/>
      <c r="E55" s="60"/>
      <c r="F55" s="65"/>
    </row>
    <row r="56" spans="1:6" x14ac:dyDescent="0.2">
      <c r="A56" s="64"/>
      <c r="B56" s="60"/>
      <c r="C56" s="60"/>
      <c r="D56" s="60"/>
      <c r="E56" s="60"/>
      <c r="F56" s="65"/>
    </row>
    <row r="57" spans="1:6" x14ac:dyDescent="0.2">
      <c r="A57" s="64"/>
      <c r="B57" s="60"/>
      <c r="C57" s="60"/>
      <c r="D57" s="60"/>
      <c r="E57" s="60"/>
      <c r="F57" s="65"/>
    </row>
    <row r="58" spans="1:6" x14ac:dyDescent="0.2">
      <c r="A58" s="64"/>
      <c r="B58" s="60"/>
      <c r="C58" s="60"/>
      <c r="D58" s="60"/>
      <c r="E58" s="60"/>
      <c r="F58" s="65"/>
    </row>
    <row r="59" spans="1:6" x14ac:dyDescent="0.2">
      <c r="A59" s="64"/>
      <c r="B59" s="60"/>
      <c r="C59" s="60"/>
      <c r="D59" s="60"/>
      <c r="E59" s="60"/>
      <c r="F59" s="65"/>
    </row>
    <row r="60" spans="1:6" x14ac:dyDescent="0.2">
      <c r="A60" s="64"/>
      <c r="B60" s="60"/>
      <c r="C60" s="60"/>
      <c r="D60" s="60"/>
      <c r="E60" s="60"/>
      <c r="F60" s="65"/>
    </row>
    <row r="61" spans="1:6" x14ac:dyDescent="0.2">
      <c r="A61" s="64"/>
      <c r="B61" s="60"/>
      <c r="C61" s="60"/>
      <c r="D61" s="60"/>
      <c r="E61" s="60"/>
      <c r="F61" s="65"/>
    </row>
    <row r="62" spans="1:6" x14ac:dyDescent="0.2">
      <c r="A62" s="64"/>
      <c r="B62" s="60"/>
      <c r="C62" s="60"/>
      <c r="D62" s="60"/>
      <c r="E62" s="60"/>
      <c r="F62" s="65"/>
    </row>
    <row r="63" spans="1:6" x14ac:dyDescent="0.2">
      <c r="A63" s="64"/>
      <c r="B63" s="60"/>
      <c r="C63" s="60"/>
      <c r="D63" s="60"/>
      <c r="E63" s="60"/>
      <c r="F63" s="65"/>
    </row>
    <row r="64" spans="1:6" x14ac:dyDescent="0.2">
      <c r="A64" s="64"/>
      <c r="B64" s="60"/>
      <c r="C64" s="60"/>
      <c r="D64" s="60"/>
      <c r="E64" s="60"/>
      <c r="F64" s="65"/>
    </row>
    <row r="65" spans="1:6" x14ac:dyDescent="0.2">
      <c r="A65" s="64"/>
      <c r="B65" s="60"/>
      <c r="C65" s="60"/>
      <c r="D65" s="60"/>
      <c r="E65" s="60"/>
      <c r="F65" s="65"/>
    </row>
    <row r="66" spans="1:6" ht="17" thickBot="1" x14ac:dyDescent="0.25">
      <c r="A66" s="66"/>
      <c r="B66" s="67"/>
      <c r="C66" s="67"/>
      <c r="D66" s="67"/>
      <c r="E66" s="67"/>
      <c r="F66" s="68"/>
    </row>
    <row r="68" spans="1:6" ht="52" customHeight="1" x14ac:dyDescent="0.2">
      <c r="A68" s="60" t="s">
        <v>56</v>
      </c>
      <c r="B68" s="60"/>
      <c r="C68" s="60"/>
      <c r="D68" s="60"/>
      <c r="E68" s="60"/>
      <c r="F68" s="60"/>
    </row>
  </sheetData>
  <mergeCells count="5">
    <mergeCell ref="B2:C2"/>
    <mergeCell ref="D2:E2"/>
    <mergeCell ref="B1:E1"/>
    <mergeCell ref="A68:F68"/>
    <mergeCell ref="A43:F6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90C11-7BA3-574D-8CB6-B95D81E67A66}">
  <dimension ref="A1:O21"/>
  <sheetViews>
    <sheetView tabSelected="1" zoomScale="130" zoomScaleNormal="130" workbookViewId="0">
      <selection activeCell="K4" sqref="K4"/>
    </sheetView>
  </sheetViews>
  <sheetFormatPr baseColWidth="10" defaultRowHeight="16" x14ac:dyDescent="0.2"/>
  <cols>
    <col min="1" max="1" width="11.5" style="35" customWidth="1"/>
    <col min="2" max="2" width="11" style="35" customWidth="1"/>
    <col min="3" max="3" width="10.83203125" style="35" customWidth="1"/>
    <col min="4" max="4" width="12.83203125" style="35" customWidth="1"/>
    <col min="5" max="5" width="14.33203125" style="35" customWidth="1"/>
    <col min="6" max="6" width="13.5" style="35" customWidth="1"/>
    <col min="7" max="8" width="15.33203125" style="35" customWidth="1"/>
    <col min="9" max="9" width="15.83203125" style="35" customWidth="1"/>
    <col min="10" max="10" width="20.1640625" style="35" bestFit="1" customWidth="1"/>
    <col min="11" max="11" width="19.6640625" style="35" bestFit="1" customWidth="1"/>
    <col min="12" max="12" width="18.6640625" style="35" bestFit="1" customWidth="1"/>
    <col min="13" max="13" width="17" style="35" customWidth="1"/>
    <col min="14" max="14" width="20.83203125" style="35" bestFit="1" customWidth="1"/>
    <col min="15" max="15" width="26" style="35" customWidth="1"/>
    <col min="16" max="16384" width="10.83203125" style="35"/>
  </cols>
  <sheetData>
    <row r="1" spans="1:15" s="72" customFormat="1" ht="20" thickBot="1" x14ac:dyDescent="0.3">
      <c r="A1" s="72" t="s">
        <v>67</v>
      </c>
    </row>
    <row r="2" spans="1:15" x14ac:dyDescent="0.2">
      <c r="A2" s="43"/>
      <c r="B2" s="73" t="s">
        <v>62</v>
      </c>
      <c r="C2" s="79"/>
      <c r="D2" s="79"/>
      <c r="E2" s="80"/>
      <c r="F2" s="73" t="s">
        <v>68</v>
      </c>
      <c r="G2" s="80"/>
      <c r="H2" s="73" t="s">
        <v>69</v>
      </c>
      <c r="I2" s="74"/>
    </row>
    <row r="3" spans="1:15" x14ac:dyDescent="0.2">
      <c r="A3" s="44"/>
      <c r="B3" s="77" t="s">
        <v>63</v>
      </c>
      <c r="C3" s="81"/>
      <c r="D3" s="81" t="s">
        <v>64</v>
      </c>
      <c r="E3" s="78"/>
      <c r="F3" s="77" t="s">
        <v>66</v>
      </c>
      <c r="G3" s="78"/>
      <c r="H3" s="75" t="s">
        <v>70</v>
      </c>
      <c r="I3" s="76"/>
    </row>
    <row r="4" spans="1:15" x14ac:dyDescent="0.2">
      <c r="A4" s="44"/>
      <c r="B4" s="51" t="s">
        <v>65</v>
      </c>
      <c r="C4" s="41" t="s">
        <v>1</v>
      </c>
      <c r="D4" s="41" t="s">
        <v>65</v>
      </c>
      <c r="E4" s="52" t="s">
        <v>1</v>
      </c>
      <c r="F4" s="51" t="s">
        <v>65</v>
      </c>
      <c r="G4" s="52" t="s">
        <v>1</v>
      </c>
      <c r="H4" s="51" t="s">
        <v>65</v>
      </c>
      <c r="I4" s="45" t="s">
        <v>1</v>
      </c>
      <c r="J4" s="41"/>
    </row>
    <row r="5" spans="1:15" x14ac:dyDescent="0.2">
      <c r="A5" s="46">
        <v>2020</v>
      </c>
      <c r="B5" s="53">
        <f>M12/((L11+L12)/2)</f>
        <v>5.2943943551548411</v>
      </c>
      <c r="C5" s="42">
        <f>M16/((L15+L16)/2)</f>
        <v>10.442900805779383</v>
      </c>
      <c r="D5" s="42">
        <f>365/B5</f>
        <v>68.940841107655856</v>
      </c>
      <c r="E5" s="54">
        <f>365/C5</f>
        <v>34.951974244359306</v>
      </c>
      <c r="F5" s="55">
        <f>(H12+J12)/K12</f>
        <v>1.360471645143178</v>
      </c>
      <c r="G5" s="54">
        <f>(H16+J16)/K16</f>
        <v>0.51404436579142321</v>
      </c>
      <c r="H5" s="55">
        <f>(D12+F12)/(N12+O12)</f>
        <v>2.7080630213160335</v>
      </c>
      <c r="I5" s="47">
        <f>(D16+F16)/(N16+O16)</f>
        <v>36.898687543172919</v>
      </c>
      <c r="J5" s="42"/>
      <c r="K5" s="42"/>
      <c r="L5" s="42"/>
      <c r="M5" s="42"/>
    </row>
    <row r="6" spans="1:15" x14ac:dyDescent="0.2">
      <c r="A6" s="46">
        <v>2021</v>
      </c>
      <c r="B6" s="53">
        <f t="shared" ref="B6:B7" si="0">M13/((L12+L13)/2)</f>
        <v>6.7748021911138165</v>
      </c>
      <c r="C6" s="42">
        <f t="shared" ref="C6:C7" si="1">M17/((L16+L17)/2)</f>
        <v>10.025007650942159</v>
      </c>
      <c r="D6" s="42">
        <f t="shared" ref="D6:D7" si="2">365/B6</f>
        <v>53.876111759949687</v>
      </c>
      <c r="E6" s="54">
        <f t="shared" ref="E6:E7" si="3">365/C6</f>
        <v>36.408949769299873</v>
      </c>
      <c r="F6" s="55">
        <f t="shared" ref="F6:F7" si="4">(H13+J13)/K13</f>
        <v>0.89860441512306521</v>
      </c>
      <c r="G6" s="54">
        <f t="shared" ref="G6:G7" si="5">(H17+J17)/K17</f>
        <v>0.54661787560483643</v>
      </c>
      <c r="H6" s="55">
        <f t="shared" ref="H6:H7" si="6">(D13+F13)/(N13+O13)</f>
        <v>0.72440110239559041</v>
      </c>
      <c r="I6" s="47">
        <f>(D17+F17)/(N17+O17)</f>
        <v>11.603580778650452</v>
      </c>
      <c r="J6" s="42"/>
      <c r="K6" s="42"/>
      <c r="L6" s="42"/>
      <c r="M6" s="42"/>
    </row>
    <row r="7" spans="1:15" ht="17" thickBot="1" x14ac:dyDescent="0.25">
      <c r="A7" s="48">
        <v>2022</v>
      </c>
      <c r="B7" s="56">
        <f t="shared" si="0"/>
        <v>5.4966659496665953</v>
      </c>
      <c r="C7" s="49">
        <f t="shared" si="1"/>
        <v>10.280895008605851</v>
      </c>
      <c r="D7" s="49">
        <f t="shared" si="2"/>
        <v>66.403889801987944</v>
      </c>
      <c r="E7" s="57">
        <f t="shared" si="3"/>
        <v>35.502745596999937</v>
      </c>
      <c r="F7" s="58">
        <f t="shared" si="4"/>
        <v>0.83061889250814336</v>
      </c>
      <c r="G7" s="57">
        <f t="shared" si="5"/>
        <v>0.45495839613486672</v>
      </c>
      <c r="H7" s="58">
        <f t="shared" si="6"/>
        <v>0.17807274607826237</v>
      </c>
      <c r="I7" s="50">
        <f>(D18+F18)/(N18+O18)</f>
        <v>9.9848397758298599</v>
      </c>
      <c r="J7" s="42"/>
      <c r="K7" s="42"/>
      <c r="L7" s="42"/>
      <c r="M7" s="42"/>
    </row>
    <row r="8" spans="1:15" x14ac:dyDescent="0.2">
      <c r="A8" s="40"/>
    </row>
    <row r="10" spans="1:15" x14ac:dyDescent="0.2">
      <c r="A10" s="36" t="s">
        <v>52</v>
      </c>
      <c r="B10" s="82" t="s">
        <v>41</v>
      </c>
      <c r="C10" s="83"/>
      <c r="D10" s="69" t="s">
        <v>42</v>
      </c>
      <c r="E10" s="70"/>
      <c r="F10" s="69" t="s">
        <v>43</v>
      </c>
      <c r="G10" s="70"/>
      <c r="H10" s="69" t="s">
        <v>44</v>
      </c>
      <c r="I10" s="70"/>
      <c r="J10" s="37" t="s">
        <v>58</v>
      </c>
      <c r="K10" s="37" t="s">
        <v>45</v>
      </c>
      <c r="L10" s="37" t="s">
        <v>46</v>
      </c>
      <c r="M10" s="37" t="s">
        <v>59</v>
      </c>
      <c r="N10" s="37" t="s">
        <v>47</v>
      </c>
      <c r="O10" s="37" t="s">
        <v>60</v>
      </c>
    </row>
    <row r="11" spans="1:15" x14ac:dyDescent="0.2">
      <c r="A11" s="38" t="s">
        <v>61</v>
      </c>
      <c r="B11" s="84" t="s">
        <v>0</v>
      </c>
      <c r="C11" s="84"/>
      <c r="D11" s="86"/>
      <c r="E11" s="86"/>
      <c r="F11" s="39"/>
      <c r="G11" s="39"/>
      <c r="H11" s="39"/>
      <c r="I11" s="39"/>
      <c r="J11" s="39"/>
      <c r="K11" s="39"/>
      <c r="L11" s="39">
        <v>3552000000</v>
      </c>
      <c r="M11" s="39"/>
      <c r="N11" s="39"/>
      <c r="O11" s="39"/>
    </row>
    <row r="12" spans="1:15" x14ac:dyDescent="0.2">
      <c r="A12" s="35" t="s">
        <v>48</v>
      </c>
      <c r="B12" s="85"/>
      <c r="C12" s="85"/>
      <c r="D12" s="71">
        <v>2132000000</v>
      </c>
      <c r="E12" s="71"/>
      <c r="F12" s="71">
        <v>9556000000</v>
      </c>
      <c r="G12" s="71"/>
      <c r="H12" s="71">
        <v>19384000000</v>
      </c>
      <c r="I12" s="71"/>
      <c r="J12" s="35">
        <v>0</v>
      </c>
      <c r="K12" s="35">
        <v>14248000000</v>
      </c>
      <c r="L12" s="35">
        <v>4101000000</v>
      </c>
      <c r="M12" s="35">
        <v>20259000000</v>
      </c>
      <c r="N12" s="35">
        <v>1994000000</v>
      </c>
      <c r="O12" s="35">
        <v>2322000000</v>
      </c>
    </row>
    <row r="13" spans="1:15" x14ac:dyDescent="0.2">
      <c r="A13" s="35" t="s">
        <v>49</v>
      </c>
      <c r="B13" s="85"/>
      <c r="C13" s="85"/>
      <c r="D13" s="71">
        <v>1589000000</v>
      </c>
      <c r="E13" s="71"/>
      <c r="F13" s="71">
        <v>5245000000</v>
      </c>
      <c r="G13" s="71"/>
      <c r="H13" s="71">
        <v>17576000000</v>
      </c>
      <c r="I13" s="71"/>
      <c r="J13" s="35">
        <v>131000000</v>
      </c>
      <c r="K13" s="35">
        <v>19705000000</v>
      </c>
      <c r="L13" s="35">
        <v>5757000000</v>
      </c>
      <c r="M13" s="35">
        <v>33393000000</v>
      </c>
      <c r="N13" s="35">
        <v>6523000000</v>
      </c>
      <c r="O13" s="35">
        <v>2911000000</v>
      </c>
    </row>
    <row r="14" spans="1:15" x14ac:dyDescent="0.2">
      <c r="A14" s="35" t="s">
        <v>50</v>
      </c>
      <c r="B14" s="85"/>
      <c r="C14" s="85"/>
      <c r="D14" s="71">
        <v>1502000000</v>
      </c>
      <c r="E14" s="71"/>
      <c r="F14" s="71">
        <v>1597000000</v>
      </c>
      <c r="G14" s="71"/>
      <c r="H14" s="71">
        <v>16253000000</v>
      </c>
      <c r="I14" s="71"/>
      <c r="J14" s="35">
        <v>5932000000</v>
      </c>
      <c r="K14" s="35">
        <v>26709000000</v>
      </c>
      <c r="L14" s="35">
        <v>12839000000</v>
      </c>
      <c r="M14" s="35">
        <v>51108000000</v>
      </c>
      <c r="N14" s="35">
        <v>13656000000</v>
      </c>
      <c r="O14" s="35">
        <v>3747000000</v>
      </c>
    </row>
    <row r="15" spans="1:15" x14ac:dyDescent="0.2">
      <c r="A15" s="38" t="s">
        <v>61</v>
      </c>
      <c r="B15" s="85" t="s">
        <v>51</v>
      </c>
      <c r="C15" s="85"/>
      <c r="L15" s="35">
        <v>10786000000</v>
      </c>
    </row>
    <row r="16" spans="1:15" x14ac:dyDescent="0.2">
      <c r="A16" s="35" t="s">
        <v>48</v>
      </c>
      <c r="B16" s="85"/>
      <c r="C16" s="85"/>
      <c r="D16" s="71">
        <v>51343000000</v>
      </c>
      <c r="E16" s="71"/>
      <c r="F16" s="71">
        <v>108908000000</v>
      </c>
      <c r="G16" s="71"/>
      <c r="H16" s="71">
        <v>25243000000</v>
      </c>
      <c r="I16" s="71"/>
      <c r="J16" s="35">
        <v>24718000000</v>
      </c>
      <c r="K16" s="35">
        <v>97192000000</v>
      </c>
      <c r="L16" s="35">
        <v>10808000000</v>
      </c>
      <c r="M16" s="35">
        <v>112752000000</v>
      </c>
      <c r="N16" s="35">
        <v>-4408000000</v>
      </c>
      <c r="O16" s="35">
        <v>8751000000</v>
      </c>
    </row>
    <row r="17" spans="1:15" x14ac:dyDescent="0.2">
      <c r="A17" s="35" t="s">
        <v>49</v>
      </c>
      <c r="B17" s="85"/>
      <c r="C17" s="85"/>
      <c r="D17" s="71">
        <v>49692000000</v>
      </c>
      <c r="E17" s="71"/>
      <c r="F17" s="71">
        <v>87706000000</v>
      </c>
      <c r="G17" s="71"/>
      <c r="H17" s="71">
        <v>20540000000</v>
      </c>
      <c r="I17" s="71"/>
      <c r="J17" s="35">
        <v>29053000000</v>
      </c>
      <c r="K17" s="35">
        <v>90727000000</v>
      </c>
      <c r="L17" s="35">
        <v>12065000000</v>
      </c>
      <c r="M17" s="35">
        <v>114651000000</v>
      </c>
      <c r="N17" s="35">
        <v>4523000000</v>
      </c>
      <c r="O17" s="35">
        <v>7318000000</v>
      </c>
    </row>
    <row r="18" spans="1:15" x14ac:dyDescent="0.2">
      <c r="A18" s="35" t="s">
        <v>50</v>
      </c>
      <c r="B18" s="85"/>
      <c r="C18" s="85"/>
      <c r="D18" s="71">
        <v>50164000000</v>
      </c>
      <c r="E18" s="71"/>
      <c r="F18" s="71">
        <v>88805000000</v>
      </c>
      <c r="G18" s="71"/>
      <c r="H18" s="71">
        <v>25134000000</v>
      </c>
      <c r="I18" s="71"/>
      <c r="J18" s="35">
        <v>18936000000</v>
      </c>
      <c r="K18" s="35">
        <v>96866000000</v>
      </c>
      <c r="L18" s="35">
        <v>14080000000</v>
      </c>
      <c r="M18" s="35">
        <v>134397000000</v>
      </c>
      <c r="N18" s="35">
        <v>6276000000</v>
      </c>
      <c r="O18" s="35">
        <v>7642000000</v>
      </c>
    </row>
    <row r="21" spans="1:15" x14ac:dyDescent="0.2">
      <c r="A21" s="42"/>
    </row>
  </sheetData>
  <mergeCells count="33">
    <mergeCell ref="F2:G2"/>
    <mergeCell ref="B3:C3"/>
    <mergeCell ref="B10:C10"/>
    <mergeCell ref="B11:C14"/>
    <mergeCell ref="B15:C18"/>
    <mergeCell ref="D3:E3"/>
    <mergeCell ref="D10:E10"/>
    <mergeCell ref="D11:E11"/>
    <mergeCell ref="D14:E14"/>
    <mergeCell ref="D13:E13"/>
    <mergeCell ref="A1:XFD1"/>
    <mergeCell ref="H2:I2"/>
    <mergeCell ref="H3:I3"/>
    <mergeCell ref="F18:G18"/>
    <mergeCell ref="F17:G17"/>
    <mergeCell ref="F16:G16"/>
    <mergeCell ref="F14:G14"/>
    <mergeCell ref="F13:G13"/>
    <mergeCell ref="F12:G12"/>
    <mergeCell ref="F10:G10"/>
    <mergeCell ref="D12:E12"/>
    <mergeCell ref="D18:E18"/>
    <mergeCell ref="D17:E17"/>
    <mergeCell ref="D16:E16"/>
    <mergeCell ref="F3:G3"/>
    <mergeCell ref="B2:E2"/>
    <mergeCell ref="H10:I10"/>
    <mergeCell ref="H18:I18"/>
    <mergeCell ref="H17:I17"/>
    <mergeCell ref="H16:I16"/>
    <mergeCell ref="H14:I14"/>
    <mergeCell ref="H13:I13"/>
    <mergeCell ref="H12:I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04A5-F174-DE4A-86A7-6464DE1F1316}">
  <dimension ref="A1"/>
  <sheetViews>
    <sheetView workbookViewId="0">
      <selection activeCell="K35" sqref="K35"/>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Common_Size_BS_as_of_Jun30_2023</vt:lpstr>
      <vt:lpstr>Financial_Measures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2023-09-25T00:44:00Z</dcterms:created>
  <dcterms:modified xsi:type="dcterms:W3CDTF">2023-09-30T04:23:22Z</dcterms:modified>
</cp:coreProperties>
</file>