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3040" windowHeight="15920" tabRatio="500"/>
  </bookViews>
  <sheets>
    <sheet name="base" sheetId="1" r:id="rId1"/>
    <sheet name="alea" sheetId="2" r:id="rId2"/>
    <sheet name="alea_Lado" sheetId="5" r:id="rId3"/>
    <sheet name="alea_LadoGrupo" sheetId="6" r:id="rId4"/>
    <sheet name="alea+LadoGrupo+" sheetId="7" r:id="rId5"/>
  </sheets>
  <definedNames>
    <definedName name="_xlnm._FilterDatabase" localSheetId="0" hidden="1">base!$A$3:$Q$48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K5" i="1"/>
  <c r="K6" i="1"/>
  <c r="K7" i="1"/>
  <c r="H8" i="1"/>
  <c r="K8" i="1"/>
  <c r="H9" i="1"/>
  <c r="K9" i="1"/>
  <c r="H10" i="1"/>
  <c r="K10" i="1"/>
  <c r="H11" i="1"/>
  <c r="K11" i="1"/>
  <c r="H12" i="1"/>
  <c r="K12" i="1"/>
  <c r="H13" i="1"/>
  <c r="K13" i="1"/>
  <c r="H14" i="1"/>
  <c r="K14" i="1"/>
  <c r="K15" i="1"/>
  <c r="K16" i="1"/>
  <c r="K17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K26" i="1"/>
  <c r="H27" i="1"/>
  <c r="K27" i="1"/>
  <c r="H28" i="1"/>
  <c r="K28" i="1"/>
  <c r="K29" i="1"/>
  <c r="K30" i="1"/>
  <c r="K31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K44" i="1"/>
  <c r="K45" i="1"/>
  <c r="K46" i="1"/>
  <c r="H47" i="1"/>
  <c r="K47" i="1"/>
  <c r="H48" i="1"/>
  <c r="K48" i="1"/>
  <c r="H4" i="1"/>
  <c r="G4" i="1"/>
  <c r="K4" i="1"/>
  <c r="J4" i="1"/>
  <c r="G5" i="1"/>
  <c r="J5" i="1"/>
  <c r="J6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J15" i="1"/>
  <c r="J16" i="1"/>
  <c r="J17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G27" i="1"/>
  <c r="J27" i="1"/>
  <c r="G28" i="1"/>
  <c r="J28" i="1"/>
  <c r="J29" i="1"/>
  <c r="J30" i="1"/>
  <c r="J31" i="1"/>
  <c r="J32" i="1"/>
  <c r="G33" i="1"/>
  <c r="J33" i="1"/>
  <c r="G34" i="1"/>
  <c r="J34" i="1"/>
  <c r="G35" i="1"/>
  <c r="J35" i="1"/>
  <c r="G36" i="1"/>
  <c r="J36" i="1"/>
  <c r="G37" i="1"/>
  <c r="J37" i="1"/>
  <c r="G38" i="1"/>
  <c r="J38" i="1"/>
  <c r="G39" i="1"/>
  <c r="J39" i="1"/>
  <c r="G40" i="1"/>
  <c r="J40" i="1"/>
  <c r="G41" i="1"/>
  <c r="J41" i="1"/>
  <c r="G42" i="1"/>
  <c r="J42" i="1"/>
  <c r="G43" i="1"/>
  <c r="J43" i="1"/>
  <c r="J44" i="1"/>
  <c r="J45" i="1"/>
  <c r="J46" i="1"/>
  <c r="G47" i="1"/>
  <c r="J47" i="1"/>
  <c r="G48" i="1"/>
  <c r="J48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M47" i="1"/>
  <c r="L47" i="1"/>
  <c r="M48" i="1"/>
  <c r="O48" i="1"/>
  <c r="L48" i="1"/>
  <c r="N48" i="1"/>
  <c r="O47" i="1"/>
  <c r="N47" i="1"/>
  <c r="M46" i="1"/>
  <c r="O46" i="1"/>
  <c r="L46" i="1"/>
  <c r="N46" i="1"/>
  <c r="M45" i="1"/>
  <c r="O45" i="1"/>
  <c r="L45" i="1"/>
  <c r="N45" i="1"/>
  <c r="M44" i="1"/>
  <c r="O44" i="1"/>
  <c r="L44" i="1"/>
  <c r="N44" i="1"/>
  <c r="M43" i="1"/>
  <c r="O43" i="1"/>
  <c r="L43" i="1"/>
  <c r="N43" i="1"/>
  <c r="M42" i="1"/>
  <c r="O42" i="1"/>
  <c r="L42" i="1"/>
  <c r="N42" i="1"/>
  <c r="M41" i="1"/>
  <c r="O41" i="1"/>
  <c r="L41" i="1"/>
  <c r="N41" i="1"/>
  <c r="M40" i="1"/>
  <c r="O40" i="1"/>
  <c r="L40" i="1"/>
  <c r="N40" i="1"/>
  <c r="M39" i="1"/>
  <c r="O39" i="1"/>
  <c r="L39" i="1"/>
  <c r="N39" i="1"/>
  <c r="M38" i="1"/>
  <c r="O38" i="1"/>
  <c r="L38" i="1"/>
  <c r="N38" i="1"/>
  <c r="M37" i="1"/>
  <c r="O37" i="1"/>
  <c r="L37" i="1"/>
  <c r="N37" i="1"/>
  <c r="M36" i="1"/>
  <c r="O36" i="1"/>
  <c r="L36" i="1"/>
  <c r="N36" i="1"/>
  <c r="M35" i="1"/>
  <c r="O35" i="1"/>
  <c r="L35" i="1"/>
  <c r="N35" i="1"/>
  <c r="M34" i="1"/>
  <c r="O34" i="1"/>
  <c r="L34" i="1"/>
  <c r="N34" i="1"/>
  <c r="M33" i="1"/>
  <c r="O33" i="1"/>
  <c r="L33" i="1"/>
  <c r="N33" i="1"/>
  <c r="M32" i="1"/>
  <c r="O32" i="1"/>
  <c r="L32" i="1"/>
  <c r="N32" i="1"/>
  <c r="M31" i="1"/>
  <c r="O31" i="1"/>
  <c r="L31" i="1"/>
  <c r="N31" i="1"/>
  <c r="M30" i="1"/>
  <c r="O30" i="1"/>
  <c r="L30" i="1"/>
  <c r="N30" i="1"/>
  <c r="M29" i="1"/>
  <c r="O29" i="1"/>
  <c r="L29" i="1"/>
  <c r="N29" i="1"/>
  <c r="M28" i="1"/>
  <c r="O28" i="1"/>
  <c r="L28" i="1"/>
  <c r="N28" i="1"/>
  <c r="M27" i="1"/>
  <c r="O27" i="1"/>
  <c r="L27" i="1"/>
  <c r="N27" i="1"/>
  <c r="M26" i="1"/>
  <c r="O26" i="1"/>
  <c r="L26" i="1"/>
  <c r="N26" i="1"/>
  <c r="M25" i="1"/>
  <c r="O25" i="1"/>
  <c r="L25" i="1"/>
  <c r="N25" i="1"/>
  <c r="M24" i="1"/>
  <c r="O24" i="1"/>
  <c r="L24" i="1"/>
  <c r="N24" i="1"/>
  <c r="M23" i="1"/>
  <c r="O23" i="1"/>
  <c r="L23" i="1"/>
  <c r="N23" i="1"/>
  <c r="M22" i="1"/>
  <c r="O22" i="1"/>
  <c r="L22" i="1"/>
  <c r="N22" i="1"/>
  <c r="M21" i="1"/>
  <c r="O21" i="1"/>
  <c r="L21" i="1"/>
  <c r="N21" i="1"/>
  <c r="M20" i="1"/>
  <c r="O20" i="1"/>
  <c r="L20" i="1"/>
  <c r="N20" i="1"/>
  <c r="M19" i="1"/>
  <c r="O19" i="1"/>
  <c r="L19" i="1"/>
  <c r="N19" i="1"/>
  <c r="M18" i="1"/>
  <c r="O18" i="1"/>
  <c r="L18" i="1"/>
  <c r="N18" i="1"/>
  <c r="M17" i="1"/>
  <c r="O17" i="1"/>
  <c r="L17" i="1"/>
  <c r="N17" i="1"/>
  <c r="M16" i="1"/>
  <c r="O16" i="1"/>
  <c r="L16" i="1"/>
  <c r="N16" i="1"/>
  <c r="M15" i="1"/>
  <c r="O15" i="1"/>
  <c r="L15" i="1"/>
  <c r="N15" i="1"/>
  <c r="M14" i="1"/>
  <c r="O14" i="1"/>
  <c r="L14" i="1"/>
  <c r="N14" i="1"/>
  <c r="M13" i="1"/>
  <c r="O13" i="1"/>
  <c r="L13" i="1"/>
  <c r="N13" i="1"/>
  <c r="M12" i="1"/>
  <c r="O12" i="1"/>
  <c r="L12" i="1"/>
  <c r="N12" i="1"/>
  <c r="M11" i="1"/>
  <c r="O11" i="1"/>
  <c r="L11" i="1"/>
  <c r="N11" i="1"/>
  <c r="M10" i="1"/>
  <c r="O10" i="1"/>
  <c r="L10" i="1"/>
  <c r="N10" i="1"/>
  <c r="M9" i="1"/>
  <c r="O9" i="1"/>
  <c r="L9" i="1"/>
  <c r="N9" i="1"/>
  <c r="M8" i="1"/>
  <c r="O8" i="1"/>
  <c r="L8" i="1"/>
  <c r="N8" i="1"/>
  <c r="M7" i="1"/>
  <c r="O7" i="1"/>
  <c r="L7" i="1"/>
  <c r="N7" i="1"/>
  <c r="M6" i="1"/>
  <c r="O6" i="1"/>
  <c r="L6" i="1"/>
  <c r="N6" i="1"/>
  <c r="M5" i="1"/>
  <c r="O5" i="1"/>
  <c r="L5" i="1"/>
  <c r="N5" i="1"/>
  <c r="M4" i="1"/>
  <c r="O4" i="1"/>
  <c r="L4" i="1"/>
  <c r="N4" i="1"/>
  <c r="J24" i="7"/>
  <c r="Q24" i="7"/>
  <c r="J25" i="7"/>
  <c r="Q25" i="7"/>
  <c r="J26" i="7"/>
  <c r="Q26" i="7"/>
  <c r="K27" i="7"/>
  <c r="Q27" i="7"/>
  <c r="K28" i="7"/>
  <c r="Q28" i="7"/>
  <c r="J29" i="7"/>
  <c r="Q29" i="7"/>
  <c r="J30" i="7"/>
  <c r="Q30" i="7"/>
  <c r="J31" i="7"/>
  <c r="Q31" i="7"/>
  <c r="K32" i="7"/>
  <c r="Q32" i="7"/>
  <c r="J33" i="7"/>
  <c r="Q33" i="7"/>
  <c r="J34" i="7"/>
  <c r="Q34" i="7"/>
  <c r="J35" i="7"/>
  <c r="Q35" i="7"/>
  <c r="K36" i="7"/>
  <c r="Q36" i="7"/>
  <c r="K37" i="7"/>
  <c r="Q37" i="7"/>
  <c r="K38" i="7"/>
  <c r="Q38" i="7"/>
  <c r="J39" i="7"/>
  <c r="Q39" i="7"/>
  <c r="K40" i="7"/>
  <c r="Q40" i="7"/>
  <c r="J41" i="7"/>
  <c r="Q41" i="7"/>
  <c r="K42" i="7"/>
  <c r="Q42" i="7"/>
  <c r="K43" i="7"/>
  <c r="Q43" i="7"/>
  <c r="K23" i="7"/>
  <c r="Q23" i="7"/>
  <c r="K5" i="7"/>
  <c r="Q5" i="7"/>
  <c r="J6" i="7"/>
  <c r="Q6" i="7"/>
  <c r="K7" i="7"/>
  <c r="Q7" i="7"/>
  <c r="K8" i="7"/>
  <c r="Q8" i="7"/>
  <c r="K9" i="7"/>
  <c r="Q9" i="7"/>
  <c r="K10" i="7"/>
  <c r="Q10" i="7"/>
  <c r="K11" i="7"/>
  <c r="Q11" i="7"/>
  <c r="J12" i="7"/>
  <c r="Q12" i="7"/>
  <c r="K13" i="7"/>
  <c r="Q13" i="7"/>
  <c r="K14" i="7"/>
  <c r="Q14" i="7"/>
  <c r="J15" i="7"/>
  <c r="Q15" i="7"/>
  <c r="K16" i="7"/>
  <c r="Q16" i="7"/>
  <c r="K17" i="7"/>
  <c r="Q17" i="7"/>
  <c r="K18" i="7"/>
  <c r="Q18" i="7"/>
  <c r="J19" i="7"/>
  <c r="Q19" i="7"/>
  <c r="K20" i="7"/>
  <c r="Q20" i="7"/>
  <c r="J21" i="7"/>
  <c r="Q21" i="7"/>
  <c r="K22" i="7"/>
  <c r="Q22" i="7"/>
  <c r="K4" i="7"/>
  <c r="Q4" i="7"/>
  <c r="J5" i="7"/>
  <c r="P5" i="7"/>
  <c r="K6" i="7"/>
  <c r="P6" i="7"/>
  <c r="J7" i="7"/>
  <c r="P7" i="7"/>
  <c r="J8" i="7"/>
  <c r="P8" i="7"/>
  <c r="J9" i="7"/>
  <c r="P9" i="7"/>
  <c r="J10" i="7"/>
  <c r="P10" i="7"/>
  <c r="J11" i="7"/>
  <c r="P11" i="7"/>
  <c r="K12" i="7"/>
  <c r="P12" i="7"/>
  <c r="J13" i="7"/>
  <c r="P13" i="7"/>
  <c r="J14" i="7"/>
  <c r="P14" i="7"/>
  <c r="K15" i="7"/>
  <c r="P15" i="7"/>
  <c r="J16" i="7"/>
  <c r="P16" i="7"/>
  <c r="J17" i="7"/>
  <c r="P17" i="7"/>
  <c r="J18" i="7"/>
  <c r="P18" i="7"/>
  <c r="K19" i="7"/>
  <c r="P19" i="7"/>
  <c r="J20" i="7"/>
  <c r="P20" i="7"/>
  <c r="K21" i="7"/>
  <c r="P21" i="7"/>
  <c r="J22" i="7"/>
  <c r="P22" i="7"/>
  <c r="J23" i="7"/>
  <c r="P23" i="7"/>
  <c r="K24" i="7"/>
  <c r="P24" i="7"/>
  <c r="K25" i="7"/>
  <c r="P25" i="7"/>
  <c r="K26" i="7"/>
  <c r="P26" i="7"/>
  <c r="J27" i="7"/>
  <c r="P27" i="7"/>
  <c r="J28" i="7"/>
  <c r="P28" i="7"/>
  <c r="K29" i="7"/>
  <c r="P29" i="7"/>
  <c r="K30" i="7"/>
  <c r="P30" i="7"/>
  <c r="K31" i="7"/>
  <c r="P31" i="7"/>
  <c r="J32" i="7"/>
  <c r="P32" i="7"/>
  <c r="K33" i="7"/>
  <c r="P33" i="7"/>
  <c r="K34" i="7"/>
  <c r="P34" i="7"/>
  <c r="K35" i="7"/>
  <c r="P35" i="7"/>
  <c r="J36" i="7"/>
  <c r="P36" i="7"/>
  <c r="J37" i="7"/>
  <c r="P37" i="7"/>
  <c r="J38" i="7"/>
  <c r="P38" i="7"/>
  <c r="K39" i="7"/>
  <c r="P39" i="7"/>
  <c r="J40" i="7"/>
  <c r="P40" i="7"/>
  <c r="K41" i="7"/>
  <c r="P41" i="7"/>
  <c r="J42" i="7"/>
  <c r="P42" i="7"/>
  <c r="J43" i="7"/>
  <c r="P43" i="7"/>
  <c r="J4" i="7"/>
  <c r="P4" i="7"/>
  <c r="M43" i="7"/>
  <c r="L43" i="7"/>
  <c r="I43" i="7"/>
  <c r="M42" i="7"/>
  <c r="L42" i="7"/>
  <c r="I42" i="7"/>
  <c r="M41" i="7"/>
  <c r="L41" i="7"/>
  <c r="I41" i="7"/>
  <c r="M40" i="7"/>
  <c r="L40" i="7"/>
  <c r="I40" i="7"/>
  <c r="M39" i="7"/>
  <c r="L39" i="7"/>
  <c r="I39" i="7"/>
  <c r="M38" i="7"/>
  <c r="L38" i="7"/>
  <c r="I38" i="7"/>
  <c r="M37" i="7"/>
  <c r="L37" i="7"/>
  <c r="I37" i="7"/>
  <c r="M36" i="7"/>
  <c r="L36" i="7"/>
  <c r="I36" i="7"/>
  <c r="M35" i="7"/>
  <c r="L35" i="7"/>
  <c r="I35" i="7"/>
  <c r="M34" i="7"/>
  <c r="L34" i="7"/>
  <c r="I34" i="7"/>
  <c r="M33" i="7"/>
  <c r="L33" i="7"/>
  <c r="I33" i="7"/>
  <c r="M32" i="7"/>
  <c r="L32" i="7"/>
  <c r="I32" i="7"/>
  <c r="M31" i="7"/>
  <c r="L31" i="7"/>
  <c r="I31" i="7"/>
  <c r="M30" i="7"/>
  <c r="L30" i="7"/>
  <c r="I30" i="7"/>
  <c r="M29" i="7"/>
  <c r="L29" i="7"/>
  <c r="I29" i="7"/>
  <c r="M28" i="7"/>
  <c r="L28" i="7"/>
  <c r="I28" i="7"/>
  <c r="M27" i="7"/>
  <c r="L27" i="7"/>
  <c r="I27" i="7"/>
  <c r="M26" i="7"/>
  <c r="L26" i="7"/>
  <c r="I26" i="7"/>
  <c r="M25" i="7"/>
  <c r="L25" i="7"/>
  <c r="I25" i="7"/>
  <c r="M24" i="7"/>
  <c r="L24" i="7"/>
  <c r="I24" i="7"/>
  <c r="M23" i="7"/>
  <c r="L23" i="7"/>
  <c r="I23" i="7"/>
  <c r="M22" i="7"/>
  <c r="L22" i="7"/>
  <c r="I22" i="7"/>
  <c r="M21" i="7"/>
  <c r="L21" i="7"/>
  <c r="I21" i="7"/>
  <c r="M20" i="7"/>
  <c r="L20" i="7"/>
  <c r="I20" i="7"/>
  <c r="M19" i="7"/>
  <c r="L19" i="7"/>
  <c r="I19" i="7"/>
  <c r="M18" i="7"/>
  <c r="L18" i="7"/>
  <c r="I18" i="7"/>
  <c r="M17" i="7"/>
  <c r="L17" i="7"/>
  <c r="I17" i="7"/>
  <c r="M16" i="7"/>
  <c r="L16" i="7"/>
  <c r="I16" i="7"/>
  <c r="M15" i="7"/>
  <c r="L15" i="7"/>
  <c r="I15" i="7"/>
  <c r="M14" i="7"/>
  <c r="L14" i="7"/>
  <c r="I14" i="7"/>
  <c r="M13" i="7"/>
  <c r="L13" i="7"/>
  <c r="I13" i="7"/>
  <c r="M12" i="7"/>
  <c r="L12" i="7"/>
  <c r="I12" i="7"/>
  <c r="M11" i="7"/>
  <c r="L11" i="7"/>
  <c r="I11" i="7"/>
  <c r="M10" i="7"/>
  <c r="L10" i="7"/>
  <c r="I10" i="7"/>
  <c r="M9" i="7"/>
  <c r="L9" i="7"/>
  <c r="I9" i="7"/>
  <c r="M8" i="7"/>
  <c r="L8" i="7"/>
  <c r="I8" i="7"/>
  <c r="M7" i="7"/>
  <c r="L7" i="7"/>
  <c r="I7" i="7"/>
  <c r="M5" i="7"/>
  <c r="L5" i="7"/>
  <c r="I5" i="7"/>
  <c r="M4" i="7"/>
  <c r="L4" i="7"/>
  <c r="I4" i="7"/>
  <c r="M6" i="7"/>
  <c r="L6" i="7"/>
  <c r="I6" i="7"/>
  <c r="M43" i="6"/>
  <c r="L43" i="6"/>
  <c r="K43" i="6"/>
  <c r="J43" i="6"/>
  <c r="I43" i="6"/>
  <c r="M42" i="6"/>
  <c r="L42" i="6"/>
  <c r="K42" i="6"/>
  <c r="J42" i="6"/>
  <c r="I42" i="6"/>
  <c r="M41" i="6"/>
  <c r="L41" i="6"/>
  <c r="K41" i="6"/>
  <c r="J41" i="6"/>
  <c r="I41" i="6"/>
  <c r="M40" i="6"/>
  <c r="L40" i="6"/>
  <c r="K40" i="6"/>
  <c r="J40" i="6"/>
  <c r="I40" i="6"/>
  <c r="M39" i="6"/>
  <c r="L39" i="6"/>
  <c r="K39" i="6"/>
  <c r="J39" i="6"/>
  <c r="I39" i="6"/>
  <c r="M38" i="6"/>
  <c r="L38" i="6"/>
  <c r="K38" i="6"/>
  <c r="J38" i="6"/>
  <c r="I38" i="6"/>
  <c r="M37" i="6"/>
  <c r="L37" i="6"/>
  <c r="K37" i="6"/>
  <c r="J37" i="6"/>
  <c r="I37" i="6"/>
  <c r="M36" i="6"/>
  <c r="L36" i="6"/>
  <c r="K36" i="6"/>
  <c r="J36" i="6"/>
  <c r="I36" i="6"/>
  <c r="M35" i="6"/>
  <c r="L35" i="6"/>
  <c r="K35" i="6"/>
  <c r="J35" i="6"/>
  <c r="I35" i="6"/>
  <c r="M34" i="6"/>
  <c r="L34" i="6"/>
  <c r="K34" i="6"/>
  <c r="J34" i="6"/>
  <c r="I34" i="6"/>
  <c r="M33" i="6"/>
  <c r="L33" i="6"/>
  <c r="K33" i="6"/>
  <c r="J33" i="6"/>
  <c r="I33" i="6"/>
  <c r="M32" i="6"/>
  <c r="L32" i="6"/>
  <c r="K32" i="6"/>
  <c r="J32" i="6"/>
  <c r="I32" i="6"/>
  <c r="M31" i="6"/>
  <c r="L31" i="6"/>
  <c r="K31" i="6"/>
  <c r="J31" i="6"/>
  <c r="I31" i="6"/>
  <c r="M30" i="6"/>
  <c r="L30" i="6"/>
  <c r="K30" i="6"/>
  <c r="J30" i="6"/>
  <c r="I30" i="6"/>
  <c r="M29" i="6"/>
  <c r="L29" i="6"/>
  <c r="K29" i="6"/>
  <c r="J29" i="6"/>
  <c r="I29" i="6"/>
  <c r="M28" i="6"/>
  <c r="L28" i="6"/>
  <c r="K28" i="6"/>
  <c r="J28" i="6"/>
  <c r="I28" i="6"/>
  <c r="M27" i="6"/>
  <c r="L27" i="6"/>
  <c r="K27" i="6"/>
  <c r="J27" i="6"/>
  <c r="I27" i="6"/>
  <c r="M26" i="6"/>
  <c r="L26" i="6"/>
  <c r="K26" i="6"/>
  <c r="J26" i="6"/>
  <c r="I26" i="6"/>
  <c r="M25" i="6"/>
  <c r="L25" i="6"/>
  <c r="K25" i="6"/>
  <c r="J25" i="6"/>
  <c r="I25" i="6"/>
  <c r="M24" i="6"/>
  <c r="L24" i="6"/>
  <c r="K24" i="6"/>
  <c r="J24" i="6"/>
  <c r="I24" i="6"/>
  <c r="M23" i="6"/>
  <c r="L23" i="6"/>
  <c r="K23" i="6"/>
  <c r="J23" i="6"/>
  <c r="I23" i="6"/>
  <c r="M22" i="6"/>
  <c r="L22" i="6"/>
  <c r="K22" i="6"/>
  <c r="J22" i="6"/>
  <c r="I22" i="6"/>
  <c r="M21" i="6"/>
  <c r="L21" i="6"/>
  <c r="K21" i="6"/>
  <c r="J21" i="6"/>
  <c r="I21" i="6"/>
  <c r="M20" i="6"/>
  <c r="L20" i="6"/>
  <c r="K20" i="6"/>
  <c r="J20" i="6"/>
  <c r="I20" i="6"/>
  <c r="M19" i="6"/>
  <c r="L19" i="6"/>
  <c r="K19" i="6"/>
  <c r="J19" i="6"/>
  <c r="I19" i="6"/>
  <c r="M18" i="6"/>
  <c r="L18" i="6"/>
  <c r="K18" i="6"/>
  <c r="J18" i="6"/>
  <c r="I18" i="6"/>
  <c r="M17" i="6"/>
  <c r="L17" i="6"/>
  <c r="K17" i="6"/>
  <c r="J17" i="6"/>
  <c r="I17" i="6"/>
  <c r="M16" i="6"/>
  <c r="L16" i="6"/>
  <c r="K16" i="6"/>
  <c r="J16" i="6"/>
  <c r="I16" i="6"/>
  <c r="M15" i="6"/>
  <c r="L15" i="6"/>
  <c r="K15" i="6"/>
  <c r="J15" i="6"/>
  <c r="I15" i="6"/>
  <c r="M14" i="6"/>
  <c r="L14" i="6"/>
  <c r="K14" i="6"/>
  <c r="J14" i="6"/>
  <c r="I14" i="6"/>
  <c r="M13" i="6"/>
  <c r="L13" i="6"/>
  <c r="K13" i="6"/>
  <c r="J13" i="6"/>
  <c r="I13" i="6"/>
  <c r="M12" i="6"/>
  <c r="L12" i="6"/>
  <c r="K12" i="6"/>
  <c r="J12" i="6"/>
  <c r="I12" i="6"/>
  <c r="M11" i="6"/>
  <c r="L11" i="6"/>
  <c r="K11" i="6"/>
  <c r="J11" i="6"/>
  <c r="I11" i="6"/>
  <c r="M10" i="6"/>
  <c r="L10" i="6"/>
  <c r="K10" i="6"/>
  <c r="J10" i="6"/>
  <c r="I10" i="6"/>
  <c r="M9" i="6"/>
  <c r="L9" i="6"/>
  <c r="K9" i="6"/>
  <c r="J9" i="6"/>
  <c r="I9" i="6"/>
  <c r="M8" i="6"/>
  <c r="L8" i="6"/>
  <c r="K8" i="6"/>
  <c r="J8" i="6"/>
  <c r="I8" i="6"/>
  <c r="M7" i="6"/>
  <c r="L7" i="6"/>
  <c r="K7" i="6"/>
  <c r="J7" i="6"/>
  <c r="I7" i="6"/>
  <c r="M6" i="6"/>
  <c r="L6" i="6"/>
  <c r="K6" i="6"/>
  <c r="J6" i="6"/>
  <c r="I6" i="6"/>
  <c r="M5" i="6"/>
  <c r="L5" i="6"/>
  <c r="K5" i="6"/>
  <c r="J5" i="6"/>
  <c r="I5" i="6"/>
  <c r="M4" i="6"/>
  <c r="L4" i="6"/>
  <c r="K4" i="6"/>
  <c r="J4" i="6"/>
  <c r="I4" i="6"/>
  <c r="I5" i="5"/>
  <c r="J5" i="5"/>
  <c r="K5" i="5"/>
  <c r="L5" i="5"/>
  <c r="M5" i="5"/>
  <c r="I6" i="5"/>
  <c r="J6" i="5"/>
  <c r="K6" i="5"/>
  <c r="L6" i="5"/>
  <c r="M6" i="5"/>
  <c r="I7" i="5"/>
  <c r="J7" i="5"/>
  <c r="K7" i="5"/>
  <c r="L7" i="5"/>
  <c r="M7" i="5"/>
  <c r="I8" i="5"/>
  <c r="J8" i="5"/>
  <c r="K8" i="5"/>
  <c r="L8" i="5"/>
  <c r="M8" i="5"/>
  <c r="I9" i="5"/>
  <c r="J9" i="5"/>
  <c r="K9" i="5"/>
  <c r="L9" i="5"/>
  <c r="M9" i="5"/>
  <c r="I10" i="5"/>
  <c r="J10" i="5"/>
  <c r="K10" i="5"/>
  <c r="L10" i="5"/>
  <c r="M10" i="5"/>
  <c r="I11" i="5"/>
  <c r="J11" i="5"/>
  <c r="K11" i="5"/>
  <c r="L11" i="5"/>
  <c r="M11" i="5"/>
  <c r="I12" i="5"/>
  <c r="J12" i="5"/>
  <c r="K12" i="5"/>
  <c r="L12" i="5"/>
  <c r="M12" i="5"/>
  <c r="I13" i="5"/>
  <c r="J13" i="5"/>
  <c r="K13" i="5"/>
  <c r="L13" i="5"/>
  <c r="M13" i="5"/>
  <c r="I14" i="5"/>
  <c r="J14" i="5"/>
  <c r="K14" i="5"/>
  <c r="L14" i="5"/>
  <c r="M14" i="5"/>
  <c r="I15" i="5"/>
  <c r="J15" i="5"/>
  <c r="K15" i="5"/>
  <c r="L15" i="5"/>
  <c r="M15" i="5"/>
  <c r="I16" i="5"/>
  <c r="J16" i="5"/>
  <c r="K16" i="5"/>
  <c r="L16" i="5"/>
  <c r="M16" i="5"/>
  <c r="I17" i="5"/>
  <c r="J17" i="5"/>
  <c r="K17" i="5"/>
  <c r="L17" i="5"/>
  <c r="M17" i="5"/>
  <c r="I18" i="5"/>
  <c r="J18" i="5"/>
  <c r="K18" i="5"/>
  <c r="L18" i="5"/>
  <c r="M18" i="5"/>
  <c r="I19" i="5"/>
  <c r="J19" i="5"/>
  <c r="K19" i="5"/>
  <c r="L19" i="5"/>
  <c r="M19" i="5"/>
  <c r="I20" i="5"/>
  <c r="J20" i="5"/>
  <c r="K20" i="5"/>
  <c r="L20" i="5"/>
  <c r="M20" i="5"/>
  <c r="I21" i="5"/>
  <c r="J21" i="5"/>
  <c r="K21" i="5"/>
  <c r="L21" i="5"/>
  <c r="M21" i="5"/>
  <c r="I22" i="5"/>
  <c r="J22" i="5"/>
  <c r="K22" i="5"/>
  <c r="L22" i="5"/>
  <c r="M22" i="5"/>
  <c r="I23" i="5"/>
  <c r="J23" i="5"/>
  <c r="K23" i="5"/>
  <c r="L23" i="5"/>
  <c r="M23" i="5"/>
  <c r="I24" i="5"/>
  <c r="J24" i="5"/>
  <c r="K24" i="5"/>
  <c r="L24" i="5"/>
  <c r="M24" i="5"/>
  <c r="I25" i="5"/>
  <c r="J25" i="5"/>
  <c r="K25" i="5"/>
  <c r="L25" i="5"/>
  <c r="M25" i="5"/>
  <c r="I26" i="5"/>
  <c r="J26" i="5"/>
  <c r="K26" i="5"/>
  <c r="L26" i="5"/>
  <c r="M26" i="5"/>
  <c r="I27" i="5"/>
  <c r="J27" i="5"/>
  <c r="K27" i="5"/>
  <c r="L27" i="5"/>
  <c r="M27" i="5"/>
  <c r="I28" i="5"/>
  <c r="J28" i="5"/>
  <c r="K28" i="5"/>
  <c r="L28" i="5"/>
  <c r="M28" i="5"/>
  <c r="I29" i="5"/>
  <c r="J29" i="5"/>
  <c r="K29" i="5"/>
  <c r="L29" i="5"/>
  <c r="M29" i="5"/>
  <c r="I30" i="5"/>
  <c r="J30" i="5"/>
  <c r="K30" i="5"/>
  <c r="L30" i="5"/>
  <c r="M30" i="5"/>
  <c r="I31" i="5"/>
  <c r="J31" i="5"/>
  <c r="K31" i="5"/>
  <c r="L31" i="5"/>
  <c r="M31" i="5"/>
  <c r="I32" i="5"/>
  <c r="J32" i="5"/>
  <c r="K32" i="5"/>
  <c r="L32" i="5"/>
  <c r="M32" i="5"/>
  <c r="I33" i="5"/>
  <c r="J33" i="5"/>
  <c r="K33" i="5"/>
  <c r="L33" i="5"/>
  <c r="M33" i="5"/>
  <c r="I34" i="5"/>
  <c r="J34" i="5"/>
  <c r="K34" i="5"/>
  <c r="L34" i="5"/>
  <c r="M34" i="5"/>
  <c r="I35" i="5"/>
  <c r="J35" i="5"/>
  <c r="K35" i="5"/>
  <c r="L35" i="5"/>
  <c r="M35" i="5"/>
  <c r="I36" i="5"/>
  <c r="J36" i="5"/>
  <c r="K36" i="5"/>
  <c r="L36" i="5"/>
  <c r="M36" i="5"/>
  <c r="I37" i="5"/>
  <c r="J37" i="5"/>
  <c r="K37" i="5"/>
  <c r="L37" i="5"/>
  <c r="M37" i="5"/>
  <c r="I38" i="5"/>
  <c r="J38" i="5"/>
  <c r="K38" i="5"/>
  <c r="L38" i="5"/>
  <c r="M38" i="5"/>
  <c r="I39" i="5"/>
  <c r="J39" i="5"/>
  <c r="K39" i="5"/>
  <c r="L39" i="5"/>
  <c r="M39" i="5"/>
  <c r="I40" i="5"/>
  <c r="J40" i="5"/>
  <c r="K40" i="5"/>
  <c r="L40" i="5"/>
  <c r="M40" i="5"/>
  <c r="I41" i="5"/>
  <c r="J41" i="5"/>
  <c r="K41" i="5"/>
  <c r="L41" i="5"/>
  <c r="M41" i="5"/>
  <c r="I42" i="5"/>
  <c r="J42" i="5"/>
  <c r="K42" i="5"/>
  <c r="L42" i="5"/>
  <c r="M42" i="5"/>
  <c r="I43" i="5"/>
  <c r="J43" i="5"/>
  <c r="K43" i="5"/>
  <c r="L43" i="5"/>
  <c r="M43" i="5"/>
  <c r="K4" i="5"/>
  <c r="J4" i="5"/>
  <c r="M4" i="5"/>
  <c r="L4" i="5"/>
  <c r="I4" i="5"/>
</calcChain>
</file>

<file path=xl/sharedStrings.xml><?xml version="1.0" encoding="utf-8"?>
<sst xmlns="http://schemas.openxmlformats.org/spreadsheetml/2006/main" count="1206" uniqueCount="172">
  <si>
    <t>Par</t>
  </si>
  <si>
    <t>Palabra1</t>
  </si>
  <si>
    <t>Palabra2</t>
  </si>
  <si>
    <t>Dificultad</t>
  </si>
  <si>
    <t>Tipo</t>
  </si>
  <si>
    <t>gato</t>
  </si>
  <si>
    <t>caballo</t>
  </si>
  <si>
    <t>perro</t>
  </si>
  <si>
    <t>nene</t>
  </si>
  <si>
    <t>muñeca</t>
  </si>
  <si>
    <t>mochila</t>
  </si>
  <si>
    <t>boca</t>
  </si>
  <si>
    <t>cabeza</t>
  </si>
  <si>
    <t>zapatillas</t>
  </si>
  <si>
    <t>camas</t>
  </si>
  <si>
    <t>pantalón</t>
  </si>
  <si>
    <t>lápiz</t>
  </si>
  <si>
    <t>casa</t>
  </si>
  <si>
    <t>comida</t>
  </si>
  <si>
    <t>tirar</t>
  </si>
  <si>
    <t>correr</t>
  </si>
  <si>
    <t>jugar</t>
  </si>
  <si>
    <t>dormir</t>
  </si>
  <si>
    <t>tocar</t>
  </si>
  <si>
    <t>romper</t>
  </si>
  <si>
    <t>saltar</t>
  </si>
  <si>
    <t>llorar</t>
  </si>
  <si>
    <t>limpio</t>
  </si>
  <si>
    <t>sucio</t>
  </si>
  <si>
    <t>lleno</t>
  </si>
  <si>
    <t>largo</t>
  </si>
  <si>
    <t>rojo</t>
  </si>
  <si>
    <t>grande</t>
  </si>
  <si>
    <t>bicicleta</t>
  </si>
  <si>
    <t>tijera</t>
  </si>
  <si>
    <t>avión</t>
  </si>
  <si>
    <t>colectivo</t>
  </si>
  <si>
    <t>camión</t>
  </si>
  <si>
    <t>gorro</t>
  </si>
  <si>
    <t>tren</t>
  </si>
  <si>
    <t>barco</t>
  </si>
  <si>
    <t>BOTON</t>
  </si>
  <si>
    <t>pez</t>
  </si>
  <si>
    <t>tortuga</t>
  </si>
  <si>
    <t>mariposa</t>
  </si>
  <si>
    <t>pato</t>
  </si>
  <si>
    <t>HOMBRE</t>
  </si>
  <si>
    <t>patear</t>
  </si>
  <si>
    <t>arrancar</t>
  </si>
  <si>
    <t>atar</t>
  </si>
  <si>
    <t>pisar</t>
  </si>
  <si>
    <t>reir</t>
  </si>
  <si>
    <t>peinar</t>
  </si>
  <si>
    <t>atrapar</t>
  </si>
  <si>
    <t>soplar</t>
  </si>
  <si>
    <t>triste</t>
  </si>
  <si>
    <t>contento</t>
  </si>
  <si>
    <t>redondo</t>
  </si>
  <si>
    <t>oscuro</t>
  </si>
  <si>
    <t>pesado</t>
  </si>
  <si>
    <t>roto</t>
  </si>
  <si>
    <t>pingüino</t>
  </si>
  <si>
    <t>canguro</t>
  </si>
  <si>
    <t>río</t>
  </si>
  <si>
    <t>bosque</t>
  </si>
  <si>
    <t>grupo</t>
  </si>
  <si>
    <t>médico</t>
  </si>
  <si>
    <t>canilla</t>
  </si>
  <si>
    <t>vela</t>
  </si>
  <si>
    <t>bolso</t>
  </si>
  <si>
    <t>mueble</t>
  </si>
  <si>
    <t>loro</t>
  </si>
  <si>
    <t>mosquito</t>
  </si>
  <si>
    <t>helicóptero</t>
  </si>
  <si>
    <t>accidente</t>
  </si>
  <si>
    <t>nadar</t>
  </si>
  <si>
    <t>pescar</t>
  </si>
  <si>
    <t>inflar</t>
  </si>
  <si>
    <t>atajar</t>
  </si>
  <si>
    <t>clavar</t>
  </si>
  <si>
    <t>barrer</t>
  </si>
  <si>
    <t>rayado</t>
  </si>
  <si>
    <t>peludo</t>
  </si>
  <si>
    <t>joven</t>
  </si>
  <si>
    <t>descalzo</t>
  </si>
  <si>
    <t>facil</t>
  </si>
  <si>
    <t>sust</t>
  </si>
  <si>
    <t>verbo</t>
  </si>
  <si>
    <t>adj</t>
  </si>
  <si>
    <t>moderado</t>
  </si>
  <si>
    <t>dificil</t>
  </si>
  <si>
    <t>rand</t>
  </si>
  <si>
    <t>Copiar y pegar la lista original</t>
  </si>
  <si>
    <t>Reordenarla con numeros aleatorios</t>
  </si>
  <si>
    <t>lado</t>
  </si>
  <si>
    <t>lado_fijo</t>
  </si>
  <si>
    <t>DER</t>
  </si>
  <si>
    <t>IZQ</t>
  </si>
  <si>
    <t>Pedir</t>
  </si>
  <si>
    <t>Pedir_fijo</t>
  </si>
  <si>
    <t xml:space="preserve"> </t>
  </si>
  <si>
    <t>Definir que lado sera pedido en el grupo 1 con una variable aleatoria</t>
  </si>
  <si>
    <t>Atribuir las palabras a los lados con una variable aleatoria</t>
  </si>
  <si>
    <t>Corregir casos para que no haya secuencias de mas de 2 der o izq seguidos, y corregir casos para que no haya secuencias de 4 o mas mod/dificil seguidos</t>
  </si>
  <si>
    <t>Pedir_grupo1</t>
  </si>
  <si>
    <t>Pedir_grupo2</t>
  </si>
  <si>
    <t>oreja</t>
  </si>
  <si>
    <t>entrenamiento</t>
  </si>
  <si>
    <t>frame1</t>
  </si>
  <si>
    <t>frame2</t>
  </si>
  <si>
    <t>amarillo</t>
  </si>
  <si>
    <t>verde</t>
  </si>
  <si>
    <t>sonreir</t>
  </si>
  <si>
    <t>abrir</t>
  </si>
  <si>
    <t>lavar</t>
  </si>
  <si>
    <t>comer</t>
  </si>
  <si>
    <t>limpia</t>
  </si>
  <si>
    <t>sucia</t>
  </si>
  <si>
    <t>boton</t>
  </si>
  <si>
    <t>hombre</t>
  </si>
  <si>
    <t>pesada</t>
  </si>
  <si>
    <t>rota</t>
  </si>
  <si>
    <t>lampara</t>
  </si>
  <si>
    <t>empanada</t>
  </si>
  <si>
    <t>alto</t>
  </si>
  <si>
    <t>mano</t>
  </si>
  <si>
    <t>la</t>
  </si>
  <si>
    <t>el</t>
  </si>
  <si>
    <t>el que està</t>
  </si>
  <si>
    <t>onset</t>
  </si>
  <si>
    <t>coda</t>
  </si>
  <si>
    <t>las</t>
  </si>
  <si>
    <t>la mano</t>
  </si>
  <si>
    <t>el vaso</t>
  </si>
  <si>
    <t>el hombre</t>
  </si>
  <si>
    <t>la forma</t>
  </si>
  <si>
    <t>redonda</t>
  </si>
  <si>
    <t>oscura</t>
  </si>
  <si>
    <t>la caja</t>
  </si>
  <si>
    <t>el animal</t>
  </si>
  <si>
    <t>sonriendo</t>
  </si>
  <si>
    <t>abriendo</t>
  </si>
  <si>
    <t>lavando</t>
  </si>
  <si>
    <t>tocando</t>
  </si>
  <si>
    <t>jugando</t>
  </si>
  <si>
    <t>saltando</t>
  </si>
  <si>
    <t>pateando</t>
  </si>
  <si>
    <t>atando</t>
  </si>
  <si>
    <t>el que se està</t>
  </si>
  <si>
    <t>riendo</t>
  </si>
  <si>
    <t>atrapando</t>
  </si>
  <si>
    <t>la que està</t>
  </si>
  <si>
    <t>nadando</t>
  </si>
  <si>
    <t>inflando</t>
  </si>
  <si>
    <t>clavando</t>
  </si>
  <si>
    <t>form1</t>
  </si>
  <si>
    <t>form2</t>
  </si>
  <si>
    <t>tirando</t>
  </si>
  <si>
    <t>comiendo</t>
  </si>
  <si>
    <t>rompiendo</t>
  </si>
  <si>
    <t>durmiendo</t>
  </si>
  <si>
    <t>llorando</t>
  </si>
  <si>
    <t>arrancando</t>
  </si>
  <si>
    <t>pisando</t>
  </si>
  <si>
    <t>peinando</t>
  </si>
  <si>
    <t>soplando</t>
  </si>
  <si>
    <t>pescando</t>
  </si>
  <si>
    <t>atajando</t>
  </si>
  <si>
    <t>barriendo</t>
  </si>
  <si>
    <t>phrase1</t>
  </si>
  <si>
    <t>phrase2</t>
  </si>
  <si>
    <t xml:space="preserve"> 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</si>
</sst>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2" borderId="0" xfId="0" applyFill="1"/>
  </cellXfs>
  <cellStyles count="37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workbookViewId="0">
      <selection activeCell="L4" sqref="L4:M48"/>
    </sheetView>
  </sheetViews>
  <sheetFormatPr baseColWidth="10" defaultRowHeight="15" x14ac:dyDescent="0"/>
  <cols>
    <col min="2" max="3" width="10.83203125" style="2"/>
    <col min="10" max="10" width="11.6640625" style="2" bestFit="1" customWidth="1"/>
    <col min="11" max="11" width="11.6640625" style="2" customWidth="1"/>
    <col min="12" max="12" width="29.33203125" bestFit="1" customWidth="1"/>
    <col min="13" max="13" width="27.83203125" bestFit="1" customWidth="1"/>
  </cols>
  <sheetData>
    <row r="1" spans="1:17">
      <c r="A1" t="s">
        <v>92</v>
      </c>
    </row>
    <row r="3" spans="1:17">
      <c r="A3" t="s">
        <v>0</v>
      </c>
      <c r="B3" s="2" t="s">
        <v>1</v>
      </c>
      <c r="C3" s="2" t="s">
        <v>2</v>
      </c>
      <c r="D3" t="s">
        <v>3</v>
      </c>
      <c r="E3" t="s">
        <v>4</v>
      </c>
      <c r="F3" t="s">
        <v>129</v>
      </c>
      <c r="G3" t="s">
        <v>155</v>
      </c>
      <c r="H3" t="s">
        <v>156</v>
      </c>
      <c r="I3" t="s">
        <v>130</v>
      </c>
      <c r="J3" s="2" t="s">
        <v>169</v>
      </c>
      <c r="K3" s="2" t="s">
        <v>170</v>
      </c>
      <c r="L3" t="s">
        <v>108</v>
      </c>
      <c r="M3" t="s">
        <v>109</v>
      </c>
    </row>
    <row r="4" spans="1:17">
      <c r="A4">
        <v>1</v>
      </c>
      <c r="B4" s="2" t="s">
        <v>125</v>
      </c>
      <c r="C4" s="2" t="s">
        <v>106</v>
      </c>
      <c r="D4" t="s">
        <v>107</v>
      </c>
      <c r="E4" t="s">
        <v>86</v>
      </c>
      <c r="F4" t="s">
        <v>126</v>
      </c>
      <c r="G4" t="str">
        <f>IF(E4="verbo","SEE",B4)</f>
        <v>mano</v>
      </c>
      <c r="H4" t="str">
        <f>IF(E4="verbo","SEE",C4)</f>
        <v>oreja</v>
      </c>
      <c r="I4" t="s">
        <v>100</v>
      </c>
      <c r="J4" s="2" t="str">
        <f>CONCATENATE("tocà ",F4," ", G4,I4)</f>
        <v xml:space="preserve">tocà la mano </v>
      </c>
      <c r="K4" s="2" t="str">
        <f>CONCATENATE("tocà ",F4," ", H4,I4)</f>
        <v xml:space="preserve">tocà la oreja </v>
      </c>
      <c r="L4" t="str">
        <f>CONCATENATE("¿Cuál es la ",B4,"? Tocala")</f>
        <v>¿Cuál es la mano? Tocala</v>
      </c>
      <c r="M4" t="str">
        <f>CONCATENATE("¿Cuál es la ",C4,"? Tocala")</f>
        <v>¿Cuál es la oreja? Tocala</v>
      </c>
      <c r="N4" t="str">
        <f>CONCATENATE("say -v Paulina "," "" ",L4," "" ","-o ",B4, ".AIFF")</f>
        <v>say -v Paulina  " ¿Cuál es la mano? Tocala " -o mano.AIFF</v>
      </c>
      <c r="O4" t="str">
        <f t="shared" ref="O4:O48" si="0">CONCATENATE("say -v Paulina "," "" ",M4," "" ","-o ",C4, ".AIFF")</f>
        <v>say -v Paulina  " ¿Cuál es la oreja? Tocala " -o oreja.AIFF</v>
      </c>
      <c r="P4" t="str">
        <f>CONCATENATE("ffmpeg -i ",B4, ".AIFF  ",B4,".mp3")</f>
        <v>ffmpeg -i mano.AIFF  mano.mp3</v>
      </c>
      <c r="Q4" t="str">
        <f t="shared" ref="Q4:Q48" si="1">CONCATENATE("ffmpeg -i ",C4, ".AIFF  ",C4,".mp3")</f>
        <v>ffmpeg -i oreja.AIFF  oreja.mp3</v>
      </c>
    </row>
    <row r="5" spans="1:17">
      <c r="A5">
        <v>2</v>
      </c>
      <c r="B5" s="2" t="s">
        <v>110</v>
      </c>
      <c r="C5" s="2" t="s">
        <v>111</v>
      </c>
      <c r="D5" t="s">
        <v>107</v>
      </c>
      <c r="E5" t="s">
        <v>88</v>
      </c>
      <c r="F5" t="s">
        <v>127</v>
      </c>
      <c r="G5" t="str">
        <f t="shared" ref="G5:G48" si="2">IF(E5="verbo","SEE",B5)</f>
        <v>amarillo</v>
      </c>
      <c r="H5" t="str">
        <f>IF(E5="verbo","SEE",C5)</f>
        <v>verde</v>
      </c>
      <c r="I5" t="s">
        <v>100</v>
      </c>
      <c r="J5" s="2" t="str">
        <f t="shared" ref="J5:J48" si="3">CONCATENATE("tocà ",F5," ", G5,I5)</f>
        <v xml:space="preserve">tocà el amarillo </v>
      </c>
      <c r="K5" s="2" t="str">
        <f t="shared" ref="K5:K48" si="4">CONCATENATE("tocà ",F5," ", H5,I5)</f>
        <v xml:space="preserve">tocà el verde </v>
      </c>
      <c r="L5" t="str">
        <f>CONCATENATE("¿Cuál es ",B5,"? Tocalo")</f>
        <v>¿Cuál es amarillo? Tocalo</v>
      </c>
      <c r="M5" t="str">
        <f>CONCATENATE("¿Cuál es ",C5,"? Tocalo")</f>
        <v>¿Cuál es verde? Tocalo</v>
      </c>
      <c r="N5" t="str">
        <f t="shared" ref="N5:N48" si="5">CONCATENATE("say -v Paulina "," "" ",L5," "" ","-o ",B5, ".AIFF")</f>
        <v>say -v Paulina  " ¿Cuál es amarillo? Tocalo " -o amarillo.AIFF</v>
      </c>
      <c r="O5" t="str">
        <f t="shared" si="0"/>
        <v>say -v Paulina  " ¿Cuál es verde? Tocalo " -o verde.AIFF</v>
      </c>
      <c r="P5" t="str">
        <f t="shared" ref="P5:P48" si="6">CONCATENATE("ffmpeg -i ",B5, ".AIFF  ",B5,".mp3")</f>
        <v>ffmpeg -i amarillo.AIFF  amarillo.mp3</v>
      </c>
      <c r="Q5" t="str">
        <f t="shared" si="1"/>
        <v>ffmpeg -i verde.AIFF  verde.mp3</v>
      </c>
    </row>
    <row r="6" spans="1:17">
      <c r="A6">
        <v>3</v>
      </c>
      <c r="B6" s="2" t="s">
        <v>20</v>
      </c>
      <c r="C6" s="2" t="s">
        <v>112</v>
      </c>
      <c r="D6" t="s">
        <v>107</v>
      </c>
      <c r="E6" t="s">
        <v>87</v>
      </c>
      <c r="F6" t="s">
        <v>128</v>
      </c>
      <c r="G6" t="s">
        <v>140</v>
      </c>
      <c r="H6" t="s">
        <v>140</v>
      </c>
      <c r="I6" t="s">
        <v>100</v>
      </c>
      <c r="J6" s="2" t="str">
        <f t="shared" si="3"/>
        <v xml:space="preserve">tocà el que està sonriendo </v>
      </c>
      <c r="K6" s="2" t="str">
        <f t="shared" si="4"/>
        <v xml:space="preserve">tocà el que està sonriendo </v>
      </c>
      <c r="L6" t="str">
        <f>CONCATENATE("¿Cuál está corriendo? Tocalo")</f>
        <v>¿Cuál está corriendo? Tocalo</v>
      </c>
      <c r="M6" t="str">
        <f>CONCATENATE("¿Cuál está sonriendo? Tocalo")</f>
        <v>¿Cuál está sonriendo? Tocalo</v>
      </c>
      <c r="N6" t="str">
        <f t="shared" si="5"/>
        <v>say -v Paulina  " ¿Cuál está corriendo? Tocalo " -o correr.AIFF</v>
      </c>
      <c r="O6" t="str">
        <f t="shared" si="0"/>
        <v>say -v Paulina  " ¿Cuál está sonriendo? Tocalo " -o sonreir.AIFF</v>
      </c>
      <c r="P6" t="str">
        <f t="shared" si="6"/>
        <v>ffmpeg -i correr.AIFF  correr.mp3</v>
      </c>
      <c r="Q6" t="str">
        <f t="shared" si="1"/>
        <v>ffmpeg -i sonreir.AIFF  sonreir.mp3</v>
      </c>
    </row>
    <row r="7" spans="1:17">
      <c r="A7">
        <v>4</v>
      </c>
      <c r="B7" s="2" t="s">
        <v>113</v>
      </c>
      <c r="C7" s="2" t="s">
        <v>19</v>
      </c>
      <c r="D7" t="s">
        <v>107</v>
      </c>
      <c r="E7" t="s">
        <v>87</v>
      </c>
      <c r="F7" t="s">
        <v>128</v>
      </c>
      <c r="G7" t="s">
        <v>141</v>
      </c>
      <c r="H7" t="s">
        <v>157</v>
      </c>
      <c r="I7" t="s">
        <v>171</v>
      </c>
      <c r="J7" s="2" t="str">
        <f t="shared" si="3"/>
        <v>tocà el que està abriendo algo</v>
      </c>
      <c r="K7" s="2" t="str">
        <f t="shared" si="4"/>
        <v>tocà el que està tirando algo</v>
      </c>
      <c r="L7" t="str">
        <f>CONCATENATE("¿Quién está abriendo algo? Tocalo")</f>
        <v>¿Quién está abriendo algo? Tocalo</v>
      </c>
      <c r="M7" t="str">
        <f>CONCATENATE("¿Quién está tirando algo? Tocalo")</f>
        <v>¿Quién está tirando algo? Tocalo</v>
      </c>
      <c r="N7" t="str">
        <f t="shared" si="5"/>
        <v>say -v Paulina  " ¿Quién está abriendo algo? Tocalo " -o abrir.AIFF</v>
      </c>
      <c r="O7" t="str">
        <f t="shared" si="0"/>
        <v>say -v Paulina  " ¿Quién está tirando algo? Tocalo " -o tirar.AIFF</v>
      </c>
      <c r="P7" t="str">
        <f t="shared" si="6"/>
        <v>ffmpeg -i abrir.AIFF  abrir.mp3</v>
      </c>
      <c r="Q7" t="str">
        <f t="shared" si="1"/>
        <v>ffmpeg -i tirar.AIFF  tirar.mp3</v>
      </c>
    </row>
    <row r="8" spans="1:17">
      <c r="A8">
        <v>5</v>
      </c>
      <c r="B8" s="2" t="s">
        <v>5</v>
      </c>
      <c r="C8" s="2" t="s">
        <v>6</v>
      </c>
      <c r="D8" t="s">
        <v>85</v>
      </c>
      <c r="E8" t="s">
        <v>86</v>
      </c>
      <c r="F8" t="s">
        <v>127</v>
      </c>
      <c r="G8" t="str">
        <f t="shared" si="2"/>
        <v>gato</v>
      </c>
      <c r="H8" t="str">
        <f t="shared" ref="H8:H14" si="7">IF(E8="verbo","SEE",C8)</f>
        <v>caballo</v>
      </c>
      <c r="I8" t="s">
        <v>100</v>
      </c>
      <c r="J8" s="2" t="str">
        <f t="shared" si="3"/>
        <v xml:space="preserve">tocà el gato </v>
      </c>
      <c r="K8" s="2" t="str">
        <f t="shared" si="4"/>
        <v xml:space="preserve">tocà el caballo </v>
      </c>
      <c r="L8" t="str">
        <f>CONCATENATE("¿Cuál es el ",B8,"? Tocalo")</f>
        <v>¿Cuál es el gato? Tocalo</v>
      </c>
      <c r="M8" t="str">
        <f>CONCATENATE("¿Cuál es el ",C8,"? Tocalo")</f>
        <v>¿Cuál es el caballo? Tocalo</v>
      </c>
      <c r="N8" t="str">
        <f t="shared" si="5"/>
        <v>say -v Paulina  " ¿Cuál es el gato? Tocalo " -o gato.AIFF</v>
      </c>
      <c r="O8" t="str">
        <f t="shared" si="0"/>
        <v>say -v Paulina  " ¿Cuál es el caballo? Tocalo " -o caballo.AIFF</v>
      </c>
      <c r="P8" t="str">
        <f t="shared" si="6"/>
        <v>ffmpeg -i gato.AIFF  gato.mp3</v>
      </c>
      <c r="Q8" t="str">
        <f t="shared" si="1"/>
        <v>ffmpeg -i caballo.AIFF  caballo.mp3</v>
      </c>
    </row>
    <row r="9" spans="1:17">
      <c r="A9">
        <v>6</v>
      </c>
      <c r="B9" s="2" t="s">
        <v>7</v>
      </c>
      <c r="C9" s="2" t="s">
        <v>8</v>
      </c>
      <c r="D9" t="s">
        <v>85</v>
      </c>
      <c r="E9" t="s">
        <v>86</v>
      </c>
      <c r="F9" t="s">
        <v>127</v>
      </c>
      <c r="G9" t="str">
        <f t="shared" si="2"/>
        <v>perro</v>
      </c>
      <c r="H9" t="str">
        <f t="shared" si="7"/>
        <v>nene</v>
      </c>
      <c r="I9" t="s">
        <v>100</v>
      </c>
      <c r="J9" s="2" t="str">
        <f t="shared" si="3"/>
        <v xml:space="preserve">tocà el perro </v>
      </c>
      <c r="K9" s="2" t="str">
        <f t="shared" si="4"/>
        <v xml:space="preserve">tocà el nene </v>
      </c>
      <c r="L9" t="str">
        <f>CONCATENATE("¿Cuál es el ",B9,"? Tocalo")</f>
        <v>¿Cuál es el perro? Tocalo</v>
      </c>
      <c r="M9" t="str">
        <f>CONCATENATE("¿Cuál es el ",C9,"? Tocalo")</f>
        <v>¿Cuál es el nene? Tocalo</v>
      </c>
      <c r="N9" t="str">
        <f t="shared" si="5"/>
        <v>say -v Paulina  " ¿Cuál es el perro? Tocalo " -o perro.AIFF</v>
      </c>
      <c r="O9" t="str">
        <f t="shared" si="0"/>
        <v>say -v Paulina  " ¿Cuál es el nene? Tocalo " -o nene.AIFF</v>
      </c>
      <c r="P9" t="str">
        <f t="shared" si="6"/>
        <v>ffmpeg -i perro.AIFF  perro.mp3</v>
      </c>
      <c r="Q9" t="str">
        <f t="shared" si="1"/>
        <v>ffmpeg -i nene.AIFF  nene.mp3</v>
      </c>
    </row>
    <row r="10" spans="1:17">
      <c r="A10">
        <v>7</v>
      </c>
      <c r="B10" s="2" t="s">
        <v>9</v>
      </c>
      <c r="C10" s="2" t="s">
        <v>10</v>
      </c>
      <c r="D10" t="s">
        <v>85</v>
      </c>
      <c r="E10" t="s">
        <v>86</v>
      </c>
      <c r="F10" t="s">
        <v>126</v>
      </c>
      <c r="G10" t="str">
        <f t="shared" si="2"/>
        <v>muñeca</v>
      </c>
      <c r="H10" t="str">
        <f t="shared" si="7"/>
        <v>mochila</v>
      </c>
      <c r="I10" t="s">
        <v>100</v>
      </c>
      <c r="J10" s="2" t="str">
        <f t="shared" si="3"/>
        <v xml:space="preserve">tocà la muñeca </v>
      </c>
      <c r="K10" s="2" t="str">
        <f t="shared" si="4"/>
        <v xml:space="preserve">tocà la mochila </v>
      </c>
      <c r="L10" t="str">
        <f>CONCATENATE("¿Cuál es la ",B10,"? Tocala")</f>
        <v>¿Cuál es la muñeca? Tocala</v>
      </c>
      <c r="M10" t="str">
        <f>CONCATENATE("¿Cuál es la ",C10,"? Tocala")</f>
        <v>¿Cuál es la mochila? Tocala</v>
      </c>
      <c r="N10" t="str">
        <f t="shared" si="5"/>
        <v>say -v Paulina  " ¿Cuál es la muñeca? Tocala " -o muñeca.AIFF</v>
      </c>
      <c r="O10" t="str">
        <f t="shared" si="0"/>
        <v>say -v Paulina  " ¿Cuál es la mochila? Tocala " -o mochila.AIFF</v>
      </c>
      <c r="P10" t="str">
        <f t="shared" si="6"/>
        <v>ffmpeg -i muñeca.AIFF  muñeca.mp3</v>
      </c>
      <c r="Q10" t="str">
        <f t="shared" si="1"/>
        <v>ffmpeg -i mochila.AIFF  mochila.mp3</v>
      </c>
    </row>
    <row r="11" spans="1:17">
      <c r="A11">
        <v>8</v>
      </c>
      <c r="B11" s="2" t="s">
        <v>11</v>
      </c>
      <c r="C11" s="2" t="s">
        <v>12</v>
      </c>
      <c r="D11" t="s">
        <v>85</v>
      </c>
      <c r="E11" t="s">
        <v>86</v>
      </c>
      <c r="F11" t="s">
        <v>126</v>
      </c>
      <c r="G11" t="str">
        <f t="shared" si="2"/>
        <v>boca</v>
      </c>
      <c r="H11" t="str">
        <f t="shared" si="7"/>
        <v>cabeza</v>
      </c>
      <c r="I11" t="s">
        <v>100</v>
      </c>
      <c r="J11" s="2" t="str">
        <f t="shared" si="3"/>
        <v xml:space="preserve">tocà la boca </v>
      </c>
      <c r="K11" s="2" t="str">
        <f t="shared" si="4"/>
        <v xml:space="preserve">tocà la cabeza </v>
      </c>
      <c r="L11" t="str">
        <f>CONCATENATE("¿Cuál es la ",B11,"? Tocala")</f>
        <v>¿Cuál es la boca? Tocala</v>
      </c>
      <c r="M11" t="str">
        <f>CONCATENATE("¿Cuál es la ",C11,"? Tocala")</f>
        <v>¿Cuál es la cabeza? Tocala</v>
      </c>
      <c r="N11" t="str">
        <f t="shared" si="5"/>
        <v>say -v Paulina  " ¿Cuál es la boca? Tocala " -o boca.AIFF</v>
      </c>
      <c r="O11" t="str">
        <f t="shared" si="0"/>
        <v>say -v Paulina  " ¿Cuál es la cabeza? Tocala " -o cabeza.AIFF</v>
      </c>
      <c r="P11" t="str">
        <f t="shared" si="6"/>
        <v>ffmpeg -i boca.AIFF  boca.mp3</v>
      </c>
      <c r="Q11" t="str">
        <f t="shared" si="1"/>
        <v>ffmpeg -i cabeza.AIFF  cabeza.mp3</v>
      </c>
    </row>
    <row r="12" spans="1:17">
      <c r="A12">
        <v>9</v>
      </c>
      <c r="B12" s="2" t="s">
        <v>13</v>
      </c>
      <c r="C12" s="2" t="s">
        <v>14</v>
      </c>
      <c r="D12" t="s">
        <v>85</v>
      </c>
      <c r="E12" t="s">
        <v>86</v>
      </c>
      <c r="F12" t="s">
        <v>131</v>
      </c>
      <c r="G12" t="str">
        <f t="shared" si="2"/>
        <v>zapatillas</v>
      </c>
      <c r="H12" t="str">
        <f t="shared" si="7"/>
        <v>camas</v>
      </c>
      <c r="I12" t="s">
        <v>100</v>
      </c>
      <c r="J12" s="2" t="str">
        <f t="shared" si="3"/>
        <v xml:space="preserve">tocà las zapatillas </v>
      </c>
      <c r="K12" s="2" t="str">
        <f t="shared" si="4"/>
        <v xml:space="preserve">tocà las camas </v>
      </c>
      <c r="L12" t="str">
        <f>CONCATENATE("¿Cuáles son las ",B12,"? Tocalas")</f>
        <v>¿Cuáles son las zapatillas? Tocalas</v>
      </c>
      <c r="M12" t="str">
        <f>CONCATENATE("¿Cuáles son las ",C12,"? Tocalas")</f>
        <v>¿Cuáles son las camas? Tocalas</v>
      </c>
      <c r="N12" t="str">
        <f t="shared" si="5"/>
        <v>say -v Paulina  " ¿Cuáles son las zapatillas? Tocalas " -o zapatillas.AIFF</v>
      </c>
      <c r="O12" t="str">
        <f t="shared" si="0"/>
        <v>say -v Paulina  " ¿Cuáles son las camas? Tocalas " -o camas.AIFF</v>
      </c>
      <c r="P12" t="str">
        <f t="shared" si="6"/>
        <v>ffmpeg -i zapatillas.AIFF  zapatillas.mp3</v>
      </c>
      <c r="Q12" t="str">
        <f t="shared" si="1"/>
        <v>ffmpeg -i camas.AIFF  camas.mp3</v>
      </c>
    </row>
    <row r="13" spans="1:17">
      <c r="A13">
        <v>10</v>
      </c>
      <c r="B13" s="2" t="s">
        <v>15</v>
      </c>
      <c r="C13" s="2" t="s">
        <v>16</v>
      </c>
      <c r="D13" t="s">
        <v>85</v>
      </c>
      <c r="E13" t="s">
        <v>86</v>
      </c>
      <c r="F13" t="s">
        <v>127</v>
      </c>
      <c r="G13" t="str">
        <f t="shared" si="2"/>
        <v>pantalón</v>
      </c>
      <c r="H13" t="str">
        <f t="shared" si="7"/>
        <v>lápiz</v>
      </c>
      <c r="I13" t="s">
        <v>100</v>
      </c>
      <c r="J13" s="2" t="str">
        <f t="shared" si="3"/>
        <v xml:space="preserve">tocà el pantalón </v>
      </c>
      <c r="K13" s="2" t="str">
        <f t="shared" si="4"/>
        <v xml:space="preserve">tocà el lápiz </v>
      </c>
      <c r="L13" t="str">
        <f>CONCATENATE("¿Cuál es el ",B13,"? Tocalo")</f>
        <v>¿Cuál es el pantalón? Tocalo</v>
      </c>
      <c r="M13" t="str">
        <f>CONCATENATE("¿Cuál es el ",C13,"? Tocalo")</f>
        <v>¿Cuál es el lápiz? Tocalo</v>
      </c>
      <c r="N13" t="str">
        <f t="shared" si="5"/>
        <v>say -v Paulina  " ¿Cuál es el pantalón? Tocalo " -o pantalón.AIFF</v>
      </c>
      <c r="O13" t="str">
        <f t="shared" si="0"/>
        <v>say -v Paulina  " ¿Cuál es el lápiz? Tocalo " -o lápiz.AIFF</v>
      </c>
      <c r="P13" t="str">
        <f t="shared" si="6"/>
        <v>ffmpeg -i pantalón.AIFF  pantalón.mp3</v>
      </c>
      <c r="Q13" t="str">
        <f t="shared" si="1"/>
        <v>ffmpeg -i lápiz.AIFF  lápiz.mp3</v>
      </c>
    </row>
    <row r="14" spans="1:17">
      <c r="A14">
        <v>11</v>
      </c>
      <c r="B14" s="2" t="s">
        <v>17</v>
      </c>
      <c r="C14" s="2" t="s">
        <v>18</v>
      </c>
      <c r="D14" t="s">
        <v>85</v>
      </c>
      <c r="E14" t="s">
        <v>86</v>
      </c>
      <c r="F14" t="s">
        <v>126</v>
      </c>
      <c r="G14" t="str">
        <f t="shared" si="2"/>
        <v>casa</v>
      </c>
      <c r="H14" t="str">
        <f t="shared" si="7"/>
        <v>comida</v>
      </c>
      <c r="I14" t="s">
        <v>100</v>
      </c>
      <c r="J14" s="2" t="str">
        <f t="shared" si="3"/>
        <v xml:space="preserve">tocà la casa </v>
      </c>
      <c r="K14" s="2" t="str">
        <f t="shared" si="4"/>
        <v xml:space="preserve">tocà la comida </v>
      </c>
      <c r="L14" t="str">
        <f>CONCATENATE("¿Cuál es la ",B14,"? Tocala")</f>
        <v>¿Cuál es la casa? Tocala</v>
      </c>
      <c r="M14" t="str">
        <f>CONCATENATE("¿Cuál es la ",C14,"? Tocala")</f>
        <v>¿Cuál es la comida? Tocala</v>
      </c>
      <c r="N14" t="str">
        <f t="shared" si="5"/>
        <v>say -v Paulina  " ¿Cuál es la casa? Tocala " -o casa.AIFF</v>
      </c>
      <c r="O14" t="str">
        <f t="shared" si="0"/>
        <v>say -v Paulina  " ¿Cuál es la comida? Tocala " -o comida.AIFF</v>
      </c>
      <c r="P14" t="str">
        <f t="shared" si="6"/>
        <v>ffmpeg -i casa.AIFF  casa.mp3</v>
      </c>
      <c r="Q14" t="str">
        <f t="shared" si="1"/>
        <v>ffmpeg -i comida.AIFF  comida.mp3</v>
      </c>
    </row>
    <row r="15" spans="1:17">
      <c r="A15">
        <v>12</v>
      </c>
      <c r="B15" s="2" t="s">
        <v>114</v>
      </c>
      <c r="C15" s="2" t="s">
        <v>115</v>
      </c>
      <c r="D15" t="s">
        <v>85</v>
      </c>
      <c r="E15" t="s">
        <v>87</v>
      </c>
      <c r="F15" t="s">
        <v>128</v>
      </c>
      <c r="G15" t="s">
        <v>142</v>
      </c>
      <c r="H15" t="s">
        <v>158</v>
      </c>
      <c r="I15" t="s">
        <v>100</v>
      </c>
      <c r="J15" s="2" t="str">
        <f t="shared" si="3"/>
        <v xml:space="preserve">tocà el que està lavando </v>
      </c>
      <c r="K15" s="2" t="str">
        <f t="shared" si="4"/>
        <v xml:space="preserve">tocà el que està comiendo </v>
      </c>
      <c r="L15" t="str">
        <f>CONCATENATE("¿Cuál está lavando? Tocalo")</f>
        <v>¿Cuál está lavando? Tocalo</v>
      </c>
      <c r="M15" t="str">
        <f>CONCATENATE("¿Cuál está comiendo? Tocalo")</f>
        <v>¿Cuál está comiendo? Tocalo</v>
      </c>
      <c r="N15" t="str">
        <f t="shared" si="5"/>
        <v>say -v Paulina  " ¿Cuál está lavando? Tocalo " -o lavar.AIFF</v>
      </c>
      <c r="O15" t="str">
        <f t="shared" si="0"/>
        <v>say -v Paulina  " ¿Cuál está comiendo? Tocalo " -o comer.AIFF</v>
      </c>
      <c r="P15" t="str">
        <f t="shared" si="6"/>
        <v>ffmpeg -i lavar.AIFF  lavar.mp3</v>
      </c>
      <c r="Q15" t="str">
        <f t="shared" si="1"/>
        <v>ffmpeg -i comer.AIFF  comer.mp3</v>
      </c>
    </row>
    <row r="16" spans="1:17">
      <c r="A16">
        <v>13</v>
      </c>
      <c r="B16" s="2" t="s">
        <v>23</v>
      </c>
      <c r="C16" s="2" t="s">
        <v>24</v>
      </c>
      <c r="D16" t="s">
        <v>85</v>
      </c>
      <c r="E16" t="s">
        <v>87</v>
      </c>
      <c r="F16" t="s">
        <v>128</v>
      </c>
      <c r="G16" t="s">
        <v>143</v>
      </c>
      <c r="H16" t="s">
        <v>159</v>
      </c>
      <c r="I16" t="s">
        <v>100</v>
      </c>
      <c r="J16" s="2" t="str">
        <f t="shared" si="3"/>
        <v xml:space="preserve">tocà el que està tocando </v>
      </c>
      <c r="K16" s="2" t="str">
        <f t="shared" si="4"/>
        <v xml:space="preserve">tocà el que està rompiendo </v>
      </c>
      <c r="L16" t="str">
        <f>CONCATENATE("¿Cuál está tocando algo? Tocalo")</f>
        <v>¿Cuál está tocando algo? Tocalo</v>
      </c>
      <c r="M16" t="str">
        <f>CONCATENATE("¿Cuál está rompiendo algo? Tocalo")</f>
        <v>¿Cuál está rompiendo algo? Tocalo</v>
      </c>
      <c r="N16" t="str">
        <f t="shared" si="5"/>
        <v>say -v Paulina  " ¿Cuál está tocando algo? Tocalo " -o tocar.AIFF</v>
      </c>
      <c r="O16" t="str">
        <f t="shared" si="0"/>
        <v>say -v Paulina  " ¿Cuál está rompiendo algo? Tocalo " -o romper.AIFF</v>
      </c>
      <c r="P16" t="str">
        <f t="shared" si="6"/>
        <v>ffmpeg -i tocar.AIFF  tocar.mp3</v>
      </c>
      <c r="Q16" t="str">
        <f t="shared" si="1"/>
        <v>ffmpeg -i romper.AIFF  romper.mp3</v>
      </c>
    </row>
    <row r="17" spans="1:17">
      <c r="A17">
        <v>14</v>
      </c>
      <c r="B17" s="2" t="s">
        <v>21</v>
      </c>
      <c r="C17" s="2" t="s">
        <v>22</v>
      </c>
      <c r="D17" t="s">
        <v>85</v>
      </c>
      <c r="E17" t="s">
        <v>87</v>
      </c>
      <c r="F17" t="s">
        <v>128</v>
      </c>
      <c r="G17" t="s">
        <v>144</v>
      </c>
      <c r="H17" t="s">
        <v>160</v>
      </c>
      <c r="I17" t="s">
        <v>100</v>
      </c>
      <c r="J17" s="2" t="str">
        <f t="shared" si="3"/>
        <v xml:space="preserve">tocà el que està jugando </v>
      </c>
      <c r="K17" s="2" t="str">
        <f t="shared" si="4"/>
        <v xml:space="preserve">tocà el que està durmiendo </v>
      </c>
      <c r="L17" t="str">
        <f>CONCATENATE("¿Cuál está jugando? Tocalo")</f>
        <v>¿Cuál está jugando? Tocalo</v>
      </c>
      <c r="M17" t="str">
        <f>CONCATENATE("¿Cuál está durmiendo? Tocalo")</f>
        <v>¿Cuál está durmiendo? Tocalo</v>
      </c>
      <c r="N17" t="str">
        <f t="shared" si="5"/>
        <v>say -v Paulina  " ¿Cuál está jugando? Tocalo " -o jugar.AIFF</v>
      </c>
      <c r="O17" t="str">
        <f t="shared" si="0"/>
        <v>say -v Paulina  " ¿Cuál está durmiendo? Tocalo " -o dormir.AIFF</v>
      </c>
      <c r="P17" t="str">
        <f t="shared" si="6"/>
        <v>ffmpeg -i jugar.AIFF  jugar.mp3</v>
      </c>
      <c r="Q17" t="str">
        <f t="shared" si="1"/>
        <v>ffmpeg -i dormir.AIFF  dormir.mp3</v>
      </c>
    </row>
    <row r="18" spans="1:17">
      <c r="A18">
        <v>15</v>
      </c>
      <c r="B18" s="2" t="s">
        <v>25</v>
      </c>
      <c r="C18" s="2" t="s">
        <v>26</v>
      </c>
      <c r="D18" t="s">
        <v>85</v>
      </c>
      <c r="E18" t="s">
        <v>87</v>
      </c>
      <c r="F18" t="s">
        <v>128</v>
      </c>
      <c r="G18" t="s">
        <v>145</v>
      </c>
      <c r="H18" t="s">
        <v>161</v>
      </c>
      <c r="I18" t="s">
        <v>100</v>
      </c>
      <c r="J18" s="2" t="str">
        <f t="shared" si="3"/>
        <v xml:space="preserve">tocà el que està saltando </v>
      </c>
      <c r="K18" s="2" t="str">
        <f t="shared" si="4"/>
        <v xml:space="preserve">tocà el que està llorando </v>
      </c>
      <c r="L18" t="str">
        <f>CONCATENATE("¿Cuál está saltando? Tocalo")</f>
        <v>¿Cuál está saltando? Tocalo</v>
      </c>
      <c r="M18" t="str">
        <f>CONCATENATE("¿Cuál está llorando? Tocalo")</f>
        <v>¿Cuál está llorando? Tocalo</v>
      </c>
      <c r="N18" t="str">
        <f t="shared" si="5"/>
        <v>say -v Paulina  " ¿Cuál está saltando? Tocalo " -o saltar.AIFF</v>
      </c>
      <c r="O18" t="str">
        <f t="shared" si="0"/>
        <v>say -v Paulina  " ¿Cuál está llorando? Tocalo " -o llorar.AIFF</v>
      </c>
      <c r="P18" t="str">
        <f t="shared" si="6"/>
        <v>ffmpeg -i saltar.AIFF  saltar.mp3</v>
      </c>
      <c r="Q18" t="str">
        <f t="shared" si="1"/>
        <v>ffmpeg -i llorar.AIFF  llorar.mp3</v>
      </c>
    </row>
    <row r="19" spans="1:17">
      <c r="A19">
        <v>16</v>
      </c>
      <c r="B19" s="2" t="s">
        <v>116</v>
      </c>
      <c r="C19" s="2" t="s">
        <v>117</v>
      </c>
      <c r="D19" t="s">
        <v>85</v>
      </c>
      <c r="E19" t="s">
        <v>88</v>
      </c>
      <c r="F19" t="s">
        <v>132</v>
      </c>
      <c r="G19" t="str">
        <f t="shared" si="2"/>
        <v>limpia</v>
      </c>
      <c r="H19" t="str">
        <f t="shared" ref="H19:H28" si="8">IF(E19="verbo","SEE",C19)</f>
        <v>sucia</v>
      </c>
      <c r="I19" t="s">
        <v>100</v>
      </c>
      <c r="J19" s="2" t="str">
        <f t="shared" si="3"/>
        <v xml:space="preserve">tocà la mano limpia </v>
      </c>
      <c r="K19" s="2" t="str">
        <f t="shared" si="4"/>
        <v xml:space="preserve">tocà la mano sucia </v>
      </c>
      <c r="L19" t="str">
        <f>CONCATENATE("¿Cuál está ",B19,"? Tocalo")</f>
        <v>¿Cuál está limpia? Tocalo</v>
      </c>
      <c r="M19" t="str">
        <f>CONCATENATE("¿Cuál está ",C19,"? Tocalo")</f>
        <v>¿Cuál está sucia? Tocalo</v>
      </c>
      <c r="N19" t="str">
        <f t="shared" si="5"/>
        <v>say -v Paulina  " ¿Cuál está limpia? Tocalo " -o limpia.AIFF</v>
      </c>
      <c r="O19" t="str">
        <f t="shared" si="0"/>
        <v>say -v Paulina  " ¿Cuál está sucia? Tocalo " -o sucia.AIFF</v>
      </c>
      <c r="P19" t="str">
        <f t="shared" si="6"/>
        <v>ffmpeg -i limpia.AIFF  limpia.mp3</v>
      </c>
      <c r="Q19" t="str">
        <f t="shared" si="1"/>
        <v>ffmpeg -i sucia.AIFF  sucia.mp3</v>
      </c>
    </row>
    <row r="20" spans="1:17">
      <c r="A20">
        <v>17</v>
      </c>
      <c r="B20" s="2" t="s">
        <v>29</v>
      </c>
      <c r="C20" s="2" t="s">
        <v>124</v>
      </c>
      <c r="D20" t="s">
        <v>85</v>
      </c>
      <c r="E20" t="s">
        <v>88</v>
      </c>
      <c r="F20" t="s">
        <v>133</v>
      </c>
      <c r="G20" t="str">
        <f t="shared" si="2"/>
        <v>lleno</v>
      </c>
      <c r="H20" t="str">
        <f t="shared" si="8"/>
        <v>alto</v>
      </c>
      <c r="I20" t="s">
        <v>100</v>
      </c>
      <c r="J20" s="2" t="str">
        <f t="shared" si="3"/>
        <v xml:space="preserve">tocà el vaso lleno </v>
      </c>
      <c r="K20" s="2" t="str">
        <f t="shared" si="4"/>
        <v xml:space="preserve">tocà el vaso alto </v>
      </c>
      <c r="L20" t="str">
        <f>CONCATENATE("¿Cuál es el vaso ",B20,"? Tocalo")</f>
        <v>¿Cuál es el vaso lleno? Tocalo</v>
      </c>
      <c r="M20" t="str">
        <f>CONCATENATE("¿Cuál es el vaso ",C20,"? Tocalo")</f>
        <v>¿Cuál es el vaso alto? Tocalo</v>
      </c>
      <c r="N20" t="str">
        <f t="shared" si="5"/>
        <v>say -v Paulina  " ¿Cuál es el vaso lleno? Tocalo " -o lleno.AIFF</v>
      </c>
      <c r="O20" t="str">
        <f t="shared" si="0"/>
        <v>say -v Paulina  " ¿Cuál es el vaso alto? Tocalo " -o alto.AIFF</v>
      </c>
      <c r="P20" t="str">
        <f t="shared" si="6"/>
        <v>ffmpeg -i lleno.AIFF  lleno.mp3</v>
      </c>
      <c r="Q20" t="str">
        <f t="shared" si="1"/>
        <v>ffmpeg -i alto.AIFF  alto.mp3</v>
      </c>
    </row>
    <row r="21" spans="1:17">
      <c r="A21">
        <v>18</v>
      </c>
      <c r="B21" s="2" t="s">
        <v>31</v>
      </c>
      <c r="C21" s="2" t="s">
        <v>32</v>
      </c>
      <c r="D21" t="s">
        <v>85</v>
      </c>
      <c r="E21" t="s">
        <v>88</v>
      </c>
      <c r="F21" t="s">
        <v>127</v>
      </c>
      <c r="G21" t="str">
        <f t="shared" si="2"/>
        <v>rojo</v>
      </c>
      <c r="H21" t="str">
        <f t="shared" si="8"/>
        <v>grande</v>
      </c>
      <c r="I21" t="s">
        <v>100</v>
      </c>
      <c r="J21" s="2" t="str">
        <f t="shared" si="3"/>
        <v xml:space="preserve">tocà el rojo </v>
      </c>
      <c r="K21" s="2" t="str">
        <f t="shared" si="4"/>
        <v xml:space="preserve">tocà el grande </v>
      </c>
      <c r="L21" t="str">
        <f>CONCATENATE("¿Cuál es ",B21,"? Tocalo")</f>
        <v>¿Cuál es rojo? Tocalo</v>
      </c>
      <c r="M21" t="str">
        <f>CONCATENATE("¿Cuál es ",C21,"? Tocalo")</f>
        <v>¿Cuál es grande? Tocalo</v>
      </c>
      <c r="N21" t="str">
        <f t="shared" si="5"/>
        <v>say -v Paulina  " ¿Cuál es rojo? Tocalo " -o rojo.AIFF</v>
      </c>
      <c r="O21" t="str">
        <f t="shared" si="0"/>
        <v>say -v Paulina  " ¿Cuál es grande? Tocalo " -o grande.AIFF</v>
      </c>
      <c r="P21" t="str">
        <f t="shared" si="6"/>
        <v>ffmpeg -i rojo.AIFF  rojo.mp3</v>
      </c>
      <c r="Q21" t="str">
        <f t="shared" si="1"/>
        <v>ffmpeg -i grande.AIFF  grande.mp3</v>
      </c>
    </row>
    <row r="22" spans="1:17">
      <c r="A22">
        <v>19</v>
      </c>
      <c r="B22" s="2" t="s">
        <v>33</v>
      </c>
      <c r="C22" s="2" t="s">
        <v>34</v>
      </c>
      <c r="D22" t="s">
        <v>89</v>
      </c>
      <c r="E22" t="s">
        <v>86</v>
      </c>
      <c r="F22" t="s">
        <v>126</v>
      </c>
      <c r="G22" t="str">
        <f t="shared" si="2"/>
        <v>bicicleta</v>
      </c>
      <c r="H22" t="str">
        <f t="shared" si="8"/>
        <v>tijera</v>
      </c>
      <c r="I22" t="s">
        <v>100</v>
      </c>
      <c r="J22" s="2" t="str">
        <f t="shared" si="3"/>
        <v xml:space="preserve">tocà la bicicleta </v>
      </c>
      <c r="K22" s="2" t="str">
        <f t="shared" si="4"/>
        <v xml:space="preserve">tocà la tijera </v>
      </c>
      <c r="L22" t="str">
        <f>CONCATENATE("¿Cuál es la ",B22,"? Tocala")</f>
        <v>¿Cuál es la bicicleta? Tocala</v>
      </c>
      <c r="M22" t="str">
        <f>CONCATENATE("¿Cuál es la ",C22,"? Tocala")</f>
        <v>¿Cuál es la tijera? Tocala</v>
      </c>
      <c r="N22" t="str">
        <f t="shared" si="5"/>
        <v>say -v Paulina  " ¿Cuál es la bicicleta? Tocala " -o bicicleta.AIFF</v>
      </c>
      <c r="O22" t="str">
        <f t="shared" si="0"/>
        <v>say -v Paulina  " ¿Cuál es la tijera? Tocala " -o tijera.AIFF</v>
      </c>
      <c r="P22" t="str">
        <f t="shared" si="6"/>
        <v>ffmpeg -i bicicleta.AIFF  bicicleta.mp3</v>
      </c>
      <c r="Q22" t="str">
        <f t="shared" si="1"/>
        <v>ffmpeg -i tijera.AIFF  tijera.mp3</v>
      </c>
    </row>
    <row r="23" spans="1:17">
      <c r="A23">
        <v>20</v>
      </c>
      <c r="B23" s="2" t="s">
        <v>35</v>
      </c>
      <c r="C23" s="2" t="s">
        <v>36</v>
      </c>
      <c r="D23" t="s">
        <v>89</v>
      </c>
      <c r="E23" t="s">
        <v>86</v>
      </c>
      <c r="F23" t="s">
        <v>127</v>
      </c>
      <c r="G23" t="str">
        <f t="shared" si="2"/>
        <v>avión</v>
      </c>
      <c r="H23" t="str">
        <f t="shared" si="8"/>
        <v>colectivo</v>
      </c>
      <c r="I23" t="s">
        <v>100</v>
      </c>
      <c r="J23" s="2" t="str">
        <f t="shared" si="3"/>
        <v xml:space="preserve">tocà el avión </v>
      </c>
      <c r="K23" s="2" t="str">
        <f t="shared" si="4"/>
        <v xml:space="preserve">tocà el colectivo </v>
      </c>
      <c r="L23" t="str">
        <f t="shared" ref="L23:M26" si="9">CONCATENATE("¿Cuál es el ",B23,"? Tocalo")</f>
        <v>¿Cuál es el avión? Tocalo</v>
      </c>
      <c r="M23" t="str">
        <f t="shared" si="9"/>
        <v>¿Cuál es el colectivo? Tocalo</v>
      </c>
      <c r="N23" t="str">
        <f t="shared" si="5"/>
        <v>say -v Paulina  " ¿Cuál es el avión? Tocalo " -o avión.AIFF</v>
      </c>
      <c r="O23" t="str">
        <f t="shared" si="0"/>
        <v>say -v Paulina  " ¿Cuál es el colectivo? Tocalo " -o colectivo.AIFF</v>
      </c>
      <c r="P23" t="str">
        <f t="shared" si="6"/>
        <v>ffmpeg -i avión.AIFF  avión.mp3</v>
      </c>
      <c r="Q23" t="str">
        <f t="shared" si="1"/>
        <v>ffmpeg -i colectivo.AIFF  colectivo.mp3</v>
      </c>
    </row>
    <row r="24" spans="1:17">
      <c r="A24">
        <v>21</v>
      </c>
      <c r="B24" s="2" t="s">
        <v>37</v>
      </c>
      <c r="C24" s="2" t="s">
        <v>38</v>
      </c>
      <c r="D24" t="s">
        <v>89</v>
      </c>
      <c r="E24" t="s">
        <v>86</v>
      </c>
      <c r="F24" t="s">
        <v>127</v>
      </c>
      <c r="G24" t="str">
        <f t="shared" si="2"/>
        <v>camión</v>
      </c>
      <c r="H24" t="str">
        <f t="shared" si="8"/>
        <v>gorro</v>
      </c>
      <c r="I24" t="s">
        <v>100</v>
      </c>
      <c r="J24" s="2" t="str">
        <f t="shared" si="3"/>
        <v xml:space="preserve">tocà el camión </v>
      </c>
      <c r="K24" s="2" t="str">
        <f t="shared" si="4"/>
        <v xml:space="preserve">tocà el gorro </v>
      </c>
      <c r="L24" t="str">
        <f t="shared" si="9"/>
        <v>¿Cuál es el camión? Tocalo</v>
      </c>
      <c r="M24" t="str">
        <f t="shared" si="9"/>
        <v>¿Cuál es el gorro? Tocalo</v>
      </c>
      <c r="N24" t="str">
        <f t="shared" si="5"/>
        <v>say -v Paulina  " ¿Cuál es el camión? Tocalo " -o camión.AIFF</v>
      </c>
      <c r="O24" t="str">
        <f t="shared" si="0"/>
        <v>say -v Paulina  " ¿Cuál es el gorro? Tocalo " -o gorro.AIFF</v>
      </c>
      <c r="P24" t="str">
        <f t="shared" si="6"/>
        <v>ffmpeg -i camión.AIFF  camión.mp3</v>
      </c>
      <c r="Q24" t="str">
        <f t="shared" si="1"/>
        <v>ffmpeg -i gorro.AIFF  gorro.mp3</v>
      </c>
    </row>
    <row r="25" spans="1:17">
      <c r="A25">
        <v>22</v>
      </c>
      <c r="B25" s="2" t="s">
        <v>39</v>
      </c>
      <c r="C25" s="2" t="s">
        <v>40</v>
      </c>
      <c r="D25" t="s">
        <v>89</v>
      </c>
      <c r="E25" t="s">
        <v>86</v>
      </c>
      <c r="F25" t="s">
        <v>127</v>
      </c>
      <c r="G25" t="str">
        <f t="shared" si="2"/>
        <v>tren</v>
      </c>
      <c r="H25" t="str">
        <f t="shared" si="8"/>
        <v>barco</v>
      </c>
      <c r="I25" t="s">
        <v>100</v>
      </c>
      <c r="J25" s="2" t="str">
        <f t="shared" si="3"/>
        <v xml:space="preserve">tocà el tren </v>
      </c>
      <c r="K25" s="2" t="str">
        <f t="shared" si="4"/>
        <v xml:space="preserve">tocà el barco </v>
      </c>
      <c r="L25" t="str">
        <f t="shared" si="9"/>
        <v>¿Cuál es el tren? Tocalo</v>
      </c>
      <c r="M25" t="str">
        <f t="shared" si="9"/>
        <v>¿Cuál es el barco? Tocalo</v>
      </c>
      <c r="N25" t="str">
        <f t="shared" si="5"/>
        <v>say -v Paulina  " ¿Cuál es el tren? Tocalo " -o tren.AIFF</v>
      </c>
      <c r="O25" t="str">
        <f t="shared" si="0"/>
        <v>say -v Paulina  " ¿Cuál es el barco? Tocalo " -o barco.AIFF</v>
      </c>
      <c r="P25" t="str">
        <f t="shared" si="6"/>
        <v>ffmpeg -i tren.AIFF  tren.mp3</v>
      </c>
      <c r="Q25" t="str">
        <f t="shared" si="1"/>
        <v>ffmpeg -i barco.AIFF  barco.mp3</v>
      </c>
    </row>
    <row r="26" spans="1:17">
      <c r="A26">
        <v>23</v>
      </c>
      <c r="B26" s="2" t="s">
        <v>118</v>
      </c>
      <c r="C26" s="2" t="s">
        <v>42</v>
      </c>
      <c r="D26" t="s">
        <v>89</v>
      </c>
      <c r="E26" t="s">
        <v>86</v>
      </c>
      <c r="F26" t="s">
        <v>127</v>
      </c>
      <c r="G26" t="str">
        <f t="shared" si="2"/>
        <v>boton</v>
      </c>
      <c r="H26" t="str">
        <f t="shared" si="8"/>
        <v>pez</v>
      </c>
      <c r="I26" t="s">
        <v>100</v>
      </c>
      <c r="J26" s="2" t="str">
        <f t="shared" si="3"/>
        <v xml:space="preserve">tocà el boton </v>
      </c>
      <c r="K26" s="2" t="str">
        <f t="shared" si="4"/>
        <v xml:space="preserve">tocà el pez </v>
      </c>
      <c r="L26" t="str">
        <f t="shared" si="9"/>
        <v>¿Cuál es el boton? Tocalo</v>
      </c>
      <c r="M26" t="str">
        <f t="shared" si="9"/>
        <v>¿Cuál es el pez? Tocalo</v>
      </c>
      <c r="N26" t="str">
        <f t="shared" si="5"/>
        <v>say -v Paulina  " ¿Cuál es el boton? Tocalo " -o boton.AIFF</v>
      </c>
      <c r="O26" t="str">
        <f t="shared" si="0"/>
        <v>say -v Paulina  " ¿Cuál es el pez? Tocalo " -o pez.AIFF</v>
      </c>
      <c r="P26" t="str">
        <f t="shared" si="6"/>
        <v>ffmpeg -i boton.AIFF  boton.mp3</v>
      </c>
      <c r="Q26" t="str">
        <f t="shared" si="1"/>
        <v>ffmpeg -i pez.AIFF  pez.mp3</v>
      </c>
    </row>
    <row r="27" spans="1:17">
      <c r="A27">
        <v>24</v>
      </c>
      <c r="B27" s="2" t="s">
        <v>43</v>
      </c>
      <c r="C27" s="2" t="s">
        <v>44</v>
      </c>
      <c r="D27" t="s">
        <v>89</v>
      </c>
      <c r="E27" t="s">
        <v>86</v>
      </c>
      <c r="F27" t="s">
        <v>126</v>
      </c>
      <c r="G27" t="str">
        <f t="shared" si="2"/>
        <v>tortuga</v>
      </c>
      <c r="H27" t="str">
        <f t="shared" si="8"/>
        <v>mariposa</v>
      </c>
      <c r="I27" t="s">
        <v>100</v>
      </c>
      <c r="J27" s="2" t="str">
        <f t="shared" si="3"/>
        <v xml:space="preserve">tocà la tortuga </v>
      </c>
      <c r="K27" s="2" t="str">
        <f t="shared" si="4"/>
        <v xml:space="preserve">tocà la mariposa </v>
      </c>
      <c r="L27" t="str">
        <f>CONCATENATE("¿Cuál es la ",B27,"? Tocala")</f>
        <v>¿Cuál es la tortuga? Tocala</v>
      </c>
      <c r="M27" t="str">
        <f>CONCATENATE("¿Cuál es la ",C27,"? Tocala")</f>
        <v>¿Cuál es la mariposa? Tocala</v>
      </c>
      <c r="N27" t="str">
        <f t="shared" si="5"/>
        <v>say -v Paulina  " ¿Cuál es la tortuga? Tocala " -o tortuga.AIFF</v>
      </c>
      <c r="O27" t="str">
        <f t="shared" si="0"/>
        <v>say -v Paulina  " ¿Cuál es la mariposa? Tocala " -o mariposa.AIFF</v>
      </c>
      <c r="P27" t="str">
        <f t="shared" si="6"/>
        <v>ffmpeg -i tortuga.AIFF  tortuga.mp3</v>
      </c>
      <c r="Q27" t="str">
        <f t="shared" si="1"/>
        <v>ffmpeg -i mariposa.AIFF  mariposa.mp3</v>
      </c>
    </row>
    <row r="28" spans="1:17">
      <c r="A28">
        <v>25</v>
      </c>
      <c r="B28" s="2" t="s">
        <v>45</v>
      </c>
      <c r="C28" s="2" t="s">
        <v>119</v>
      </c>
      <c r="D28" t="s">
        <v>89</v>
      </c>
      <c r="E28" t="s">
        <v>86</v>
      </c>
      <c r="F28" t="s">
        <v>127</v>
      </c>
      <c r="G28" t="str">
        <f t="shared" si="2"/>
        <v>pato</v>
      </c>
      <c r="H28" t="str">
        <f t="shared" si="8"/>
        <v>hombre</v>
      </c>
      <c r="I28" t="s">
        <v>100</v>
      </c>
      <c r="J28" s="2" t="str">
        <f t="shared" si="3"/>
        <v xml:space="preserve">tocà el pato </v>
      </c>
      <c r="K28" s="2" t="str">
        <f t="shared" si="4"/>
        <v xml:space="preserve">tocà el hombre </v>
      </c>
      <c r="L28" t="str">
        <f>CONCATENATE("¿Cuál es el ",B28,"? Tocalo")</f>
        <v>¿Cuál es el pato? Tocalo</v>
      </c>
      <c r="M28" t="str">
        <f t="shared" ref="M28" si="10">CONCATENATE("¿Cuál es el ",C28,"? Tocalo")</f>
        <v>¿Cuál es el hombre? Tocalo</v>
      </c>
      <c r="N28" t="str">
        <f t="shared" si="5"/>
        <v>say -v Paulina  " ¿Cuál es el pato? Tocalo " -o pato.AIFF</v>
      </c>
      <c r="O28" t="str">
        <f t="shared" si="0"/>
        <v>say -v Paulina  " ¿Cuál es el hombre? Tocalo " -o hombre.AIFF</v>
      </c>
      <c r="P28" t="str">
        <f t="shared" si="6"/>
        <v>ffmpeg -i pato.AIFF  pato.mp3</v>
      </c>
      <c r="Q28" t="str">
        <f t="shared" si="1"/>
        <v>ffmpeg -i hombre.AIFF  hombre.mp3</v>
      </c>
    </row>
    <row r="29" spans="1:17">
      <c r="A29">
        <v>26</v>
      </c>
      <c r="B29" s="2" t="s">
        <v>47</v>
      </c>
      <c r="C29" s="2" t="s">
        <v>48</v>
      </c>
      <c r="D29" t="s">
        <v>89</v>
      </c>
      <c r="E29" t="s">
        <v>87</v>
      </c>
      <c r="F29" t="s">
        <v>128</v>
      </c>
      <c r="G29" t="s">
        <v>146</v>
      </c>
      <c r="H29" t="s">
        <v>162</v>
      </c>
      <c r="I29" t="s">
        <v>171</v>
      </c>
      <c r="J29" s="2" t="str">
        <f t="shared" si="3"/>
        <v>tocà el que està pateando algo</v>
      </c>
      <c r="K29" s="2" t="str">
        <f t="shared" si="4"/>
        <v>tocà el que està arrancando algo</v>
      </c>
      <c r="L29" t="str">
        <f>CONCATENATE("¿Cuál está pateando algo? Tocala")</f>
        <v>¿Cuál está pateando algo? Tocala</v>
      </c>
      <c r="M29" t="str">
        <f>CONCATENATE("¿Cuál está arrancando algo? Tocala")</f>
        <v>¿Cuál está arrancando algo? Tocala</v>
      </c>
      <c r="N29" t="str">
        <f t="shared" si="5"/>
        <v>say -v Paulina  " ¿Cuál está pateando algo? Tocala " -o patear.AIFF</v>
      </c>
      <c r="O29" t="str">
        <f t="shared" si="0"/>
        <v>say -v Paulina  " ¿Cuál está arrancando algo? Tocala " -o arrancar.AIFF</v>
      </c>
      <c r="P29" t="str">
        <f t="shared" si="6"/>
        <v>ffmpeg -i patear.AIFF  patear.mp3</v>
      </c>
      <c r="Q29" t="str">
        <f t="shared" si="1"/>
        <v>ffmpeg -i arrancar.AIFF  arrancar.mp3</v>
      </c>
    </row>
    <row r="30" spans="1:17">
      <c r="A30">
        <v>27</v>
      </c>
      <c r="B30" s="2" t="s">
        <v>49</v>
      </c>
      <c r="C30" s="2" t="s">
        <v>50</v>
      </c>
      <c r="D30" t="s">
        <v>89</v>
      </c>
      <c r="E30" t="s">
        <v>87</v>
      </c>
      <c r="F30" t="s">
        <v>128</v>
      </c>
      <c r="G30" t="s">
        <v>147</v>
      </c>
      <c r="H30" t="s">
        <v>163</v>
      </c>
      <c r="I30" t="s">
        <v>171</v>
      </c>
      <c r="J30" s="2" t="str">
        <f t="shared" si="3"/>
        <v>tocà el que està atando algo</v>
      </c>
      <c r="K30" s="2" t="str">
        <f t="shared" si="4"/>
        <v>tocà el que està pisando algo</v>
      </c>
      <c r="L30" t="str">
        <f>CONCATENATE("¿Cuál está atando algo? Tocalo")</f>
        <v>¿Cuál está atando algo? Tocalo</v>
      </c>
      <c r="M30" t="str">
        <f>CONCATENATE("¿Cuál está pisando algo? Tocalo")</f>
        <v>¿Cuál está pisando algo? Tocalo</v>
      </c>
      <c r="N30" t="str">
        <f t="shared" si="5"/>
        <v>say -v Paulina  " ¿Cuál está atando algo? Tocalo " -o atar.AIFF</v>
      </c>
      <c r="O30" t="str">
        <f t="shared" si="0"/>
        <v>say -v Paulina  " ¿Cuál está pisando algo? Tocalo " -o pisar.AIFF</v>
      </c>
      <c r="P30" t="str">
        <f t="shared" si="6"/>
        <v>ffmpeg -i atar.AIFF  atar.mp3</v>
      </c>
      <c r="Q30" t="str">
        <f t="shared" si="1"/>
        <v>ffmpeg -i pisar.AIFF  pisar.mp3</v>
      </c>
    </row>
    <row r="31" spans="1:17">
      <c r="A31">
        <v>28</v>
      </c>
      <c r="B31" s="2" t="s">
        <v>51</v>
      </c>
      <c r="C31" s="2" t="s">
        <v>52</v>
      </c>
      <c r="D31" t="s">
        <v>89</v>
      </c>
      <c r="E31" t="s">
        <v>87</v>
      </c>
      <c r="F31" t="s">
        <v>148</v>
      </c>
      <c r="G31" t="s">
        <v>149</v>
      </c>
      <c r="H31" t="s">
        <v>164</v>
      </c>
      <c r="I31" t="s">
        <v>100</v>
      </c>
      <c r="J31" s="2" t="str">
        <f t="shared" si="3"/>
        <v xml:space="preserve">tocà el que se està riendo </v>
      </c>
      <c r="K31" s="2" t="str">
        <f t="shared" si="4"/>
        <v xml:space="preserve">tocà el que se està peinando </v>
      </c>
      <c r="L31" t="str">
        <f>CONCATENATE("¿Cuál se está riendo? Tocala")</f>
        <v>¿Cuál se está riendo? Tocala</v>
      </c>
      <c r="M31" t="str">
        <f>CONCATENATE("¿Cuál se está peinando? Tocala")</f>
        <v>¿Cuál se está peinando? Tocala</v>
      </c>
      <c r="N31" t="str">
        <f t="shared" si="5"/>
        <v>say -v Paulina  " ¿Cuál se está riendo? Tocala " -o reir.AIFF</v>
      </c>
      <c r="O31" t="str">
        <f t="shared" si="0"/>
        <v>say -v Paulina  " ¿Cuál se está peinando? Tocala " -o peinar.AIFF</v>
      </c>
      <c r="P31" t="str">
        <f t="shared" si="6"/>
        <v>ffmpeg -i reir.AIFF  reir.mp3</v>
      </c>
      <c r="Q31" t="str">
        <f t="shared" si="1"/>
        <v>ffmpeg -i peinar.AIFF  peinar.mp3</v>
      </c>
    </row>
    <row r="32" spans="1:17">
      <c r="A32">
        <v>29</v>
      </c>
      <c r="B32" s="2" t="s">
        <v>53</v>
      </c>
      <c r="C32" s="2" t="s">
        <v>54</v>
      </c>
      <c r="D32" t="s">
        <v>89</v>
      </c>
      <c r="E32" t="s">
        <v>87</v>
      </c>
      <c r="F32" t="s">
        <v>151</v>
      </c>
      <c r="G32" t="s">
        <v>150</v>
      </c>
      <c r="H32" t="s">
        <v>165</v>
      </c>
      <c r="I32" t="s">
        <v>171</v>
      </c>
      <c r="J32" s="2" t="str">
        <f t="shared" si="3"/>
        <v>tocà la que està atrapando algo</v>
      </c>
      <c r="K32" s="2" t="str">
        <f t="shared" si="4"/>
        <v>tocà la que està soplando algo</v>
      </c>
      <c r="L32" t="str">
        <f>CONCATENATE("¿Cuál está atrapando algo? Tocala")</f>
        <v>¿Cuál está atrapando algo? Tocala</v>
      </c>
      <c r="M32" t="str">
        <f>CONCATENATE("¿Cuál está soplando algo? Tocala")</f>
        <v>¿Cuál está soplando algo? Tocala</v>
      </c>
      <c r="N32" t="str">
        <f t="shared" si="5"/>
        <v>say -v Paulina  " ¿Cuál está atrapando algo? Tocala " -o atrapar.AIFF</v>
      </c>
      <c r="O32" t="str">
        <f t="shared" si="0"/>
        <v>say -v Paulina  " ¿Cuál está soplando algo? Tocala " -o soplar.AIFF</v>
      </c>
      <c r="P32" t="str">
        <f t="shared" si="6"/>
        <v>ffmpeg -i atrapar.AIFF  atrapar.mp3</v>
      </c>
      <c r="Q32" t="str">
        <f t="shared" si="1"/>
        <v>ffmpeg -i soplar.AIFF  soplar.mp3</v>
      </c>
    </row>
    <row r="33" spans="1:17">
      <c r="A33">
        <v>30</v>
      </c>
      <c r="B33" s="2" t="s">
        <v>55</v>
      </c>
      <c r="C33" s="2" t="s">
        <v>56</v>
      </c>
      <c r="D33" t="s">
        <v>89</v>
      </c>
      <c r="E33" t="s">
        <v>88</v>
      </c>
      <c r="F33" t="s">
        <v>134</v>
      </c>
      <c r="G33" t="str">
        <f t="shared" si="2"/>
        <v>triste</v>
      </c>
      <c r="H33" t="str">
        <f t="shared" ref="H33:H43" si="11">IF(E33="verbo","SEE",C33)</f>
        <v>contento</v>
      </c>
      <c r="I33" t="s">
        <v>100</v>
      </c>
      <c r="J33" s="2" t="str">
        <f t="shared" si="3"/>
        <v xml:space="preserve">tocà el hombre triste </v>
      </c>
      <c r="K33" s="2" t="str">
        <f t="shared" si="4"/>
        <v xml:space="preserve">tocà el hombre contento </v>
      </c>
      <c r="L33" t="str">
        <f>CONCATENATE("¿Cuál está ",B33,"? Tocalo")</f>
        <v>¿Cuál está triste? Tocalo</v>
      </c>
      <c r="M33" t="str">
        <f>CONCATENATE("¿Cuál está ",C33,"? Tocalo")</f>
        <v>¿Cuál está contento? Tocalo</v>
      </c>
      <c r="N33" t="str">
        <f t="shared" si="5"/>
        <v>say -v Paulina  " ¿Cuál está triste? Tocalo " -o triste.AIFF</v>
      </c>
      <c r="O33" t="str">
        <f t="shared" si="0"/>
        <v>say -v Paulina  " ¿Cuál está contento? Tocalo " -o contento.AIFF</v>
      </c>
      <c r="P33" t="str">
        <f t="shared" si="6"/>
        <v>ffmpeg -i triste.AIFF  triste.mp3</v>
      </c>
      <c r="Q33" t="str">
        <f t="shared" si="1"/>
        <v>ffmpeg -i contento.AIFF  contento.mp3</v>
      </c>
    </row>
    <row r="34" spans="1:17">
      <c r="A34">
        <v>31</v>
      </c>
      <c r="B34" s="2" t="s">
        <v>136</v>
      </c>
      <c r="C34" s="2" t="s">
        <v>137</v>
      </c>
      <c r="D34" t="s">
        <v>89</v>
      </c>
      <c r="E34" t="s">
        <v>88</v>
      </c>
      <c r="F34" t="s">
        <v>135</v>
      </c>
      <c r="G34" t="str">
        <f t="shared" si="2"/>
        <v>redonda</v>
      </c>
      <c r="H34" t="str">
        <f t="shared" si="11"/>
        <v>oscura</v>
      </c>
      <c r="I34" t="s">
        <v>100</v>
      </c>
      <c r="J34" s="2" t="str">
        <f t="shared" si="3"/>
        <v xml:space="preserve">tocà la forma redonda </v>
      </c>
      <c r="K34" s="2" t="str">
        <f t="shared" si="4"/>
        <v xml:space="preserve">tocà la forma oscura </v>
      </c>
      <c r="L34" t="str">
        <f>CONCATENATE("¿Cuál es ",B34,"? Tocalo")</f>
        <v>¿Cuál es redonda? Tocalo</v>
      </c>
      <c r="M34" t="str">
        <f>CONCATENATE("¿Cuál es ",C34,"? Tocalo")</f>
        <v>¿Cuál es oscura? Tocalo</v>
      </c>
      <c r="N34" t="str">
        <f t="shared" si="5"/>
        <v>say -v Paulina  " ¿Cuál es redonda? Tocalo " -o redonda.AIFF</v>
      </c>
      <c r="O34" t="str">
        <f t="shared" si="0"/>
        <v>say -v Paulina  " ¿Cuál es oscura? Tocalo " -o oscura.AIFF</v>
      </c>
      <c r="P34" t="str">
        <f t="shared" si="6"/>
        <v>ffmpeg -i redonda.AIFF  redonda.mp3</v>
      </c>
      <c r="Q34" t="str">
        <f t="shared" si="1"/>
        <v>ffmpeg -i oscura.AIFF  oscura.mp3</v>
      </c>
    </row>
    <row r="35" spans="1:17">
      <c r="A35">
        <v>32</v>
      </c>
      <c r="B35" s="2" t="s">
        <v>120</v>
      </c>
      <c r="C35" s="2" t="s">
        <v>121</v>
      </c>
      <c r="D35" t="s">
        <v>89</v>
      </c>
      <c r="E35" t="s">
        <v>88</v>
      </c>
      <c r="F35" t="s">
        <v>138</v>
      </c>
      <c r="G35" t="str">
        <f t="shared" si="2"/>
        <v>pesada</v>
      </c>
      <c r="H35" t="str">
        <f t="shared" si="11"/>
        <v>rota</v>
      </c>
      <c r="I35" t="s">
        <v>100</v>
      </c>
      <c r="J35" s="2" t="str">
        <f t="shared" si="3"/>
        <v xml:space="preserve">tocà la caja pesada </v>
      </c>
      <c r="K35" s="2" t="str">
        <f t="shared" si="4"/>
        <v xml:space="preserve">tocà la caja rota </v>
      </c>
      <c r="L35" t="str">
        <f>CONCATENATE("¿Cuál es la caja ",B35,"? Tocala")</f>
        <v>¿Cuál es la caja pesada? Tocala</v>
      </c>
      <c r="M35" t="str">
        <f>CONCATENATE("¿Cuál es la caja ",C35,"? Tocala")</f>
        <v>¿Cuál es la caja rota? Tocala</v>
      </c>
      <c r="N35" t="str">
        <f t="shared" si="5"/>
        <v>say -v Paulina  " ¿Cuál es la caja pesada? Tocala " -o pesada.AIFF</v>
      </c>
      <c r="O35" t="str">
        <f t="shared" si="0"/>
        <v>say -v Paulina  " ¿Cuál es la caja rota? Tocala " -o rota.AIFF</v>
      </c>
      <c r="P35" t="str">
        <f t="shared" si="6"/>
        <v>ffmpeg -i pesada.AIFF  pesada.mp3</v>
      </c>
      <c r="Q35" t="str">
        <f t="shared" si="1"/>
        <v>ffmpeg -i rota.AIFF  rota.mp3</v>
      </c>
    </row>
    <row r="36" spans="1:17">
      <c r="A36">
        <v>33</v>
      </c>
      <c r="B36" s="2" t="s">
        <v>61</v>
      </c>
      <c r="C36" s="2" t="s">
        <v>62</v>
      </c>
      <c r="D36" t="s">
        <v>90</v>
      </c>
      <c r="E36" t="s">
        <v>86</v>
      </c>
      <c r="F36" t="s">
        <v>127</v>
      </c>
      <c r="G36" t="str">
        <f t="shared" si="2"/>
        <v>pingüino</v>
      </c>
      <c r="H36" t="str">
        <f t="shared" si="11"/>
        <v>canguro</v>
      </c>
      <c r="I36" t="s">
        <v>100</v>
      </c>
      <c r="J36" s="2" t="str">
        <f t="shared" si="3"/>
        <v xml:space="preserve">tocà el pingüino </v>
      </c>
      <c r="K36" s="2" t="str">
        <f t="shared" si="4"/>
        <v xml:space="preserve">tocà el canguro </v>
      </c>
      <c r="L36" t="str">
        <f t="shared" ref="L36:M38" si="12">CONCATENATE("¿Cuál es el ",B36,"? Tocalo")</f>
        <v>¿Cuál es el pingüino? Tocalo</v>
      </c>
      <c r="M36" t="str">
        <f t="shared" si="12"/>
        <v>¿Cuál es el canguro? Tocalo</v>
      </c>
      <c r="N36" t="str">
        <f t="shared" si="5"/>
        <v>say -v Paulina  " ¿Cuál es el pingüino? Tocalo " -o pingüino.AIFF</v>
      </c>
      <c r="O36" t="str">
        <f t="shared" si="0"/>
        <v>say -v Paulina  " ¿Cuál es el canguro? Tocalo " -o canguro.AIFF</v>
      </c>
      <c r="P36" t="str">
        <f t="shared" si="6"/>
        <v>ffmpeg -i pingüino.AIFF  pingüino.mp3</v>
      </c>
      <c r="Q36" t="str">
        <f t="shared" si="1"/>
        <v>ffmpeg -i canguro.AIFF  canguro.mp3</v>
      </c>
    </row>
    <row r="37" spans="1:17">
      <c r="A37">
        <v>34</v>
      </c>
      <c r="B37" s="2" t="s">
        <v>63</v>
      </c>
      <c r="C37" s="2" t="s">
        <v>64</v>
      </c>
      <c r="D37" t="s">
        <v>90</v>
      </c>
      <c r="E37" t="s">
        <v>86</v>
      </c>
      <c r="F37" t="s">
        <v>127</v>
      </c>
      <c r="G37" t="str">
        <f t="shared" si="2"/>
        <v>río</v>
      </c>
      <c r="H37" t="str">
        <f t="shared" si="11"/>
        <v>bosque</v>
      </c>
      <c r="I37" t="s">
        <v>100</v>
      </c>
      <c r="J37" s="2" t="str">
        <f t="shared" si="3"/>
        <v xml:space="preserve">tocà el río </v>
      </c>
      <c r="K37" s="2" t="str">
        <f t="shared" si="4"/>
        <v xml:space="preserve">tocà el bosque </v>
      </c>
      <c r="L37" t="str">
        <f t="shared" si="12"/>
        <v>¿Cuál es el río? Tocalo</v>
      </c>
      <c r="M37" t="str">
        <f t="shared" si="12"/>
        <v>¿Cuál es el bosque? Tocalo</v>
      </c>
      <c r="N37" t="str">
        <f t="shared" si="5"/>
        <v>say -v Paulina  " ¿Cuál es el río? Tocalo " -o río.AIFF</v>
      </c>
      <c r="O37" t="str">
        <f t="shared" si="0"/>
        <v>say -v Paulina  " ¿Cuál es el bosque? Tocalo " -o bosque.AIFF</v>
      </c>
      <c r="P37" t="str">
        <f t="shared" si="6"/>
        <v>ffmpeg -i río.AIFF  río.mp3</v>
      </c>
      <c r="Q37" t="str">
        <f t="shared" si="1"/>
        <v>ffmpeg -i bosque.AIFF  bosque.mp3</v>
      </c>
    </row>
    <row r="38" spans="1:17">
      <c r="A38">
        <v>35</v>
      </c>
      <c r="B38" s="2" t="s">
        <v>65</v>
      </c>
      <c r="C38" s="2" t="s">
        <v>66</v>
      </c>
      <c r="D38" t="s">
        <v>90</v>
      </c>
      <c r="E38" t="s">
        <v>86</v>
      </c>
      <c r="F38" t="s">
        <v>127</v>
      </c>
      <c r="G38" t="str">
        <f t="shared" si="2"/>
        <v>grupo</v>
      </c>
      <c r="H38" t="str">
        <f t="shared" si="11"/>
        <v>médico</v>
      </c>
      <c r="I38" t="s">
        <v>100</v>
      </c>
      <c r="J38" s="2" t="str">
        <f t="shared" si="3"/>
        <v xml:space="preserve">tocà el grupo </v>
      </c>
      <c r="K38" s="2" t="str">
        <f t="shared" si="4"/>
        <v xml:space="preserve">tocà el médico </v>
      </c>
      <c r="L38" t="str">
        <f t="shared" si="12"/>
        <v>¿Cuál es el grupo? Tocalo</v>
      </c>
      <c r="M38" t="str">
        <f t="shared" si="12"/>
        <v>¿Cuál es el médico? Tocalo</v>
      </c>
      <c r="N38" t="str">
        <f t="shared" si="5"/>
        <v>say -v Paulina  " ¿Cuál es el grupo? Tocalo " -o grupo.AIFF</v>
      </c>
      <c r="O38" t="str">
        <f t="shared" si="0"/>
        <v>say -v Paulina  " ¿Cuál es el médico? Tocalo " -o médico.AIFF</v>
      </c>
      <c r="P38" t="str">
        <f t="shared" si="6"/>
        <v>ffmpeg -i grupo.AIFF  grupo.mp3</v>
      </c>
      <c r="Q38" t="str">
        <f t="shared" si="1"/>
        <v>ffmpeg -i médico.AIFF  médico.mp3</v>
      </c>
    </row>
    <row r="39" spans="1:17">
      <c r="A39">
        <v>36</v>
      </c>
      <c r="B39" s="2" t="s">
        <v>67</v>
      </c>
      <c r="C39" s="2" t="s">
        <v>68</v>
      </c>
      <c r="D39" t="s">
        <v>90</v>
      </c>
      <c r="E39" t="s">
        <v>86</v>
      </c>
      <c r="F39" t="s">
        <v>126</v>
      </c>
      <c r="G39" t="str">
        <f t="shared" si="2"/>
        <v>canilla</v>
      </c>
      <c r="H39" t="str">
        <f t="shared" si="11"/>
        <v>vela</v>
      </c>
      <c r="I39" t="s">
        <v>100</v>
      </c>
      <c r="J39" s="2" t="str">
        <f t="shared" si="3"/>
        <v xml:space="preserve">tocà la canilla </v>
      </c>
      <c r="K39" s="2" t="str">
        <f t="shared" si="4"/>
        <v xml:space="preserve">tocà la vela </v>
      </c>
      <c r="L39" t="str">
        <f>CONCATENATE("¿Cuál es la ",B39,"? Tocala")</f>
        <v>¿Cuál es la canilla? Tocala</v>
      </c>
      <c r="M39" t="str">
        <f>CONCATENATE("¿Cuál es la ",C39,"? Tocala")</f>
        <v>¿Cuál es la vela? Tocala</v>
      </c>
      <c r="N39" t="str">
        <f t="shared" si="5"/>
        <v>say -v Paulina  " ¿Cuál es la canilla? Tocala " -o canilla.AIFF</v>
      </c>
      <c r="O39" t="str">
        <f t="shared" si="0"/>
        <v>say -v Paulina  " ¿Cuál es la vela? Tocala " -o vela.AIFF</v>
      </c>
      <c r="P39" t="str">
        <f t="shared" si="6"/>
        <v>ffmpeg -i canilla.AIFF  canilla.mp3</v>
      </c>
      <c r="Q39" t="str">
        <f t="shared" si="1"/>
        <v>ffmpeg -i vela.AIFF  vela.mp3</v>
      </c>
    </row>
    <row r="40" spans="1:17">
      <c r="A40">
        <v>37</v>
      </c>
      <c r="B40" s="2" t="s">
        <v>69</v>
      </c>
      <c r="C40" s="2" t="s">
        <v>70</v>
      </c>
      <c r="D40" t="s">
        <v>90</v>
      </c>
      <c r="E40" t="s">
        <v>86</v>
      </c>
      <c r="F40" t="s">
        <v>127</v>
      </c>
      <c r="G40" t="str">
        <f t="shared" si="2"/>
        <v>bolso</v>
      </c>
      <c r="H40" t="str">
        <f t="shared" si="11"/>
        <v>mueble</v>
      </c>
      <c r="I40" t="s">
        <v>100</v>
      </c>
      <c r="J40" s="2" t="str">
        <f t="shared" si="3"/>
        <v xml:space="preserve">tocà el bolso </v>
      </c>
      <c r="K40" s="2" t="str">
        <f t="shared" si="4"/>
        <v xml:space="preserve">tocà el mueble </v>
      </c>
      <c r="L40" t="str">
        <f>CONCATENATE("¿Cuál es el ",B40,"? Tocalo")</f>
        <v>¿Cuál es el bolso? Tocalo</v>
      </c>
      <c r="M40" t="str">
        <f t="shared" ref="M40:M42" si="13">CONCATENATE("¿Cuál es el ",C40,"? Tocalo")</f>
        <v>¿Cuál es el mueble? Tocalo</v>
      </c>
      <c r="N40" t="str">
        <f t="shared" si="5"/>
        <v>say -v Paulina  " ¿Cuál es el bolso? Tocalo " -o bolso.AIFF</v>
      </c>
      <c r="O40" t="str">
        <f t="shared" si="0"/>
        <v>say -v Paulina  " ¿Cuál es el mueble? Tocalo " -o mueble.AIFF</v>
      </c>
      <c r="P40" t="str">
        <f t="shared" si="6"/>
        <v>ffmpeg -i bolso.AIFF  bolso.mp3</v>
      </c>
      <c r="Q40" t="str">
        <f t="shared" si="1"/>
        <v>ffmpeg -i mueble.AIFF  mueble.mp3</v>
      </c>
    </row>
    <row r="41" spans="1:17">
      <c r="A41">
        <v>38</v>
      </c>
      <c r="B41" s="2" t="s">
        <v>71</v>
      </c>
      <c r="C41" s="2" t="s">
        <v>72</v>
      </c>
      <c r="D41" t="s">
        <v>90</v>
      </c>
      <c r="E41" t="s">
        <v>86</v>
      </c>
      <c r="F41" t="s">
        <v>127</v>
      </c>
      <c r="G41" t="str">
        <f t="shared" si="2"/>
        <v>loro</v>
      </c>
      <c r="H41" t="str">
        <f t="shared" si="11"/>
        <v>mosquito</v>
      </c>
      <c r="I41" t="s">
        <v>100</v>
      </c>
      <c r="J41" s="2" t="str">
        <f t="shared" si="3"/>
        <v xml:space="preserve">tocà el loro </v>
      </c>
      <c r="K41" s="2" t="str">
        <f t="shared" si="4"/>
        <v xml:space="preserve">tocà el mosquito </v>
      </c>
      <c r="L41" t="str">
        <f>CONCATENATE("¿Cuál es el ",B41,"? Tocalo")</f>
        <v>¿Cuál es el loro? Tocalo</v>
      </c>
      <c r="M41" t="str">
        <f t="shared" si="13"/>
        <v>¿Cuál es el mosquito? Tocalo</v>
      </c>
      <c r="N41" t="str">
        <f t="shared" si="5"/>
        <v>say -v Paulina  " ¿Cuál es el loro? Tocalo " -o loro.AIFF</v>
      </c>
      <c r="O41" t="str">
        <f t="shared" si="0"/>
        <v>say -v Paulina  " ¿Cuál es el mosquito? Tocalo " -o mosquito.AIFF</v>
      </c>
      <c r="P41" t="str">
        <f t="shared" si="6"/>
        <v>ffmpeg -i loro.AIFF  loro.mp3</v>
      </c>
      <c r="Q41" t="str">
        <f t="shared" si="1"/>
        <v>ffmpeg -i mosquito.AIFF  mosquito.mp3</v>
      </c>
    </row>
    <row r="42" spans="1:17">
      <c r="A42">
        <v>39</v>
      </c>
      <c r="B42" s="2" t="s">
        <v>73</v>
      </c>
      <c r="C42" s="2" t="s">
        <v>74</v>
      </c>
      <c r="D42" t="s">
        <v>90</v>
      </c>
      <c r="E42" t="s">
        <v>86</v>
      </c>
      <c r="F42" t="s">
        <v>127</v>
      </c>
      <c r="G42" t="str">
        <f t="shared" si="2"/>
        <v>helicóptero</v>
      </c>
      <c r="H42" t="str">
        <f t="shared" si="11"/>
        <v>accidente</v>
      </c>
      <c r="I42" t="s">
        <v>100</v>
      </c>
      <c r="J42" s="2" t="str">
        <f t="shared" si="3"/>
        <v xml:space="preserve">tocà el helicóptero </v>
      </c>
      <c r="K42" s="2" t="str">
        <f t="shared" si="4"/>
        <v xml:space="preserve">tocà el accidente </v>
      </c>
      <c r="L42" t="str">
        <f>CONCATENATE("¿Cuál es el ",B42,"? Tocalo")</f>
        <v>¿Cuál es el helicóptero? Tocalo</v>
      </c>
      <c r="M42" t="str">
        <f t="shared" si="13"/>
        <v>¿Cuál es el accidente? Tocalo</v>
      </c>
      <c r="N42" t="str">
        <f t="shared" si="5"/>
        <v>say -v Paulina  " ¿Cuál es el helicóptero? Tocalo " -o helicóptero.AIFF</v>
      </c>
      <c r="O42" t="str">
        <f t="shared" si="0"/>
        <v>say -v Paulina  " ¿Cuál es el accidente? Tocalo " -o accidente.AIFF</v>
      </c>
      <c r="P42" t="str">
        <f t="shared" si="6"/>
        <v>ffmpeg -i helicóptero.AIFF  helicóptero.mp3</v>
      </c>
      <c r="Q42" t="str">
        <f t="shared" si="1"/>
        <v>ffmpeg -i accidente.AIFF  accidente.mp3</v>
      </c>
    </row>
    <row r="43" spans="1:17">
      <c r="A43">
        <v>40</v>
      </c>
      <c r="B43" s="2" t="s">
        <v>122</v>
      </c>
      <c r="C43" s="2" t="s">
        <v>123</v>
      </c>
      <c r="D43" t="s">
        <v>90</v>
      </c>
      <c r="E43" t="s">
        <v>86</v>
      </c>
      <c r="F43" t="s">
        <v>126</v>
      </c>
      <c r="G43" t="str">
        <f t="shared" si="2"/>
        <v>lampara</v>
      </c>
      <c r="H43" t="str">
        <f t="shared" si="11"/>
        <v>empanada</v>
      </c>
      <c r="I43" t="s">
        <v>100</v>
      </c>
      <c r="J43" s="2" t="str">
        <f t="shared" si="3"/>
        <v xml:space="preserve">tocà la lampara </v>
      </c>
      <c r="K43" s="2" t="str">
        <f t="shared" si="4"/>
        <v xml:space="preserve">tocà la empanada </v>
      </c>
      <c r="L43" t="str">
        <f>CONCATENATE("¿Cuál es la ",B43,"? Tocala")</f>
        <v>¿Cuál es la lampara? Tocala</v>
      </c>
      <c r="M43" t="str">
        <f>CONCATENATE("¿Cuál es la ",C43,"? Tocala")</f>
        <v>¿Cuál es la empanada? Tocala</v>
      </c>
      <c r="N43" t="str">
        <f t="shared" si="5"/>
        <v>say -v Paulina  " ¿Cuál es la lampara? Tocala " -o lampara.AIFF</v>
      </c>
      <c r="O43" t="str">
        <f t="shared" si="0"/>
        <v>say -v Paulina  " ¿Cuál es la empanada? Tocala " -o empanada.AIFF</v>
      </c>
      <c r="P43" t="str">
        <f t="shared" si="6"/>
        <v>ffmpeg -i lampara.AIFF  lampara.mp3</v>
      </c>
      <c r="Q43" t="str">
        <f t="shared" si="1"/>
        <v>ffmpeg -i empanada.AIFF  empanada.mp3</v>
      </c>
    </row>
    <row r="44" spans="1:17">
      <c r="A44">
        <v>41</v>
      </c>
      <c r="B44" s="2" t="s">
        <v>75</v>
      </c>
      <c r="C44" s="2" t="s">
        <v>76</v>
      </c>
      <c r="D44" t="s">
        <v>90</v>
      </c>
      <c r="E44" t="s">
        <v>87</v>
      </c>
      <c r="F44" t="s">
        <v>128</v>
      </c>
      <c r="G44" t="s">
        <v>152</v>
      </c>
      <c r="H44" t="s">
        <v>166</v>
      </c>
      <c r="I44" t="s">
        <v>100</v>
      </c>
      <c r="J44" s="2" t="str">
        <f t="shared" si="3"/>
        <v xml:space="preserve">tocà el que està nadando </v>
      </c>
      <c r="K44" s="2" t="str">
        <f t="shared" si="4"/>
        <v xml:space="preserve">tocà el que està pescando </v>
      </c>
      <c r="L44" t="str">
        <f>CONCATENATE("¿Cuál está nadando? Tocalo")</f>
        <v>¿Cuál está nadando? Tocalo</v>
      </c>
      <c r="M44" t="str">
        <f>CONCATENATE("¿Cuál está pescando? Tocalo")</f>
        <v>¿Cuál está pescando? Tocalo</v>
      </c>
      <c r="N44" t="str">
        <f t="shared" si="5"/>
        <v>say -v Paulina  " ¿Cuál está nadando? Tocalo " -o nadar.AIFF</v>
      </c>
      <c r="O44" t="str">
        <f t="shared" si="0"/>
        <v>say -v Paulina  " ¿Cuál está pescando? Tocalo " -o pescar.AIFF</v>
      </c>
      <c r="P44" t="str">
        <f t="shared" si="6"/>
        <v>ffmpeg -i nadar.AIFF  nadar.mp3</v>
      </c>
      <c r="Q44" t="str">
        <f t="shared" si="1"/>
        <v>ffmpeg -i pescar.AIFF  pescar.mp3</v>
      </c>
    </row>
    <row r="45" spans="1:17">
      <c r="A45">
        <v>42</v>
      </c>
      <c r="B45" s="2" t="s">
        <v>77</v>
      </c>
      <c r="C45" s="2" t="s">
        <v>78</v>
      </c>
      <c r="D45" t="s">
        <v>90</v>
      </c>
      <c r="E45" t="s">
        <v>87</v>
      </c>
      <c r="F45" t="s">
        <v>128</v>
      </c>
      <c r="G45" t="s">
        <v>153</v>
      </c>
      <c r="H45" t="s">
        <v>167</v>
      </c>
      <c r="I45" t="s">
        <v>171</v>
      </c>
      <c r="J45" s="2" t="str">
        <f t="shared" si="3"/>
        <v>tocà el que està inflando algo</v>
      </c>
      <c r="K45" s="2" t="str">
        <f t="shared" si="4"/>
        <v>tocà el que està atajando algo</v>
      </c>
      <c r="L45" t="str">
        <f>CONCATENATE("¿Cuál está inflando? Tocalo")</f>
        <v>¿Cuál está inflando? Tocalo</v>
      </c>
      <c r="M45" t="str">
        <f>CONCATENATE("¿Cuál está atajando? Tocalo")</f>
        <v>¿Cuál está atajando? Tocalo</v>
      </c>
      <c r="N45" t="str">
        <f t="shared" si="5"/>
        <v>say -v Paulina  " ¿Cuál está inflando? Tocalo " -o inflar.AIFF</v>
      </c>
      <c r="O45" t="str">
        <f t="shared" si="0"/>
        <v>say -v Paulina  " ¿Cuál está atajando? Tocalo " -o atajar.AIFF</v>
      </c>
      <c r="P45" t="str">
        <f t="shared" si="6"/>
        <v>ffmpeg -i inflar.AIFF  inflar.mp3</v>
      </c>
      <c r="Q45" t="str">
        <f t="shared" si="1"/>
        <v>ffmpeg -i atajar.AIFF  atajar.mp3</v>
      </c>
    </row>
    <row r="46" spans="1:17">
      <c r="A46">
        <v>43</v>
      </c>
      <c r="B46" s="2" t="s">
        <v>79</v>
      </c>
      <c r="C46" s="2" t="s">
        <v>80</v>
      </c>
      <c r="D46" t="s">
        <v>90</v>
      </c>
      <c r="E46" t="s">
        <v>87</v>
      </c>
      <c r="F46" t="s">
        <v>128</v>
      </c>
      <c r="G46" t="s">
        <v>154</v>
      </c>
      <c r="H46" t="s">
        <v>168</v>
      </c>
      <c r="I46" t="s">
        <v>100</v>
      </c>
      <c r="J46" s="2" t="str">
        <f t="shared" si="3"/>
        <v xml:space="preserve">tocà el que està clavando </v>
      </c>
      <c r="K46" s="2" t="str">
        <f t="shared" si="4"/>
        <v xml:space="preserve">tocà el que està barriendo </v>
      </c>
      <c r="L46" t="str">
        <f>CONCATENATE("¿Cuál está clavando? Tocalo")</f>
        <v>¿Cuál está clavando? Tocalo</v>
      </c>
      <c r="M46" t="str">
        <f>CONCATENATE("¿Cuál está barriendo? Tocalo")</f>
        <v>¿Cuál está barriendo? Tocalo</v>
      </c>
      <c r="N46" t="str">
        <f t="shared" si="5"/>
        <v>say -v Paulina  " ¿Cuál está clavando? Tocalo " -o clavar.AIFF</v>
      </c>
      <c r="O46" t="str">
        <f t="shared" si="0"/>
        <v>say -v Paulina  " ¿Cuál está barriendo? Tocalo " -o barrer.AIFF</v>
      </c>
      <c r="P46" t="str">
        <f t="shared" si="6"/>
        <v>ffmpeg -i clavar.AIFF  clavar.mp3</v>
      </c>
      <c r="Q46" t="str">
        <f t="shared" si="1"/>
        <v>ffmpeg -i barrer.AIFF  barrer.mp3</v>
      </c>
    </row>
    <row r="47" spans="1:17">
      <c r="A47">
        <v>44</v>
      </c>
      <c r="B47" s="2" t="s">
        <v>81</v>
      </c>
      <c r="C47" s="2" t="s">
        <v>82</v>
      </c>
      <c r="D47" t="s">
        <v>90</v>
      </c>
      <c r="E47" t="s">
        <v>88</v>
      </c>
      <c r="F47" t="s">
        <v>139</v>
      </c>
      <c r="G47" t="str">
        <f t="shared" si="2"/>
        <v>rayado</v>
      </c>
      <c r="H47" t="str">
        <f t="shared" ref="H47:H48" si="14">IF(E47="verbo","SEE",C47)</f>
        <v>peludo</v>
      </c>
      <c r="I47" t="s">
        <v>100</v>
      </c>
      <c r="J47" s="2" t="str">
        <f t="shared" si="3"/>
        <v xml:space="preserve">tocà el animal rayado </v>
      </c>
      <c r="K47" s="2" t="str">
        <f t="shared" si="4"/>
        <v xml:space="preserve">tocà el animal peludo </v>
      </c>
      <c r="L47" t="str">
        <f>CONCATENATE("¿Cuál es el animal ",B47,"? Tocalo")</f>
        <v>¿Cuál es el animal rayado? Tocalo</v>
      </c>
      <c r="M47" t="str">
        <f>CONCATENATE("¿Cuál es el animal ",C47,"? Tocalo")</f>
        <v>¿Cuál es el animal peludo? Tocalo</v>
      </c>
      <c r="N47" t="str">
        <f t="shared" si="5"/>
        <v>say -v Paulina  " ¿Cuál es el animal rayado? Tocalo " -o rayado.AIFF</v>
      </c>
      <c r="O47" t="str">
        <f t="shared" si="0"/>
        <v>say -v Paulina  " ¿Cuál es el animal peludo? Tocalo " -o peludo.AIFF</v>
      </c>
      <c r="P47" t="str">
        <f t="shared" si="6"/>
        <v>ffmpeg -i rayado.AIFF  rayado.mp3</v>
      </c>
      <c r="Q47" t="str">
        <f t="shared" si="1"/>
        <v>ffmpeg -i peludo.AIFF  peludo.mp3</v>
      </c>
    </row>
    <row r="48" spans="1:17">
      <c r="A48">
        <v>45</v>
      </c>
      <c r="B48" s="2" t="s">
        <v>83</v>
      </c>
      <c r="C48" s="2" t="s">
        <v>84</v>
      </c>
      <c r="D48" t="s">
        <v>90</v>
      </c>
      <c r="E48" t="s">
        <v>88</v>
      </c>
      <c r="F48" t="s">
        <v>134</v>
      </c>
      <c r="G48" t="str">
        <f t="shared" si="2"/>
        <v>joven</v>
      </c>
      <c r="H48" t="str">
        <f t="shared" si="14"/>
        <v>descalzo</v>
      </c>
      <c r="I48" t="s">
        <v>100</v>
      </c>
      <c r="J48" s="2" t="str">
        <f t="shared" si="3"/>
        <v xml:space="preserve">tocà el hombre joven </v>
      </c>
      <c r="K48" s="2" t="str">
        <f t="shared" si="4"/>
        <v xml:space="preserve">tocà el hombre descalzo </v>
      </c>
      <c r="L48" t="str">
        <f>CONCATENATE("¿Cuál es el hombre ",B48,"? Tocalo")</f>
        <v>¿Cuál es el hombre joven? Tocalo</v>
      </c>
      <c r="M48" t="str">
        <f>CONCATENATE("¿Cuál es el hombre ",C48,"? Tocalo")</f>
        <v>¿Cuál es el hombre descalzo? Tocalo</v>
      </c>
      <c r="N48" t="str">
        <f t="shared" si="5"/>
        <v>say -v Paulina  " ¿Cuál es el hombre joven? Tocalo " -o joven.AIFF</v>
      </c>
      <c r="O48" t="str">
        <f t="shared" si="0"/>
        <v>say -v Paulina  " ¿Cuál es el hombre descalzo? Tocalo " -o descalzo.AIFF</v>
      </c>
      <c r="P48" t="str">
        <f t="shared" si="6"/>
        <v>ffmpeg -i joven.AIFF  joven.mp3</v>
      </c>
      <c r="Q48" t="str">
        <f t="shared" si="1"/>
        <v>ffmpeg -i descalzo.AIFF  descalzo.mp3</v>
      </c>
    </row>
  </sheetData>
  <autoFilter ref="A3:Q48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2" sqref="A2"/>
    </sheetView>
  </sheetViews>
  <sheetFormatPr baseColWidth="10" defaultRowHeight="15" x14ac:dyDescent="0"/>
  <sheetData>
    <row r="1" spans="1:6">
      <c r="A1" t="s">
        <v>93</v>
      </c>
    </row>
    <row r="3" spans="1: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91</v>
      </c>
    </row>
    <row r="4" spans="1:6">
      <c r="A4">
        <v>20</v>
      </c>
      <c r="B4" t="s">
        <v>43</v>
      </c>
      <c r="C4" t="s">
        <v>44</v>
      </c>
      <c r="D4" t="s">
        <v>89</v>
      </c>
      <c r="E4" t="s">
        <v>86</v>
      </c>
    </row>
    <row r="5" spans="1:6">
      <c r="A5">
        <v>33</v>
      </c>
      <c r="B5" t="s">
        <v>69</v>
      </c>
      <c r="C5" t="s">
        <v>70</v>
      </c>
      <c r="D5" t="s">
        <v>90</v>
      </c>
      <c r="E5" t="s">
        <v>86</v>
      </c>
    </row>
    <row r="6" spans="1:6">
      <c r="A6">
        <v>11</v>
      </c>
      <c r="B6" t="s">
        <v>25</v>
      </c>
      <c r="C6" t="s">
        <v>26</v>
      </c>
      <c r="D6" t="s">
        <v>85</v>
      </c>
      <c r="E6" t="s">
        <v>87</v>
      </c>
    </row>
    <row r="7" spans="1:6">
      <c r="A7">
        <v>10</v>
      </c>
      <c r="B7" t="s">
        <v>23</v>
      </c>
      <c r="C7" t="s">
        <v>24</v>
      </c>
      <c r="D7" t="s">
        <v>85</v>
      </c>
      <c r="E7" t="s">
        <v>87</v>
      </c>
    </row>
    <row r="8" spans="1:6">
      <c r="A8">
        <v>17</v>
      </c>
      <c r="B8" t="s">
        <v>37</v>
      </c>
      <c r="C8" t="s">
        <v>38</v>
      </c>
      <c r="D8" t="s">
        <v>89</v>
      </c>
      <c r="E8" t="s">
        <v>86</v>
      </c>
    </row>
    <row r="9" spans="1:6">
      <c r="A9">
        <v>24</v>
      </c>
      <c r="B9" t="s">
        <v>51</v>
      </c>
      <c r="C9" t="s">
        <v>52</v>
      </c>
      <c r="D9" t="s">
        <v>89</v>
      </c>
      <c r="E9" t="s">
        <v>87</v>
      </c>
    </row>
    <row r="10" spans="1:6">
      <c r="A10">
        <v>32</v>
      </c>
      <c r="B10" t="s">
        <v>67</v>
      </c>
      <c r="C10" t="s">
        <v>68</v>
      </c>
      <c r="D10" t="s">
        <v>90</v>
      </c>
      <c r="E10" t="s">
        <v>86</v>
      </c>
    </row>
    <row r="11" spans="1:6">
      <c r="A11">
        <v>26</v>
      </c>
      <c r="B11" t="s">
        <v>55</v>
      </c>
      <c r="C11" t="s">
        <v>56</v>
      </c>
      <c r="D11" t="s">
        <v>89</v>
      </c>
      <c r="E11" t="s">
        <v>88</v>
      </c>
    </row>
    <row r="12" spans="1:6">
      <c r="A12">
        <v>30</v>
      </c>
      <c r="B12" t="s">
        <v>63</v>
      </c>
      <c r="C12" t="s">
        <v>64</v>
      </c>
      <c r="D12" t="s">
        <v>90</v>
      </c>
      <c r="E12" t="s">
        <v>86</v>
      </c>
    </row>
    <row r="13" spans="1:6">
      <c r="A13">
        <v>15</v>
      </c>
      <c r="B13" t="s">
        <v>33</v>
      </c>
      <c r="C13" t="s">
        <v>34</v>
      </c>
      <c r="D13" t="s">
        <v>89</v>
      </c>
      <c r="E13" t="s">
        <v>86</v>
      </c>
    </row>
    <row r="14" spans="1:6">
      <c r="A14">
        <v>4</v>
      </c>
      <c r="B14" t="s">
        <v>11</v>
      </c>
      <c r="C14" t="s">
        <v>12</v>
      </c>
      <c r="D14" t="s">
        <v>85</v>
      </c>
      <c r="E14" t="s">
        <v>86</v>
      </c>
    </row>
    <row r="15" spans="1:6">
      <c r="A15">
        <v>14</v>
      </c>
      <c r="B15" t="s">
        <v>31</v>
      </c>
      <c r="C15" t="s">
        <v>32</v>
      </c>
      <c r="D15" t="s">
        <v>85</v>
      </c>
      <c r="E15" t="s">
        <v>88</v>
      </c>
    </row>
    <row r="16" spans="1:6">
      <c r="A16">
        <v>25</v>
      </c>
      <c r="B16" t="s">
        <v>53</v>
      </c>
      <c r="C16" t="s">
        <v>54</v>
      </c>
      <c r="D16" t="s">
        <v>89</v>
      </c>
      <c r="E16" t="s">
        <v>87</v>
      </c>
    </row>
    <row r="17" spans="1:5">
      <c r="A17">
        <v>16</v>
      </c>
      <c r="B17" t="s">
        <v>35</v>
      </c>
      <c r="C17" t="s">
        <v>36</v>
      </c>
      <c r="D17" t="s">
        <v>89</v>
      </c>
      <c r="E17" t="s">
        <v>86</v>
      </c>
    </row>
    <row r="18" spans="1:5">
      <c r="A18">
        <v>23</v>
      </c>
      <c r="B18" t="s">
        <v>49</v>
      </c>
      <c r="C18" t="s">
        <v>50</v>
      </c>
      <c r="D18" t="s">
        <v>89</v>
      </c>
      <c r="E18" t="s">
        <v>87</v>
      </c>
    </row>
    <row r="19" spans="1:5">
      <c r="A19">
        <v>12</v>
      </c>
      <c r="B19" t="s">
        <v>27</v>
      </c>
      <c r="C19" t="s">
        <v>28</v>
      </c>
      <c r="D19" t="s">
        <v>85</v>
      </c>
      <c r="E19" t="s">
        <v>88</v>
      </c>
    </row>
    <row r="20" spans="1:5">
      <c r="A20">
        <v>38</v>
      </c>
      <c r="B20" t="s">
        <v>79</v>
      </c>
      <c r="C20" t="s">
        <v>80</v>
      </c>
      <c r="D20" t="s">
        <v>90</v>
      </c>
      <c r="E20" t="s">
        <v>87</v>
      </c>
    </row>
    <row r="21" spans="1:5">
      <c r="A21">
        <v>9</v>
      </c>
      <c r="B21" t="s">
        <v>21</v>
      </c>
      <c r="C21" t="s">
        <v>22</v>
      </c>
      <c r="D21" t="s">
        <v>85</v>
      </c>
      <c r="E21" t="s">
        <v>87</v>
      </c>
    </row>
    <row r="22" spans="1:5">
      <c r="A22">
        <v>22</v>
      </c>
      <c r="B22" t="s">
        <v>47</v>
      </c>
      <c r="C22" t="s">
        <v>48</v>
      </c>
      <c r="D22" t="s">
        <v>89</v>
      </c>
      <c r="E22" t="s">
        <v>87</v>
      </c>
    </row>
    <row r="23" spans="1:5">
      <c r="A23">
        <v>35</v>
      </c>
      <c r="B23" t="s">
        <v>73</v>
      </c>
      <c r="C23" t="s">
        <v>74</v>
      </c>
      <c r="D23" t="s">
        <v>90</v>
      </c>
      <c r="E23" t="s">
        <v>86</v>
      </c>
    </row>
    <row r="24" spans="1:5">
      <c r="A24">
        <v>31</v>
      </c>
      <c r="B24" t="s">
        <v>65</v>
      </c>
      <c r="C24" t="s">
        <v>66</v>
      </c>
      <c r="D24" t="s">
        <v>90</v>
      </c>
      <c r="E24" t="s">
        <v>86</v>
      </c>
    </row>
    <row r="25" spans="1:5">
      <c r="A25">
        <v>34</v>
      </c>
      <c r="B25" t="s">
        <v>71</v>
      </c>
      <c r="C25" t="s">
        <v>72</v>
      </c>
      <c r="D25" t="s">
        <v>90</v>
      </c>
      <c r="E25" t="s">
        <v>86</v>
      </c>
    </row>
    <row r="26" spans="1:5">
      <c r="A26">
        <v>18</v>
      </c>
      <c r="B26" t="s">
        <v>39</v>
      </c>
      <c r="C26" t="s">
        <v>40</v>
      </c>
      <c r="D26" t="s">
        <v>89</v>
      </c>
      <c r="E26" t="s">
        <v>86</v>
      </c>
    </row>
    <row r="27" spans="1:5">
      <c r="A27">
        <v>28</v>
      </c>
      <c r="B27" t="s">
        <v>59</v>
      </c>
      <c r="C27" t="s">
        <v>60</v>
      </c>
      <c r="D27" t="s">
        <v>89</v>
      </c>
      <c r="E27" t="s">
        <v>88</v>
      </c>
    </row>
    <row r="28" spans="1:5">
      <c r="A28">
        <v>3</v>
      </c>
      <c r="B28" t="s">
        <v>9</v>
      </c>
      <c r="C28" t="s">
        <v>10</v>
      </c>
      <c r="D28" t="s">
        <v>85</v>
      </c>
      <c r="E28" t="s">
        <v>86</v>
      </c>
    </row>
    <row r="29" spans="1:5">
      <c r="A29">
        <v>21</v>
      </c>
      <c r="B29" t="s">
        <v>45</v>
      </c>
      <c r="C29" t="s">
        <v>46</v>
      </c>
      <c r="D29" t="s">
        <v>89</v>
      </c>
      <c r="E29" t="s">
        <v>86</v>
      </c>
    </row>
    <row r="30" spans="1:5">
      <c r="A30">
        <v>40</v>
      </c>
      <c r="B30" t="s">
        <v>83</v>
      </c>
      <c r="C30" t="s">
        <v>84</v>
      </c>
      <c r="D30" t="s">
        <v>90</v>
      </c>
      <c r="E30" t="s">
        <v>88</v>
      </c>
    </row>
    <row r="31" spans="1:5">
      <c r="A31">
        <v>6</v>
      </c>
      <c r="B31" t="s">
        <v>15</v>
      </c>
      <c r="C31" t="s">
        <v>16</v>
      </c>
      <c r="D31" t="s">
        <v>85</v>
      </c>
      <c r="E31" t="s">
        <v>86</v>
      </c>
    </row>
    <row r="32" spans="1:5">
      <c r="A32">
        <v>1</v>
      </c>
      <c r="B32" t="s">
        <v>5</v>
      </c>
      <c r="C32" t="s">
        <v>6</v>
      </c>
      <c r="D32" t="s">
        <v>85</v>
      </c>
      <c r="E32" t="s">
        <v>86</v>
      </c>
    </row>
    <row r="33" spans="1:5">
      <c r="A33">
        <v>29</v>
      </c>
      <c r="B33" t="s">
        <v>61</v>
      </c>
      <c r="C33" t="s">
        <v>62</v>
      </c>
      <c r="D33" t="s">
        <v>90</v>
      </c>
      <c r="E33" t="s">
        <v>86</v>
      </c>
    </row>
    <row r="34" spans="1:5">
      <c r="A34">
        <v>37</v>
      </c>
      <c r="B34" t="s">
        <v>77</v>
      </c>
      <c r="C34" t="s">
        <v>78</v>
      </c>
      <c r="D34" t="s">
        <v>90</v>
      </c>
      <c r="E34" t="s">
        <v>87</v>
      </c>
    </row>
    <row r="35" spans="1:5">
      <c r="A35">
        <v>27</v>
      </c>
      <c r="B35" t="s">
        <v>57</v>
      </c>
      <c r="C35" t="s">
        <v>58</v>
      </c>
      <c r="D35" t="s">
        <v>89</v>
      </c>
      <c r="E35" t="s">
        <v>88</v>
      </c>
    </row>
    <row r="36" spans="1:5">
      <c r="A36">
        <v>5</v>
      </c>
      <c r="B36" t="s">
        <v>13</v>
      </c>
      <c r="C36" t="s">
        <v>14</v>
      </c>
      <c r="D36" t="s">
        <v>85</v>
      </c>
      <c r="E36" t="s">
        <v>86</v>
      </c>
    </row>
    <row r="37" spans="1:5">
      <c r="A37">
        <v>19</v>
      </c>
      <c r="B37" t="s">
        <v>41</v>
      </c>
      <c r="C37" t="s">
        <v>42</v>
      </c>
      <c r="D37" t="s">
        <v>89</v>
      </c>
      <c r="E37" t="s">
        <v>86</v>
      </c>
    </row>
    <row r="38" spans="1:5">
      <c r="A38">
        <v>36</v>
      </c>
      <c r="B38" t="s">
        <v>75</v>
      </c>
      <c r="C38" t="s">
        <v>76</v>
      </c>
      <c r="D38" t="s">
        <v>90</v>
      </c>
      <c r="E38" t="s">
        <v>87</v>
      </c>
    </row>
    <row r="39" spans="1:5">
      <c r="A39">
        <v>39</v>
      </c>
      <c r="B39" t="s">
        <v>81</v>
      </c>
      <c r="C39" t="s">
        <v>82</v>
      </c>
      <c r="D39" t="s">
        <v>90</v>
      </c>
      <c r="E39" t="s">
        <v>88</v>
      </c>
    </row>
    <row r="40" spans="1:5">
      <c r="A40">
        <v>13</v>
      </c>
      <c r="B40" t="s">
        <v>29</v>
      </c>
      <c r="C40" t="s">
        <v>30</v>
      </c>
      <c r="D40" t="s">
        <v>85</v>
      </c>
      <c r="E40" t="s">
        <v>88</v>
      </c>
    </row>
    <row r="41" spans="1:5">
      <c r="A41">
        <v>8</v>
      </c>
      <c r="B41" t="s">
        <v>19</v>
      </c>
      <c r="C41" t="s">
        <v>20</v>
      </c>
      <c r="D41" t="s">
        <v>85</v>
      </c>
      <c r="E41" t="s">
        <v>87</v>
      </c>
    </row>
    <row r="42" spans="1:5">
      <c r="A42">
        <v>2</v>
      </c>
      <c r="B42" t="s">
        <v>7</v>
      </c>
      <c r="C42" t="s">
        <v>8</v>
      </c>
      <c r="D42" t="s">
        <v>85</v>
      </c>
      <c r="E42" t="s">
        <v>86</v>
      </c>
    </row>
    <row r="43" spans="1:5">
      <c r="A43">
        <v>7</v>
      </c>
      <c r="B43" t="s">
        <v>17</v>
      </c>
      <c r="C43" t="s">
        <v>18</v>
      </c>
      <c r="D43" t="s">
        <v>85</v>
      </c>
      <c r="E43" t="s">
        <v>86</v>
      </c>
    </row>
    <row r="44" spans="1:5">
      <c r="A44">
        <v>41</v>
      </c>
    </row>
    <row r="45" spans="1:5">
      <c r="A45">
        <v>42</v>
      </c>
    </row>
    <row r="46" spans="1:5">
      <c r="A46">
        <v>43</v>
      </c>
    </row>
    <row r="47" spans="1:5">
      <c r="A47">
        <v>44</v>
      </c>
    </row>
    <row r="48" spans="1:5">
      <c r="A48">
        <v>45</v>
      </c>
    </row>
  </sheetData>
  <sortState ref="A2:F46">
    <sortCondition ref="F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A2" sqref="A2"/>
    </sheetView>
  </sheetViews>
  <sheetFormatPr baseColWidth="10" defaultRowHeight="15" x14ac:dyDescent="0"/>
  <sheetData>
    <row r="1" spans="1:13">
      <c r="A1" t="s">
        <v>102</v>
      </c>
    </row>
    <row r="3" spans="1:1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91</v>
      </c>
      <c r="G3" t="s">
        <v>94</v>
      </c>
      <c r="H3" t="s">
        <v>95</v>
      </c>
      <c r="I3" t="s">
        <v>0</v>
      </c>
      <c r="J3" t="s">
        <v>1</v>
      </c>
      <c r="K3" t="s">
        <v>2</v>
      </c>
      <c r="L3" t="s">
        <v>3</v>
      </c>
      <c r="M3" t="s">
        <v>4</v>
      </c>
    </row>
    <row r="4" spans="1:13">
      <c r="A4">
        <v>20</v>
      </c>
      <c r="B4" t="s">
        <v>43</v>
      </c>
      <c r="C4" t="s">
        <v>44</v>
      </c>
      <c r="D4" t="s">
        <v>89</v>
      </c>
      <c r="E4" t="s">
        <v>86</v>
      </c>
      <c r="H4" t="s">
        <v>96</v>
      </c>
      <c r="I4">
        <f>A4</f>
        <v>20</v>
      </c>
      <c r="J4" t="str">
        <f>IF(H4="IZQ",B4,C4)</f>
        <v>mariposa</v>
      </c>
      <c r="K4" t="str">
        <f>IF(H4="IZQ",C4,B4)</f>
        <v>tortuga</v>
      </c>
      <c r="L4" t="str">
        <f t="shared" ref="L4:M4" si="0">D4</f>
        <v>moderado</v>
      </c>
      <c r="M4" t="str">
        <f t="shared" si="0"/>
        <v>sust</v>
      </c>
    </row>
    <row r="5" spans="1:13">
      <c r="A5">
        <v>33</v>
      </c>
      <c r="B5" t="s">
        <v>69</v>
      </c>
      <c r="C5" t="s">
        <v>70</v>
      </c>
      <c r="D5" t="s">
        <v>90</v>
      </c>
      <c r="E5" t="s">
        <v>86</v>
      </c>
      <c r="H5" t="s">
        <v>97</v>
      </c>
      <c r="I5">
        <f t="shared" ref="I5:I43" si="1">A5</f>
        <v>33</v>
      </c>
      <c r="J5" t="str">
        <f t="shared" ref="J5:J43" si="2">IF(H5="IZQ",B5,C5)</f>
        <v>bolso</v>
      </c>
      <c r="K5" t="str">
        <f t="shared" ref="K5:K43" si="3">IF(H5="IZQ",C5,B5)</f>
        <v>mueble</v>
      </c>
      <c r="L5" t="str">
        <f t="shared" ref="L5:L43" si="4">D5</f>
        <v>dificil</v>
      </c>
      <c r="M5" t="str">
        <f t="shared" ref="M5:M43" si="5">E5</f>
        <v>sust</v>
      </c>
    </row>
    <row r="6" spans="1:13">
      <c r="A6">
        <v>11</v>
      </c>
      <c r="B6" t="s">
        <v>25</v>
      </c>
      <c r="C6" t="s">
        <v>26</v>
      </c>
      <c r="D6" t="s">
        <v>85</v>
      </c>
      <c r="E6" t="s">
        <v>87</v>
      </c>
      <c r="H6" t="s">
        <v>96</v>
      </c>
      <c r="I6">
        <f t="shared" si="1"/>
        <v>11</v>
      </c>
      <c r="J6" t="str">
        <f t="shared" si="2"/>
        <v>llorar</v>
      </c>
      <c r="K6" t="str">
        <f t="shared" si="3"/>
        <v>saltar</v>
      </c>
      <c r="L6" t="str">
        <f t="shared" si="4"/>
        <v>facil</v>
      </c>
      <c r="M6" t="str">
        <f t="shared" si="5"/>
        <v>verbo</v>
      </c>
    </row>
    <row r="7" spans="1:13">
      <c r="A7">
        <v>17</v>
      </c>
      <c r="B7" t="s">
        <v>37</v>
      </c>
      <c r="C7" t="s">
        <v>38</v>
      </c>
      <c r="D7" t="s">
        <v>89</v>
      </c>
      <c r="E7" t="s">
        <v>86</v>
      </c>
      <c r="H7" t="s">
        <v>96</v>
      </c>
      <c r="I7">
        <f t="shared" si="1"/>
        <v>17</v>
      </c>
      <c r="J7" t="str">
        <f t="shared" si="2"/>
        <v>gorro</v>
      </c>
      <c r="K7" t="str">
        <f t="shared" si="3"/>
        <v>camión</v>
      </c>
      <c r="L7" t="str">
        <f t="shared" si="4"/>
        <v>moderado</v>
      </c>
      <c r="M7" t="str">
        <f t="shared" si="5"/>
        <v>sust</v>
      </c>
    </row>
    <row r="8" spans="1:13">
      <c r="A8">
        <v>24</v>
      </c>
      <c r="B8" t="s">
        <v>51</v>
      </c>
      <c r="C8" t="s">
        <v>52</v>
      </c>
      <c r="D8" t="s">
        <v>89</v>
      </c>
      <c r="E8" t="s">
        <v>87</v>
      </c>
      <c r="H8" t="s">
        <v>96</v>
      </c>
      <c r="I8">
        <f t="shared" si="1"/>
        <v>24</v>
      </c>
      <c r="J8" t="str">
        <f t="shared" si="2"/>
        <v>peinar</v>
      </c>
      <c r="K8" t="str">
        <f t="shared" si="3"/>
        <v>reir</v>
      </c>
      <c r="L8" t="str">
        <f t="shared" si="4"/>
        <v>moderado</v>
      </c>
      <c r="M8" t="str">
        <f t="shared" si="5"/>
        <v>verbo</v>
      </c>
    </row>
    <row r="9" spans="1:13">
      <c r="A9">
        <v>32</v>
      </c>
      <c r="B9" t="s">
        <v>67</v>
      </c>
      <c r="C9" t="s">
        <v>68</v>
      </c>
      <c r="D9" t="s">
        <v>90</v>
      </c>
      <c r="E9" t="s">
        <v>86</v>
      </c>
      <c r="H9" t="s">
        <v>96</v>
      </c>
      <c r="I9">
        <f t="shared" si="1"/>
        <v>32</v>
      </c>
      <c r="J9" t="str">
        <f t="shared" si="2"/>
        <v>vela</v>
      </c>
      <c r="K9" t="str">
        <f t="shared" si="3"/>
        <v>canilla</v>
      </c>
      <c r="L9" t="str">
        <f t="shared" si="4"/>
        <v>dificil</v>
      </c>
      <c r="M9" t="str">
        <f t="shared" si="5"/>
        <v>sust</v>
      </c>
    </row>
    <row r="10" spans="1:13">
      <c r="A10">
        <v>10</v>
      </c>
      <c r="B10" t="s">
        <v>23</v>
      </c>
      <c r="C10" t="s">
        <v>24</v>
      </c>
      <c r="D10" t="s">
        <v>85</v>
      </c>
      <c r="E10" t="s">
        <v>87</v>
      </c>
      <c r="H10" t="s">
        <v>96</v>
      </c>
      <c r="I10">
        <f t="shared" si="1"/>
        <v>10</v>
      </c>
      <c r="J10" t="str">
        <f t="shared" si="2"/>
        <v>romper</v>
      </c>
      <c r="K10" t="str">
        <f t="shared" si="3"/>
        <v>tocar</v>
      </c>
      <c r="L10" t="str">
        <f t="shared" si="4"/>
        <v>facil</v>
      </c>
      <c r="M10" t="str">
        <f t="shared" si="5"/>
        <v>verbo</v>
      </c>
    </row>
    <row r="11" spans="1:13">
      <c r="A11">
        <v>26</v>
      </c>
      <c r="B11" t="s">
        <v>55</v>
      </c>
      <c r="C11" t="s">
        <v>56</v>
      </c>
      <c r="D11" t="s">
        <v>89</v>
      </c>
      <c r="E11" t="s">
        <v>88</v>
      </c>
      <c r="H11" t="s">
        <v>97</v>
      </c>
      <c r="I11">
        <f t="shared" si="1"/>
        <v>26</v>
      </c>
      <c r="J11" t="str">
        <f t="shared" si="2"/>
        <v>triste</v>
      </c>
      <c r="K11" t="str">
        <f t="shared" si="3"/>
        <v>contento</v>
      </c>
      <c r="L11" t="str">
        <f t="shared" si="4"/>
        <v>moderado</v>
      </c>
      <c r="M11" t="str">
        <f t="shared" si="5"/>
        <v>adj</v>
      </c>
    </row>
    <row r="12" spans="1:13">
      <c r="A12">
        <v>30</v>
      </c>
      <c r="B12" t="s">
        <v>63</v>
      </c>
      <c r="C12" t="s">
        <v>64</v>
      </c>
      <c r="D12" t="s">
        <v>90</v>
      </c>
      <c r="E12" t="s">
        <v>86</v>
      </c>
      <c r="H12" t="s">
        <v>97</v>
      </c>
      <c r="I12">
        <f t="shared" si="1"/>
        <v>30</v>
      </c>
      <c r="J12" t="str">
        <f t="shared" si="2"/>
        <v>río</v>
      </c>
      <c r="K12" t="str">
        <f t="shared" si="3"/>
        <v>bosque</v>
      </c>
      <c r="L12" t="str">
        <f t="shared" si="4"/>
        <v>dificil</v>
      </c>
      <c r="M12" t="str">
        <f t="shared" si="5"/>
        <v>sust</v>
      </c>
    </row>
    <row r="13" spans="1:13">
      <c r="A13">
        <v>15</v>
      </c>
      <c r="B13" t="s">
        <v>33</v>
      </c>
      <c r="C13" t="s">
        <v>34</v>
      </c>
      <c r="D13" t="s">
        <v>89</v>
      </c>
      <c r="E13" t="s">
        <v>86</v>
      </c>
      <c r="H13" t="s">
        <v>96</v>
      </c>
      <c r="I13">
        <f t="shared" si="1"/>
        <v>15</v>
      </c>
      <c r="J13" t="str">
        <f t="shared" si="2"/>
        <v>tijera</v>
      </c>
      <c r="K13" t="str">
        <f t="shared" si="3"/>
        <v>bicicleta</v>
      </c>
      <c r="L13" t="str">
        <f t="shared" si="4"/>
        <v>moderado</v>
      </c>
      <c r="M13" t="str">
        <f t="shared" si="5"/>
        <v>sust</v>
      </c>
    </row>
    <row r="14" spans="1:13">
      <c r="A14">
        <v>4</v>
      </c>
      <c r="B14" t="s">
        <v>11</v>
      </c>
      <c r="C14" t="s">
        <v>12</v>
      </c>
      <c r="D14" t="s">
        <v>85</v>
      </c>
      <c r="E14" t="s">
        <v>86</v>
      </c>
      <c r="H14" t="s">
        <v>96</v>
      </c>
      <c r="I14">
        <f t="shared" si="1"/>
        <v>4</v>
      </c>
      <c r="J14" t="str">
        <f t="shared" si="2"/>
        <v>cabeza</v>
      </c>
      <c r="K14" t="str">
        <f t="shared" si="3"/>
        <v>boca</v>
      </c>
      <c r="L14" t="str">
        <f t="shared" si="4"/>
        <v>facil</v>
      </c>
      <c r="M14" t="str">
        <f t="shared" si="5"/>
        <v>sust</v>
      </c>
    </row>
    <row r="15" spans="1:13">
      <c r="A15">
        <v>25</v>
      </c>
      <c r="B15" t="s">
        <v>53</v>
      </c>
      <c r="C15" t="s">
        <v>54</v>
      </c>
      <c r="D15" t="s">
        <v>89</v>
      </c>
      <c r="E15" t="s">
        <v>87</v>
      </c>
      <c r="H15" t="s">
        <v>97</v>
      </c>
      <c r="I15">
        <f t="shared" si="1"/>
        <v>25</v>
      </c>
      <c r="J15" t="str">
        <f t="shared" si="2"/>
        <v>atrapar</v>
      </c>
      <c r="K15" t="str">
        <f t="shared" si="3"/>
        <v>soplar</v>
      </c>
      <c r="L15" t="str">
        <f t="shared" si="4"/>
        <v>moderado</v>
      </c>
      <c r="M15" t="str">
        <f t="shared" si="5"/>
        <v>verbo</v>
      </c>
    </row>
    <row r="16" spans="1:13">
      <c r="A16" s="1">
        <v>14</v>
      </c>
      <c r="B16" s="1" t="s">
        <v>31</v>
      </c>
      <c r="C16" s="1" t="s">
        <v>32</v>
      </c>
      <c r="D16" s="1" t="s">
        <v>85</v>
      </c>
      <c r="E16" s="1" t="s">
        <v>88</v>
      </c>
      <c r="H16" t="s">
        <v>96</v>
      </c>
      <c r="I16">
        <f t="shared" si="1"/>
        <v>14</v>
      </c>
      <c r="J16" t="str">
        <f t="shared" si="2"/>
        <v>grande</v>
      </c>
      <c r="K16" t="str">
        <f t="shared" si="3"/>
        <v>rojo</v>
      </c>
      <c r="L16" t="str">
        <f t="shared" si="4"/>
        <v>facil</v>
      </c>
      <c r="M16" t="str">
        <f t="shared" si="5"/>
        <v>adj</v>
      </c>
    </row>
    <row r="17" spans="1:13">
      <c r="A17">
        <v>16</v>
      </c>
      <c r="B17" t="s">
        <v>35</v>
      </c>
      <c r="C17" t="s">
        <v>36</v>
      </c>
      <c r="D17" t="s">
        <v>89</v>
      </c>
      <c r="E17" t="s">
        <v>86</v>
      </c>
      <c r="F17" s="1"/>
      <c r="H17" t="s">
        <v>96</v>
      </c>
      <c r="I17">
        <f t="shared" si="1"/>
        <v>16</v>
      </c>
      <c r="J17" t="str">
        <f t="shared" si="2"/>
        <v>colectivo</v>
      </c>
      <c r="K17" t="str">
        <f t="shared" si="3"/>
        <v>avión</v>
      </c>
      <c r="L17" t="str">
        <f t="shared" si="4"/>
        <v>moderado</v>
      </c>
      <c r="M17" t="str">
        <f t="shared" si="5"/>
        <v>sust</v>
      </c>
    </row>
    <row r="18" spans="1:13">
      <c r="A18">
        <v>23</v>
      </c>
      <c r="B18" t="s">
        <v>49</v>
      </c>
      <c r="C18" t="s">
        <v>50</v>
      </c>
      <c r="D18" t="s">
        <v>89</v>
      </c>
      <c r="E18" t="s">
        <v>87</v>
      </c>
      <c r="H18" t="s">
        <v>97</v>
      </c>
      <c r="I18">
        <f t="shared" si="1"/>
        <v>23</v>
      </c>
      <c r="J18" t="str">
        <f t="shared" si="2"/>
        <v>atar</v>
      </c>
      <c r="K18" t="str">
        <f t="shared" si="3"/>
        <v>pisar</v>
      </c>
      <c r="L18" t="str">
        <f t="shared" si="4"/>
        <v>moderado</v>
      </c>
      <c r="M18" t="str">
        <f t="shared" si="5"/>
        <v>verbo</v>
      </c>
    </row>
    <row r="19" spans="1:13">
      <c r="A19">
        <v>12</v>
      </c>
      <c r="B19" t="s">
        <v>27</v>
      </c>
      <c r="C19" t="s">
        <v>28</v>
      </c>
      <c r="D19" t="s">
        <v>85</v>
      </c>
      <c r="E19" t="s">
        <v>88</v>
      </c>
      <c r="H19" t="s">
        <v>96</v>
      </c>
      <c r="I19">
        <f t="shared" si="1"/>
        <v>12</v>
      </c>
      <c r="J19" t="str">
        <f t="shared" si="2"/>
        <v>sucio</v>
      </c>
      <c r="K19" t="str">
        <f t="shared" si="3"/>
        <v>limpio</v>
      </c>
      <c r="L19" t="str">
        <f t="shared" si="4"/>
        <v>facil</v>
      </c>
      <c r="M19" t="str">
        <f t="shared" si="5"/>
        <v>adj</v>
      </c>
    </row>
    <row r="20" spans="1:13">
      <c r="A20">
        <v>38</v>
      </c>
      <c r="B20" t="s">
        <v>79</v>
      </c>
      <c r="C20" t="s">
        <v>80</v>
      </c>
      <c r="D20" t="s">
        <v>90</v>
      </c>
      <c r="E20" t="s">
        <v>87</v>
      </c>
      <c r="H20" t="s">
        <v>97</v>
      </c>
      <c r="I20">
        <f t="shared" si="1"/>
        <v>38</v>
      </c>
      <c r="J20" t="str">
        <f t="shared" si="2"/>
        <v>clavar</v>
      </c>
      <c r="K20" t="str">
        <f t="shared" si="3"/>
        <v>barrer</v>
      </c>
      <c r="L20" t="str">
        <f t="shared" si="4"/>
        <v>dificil</v>
      </c>
      <c r="M20" t="str">
        <f t="shared" si="5"/>
        <v>verbo</v>
      </c>
    </row>
    <row r="21" spans="1:13">
      <c r="A21">
        <v>9</v>
      </c>
      <c r="B21" t="s">
        <v>21</v>
      </c>
      <c r="C21" t="s">
        <v>22</v>
      </c>
      <c r="D21" t="s">
        <v>85</v>
      </c>
      <c r="E21" t="s">
        <v>87</v>
      </c>
      <c r="H21" t="s">
        <v>96</v>
      </c>
      <c r="I21">
        <f t="shared" si="1"/>
        <v>9</v>
      </c>
      <c r="J21" t="str">
        <f t="shared" si="2"/>
        <v>dormir</v>
      </c>
      <c r="K21" t="str">
        <f t="shared" si="3"/>
        <v>jugar</v>
      </c>
      <c r="L21" t="str">
        <f t="shared" si="4"/>
        <v>facil</v>
      </c>
      <c r="M21" t="str">
        <f t="shared" si="5"/>
        <v>verbo</v>
      </c>
    </row>
    <row r="22" spans="1:13">
      <c r="A22">
        <v>22</v>
      </c>
      <c r="B22" t="s">
        <v>47</v>
      </c>
      <c r="C22" t="s">
        <v>48</v>
      </c>
      <c r="D22" t="s">
        <v>89</v>
      </c>
      <c r="E22" t="s">
        <v>87</v>
      </c>
      <c r="H22" t="s">
        <v>96</v>
      </c>
      <c r="I22">
        <f t="shared" si="1"/>
        <v>22</v>
      </c>
      <c r="J22" t="str">
        <f t="shared" si="2"/>
        <v>arrancar</v>
      </c>
      <c r="K22" t="str">
        <f t="shared" si="3"/>
        <v>patear</v>
      </c>
      <c r="L22" t="str">
        <f t="shared" si="4"/>
        <v>moderado</v>
      </c>
      <c r="M22" t="str">
        <f t="shared" si="5"/>
        <v>verbo</v>
      </c>
    </row>
    <row r="23" spans="1:13">
      <c r="A23">
        <v>35</v>
      </c>
      <c r="B23" t="s">
        <v>73</v>
      </c>
      <c r="C23" t="s">
        <v>74</v>
      </c>
      <c r="D23" t="s">
        <v>90</v>
      </c>
      <c r="E23" t="s">
        <v>86</v>
      </c>
      <c r="H23" t="s">
        <v>96</v>
      </c>
      <c r="I23">
        <f t="shared" si="1"/>
        <v>35</v>
      </c>
      <c r="J23" t="str">
        <f t="shared" si="2"/>
        <v>accidente</v>
      </c>
      <c r="K23" t="str">
        <f t="shared" si="3"/>
        <v>helicóptero</v>
      </c>
      <c r="L23" t="str">
        <f t="shared" si="4"/>
        <v>dificil</v>
      </c>
      <c r="M23" t="str">
        <f t="shared" si="5"/>
        <v>sust</v>
      </c>
    </row>
    <row r="24" spans="1:13">
      <c r="A24">
        <v>31</v>
      </c>
      <c r="B24" t="s">
        <v>65</v>
      </c>
      <c r="C24" t="s">
        <v>66</v>
      </c>
      <c r="D24" t="s">
        <v>90</v>
      </c>
      <c r="E24" t="s">
        <v>86</v>
      </c>
      <c r="H24" t="s">
        <v>96</v>
      </c>
      <c r="I24">
        <f t="shared" si="1"/>
        <v>31</v>
      </c>
      <c r="J24" t="str">
        <f t="shared" si="2"/>
        <v>médico</v>
      </c>
      <c r="K24" t="str">
        <f t="shared" si="3"/>
        <v>grupo</v>
      </c>
      <c r="L24" t="str">
        <f t="shared" si="4"/>
        <v>dificil</v>
      </c>
      <c r="M24" t="str">
        <f t="shared" si="5"/>
        <v>sust</v>
      </c>
    </row>
    <row r="25" spans="1:13">
      <c r="A25">
        <v>34</v>
      </c>
      <c r="B25" t="s">
        <v>71</v>
      </c>
      <c r="C25" t="s">
        <v>72</v>
      </c>
      <c r="D25" t="s">
        <v>90</v>
      </c>
      <c r="E25" t="s">
        <v>86</v>
      </c>
      <c r="H25" t="s">
        <v>97</v>
      </c>
      <c r="I25">
        <f t="shared" si="1"/>
        <v>34</v>
      </c>
      <c r="J25" t="str">
        <f t="shared" si="2"/>
        <v>loro</v>
      </c>
      <c r="K25" t="str">
        <f t="shared" si="3"/>
        <v>mosquito</v>
      </c>
      <c r="L25" t="str">
        <f t="shared" si="4"/>
        <v>dificil</v>
      </c>
      <c r="M25" t="str">
        <f t="shared" si="5"/>
        <v>sust</v>
      </c>
    </row>
    <row r="26" spans="1:13">
      <c r="A26">
        <v>18</v>
      </c>
      <c r="B26" t="s">
        <v>39</v>
      </c>
      <c r="C26" t="s">
        <v>40</v>
      </c>
      <c r="D26" t="s">
        <v>89</v>
      </c>
      <c r="E26" t="s">
        <v>86</v>
      </c>
      <c r="H26" t="s">
        <v>96</v>
      </c>
      <c r="I26">
        <f t="shared" si="1"/>
        <v>18</v>
      </c>
      <c r="J26" t="str">
        <f t="shared" si="2"/>
        <v>barco</v>
      </c>
      <c r="K26" t="str">
        <f t="shared" si="3"/>
        <v>tren</v>
      </c>
      <c r="L26" t="str">
        <f t="shared" si="4"/>
        <v>moderado</v>
      </c>
      <c r="M26" t="str">
        <f t="shared" si="5"/>
        <v>sust</v>
      </c>
    </row>
    <row r="27" spans="1:13">
      <c r="A27">
        <v>28</v>
      </c>
      <c r="B27" t="s">
        <v>59</v>
      </c>
      <c r="C27" t="s">
        <v>60</v>
      </c>
      <c r="D27" t="s">
        <v>89</v>
      </c>
      <c r="E27" t="s">
        <v>88</v>
      </c>
      <c r="H27" t="s">
        <v>97</v>
      </c>
      <c r="I27">
        <f t="shared" si="1"/>
        <v>28</v>
      </c>
      <c r="J27" t="str">
        <f t="shared" si="2"/>
        <v>pesado</v>
      </c>
      <c r="K27" t="str">
        <f t="shared" si="3"/>
        <v>roto</v>
      </c>
      <c r="L27" t="str">
        <f t="shared" si="4"/>
        <v>moderado</v>
      </c>
      <c r="M27" t="str">
        <f t="shared" si="5"/>
        <v>adj</v>
      </c>
    </row>
    <row r="28" spans="1:13">
      <c r="A28">
        <v>3</v>
      </c>
      <c r="B28" t="s">
        <v>9</v>
      </c>
      <c r="C28" t="s">
        <v>10</v>
      </c>
      <c r="D28" t="s">
        <v>85</v>
      </c>
      <c r="E28" t="s">
        <v>86</v>
      </c>
      <c r="H28" t="s">
        <v>96</v>
      </c>
      <c r="I28">
        <f t="shared" si="1"/>
        <v>3</v>
      </c>
      <c r="J28" t="str">
        <f t="shared" si="2"/>
        <v>mochila</v>
      </c>
      <c r="K28" t="str">
        <f t="shared" si="3"/>
        <v>muñeca</v>
      </c>
      <c r="L28" t="str">
        <f t="shared" si="4"/>
        <v>facil</v>
      </c>
      <c r="M28" t="str">
        <f t="shared" si="5"/>
        <v>sust</v>
      </c>
    </row>
    <row r="29" spans="1:13">
      <c r="A29">
        <v>21</v>
      </c>
      <c r="B29" t="s">
        <v>45</v>
      </c>
      <c r="C29" t="s">
        <v>46</v>
      </c>
      <c r="D29" t="s">
        <v>89</v>
      </c>
      <c r="E29" t="s">
        <v>86</v>
      </c>
      <c r="H29" t="s">
        <v>96</v>
      </c>
      <c r="I29">
        <f t="shared" si="1"/>
        <v>21</v>
      </c>
      <c r="J29" t="str">
        <f t="shared" si="2"/>
        <v>HOMBRE</v>
      </c>
      <c r="K29" t="str">
        <f t="shared" si="3"/>
        <v>pato</v>
      </c>
      <c r="L29" t="str">
        <f t="shared" si="4"/>
        <v>moderado</v>
      </c>
      <c r="M29" t="str">
        <f t="shared" si="5"/>
        <v>sust</v>
      </c>
    </row>
    <row r="30" spans="1:13">
      <c r="A30">
        <v>40</v>
      </c>
      <c r="B30" t="s">
        <v>83</v>
      </c>
      <c r="C30" t="s">
        <v>84</v>
      </c>
      <c r="D30" t="s">
        <v>90</v>
      </c>
      <c r="E30" t="s">
        <v>88</v>
      </c>
      <c r="H30" t="s">
        <v>96</v>
      </c>
      <c r="I30">
        <f t="shared" si="1"/>
        <v>40</v>
      </c>
      <c r="J30" t="str">
        <f t="shared" si="2"/>
        <v>descalzo</v>
      </c>
      <c r="K30" t="str">
        <f t="shared" si="3"/>
        <v>joven</v>
      </c>
      <c r="L30" t="str">
        <f t="shared" si="4"/>
        <v>dificil</v>
      </c>
      <c r="M30" t="str">
        <f t="shared" si="5"/>
        <v>adj</v>
      </c>
    </row>
    <row r="31" spans="1:13">
      <c r="A31">
        <v>6</v>
      </c>
      <c r="B31" t="s">
        <v>15</v>
      </c>
      <c r="C31" t="s">
        <v>16</v>
      </c>
      <c r="D31" t="s">
        <v>85</v>
      </c>
      <c r="E31" t="s">
        <v>86</v>
      </c>
      <c r="H31" t="s">
        <v>97</v>
      </c>
      <c r="I31">
        <f t="shared" si="1"/>
        <v>6</v>
      </c>
      <c r="J31" t="str">
        <f t="shared" si="2"/>
        <v>pantalón</v>
      </c>
      <c r="K31" t="str">
        <f t="shared" si="3"/>
        <v>lápiz</v>
      </c>
      <c r="L31" t="str">
        <f t="shared" si="4"/>
        <v>facil</v>
      </c>
      <c r="M31" t="str">
        <f t="shared" si="5"/>
        <v>sust</v>
      </c>
    </row>
    <row r="32" spans="1:13">
      <c r="A32">
        <v>1</v>
      </c>
      <c r="B32" t="s">
        <v>5</v>
      </c>
      <c r="C32" t="s">
        <v>6</v>
      </c>
      <c r="D32" t="s">
        <v>85</v>
      </c>
      <c r="E32" t="s">
        <v>86</v>
      </c>
      <c r="H32" t="s">
        <v>96</v>
      </c>
      <c r="I32">
        <f t="shared" si="1"/>
        <v>1</v>
      </c>
      <c r="J32" t="str">
        <f t="shared" si="2"/>
        <v>caballo</v>
      </c>
      <c r="K32" t="str">
        <f t="shared" si="3"/>
        <v>gato</v>
      </c>
      <c r="L32" t="str">
        <f t="shared" si="4"/>
        <v>facil</v>
      </c>
      <c r="M32" t="str">
        <f t="shared" si="5"/>
        <v>sust</v>
      </c>
    </row>
    <row r="33" spans="1:13">
      <c r="A33">
        <v>29</v>
      </c>
      <c r="B33" t="s">
        <v>61</v>
      </c>
      <c r="C33" t="s">
        <v>62</v>
      </c>
      <c r="D33" t="s">
        <v>90</v>
      </c>
      <c r="E33" t="s">
        <v>86</v>
      </c>
      <c r="H33" t="s">
        <v>96</v>
      </c>
      <c r="I33">
        <f t="shared" si="1"/>
        <v>29</v>
      </c>
      <c r="J33" t="str">
        <f t="shared" si="2"/>
        <v>canguro</v>
      </c>
      <c r="K33" t="str">
        <f t="shared" si="3"/>
        <v>pingüino</v>
      </c>
      <c r="L33" t="str">
        <f t="shared" si="4"/>
        <v>dificil</v>
      </c>
      <c r="M33" t="str">
        <f t="shared" si="5"/>
        <v>sust</v>
      </c>
    </row>
    <row r="34" spans="1:13">
      <c r="A34">
        <v>37</v>
      </c>
      <c r="B34" t="s">
        <v>77</v>
      </c>
      <c r="C34" t="s">
        <v>78</v>
      </c>
      <c r="D34" t="s">
        <v>90</v>
      </c>
      <c r="E34" t="s">
        <v>87</v>
      </c>
      <c r="H34" t="s">
        <v>97</v>
      </c>
      <c r="I34">
        <f t="shared" si="1"/>
        <v>37</v>
      </c>
      <c r="J34" t="str">
        <f t="shared" si="2"/>
        <v>inflar</v>
      </c>
      <c r="K34" t="str">
        <f t="shared" si="3"/>
        <v>atajar</v>
      </c>
      <c r="L34" t="str">
        <f t="shared" si="4"/>
        <v>dificil</v>
      </c>
      <c r="M34" t="str">
        <f t="shared" si="5"/>
        <v>verbo</v>
      </c>
    </row>
    <row r="35" spans="1:13">
      <c r="A35">
        <v>27</v>
      </c>
      <c r="B35" t="s">
        <v>57</v>
      </c>
      <c r="C35" t="s">
        <v>58</v>
      </c>
      <c r="D35" t="s">
        <v>89</v>
      </c>
      <c r="E35" t="s">
        <v>88</v>
      </c>
      <c r="H35" t="s">
        <v>96</v>
      </c>
      <c r="I35">
        <f t="shared" si="1"/>
        <v>27</v>
      </c>
      <c r="J35" t="str">
        <f t="shared" si="2"/>
        <v>oscuro</v>
      </c>
      <c r="K35" t="str">
        <f t="shared" si="3"/>
        <v>redondo</v>
      </c>
      <c r="L35" t="str">
        <f t="shared" si="4"/>
        <v>moderado</v>
      </c>
      <c r="M35" t="str">
        <f t="shared" si="5"/>
        <v>adj</v>
      </c>
    </row>
    <row r="36" spans="1:13">
      <c r="A36">
        <v>5</v>
      </c>
      <c r="B36" t="s">
        <v>13</v>
      </c>
      <c r="C36" t="s">
        <v>14</v>
      </c>
      <c r="D36" t="s">
        <v>85</v>
      </c>
      <c r="E36" t="s">
        <v>86</v>
      </c>
      <c r="H36" t="s">
        <v>97</v>
      </c>
      <c r="I36">
        <f t="shared" si="1"/>
        <v>5</v>
      </c>
      <c r="J36" t="str">
        <f t="shared" si="2"/>
        <v>zapatillas</v>
      </c>
      <c r="K36" t="str">
        <f t="shared" si="3"/>
        <v>camas</v>
      </c>
      <c r="L36" t="str">
        <f t="shared" si="4"/>
        <v>facil</v>
      </c>
      <c r="M36" t="str">
        <f t="shared" si="5"/>
        <v>sust</v>
      </c>
    </row>
    <row r="37" spans="1:13">
      <c r="A37">
        <v>19</v>
      </c>
      <c r="B37" t="s">
        <v>41</v>
      </c>
      <c r="C37" t="s">
        <v>42</v>
      </c>
      <c r="D37" t="s">
        <v>89</v>
      </c>
      <c r="E37" t="s">
        <v>86</v>
      </c>
      <c r="H37" t="s">
        <v>97</v>
      </c>
      <c r="I37">
        <f t="shared" si="1"/>
        <v>19</v>
      </c>
      <c r="J37" t="str">
        <f t="shared" si="2"/>
        <v>BOTON</v>
      </c>
      <c r="K37" t="str">
        <f t="shared" si="3"/>
        <v>pez</v>
      </c>
      <c r="L37" t="str">
        <f t="shared" si="4"/>
        <v>moderado</v>
      </c>
      <c r="M37" t="str">
        <f t="shared" si="5"/>
        <v>sust</v>
      </c>
    </row>
    <row r="38" spans="1:13">
      <c r="A38">
        <v>36</v>
      </c>
      <c r="B38" t="s">
        <v>75</v>
      </c>
      <c r="C38" t="s">
        <v>76</v>
      </c>
      <c r="D38" t="s">
        <v>90</v>
      </c>
      <c r="E38" t="s">
        <v>87</v>
      </c>
      <c r="H38" t="s">
        <v>96</v>
      </c>
      <c r="I38">
        <f t="shared" si="1"/>
        <v>36</v>
      </c>
      <c r="J38" t="str">
        <f t="shared" si="2"/>
        <v>pescar</v>
      </c>
      <c r="K38" t="str">
        <f t="shared" si="3"/>
        <v>nadar</v>
      </c>
      <c r="L38" t="str">
        <f t="shared" si="4"/>
        <v>dificil</v>
      </c>
      <c r="M38" t="str">
        <f t="shared" si="5"/>
        <v>verbo</v>
      </c>
    </row>
    <row r="39" spans="1:13">
      <c r="A39">
        <v>39</v>
      </c>
      <c r="B39" t="s">
        <v>81</v>
      </c>
      <c r="C39" t="s">
        <v>82</v>
      </c>
      <c r="D39" t="s">
        <v>90</v>
      </c>
      <c r="E39" t="s">
        <v>88</v>
      </c>
      <c r="H39" t="s">
        <v>96</v>
      </c>
      <c r="I39">
        <f t="shared" si="1"/>
        <v>39</v>
      </c>
      <c r="J39" t="str">
        <f t="shared" si="2"/>
        <v>peludo</v>
      </c>
      <c r="K39" t="str">
        <f t="shared" si="3"/>
        <v>rayado</v>
      </c>
      <c r="L39" t="str">
        <f t="shared" si="4"/>
        <v>dificil</v>
      </c>
      <c r="M39" t="str">
        <f t="shared" si="5"/>
        <v>adj</v>
      </c>
    </row>
    <row r="40" spans="1:13">
      <c r="A40">
        <v>13</v>
      </c>
      <c r="B40" t="s">
        <v>29</v>
      </c>
      <c r="C40" t="s">
        <v>30</v>
      </c>
      <c r="D40" t="s">
        <v>85</v>
      </c>
      <c r="E40" t="s">
        <v>88</v>
      </c>
      <c r="H40" t="s">
        <v>96</v>
      </c>
      <c r="I40">
        <f t="shared" si="1"/>
        <v>13</v>
      </c>
      <c r="J40" t="str">
        <f t="shared" si="2"/>
        <v>largo</v>
      </c>
      <c r="K40" t="str">
        <f t="shared" si="3"/>
        <v>lleno</v>
      </c>
      <c r="L40" t="str">
        <f t="shared" si="4"/>
        <v>facil</v>
      </c>
      <c r="M40" t="str">
        <f t="shared" si="5"/>
        <v>adj</v>
      </c>
    </row>
    <row r="41" spans="1:13">
      <c r="A41">
        <v>8</v>
      </c>
      <c r="B41" t="s">
        <v>19</v>
      </c>
      <c r="C41" t="s">
        <v>20</v>
      </c>
      <c r="D41" t="s">
        <v>85</v>
      </c>
      <c r="E41" t="s">
        <v>87</v>
      </c>
      <c r="H41" t="s">
        <v>96</v>
      </c>
      <c r="I41">
        <f t="shared" si="1"/>
        <v>8</v>
      </c>
      <c r="J41" t="str">
        <f t="shared" si="2"/>
        <v>correr</v>
      </c>
      <c r="K41" t="str">
        <f t="shared" si="3"/>
        <v>tirar</v>
      </c>
      <c r="L41" t="str">
        <f t="shared" si="4"/>
        <v>facil</v>
      </c>
      <c r="M41" t="str">
        <f t="shared" si="5"/>
        <v>verbo</v>
      </c>
    </row>
    <row r="42" spans="1:13">
      <c r="A42">
        <v>2</v>
      </c>
      <c r="B42" t="s">
        <v>7</v>
      </c>
      <c r="C42" t="s">
        <v>8</v>
      </c>
      <c r="D42" t="s">
        <v>85</v>
      </c>
      <c r="E42" t="s">
        <v>86</v>
      </c>
      <c r="H42" t="s">
        <v>96</v>
      </c>
      <c r="I42">
        <f t="shared" si="1"/>
        <v>2</v>
      </c>
      <c r="J42" t="str">
        <f t="shared" si="2"/>
        <v>nene</v>
      </c>
      <c r="K42" t="str">
        <f t="shared" si="3"/>
        <v>perro</v>
      </c>
      <c r="L42" t="str">
        <f t="shared" si="4"/>
        <v>facil</v>
      </c>
      <c r="M42" t="str">
        <f t="shared" si="5"/>
        <v>sust</v>
      </c>
    </row>
    <row r="43" spans="1:13">
      <c r="A43">
        <v>7</v>
      </c>
      <c r="B43" t="s">
        <v>17</v>
      </c>
      <c r="C43" t="s">
        <v>18</v>
      </c>
      <c r="D43" t="s">
        <v>85</v>
      </c>
      <c r="E43" t="s">
        <v>86</v>
      </c>
      <c r="H43" t="s">
        <v>97</v>
      </c>
      <c r="I43">
        <f t="shared" si="1"/>
        <v>7</v>
      </c>
      <c r="J43" t="str">
        <f t="shared" si="2"/>
        <v>casa</v>
      </c>
      <c r="K43" t="str">
        <f t="shared" si="3"/>
        <v>comida</v>
      </c>
      <c r="L43" t="str">
        <f t="shared" si="4"/>
        <v>facil</v>
      </c>
      <c r="M43" t="str">
        <f t="shared" si="5"/>
        <v>sust</v>
      </c>
    </row>
    <row r="44" spans="1:13">
      <c r="A44">
        <v>41</v>
      </c>
    </row>
    <row r="45" spans="1:13">
      <c r="A45">
        <v>42</v>
      </c>
    </row>
    <row r="46" spans="1:13">
      <c r="A46">
        <v>43</v>
      </c>
    </row>
    <row r="47" spans="1:13">
      <c r="A47">
        <v>44</v>
      </c>
    </row>
    <row r="48" spans="1:13">
      <c r="A48">
        <v>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A2" sqref="A2"/>
    </sheetView>
  </sheetViews>
  <sheetFormatPr baseColWidth="10" defaultRowHeight="15" x14ac:dyDescent="0"/>
  <sheetData>
    <row r="1" spans="1:15">
      <c r="A1" t="s">
        <v>101</v>
      </c>
    </row>
    <row r="3" spans="1:1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91</v>
      </c>
      <c r="G3" t="s">
        <v>94</v>
      </c>
      <c r="H3" t="s">
        <v>95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98</v>
      </c>
      <c r="O3" t="s">
        <v>99</v>
      </c>
    </row>
    <row r="4" spans="1:15">
      <c r="A4">
        <v>20</v>
      </c>
      <c r="B4" t="s">
        <v>43</v>
      </c>
      <c r="C4" t="s">
        <v>44</v>
      </c>
      <c r="D4" t="s">
        <v>89</v>
      </c>
      <c r="E4" t="s">
        <v>86</v>
      </c>
      <c r="H4" t="s">
        <v>96</v>
      </c>
      <c r="I4">
        <f>A4</f>
        <v>20</v>
      </c>
      <c r="J4" t="str">
        <f>IF(H4="IZQ",B4,C4)</f>
        <v>mariposa</v>
      </c>
      <c r="K4" t="str">
        <f>IF(H4="IZQ",C4,B4)</f>
        <v>tortuga</v>
      </c>
      <c r="L4" t="str">
        <f t="shared" ref="L4:M19" si="0">D4</f>
        <v>moderado</v>
      </c>
      <c r="M4" t="str">
        <f t="shared" si="0"/>
        <v>sust</v>
      </c>
      <c r="O4" t="s">
        <v>96</v>
      </c>
    </row>
    <row r="5" spans="1:15">
      <c r="A5">
        <v>33</v>
      </c>
      <c r="B5" t="s">
        <v>69</v>
      </c>
      <c r="C5" t="s">
        <v>70</v>
      </c>
      <c r="D5" t="s">
        <v>90</v>
      </c>
      <c r="E5" t="s">
        <v>86</v>
      </c>
      <c r="H5" t="s">
        <v>97</v>
      </c>
      <c r="I5">
        <f t="shared" ref="I5:I43" si="1">A5</f>
        <v>33</v>
      </c>
      <c r="J5" t="str">
        <f t="shared" ref="J5:J43" si="2">IF(H5="IZQ",B5,C5)</f>
        <v>bolso</v>
      </c>
      <c r="K5" t="str">
        <f t="shared" ref="K5:K43" si="3">IF(H5="IZQ",C5,B5)</f>
        <v>mueble</v>
      </c>
      <c r="L5" t="str">
        <f t="shared" si="0"/>
        <v>dificil</v>
      </c>
      <c r="M5" t="str">
        <f t="shared" si="0"/>
        <v>sust</v>
      </c>
      <c r="O5" t="s">
        <v>97</v>
      </c>
    </row>
    <row r="6" spans="1:15">
      <c r="A6">
        <v>11</v>
      </c>
      <c r="B6" t="s">
        <v>25</v>
      </c>
      <c r="C6" t="s">
        <v>26</v>
      </c>
      <c r="D6" t="s">
        <v>85</v>
      </c>
      <c r="E6" t="s">
        <v>87</v>
      </c>
      <c r="H6" t="s">
        <v>96</v>
      </c>
      <c r="I6">
        <f t="shared" si="1"/>
        <v>11</v>
      </c>
      <c r="J6" t="str">
        <f t="shared" si="2"/>
        <v>llorar</v>
      </c>
      <c r="K6" t="str">
        <f t="shared" si="3"/>
        <v>saltar</v>
      </c>
      <c r="L6" t="str">
        <f t="shared" si="0"/>
        <v>facil</v>
      </c>
      <c r="M6" t="str">
        <f t="shared" si="0"/>
        <v>verbo</v>
      </c>
      <c r="O6" t="s">
        <v>97</v>
      </c>
    </row>
    <row r="7" spans="1:15">
      <c r="A7">
        <v>17</v>
      </c>
      <c r="B7" t="s">
        <v>37</v>
      </c>
      <c r="C7" t="s">
        <v>38</v>
      </c>
      <c r="D7" t="s">
        <v>89</v>
      </c>
      <c r="E7" t="s">
        <v>86</v>
      </c>
      <c r="H7" t="s">
        <v>96</v>
      </c>
      <c r="I7">
        <f t="shared" si="1"/>
        <v>17</v>
      </c>
      <c r="J7" t="str">
        <f t="shared" si="2"/>
        <v>gorro</v>
      </c>
      <c r="K7" t="str">
        <f t="shared" si="3"/>
        <v>camión</v>
      </c>
      <c r="L7" t="str">
        <f t="shared" si="0"/>
        <v>moderado</v>
      </c>
      <c r="M7" t="str">
        <f t="shared" si="0"/>
        <v>sust</v>
      </c>
      <c r="O7" t="s">
        <v>97</v>
      </c>
    </row>
    <row r="8" spans="1:15">
      <c r="A8">
        <v>24</v>
      </c>
      <c r="B8" t="s">
        <v>51</v>
      </c>
      <c r="C8" t="s">
        <v>52</v>
      </c>
      <c r="D8" t="s">
        <v>89</v>
      </c>
      <c r="E8" t="s">
        <v>87</v>
      </c>
      <c r="H8" t="s">
        <v>96</v>
      </c>
      <c r="I8">
        <f t="shared" si="1"/>
        <v>24</v>
      </c>
      <c r="J8" t="str">
        <f t="shared" si="2"/>
        <v>peinar</v>
      </c>
      <c r="K8" t="str">
        <f t="shared" si="3"/>
        <v>reir</v>
      </c>
      <c r="L8" t="str">
        <f t="shared" si="0"/>
        <v>moderado</v>
      </c>
      <c r="M8" t="str">
        <f t="shared" si="0"/>
        <v>verbo</v>
      </c>
      <c r="O8" t="s">
        <v>97</v>
      </c>
    </row>
    <row r="9" spans="1:15">
      <c r="A9">
        <v>32</v>
      </c>
      <c r="B9" t="s">
        <v>67</v>
      </c>
      <c r="C9" t="s">
        <v>68</v>
      </c>
      <c r="D9" t="s">
        <v>90</v>
      </c>
      <c r="E9" t="s">
        <v>86</v>
      </c>
      <c r="H9" t="s">
        <v>96</v>
      </c>
      <c r="I9">
        <f t="shared" si="1"/>
        <v>32</v>
      </c>
      <c r="J9" t="str">
        <f t="shared" si="2"/>
        <v>vela</v>
      </c>
      <c r="K9" t="str">
        <f t="shared" si="3"/>
        <v>canilla</v>
      </c>
      <c r="L9" t="str">
        <f t="shared" si="0"/>
        <v>dificil</v>
      </c>
      <c r="M9" t="str">
        <f t="shared" si="0"/>
        <v>sust</v>
      </c>
      <c r="O9" t="s">
        <v>97</v>
      </c>
    </row>
    <row r="10" spans="1:15">
      <c r="A10">
        <v>10</v>
      </c>
      <c r="B10" t="s">
        <v>23</v>
      </c>
      <c r="C10" t="s">
        <v>24</v>
      </c>
      <c r="D10" t="s">
        <v>85</v>
      </c>
      <c r="E10" t="s">
        <v>87</v>
      </c>
      <c r="H10" t="s">
        <v>96</v>
      </c>
      <c r="I10">
        <f t="shared" si="1"/>
        <v>10</v>
      </c>
      <c r="J10" t="str">
        <f t="shared" si="2"/>
        <v>romper</v>
      </c>
      <c r="K10" t="str">
        <f t="shared" si="3"/>
        <v>tocar</v>
      </c>
      <c r="L10" t="str">
        <f t="shared" si="0"/>
        <v>facil</v>
      </c>
      <c r="M10" t="str">
        <f t="shared" si="0"/>
        <v>verbo</v>
      </c>
      <c r="O10" t="s">
        <v>97</v>
      </c>
    </row>
    <row r="11" spans="1:15">
      <c r="A11">
        <v>26</v>
      </c>
      <c r="B11" t="s">
        <v>55</v>
      </c>
      <c r="C11" t="s">
        <v>56</v>
      </c>
      <c r="D11" t="s">
        <v>89</v>
      </c>
      <c r="E11" t="s">
        <v>88</v>
      </c>
      <c r="H11" t="s">
        <v>97</v>
      </c>
      <c r="I11">
        <f t="shared" si="1"/>
        <v>26</v>
      </c>
      <c r="J11" t="str">
        <f t="shared" si="2"/>
        <v>triste</v>
      </c>
      <c r="K11" t="str">
        <f t="shared" si="3"/>
        <v>contento</v>
      </c>
      <c r="L11" t="str">
        <f t="shared" si="0"/>
        <v>moderado</v>
      </c>
      <c r="M11" t="str">
        <f t="shared" si="0"/>
        <v>adj</v>
      </c>
      <c r="O11" t="s">
        <v>97</v>
      </c>
    </row>
    <row r="12" spans="1:15">
      <c r="A12">
        <v>30</v>
      </c>
      <c r="B12" t="s">
        <v>63</v>
      </c>
      <c r="C12" t="s">
        <v>64</v>
      </c>
      <c r="D12" t="s">
        <v>90</v>
      </c>
      <c r="E12" t="s">
        <v>86</v>
      </c>
      <c r="H12" t="s">
        <v>97</v>
      </c>
      <c r="I12">
        <f t="shared" si="1"/>
        <v>30</v>
      </c>
      <c r="J12" t="str">
        <f t="shared" si="2"/>
        <v>río</v>
      </c>
      <c r="K12" t="str">
        <f t="shared" si="3"/>
        <v>bosque</v>
      </c>
      <c r="L12" t="str">
        <f t="shared" si="0"/>
        <v>dificil</v>
      </c>
      <c r="M12" t="str">
        <f t="shared" si="0"/>
        <v>sust</v>
      </c>
      <c r="O12" t="s">
        <v>96</v>
      </c>
    </row>
    <row r="13" spans="1:15">
      <c r="A13">
        <v>15</v>
      </c>
      <c r="B13" t="s">
        <v>33</v>
      </c>
      <c r="C13" t="s">
        <v>34</v>
      </c>
      <c r="D13" t="s">
        <v>89</v>
      </c>
      <c r="E13" t="s">
        <v>86</v>
      </c>
      <c r="H13" t="s">
        <v>96</v>
      </c>
      <c r="I13">
        <f t="shared" si="1"/>
        <v>15</v>
      </c>
      <c r="J13" t="str">
        <f t="shared" si="2"/>
        <v>tijera</v>
      </c>
      <c r="K13" t="str">
        <f t="shared" si="3"/>
        <v>bicicleta</v>
      </c>
      <c r="L13" t="str">
        <f t="shared" si="0"/>
        <v>moderado</v>
      </c>
      <c r="M13" t="str">
        <f t="shared" si="0"/>
        <v>sust</v>
      </c>
      <c r="O13" t="s">
        <v>97</v>
      </c>
    </row>
    <row r="14" spans="1:15">
      <c r="A14">
        <v>4</v>
      </c>
      <c r="B14" t="s">
        <v>11</v>
      </c>
      <c r="C14" t="s">
        <v>12</v>
      </c>
      <c r="D14" t="s">
        <v>85</v>
      </c>
      <c r="E14" t="s">
        <v>86</v>
      </c>
      <c r="H14" t="s">
        <v>96</v>
      </c>
      <c r="I14">
        <f t="shared" si="1"/>
        <v>4</v>
      </c>
      <c r="J14" t="str">
        <f t="shared" si="2"/>
        <v>cabeza</v>
      </c>
      <c r="K14" t="str">
        <f t="shared" si="3"/>
        <v>boca</v>
      </c>
      <c r="L14" t="str">
        <f t="shared" si="0"/>
        <v>facil</v>
      </c>
      <c r="M14" t="str">
        <f t="shared" si="0"/>
        <v>sust</v>
      </c>
      <c r="O14" t="s">
        <v>97</v>
      </c>
    </row>
    <row r="15" spans="1:15">
      <c r="A15">
        <v>25</v>
      </c>
      <c r="B15" t="s">
        <v>53</v>
      </c>
      <c r="C15" t="s">
        <v>54</v>
      </c>
      <c r="D15" t="s">
        <v>89</v>
      </c>
      <c r="E15" t="s">
        <v>87</v>
      </c>
      <c r="H15" t="s">
        <v>97</v>
      </c>
      <c r="I15">
        <f t="shared" si="1"/>
        <v>25</v>
      </c>
      <c r="J15" t="str">
        <f t="shared" si="2"/>
        <v>atrapar</v>
      </c>
      <c r="K15" t="str">
        <f t="shared" si="3"/>
        <v>soplar</v>
      </c>
      <c r="L15" t="str">
        <f t="shared" si="0"/>
        <v>moderado</v>
      </c>
      <c r="M15" t="str">
        <f t="shared" si="0"/>
        <v>verbo</v>
      </c>
      <c r="O15" t="s">
        <v>96</v>
      </c>
    </row>
    <row r="16" spans="1:15">
      <c r="A16" s="1">
        <v>14</v>
      </c>
      <c r="B16" s="1" t="s">
        <v>31</v>
      </c>
      <c r="C16" s="1" t="s">
        <v>32</v>
      </c>
      <c r="D16" s="1" t="s">
        <v>85</v>
      </c>
      <c r="E16" s="1" t="s">
        <v>88</v>
      </c>
      <c r="H16" t="s">
        <v>96</v>
      </c>
      <c r="I16">
        <f t="shared" si="1"/>
        <v>14</v>
      </c>
      <c r="J16" t="str">
        <f t="shared" si="2"/>
        <v>grande</v>
      </c>
      <c r="K16" t="str">
        <f t="shared" si="3"/>
        <v>rojo</v>
      </c>
      <c r="L16" t="str">
        <f t="shared" si="0"/>
        <v>facil</v>
      </c>
      <c r="M16" t="str">
        <f t="shared" si="0"/>
        <v>adj</v>
      </c>
      <c r="O16" t="s">
        <v>97</v>
      </c>
    </row>
    <row r="17" spans="1:17">
      <c r="A17">
        <v>16</v>
      </c>
      <c r="B17" t="s">
        <v>35</v>
      </c>
      <c r="C17" t="s">
        <v>36</v>
      </c>
      <c r="D17" t="s">
        <v>89</v>
      </c>
      <c r="E17" t="s">
        <v>86</v>
      </c>
      <c r="F17" s="1"/>
      <c r="H17" t="s">
        <v>96</v>
      </c>
      <c r="I17">
        <f t="shared" si="1"/>
        <v>16</v>
      </c>
      <c r="J17" t="str">
        <f t="shared" si="2"/>
        <v>colectivo</v>
      </c>
      <c r="K17" t="str">
        <f t="shared" si="3"/>
        <v>avión</v>
      </c>
      <c r="L17" t="str">
        <f t="shared" si="0"/>
        <v>moderado</v>
      </c>
      <c r="M17" t="str">
        <f t="shared" si="0"/>
        <v>sust</v>
      </c>
      <c r="O17" t="s">
        <v>97</v>
      </c>
    </row>
    <row r="18" spans="1:17">
      <c r="A18">
        <v>23</v>
      </c>
      <c r="B18" t="s">
        <v>49</v>
      </c>
      <c r="C18" t="s">
        <v>50</v>
      </c>
      <c r="D18" t="s">
        <v>89</v>
      </c>
      <c r="E18" t="s">
        <v>87</v>
      </c>
      <c r="H18" t="s">
        <v>97</v>
      </c>
      <c r="I18">
        <f t="shared" si="1"/>
        <v>23</v>
      </c>
      <c r="J18" t="str">
        <f t="shared" si="2"/>
        <v>atar</v>
      </c>
      <c r="K18" t="str">
        <f t="shared" si="3"/>
        <v>pisar</v>
      </c>
      <c r="L18" t="str">
        <f t="shared" si="0"/>
        <v>moderado</v>
      </c>
      <c r="M18" t="str">
        <f t="shared" si="0"/>
        <v>verbo</v>
      </c>
      <c r="O18" t="s">
        <v>97</v>
      </c>
    </row>
    <row r="19" spans="1:17">
      <c r="A19">
        <v>12</v>
      </c>
      <c r="B19" t="s">
        <v>27</v>
      </c>
      <c r="C19" t="s">
        <v>28</v>
      </c>
      <c r="D19" t="s">
        <v>85</v>
      </c>
      <c r="E19" t="s">
        <v>88</v>
      </c>
      <c r="H19" t="s">
        <v>96</v>
      </c>
      <c r="I19">
        <f t="shared" si="1"/>
        <v>12</v>
      </c>
      <c r="J19" t="str">
        <f t="shared" si="2"/>
        <v>sucio</v>
      </c>
      <c r="K19" t="str">
        <f t="shared" si="3"/>
        <v>limpio</v>
      </c>
      <c r="L19" t="str">
        <f t="shared" si="0"/>
        <v>facil</v>
      </c>
      <c r="M19" t="str">
        <f t="shared" si="0"/>
        <v>adj</v>
      </c>
      <c r="O19" t="s">
        <v>96</v>
      </c>
    </row>
    <row r="20" spans="1:17">
      <c r="A20">
        <v>38</v>
      </c>
      <c r="B20" t="s">
        <v>79</v>
      </c>
      <c r="C20" t="s">
        <v>80</v>
      </c>
      <c r="D20" t="s">
        <v>90</v>
      </c>
      <c r="E20" t="s">
        <v>87</v>
      </c>
      <c r="H20" t="s">
        <v>97</v>
      </c>
      <c r="I20">
        <f t="shared" si="1"/>
        <v>38</v>
      </c>
      <c r="J20" t="str">
        <f t="shared" si="2"/>
        <v>clavar</v>
      </c>
      <c r="K20" t="str">
        <f t="shared" si="3"/>
        <v>barrer</v>
      </c>
      <c r="L20" t="str">
        <f t="shared" ref="L20:M43" si="4">D20</f>
        <v>dificil</v>
      </c>
      <c r="M20" t="str">
        <f t="shared" si="4"/>
        <v>verbo</v>
      </c>
      <c r="O20" t="s">
        <v>97</v>
      </c>
    </row>
    <row r="21" spans="1:17">
      <c r="A21">
        <v>9</v>
      </c>
      <c r="B21" t="s">
        <v>21</v>
      </c>
      <c r="C21" t="s">
        <v>22</v>
      </c>
      <c r="D21" t="s">
        <v>85</v>
      </c>
      <c r="E21" t="s">
        <v>87</v>
      </c>
      <c r="H21" t="s">
        <v>96</v>
      </c>
      <c r="I21">
        <f t="shared" si="1"/>
        <v>9</v>
      </c>
      <c r="J21" t="str">
        <f t="shared" si="2"/>
        <v>dormir</v>
      </c>
      <c r="K21" t="str">
        <f t="shared" si="3"/>
        <v>jugar</v>
      </c>
      <c r="L21" t="str">
        <f t="shared" si="4"/>
        <v>facil</v>
      </c>
      <c r="M21" t="str">
        <f t="shared" si="4"/>
        <v>verbo</v>
      </c>
      <c r="O21" t="s">
        <v>96</v>
      </c>
    </row>
    <row r="22" spans="1:17">
      <c r="A22">
        <v>22</v>
      </c>
      <c r="B22" t="s">
        <v>47</v>
      </c>
      <c r="C22" t="s">
        <v>48</v>
      </c>
      <c r="D22" t="s">
        <v>89</v>
      </c>
      <c r="E22" t="s">
        <v>87</v>
      </c>
      <c r="H22" t="s">
        <v>96</v>
      </c>
      <c r="I22">
        <f t="shared" si="1"/>
        <v>22</v>
      </c>
      <c r="J22" t="str">
        <f t="shared" si="2"/>
        <v>arrancar</v>
      </c>
      <c r="K22" t="str">
        <f t="shared" si="3"/>
        <v>patear</v>
      </c>
      <c r="L22" t="str">
        <f t="shared" si="4"/>
        <v>moderado</v>
      </c>
      <c r="M22" t="str">
        <f t="shared" si="4"/>
        <v>verbo</v>
      </c>
      <c r="O22" t="s">
        <v>97</v>
      </c>
    </row>
    <row r="23" spans="1:17">
      <c r="A23">
        <v>35</v>
      </c>
      <c r="B23" t="s">
        <v>73</v>
      </c>
      <c r="C23" t="s">
        <v>74</v>
      </c>
      <c r="D23" t="s">
        <v>90</v>
      </c>
      <c r="E23" t="s">
        <v>86</v>
      </c>
      <c r="H23" t="s">
        <v>96</v>
      </c>
      <c r="I23">
        <f t="shared" si="1"/>
        <v>35</v>
      </c>
      <c r="J23" t="str">
        <f t="shared" si="2"/>
        <v>accidente</v>
      </c>
      <c r="K23" t="str">
        <f t="shared" si="3"/>
        <v>helicóptero</v>
      </c>
      <c r="L23" t="str">
        <f t="shared" si="4"/>
        <v>dificil</v>
      </c>
      <c r="M23" t="str">
        <f t="shared" si="4"/>
        <v>sust</v>
      </c>
      <c r="O23" t="s">
        <v>97</v>
      </c>
      <c r="Q23" t="s">
        <v>100</v>
      </c>
    </row>
    <row r="24" spans="1:17">
      <c r="A24">
        <v>31</v>
      </c>
      <c r="B24" t="s">
        <v>65</v>
      </c>
      <c r="C24" t="s">
        <v>66</v>
      </c>
      <c r="D24" t="s">
        <v>90</v>
      </c>
      <c r="E24" t="s">
        <v>86</v>
      </c>
      <c r="H24" t="s">
        <v>96</v>
      </c>
      <c r="I24">
        <f t="shared" si="1"/>
        <v>31</v>
      </c>
      <c r="J24" t="str">
        <f t="shared" si="2"/>
        <v>médico</v>
      </c>
      <c r="K24" t="str">
        <f t="shared" si="3"/>
        <v>grupo</v>
      </c>
      <c r="L24" t="str">
        <f t="shared" si="4"/>
        <v>dificil</v>
      </c>
      <c r="M24" t="str">
        <f t="shared" si="4"/>
        <v>sust</v>
      </c>
      <c r="O24" t="s">
        <v>96</v>
      </c>
    </row>
    <row r="25" spans="1:17">
      <c r="A25">
        <v>34</v>
      </c>
      <c r="B25" t="s">
        <v>71</v>
      </c>
      <c r="C25" t="s">
        <v>72</v>
      </c>
      <c r="D25" t="s">
        <v>90</v>
      </c>
      <c r="E25" t="s">
        <v>86</v>
      </c>
      <c r="H25" t="s">
        <v>97</v>
      </c>
      <c r="I25">
        <f t="shared" si="1"/>
        <v>34</v>
      </c>
      <c r="J25" t="str">
        <f t="shared" si="2"/>
        <v>loro</v>
      </c>
      <c r="K25" t="str">
        <f t="shared" si="3"/>
        <v>mosquito</v>
      </c>
      <c r="L25" t="str">
        <f t="shared" si="4"/>
        <v>dificil</v>
      </c>
      <c r="M25" t="str">
        <f t="shared" si="4"/>
        <v>sust</v>
      </c>
      <c r="O25" t="s">
        <v>96</v>
      </c>
    </row>
    <row r="26" spans="1:17">
      <c r="A26">
        <v>18</v>
      </c>
      <c r="B26" t="s">
        <v>39</v>
      </c>
      <c r="C26" t="s">
        <v>40</v>
      </c>
      <c r="D26" t="s">
        <v>89</v>
      </c>
      <c r="E26" t="s">
        <v>86</v>
      </c>
      <c r="H26" t="s">
        <v>96</v>
      </c>
      <c r="I26">
        <f t="shared" si="1"/>
        <v>18</v>
      </c>
      <c r="J26" t="str">
        <f t="shared" si="2"/>
        <v>barco</v>
      </c>
      <c r="K26" t="str">
        <f t="shared" si="3"/>
        <v>tren</v>
      </c>
      <c r="L26" t="str">
        <f t="shared" si="4"/>
        <v>moderado</v>
      </c>
      <c r="M26" t="str">
        <f t="shared" si="4"/>
        <v>sust</v>
      </c>
      <c r="O26" t="s">
        <v>96</v>
      </c>
    </row>
    <row r="27" spans="1:17">
      <c r="A27">
        <v>28</v>
      </c>
      <c r="B27" t="s">
        <v>59</v>
      </c>
      <c r="C27" t="s">
        <v>60</v>
      </c>
      <c r="D27" t="s">
        <v>89</v>
      </c>
      <c r="E27" t="s">
        <v>88</v>
      </c>
      <c r="H27" t="s">
        <v>97</v>
      </c>
      <c r="I27">
        <f t="shared" si="1"/>
        <v>28</v>
      </c>
      <c r="J27" t="str">
        <f t="shared" si="2"/>
        <v>pesado</v>
      </c>
      <c r="K27" t="str">
        <f t="shared" si="3"/>
        <v>roto</v>
      </c>
      <c r="L27" t="str">
        <f t="shared" si="4"/>
        <v>moderado</v>
      </c>
      <c r="M27" t="str">
        <f t="shared" si="4"/>
        <v>adj</v>
      </c>
      <c r="O27" t="s">
        <v>97</v>
      </c>
    </row>
    <row r="28" spans="1:17">
      <c r="A28">
        <v>3</v>
      </c>
      <c r="B28" t="s">
        <v>9</v>
      </c>
      <c r="C28" t="s">
        <v>10</v>
      </c>
      <c r="D28" t="s">
        <v>85</v>
      </c>
      <c r="E28" t="s">
        <v>86</v>
      </c>
      <c r="H28" t="s">
        <v>96</v>
      </c>
      <c r="I28">
        <f t="shared" si="1"/>
        <v>3</v>
      </c>
      <c r="J28" t="str">
        <f t="shared" si="2"/>
        <v>mochila</v>
      </c>
      <c r="K28" t="str">
        <f t="shared" si="3"/>
        <v>muñeca</v>
      </c>
      <c r="L28" t="str">
        <f t="shared" si="4"/>
        <v>facil</v>
      </c>
      <c r="M28" t="str">
        <f t="shared" si="4"/>
        <v>sust</v>
      </c>
      <c r="O28" t="s">
        <v>97</v>
      </c>
    </row>
    <row r="29" spans="1:17">
      <c r="A29">
        <v>21</v>
      </c>
      <c r="B29" t="s">
        <v>45</v>
      </c>
      <c r="C29" t="s">
        <v>46</v>
      </c>
      <c r="D29" t="s">
        <v>89</v>
      </c>
      <c r="E29" t="s">
        <v>86</v>
      </c>
      <c r="H29" t="s">
        <v>96</v>
      </c>
      <c r="I29">
        <f t="shared" si="1"/>
        <v>21</v>
      </c>
      <c r="J29" t="str">
        <f t="shared" si="2"/>
        <v>HOMBRE</v>
      </c>
      <c r="K29" t="str">
        <f t="shared" si="3"/>
        <v>pato</v>
      </c>
      <c r="L29" t="str">
        <f t="shared" si="4"/>
        <v>moderado</v>
      </c>
      <c r="M29" t="str">
        <f t="shared" si="4"/>
        <v>sust</v>
      </c>
      <c r="O29" t="s">
        <v>96</v>
      </c>
    </row>
    <row r="30" spans="1:17">
      <c r="A30">
        <v>40</v>
      </c>
      <c r="B30" t="s">
        <v>83</v>
      </c>
      <c r="C30" t="s">
        <v>84</v>
      </c>
      <c r="D30" t="s">
        <v>90</v>
      </c>
      <c r="E30" t="s">
        <v>88</v>
      </c>
      <c r="H30" t="s">
        <v>96</v>
      </c>
      <c r="I30">
        <f t="shared" si="1"/>
        <v>40</v>
      </c>
      <c r="J30" t="str">
        <f t="shared" si="2"/>
        <v>descalzo</v>
      </c>
      <c r="K30" t="str">
        <f t="shared" si="3"/>
        <v>joven</v>
      </c>
      <c r="L30" t="str">
        <f t="shared" si="4"/>
        <v>dificil</v>
      </c>
      <c r="M30" t="str">
        <f t="shared" si="4"/>
        <v>adj</v>
      </c>
      <c r="O30" t="s">
        <v>96</v>
      </c>
    </row>
    <row r="31" spans="1:17">
      <c r="A31">
        <v>6</v>
      </c>
      <c r="B31" t="s">
        <v>15</v>
      </c>
      <c r="C31" t="s">
        <v>16</v>
      </c>
      <c r="D31" t="s">
        <v>85</v>
      </c>
      <c r="E31" t="s">
        <v>86</v>
      </c>
      <c r="H31" t="s">
        <v>97</v>
      </c>
      <c r="I31">
        <f t="shared" si="1"/>
        <v>6</v>
      </c>
      <c r="J31" t="str">
        <f t="shared" si="2"/>
        <v>pantalón</v>
      </c>
      <c r="K31" t="str">
        <f t="shared" si="3"/>
        <v>lápiz</v>
      </c>
      <c r="L31" t="str">
        <f t="shared" si="4"/>
        <v>facil</v>
      </c>
      <c r="M31" t="str">
        <f t="shared" si="4"/>
        <v>sust</v>
      </c>
      <c r="O31" t="s">
        <v>96</v>
      </c>
    </row>
    <row r="32" spans="1:17">
      <c r="A32">
        <v>1</v>
      </c>
      <c r="B32" t="s">
        <v>5</v>
      </c>
      <c r="C32" t="s">
        <v>6</v>
      </c>
      <c r="D32" t="s">
        <v>85</v>
      </c>
      <c r="E32" t="s">
        <v>86</v>
      </c>
      <c r="H32" t="s">
        <v>96</v>
      </c>
      <c r="I32">
        <f t="shared" si="1"/>
        <v>1</v>
      </c>
      <c r="J32" t="str">
        <f t="shared" si="2"/>
        <v>caballo</v>
      </c>
      <c r="K32" t="str">
        <f t="shared" si="3"/>
        <v>gato</v>
      </c>
      <c r="L32" t="str">
        <f t="shared" si="4"/>
        <v>facil</v>
      </c>
      <c r="M32" t="str">
        <f t="shared" si="4"/>
        <v>sust</v>
      </c>
      <c r="O32" t="s">
        <v>97</v>
      </c>
    </row>
    <row r="33" spans="1:15">
      <c r="A33">
        <v>29</v>
      </c>
      <c r="B33" t="s">
        <v>61</v>
      </c>
      <c r="C33" t="s">
        <v>62</v>
      </c>
      <c r="D33" t="s">
        <v>90</v>
      </c>
      <c r="E33" t="s">
        <v>86</v>
      </c>
      <c r="H33" t="s">
        <v>96</v>
      </c>
      <c r="I33">
        <f t="shared" si="1"/>
        <v>29</v>
      </c>
      <c r="J33" t="str">
        <f t="shared" si="2"/>
        <v>canguro</v>
      </c>
      <c r="K33" t="str">
        <f t="shared" si="3"/>
        <v>pingüino</v>
      </c>
      <c r="L33" t="str">
        <f t="shared" si="4"/>
        <v>dificil</v>
      </c>
      <c r="M33" t="str">
        <f t="shared" si="4"/>
        <v>sust</v>
      </c>
      <c r="O33" t="s">
        <v>96</v>
      </c>
    </row>
    <row r="34" spans="1:15">
      <c r="A34">
        <v>37</v>
      </c>
      <c r="B34" t="s">
        <v>77</v>
      </c>
      <c r="C34" t="s">
        <v>78</v>
      </c>
      <c r="D34" t="s">
        <v>90</v>
      </c>
      <c r="E34" t="s">
        <v>87</v>
      </c>
      <c r="H34" t="s">
        <v>97</v>
      </c>
      <c r="I34">
        <f t="shared" si="1"/>
        <v>37</v>
      </c>
      <c r="J34" t="str">
        <f t="shared" si="2"/>
        <v>inflar</v>
      </c>
      <c r="K34" t="str">
        <f t="shared" si="3"/>
        <v>atajar</v>
      </c>
      <c r="L34" t="str">
        <f t="shared" si="4"/>
        <v>dificil</v>
      </c>
      <c r="M34" t="str">
        <f t="shared" si="4"/>
        <v>verbo</v>
      </c>
      <c r="O34" t="s">
        <v>96</v>
      </c>
    </row>
    <row r="35" spans="1:15">
      <c r="A35">
        <v>27</v>
      </c>
      <c r="B35" t="s">
        <v>57</v>
      </c>
      <c r="C35" t="s">
        <v>58</v>
      </c>
      <c r="D35" t="s">
        <v>89</v>
      </c>
      <c r="E35" t="s">
        <v>88</v>
      </c>
      <c r="H35" t="s">
        <v>96</v>
      </c>
      <c r="I35">
        <f t="shared" si="1"/>
        <v>27</v>
      </c>
      <c r="J35" t="str">
        <f t="shared" si="2"/>
        <v>oscuro</v>
      </c>
      <c r="K35" t="str">
        <f t="shared" si="3"/>
        <v>redondo</v>
      </c>
      <c r="L35" t="str">
        <f t="shared" si="4"/>
        <v>moderado</v>
      </c>
      <c r="M35" t="str">
        <f t="shared" si="4"/>
        <v>adj</v>
      </c>
      <c r="O35" t="s">
        <v>96</v>
      </c>
    </row>
    <row r="36" spans="1:15">
      <c r="A36">
        <v>5</v>
      </c>
      <c r="B36" t="s">
        <v>13</v>
      </c>
      <c r="C36" t="s">
        <v>14</v>
      </c>
      <c r="D36" t="s">
        <v>85</v>
      </c>
      <c r="E36" t="s">
        <v>86</v>
      </c>
      <c r="H36" t="s">
        <v>97</v>
      </c>
      <c r="I36">
        <f t="shared" si="1"/>
        <v>5</v>
      </c>
      <c r="J36" t="str">
        <f t="shared" si="2"/>
        <v>zapatillas</v>
      </c>
      <c r="K36" t="str">
        <f t="shared" si="3"/>
        <v>camas</v>
      </c>
      <c r="L36" t="str">
        <f t="shared" si="4"/>
        <v>facil</v>
      </c>
      <c r="M36" t="str">
        <f t="shared" si="4"/>
        <v>sust</v>
      </c>
      <c r="O36" t="s">
        <v>97</v>
      </c>
    </row>
    <row r="37" spans="1:15">
      <c r="A37">
        <v>19</v>
      </c>
      <c r="B37" t="s">
        <v>41</v>
      </c>
      <c r="C37" t="s">
        <v>42</v>
      </c>
      <c r="D37" t="s">
        <v>89</v>
      </c>
      <c r="E37" t="s">
        <v>86</v>
      </c>
      <c r="H37" t="s">
        <v>97</v>
      </c>
      <c r="I37">
        <f t="shared" si="1"/>
        <v>19</v>
      </c>
      <c r="J37" t="str">
        <f t="shared" si="2"/>
        <v>BOTON</v>
      </c>
      <c r="K37" t="str">
        <f t="shared" si="3"/>
        <v>pez</v>
      </c>
      <c r="L37" t="str">
        <f t="shared" si="4"/>
        <v>moderado</v>
      </c>
      <c r="M37" t="str">
        <f t="shared" si="4"/>
        <v>sust</v>
      </c>
      <c r="O37" t="s">
        <v>97</v>
      </c>
    </row>
    <row r="38" spans="1:15">
      <c r="A38">
        <v>36</v>
      </c>
      <c r="B38" t="s">
        <v>75</v>
      </c>
      <c r="C38" t="s">
        <v>76</v>
      </c>
      <c r="D38" t="s">
        <v>90</v>
      </c>
      <c r="E38" t="s">
        <v>87</v>
      </c>
      <c r="H38" t="s">
        <v>96</v>
      </c>
      <c r="I38">
        <f t="shared" si="1"/>
        <v>36</v>
      </c>
      <c r="J38" t="str">
        <f t="shared" si="2"/>
        <v>pescar</v>
      </c>
      <c r="K38" t="str">
        <f t="shared" si="3"/>
        <v>nadar</v>
      </c>
      <c r="L38" t="str">
        <f t="shared" si="4"/>
        <v>dificil</v>
      </c>
      <c r="M38" t="str">
        <f t="shared" si="4"/>
        <v>verbo</v>
      </c>
      <c r="O38" t="s">
        <v>97</v>
      </c>
    </row>
    <row r="39" spans="1:15">
      <c r="A39">
        <v>39</v>
      </c>
      <c r="B39" t="s">
        <v>81</v>
      </c>
      <c r="C39" t="s">
        <v>82</v>
      </c>
      <c r="D39" t="s">
        <v>90</v>
      </c>
      <c r="E39" t="s">
        <v>88</v>
      </c>
      <c r="H39" t="s">
        <v>96</v>
      </c>
      <c r="I39">
        <f t="shared" si="1"/>
        <v>39</v>
      </c>
      <c r="J39" t="str">
        <f t="shared" si="2"/>
        <v>peludo</v>
      </c>
      <c r="K39" t="str">
        <f t="shared" si="3"/>
        <v>rayado</v>
      </c>
      <c r="L39" t="str">
        <f t="shared" si="4"/>
        <v>dificil</v>
      </c>
      <c r="M39" t="str">
        <f t="shared" si="4"/>
        <v>adj</v>
      </c>
      <c r="O39" t="s">
        <v>96</v>
      </c>
    </row>
    <row r="40" spans="1:15">
      <c r="A40">
        <v>13</v>
      </c>
      <c r="B40" t="s">
        <v>29</v>
      </c>
      <c r="C40" t="s">
        <v>30</v>
      </c>
      <c r="D40" t="s">
        <v>85</v>
      </c>
      <c r="E40" t="s">
        <v>88</v>
      </c>
      <c r="H40" t="s">
        <v>96</v>
      </c>
      <c r="I40">
        <f t="shared" si="1"/>
        <v>13</v>
      </c>
      <c r="J40" t="str">
        <f t="shared" si="2"/>
        <v>largo</v>
      </c>
      <c r="K40" t="str">
        <f t="shared" si="3"/>
        <v>lleno</v>
      </c>
      <c r="L40" t="str">
        <f t="shared" si="4"/>
        <v>facil</v>
      </c>
      <c r="M40" t="str">
        <f t="shared" si="4"/>
        <v>adj</v>
      </c>
      <c r="O40" t="s">
        <v>97</v>
      </c>
    </row>
    <row r="41" spans="1:15">
      <c r="A41">
        <v>8</v>
      </c>
      <c r="B41" t="s">
        <v>19</v>
      </c>
      <c r="C41" t="s">
        <v>20</v>
      </c>
      <c r="D41" t="s">
        <v>85</v>
      </c>
      <c r="E41" t="s">
        <v>87</v>
      </c>
      <c r="H41" t="s">
        <v>96</v>
      </c>
      <c r="I41">
        <f t="shared" si="1"/>
        <v>8</v>
      </c>
      <c r="J41" t="str">
        <f t="shared" si="2"/>
        <v>correr</v>
      </c>
      <c r="K41" t="str">
        <f t="shared" si="3"/>
        <v>tirar</v>
      </c>
      <c r="L41" t="str">
        <f t="shared" si="4"/>
        <v>facil</v>
      </c>
      <c r="M41" t="str">
        <f t="shared" si="4"/>
        <v>verbo</v>
      </c>
      <c r="O41" t="s">
        <v>96</v>
      </c>
    </row>
    <row r="42" spans="1:15">
      <c r="A42">
        <v>2</v>
      </c>
      <c r="B42" t="s">
        <v>7</v>
      </c>
      <c r="C42" t="s">
        <v>8</v>
      </c>
      <c r="D42" t="s">
        <v>85</v>
      </c>
      <c r="E42" t="s">
        <v>86</v>
      </c>
      <c r="H42" t="s">
        <v>96</v>
      </c>
      <c r="I42">
        <f t="shared" si="1"/>
        <v>2</v>
      </c>
      <c r="J42" t="str">
        <f t="shared" si="2"/>
        <v>nene</v>
      </c>
      <c r="K42" t="str">
        <f t="shared" si="3"/>
        <v>perro</v>
      </c>
      <c r="L42" t="str">
        <f t="shared" si="4"/>
        <v>facil</v>
      </c>
      <c r="M42" t="str">
        <f t="shared" si="4"/>
        <v>sust</v>
      </c>
      <c r="O42" t="s">
        <v>97</v>
      </c>
    </row>
    <row r="43" spans="1:15">
      <c r="A43">
        <v>7</v>
      </c>
      <c r="B43" t="s">
        <v>17</v>
      </c>
      <c r="C43" t="s">
        <v>18</v>
      </c>
      <c r="D43" t="s">
        <v>85</v>
      </c>
      <c r="E43" t="s">
        <v>86</v>
      </c>
      <c r="H43" t="s">
        <v>97</v>
      </c>
      <c r="I43">
        <f t="shared" si="1"/>
        <v>7</v>
      </c>
      <c r="J43" t="str">
        <f t="shared" si="2"/>
        <v>casa</v>
      </c>
      <c r="K43" t="str">
        <f t="shared" si="3"/>
        <v>comida</v>
      </c>
      <c r="L43" t="str">
        <f t="shared" si="4"/>
        <v>facil</v>
      </c>
      <c r="M43" t="str">
        <f t="shared" si="4"/>
        <v>sust</v>
      </c>
      <c r="O43" t="s">
        <v>97</v>
      </c>
    </row>
    <row r="44" spans="1:15">
      <c r="A44">
        <v>41</v>
      </c>
    </row>
    <row r="45" spans="1:15">
      <c r="A45">
        <v>42</v>
      </c>
    </row>
    <row r="46" spans="1:15">
      <c r="A46">
        <v>43</v>
      </c>
    </row>
    <row r="47" spans="1:15">
      <c r="A47">
        <v>44</v>
      </c>
    </row>
    <row r="48" spans="1:15">
      <c r="A48">
        <v>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4" workbookViewId="0">
      <selection activeCell="J4" sqref="J4:K24"/>
    </sheetView>
  </sheetViews>
  <sheetFormatPr baseColWidth="10" defaultRowHeight="15" x14ac:dyDescent="0"/>
  <cols>
    <col min="16" max="16" width="12" customWidth="1"/>
  </cols>
  <sheetData>
    <row r="1" spans="1:17">
      <c r="A1" t="s">
        <v>103</v>
      </c>
    </row>
    <row r="3" spans="1:1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91</v>
      </c>
      <c r="G3" t="s">
        <v>94</v>
      </c>
      <c r="H3" t="s">
        <v>95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98</v>
      </c>
      <c r="O3" t="s">
        <v>99</v>
      </c>
      <c r="P3" t="s">
        <v>104</v>
      </c>
      <c r="Q3" t="s">
        <v>105</v>
      </c>
    </row>
    <row r="4" spans="1:17">
      <c r="A4">
        <v>33</v>
      </c>
      <c r="B4" t="s">
        <v>69</v>
      </c>
      <c r="C4" t="s">
        <v>70</v>
      </c>
      <c r="D4" t="s">
        <v>90</v>
      </c>
      <c r="E4" t="s">
        <v>86</v>
      </c>
      <c r="H4" t="s">
        <v>97</v>
      </c>
      <c r="I4">
        <f t="shared" ref="I4:I43" si="0">A4</f>
        <v>33</v>
      </c>
      <c r="J4" t="str">
        <f t="shared" ref="J4:J43" si="1">IF(H4="IZQ",B4,C4)</f>
        <v>bolso</v>
      </c>
      <c r="K4" t="str">
        <f t="shared" ref="K4:K43" si="2">IF(H4="IZQ",C4,B4)</f>
        <v>mueble</v>
      </c>
      <c r="L4" t="str">
        <f t="shared" ref="L4:M19" si="3">D4</f>
        <v>dificil</v>
      </c>
      <c r="M4" t="str">
        <f t="shared" si="3"/>
        <v>sust</v>
      </c>
      <c r="O4" t="s">
        <v>97</v>
      </c>
      <c r="P4" t="str">
        <f>IF(O4="IZQ",J4,K4)</f>
        <v>bolso</v>
      </c>
      <c r="Q4" t="str">
        <f>IF(O4="IZQ",K4,J4)</f>
        <v>mueble</v>
      </c>
    </row>
    <row r="5" spans="1:17">
      <c r="A5">
        <v>11</v>
      </c>
      <c r="B5" t="s">
        <v>25</v>
      </c>
      <c r="C5" t="s">
        <v>26</v>
      </c>
      <c r="D5" t="s">
        <v>85</v>
      </c>
      <c r="E5" t="s">
        <v>87</v>
      </c>
      <c r="H5" t="s">
        <v>96</v>
      </c>
      <c r="I5">
        <f t="shared" si="0"/>
        <v>11</v>
      </c>
      <c r="J5" t="str">
        <f t="shared" si="1"/>
        <v>llorar</v>
      </c>
      <c r="K5" t="str">
        <f t="shared" si="2"/>
        <v>saltar</v>
      </c>
      <c r="L5" t="str">
        <f t="shared" si="3"/>
        <v>facil</v>
      </c>
      <c r="M5" t="str">
        <f t="shared" si="3"/>
        <v>verbo</v>
      </c>
      <c r="O5" t="s">
        <v>97</v>
      </c>
      <c r="P5" t="str">
        <f t="shared" ref="P5:P43" si="4">IF(O5="IZQ",J5,K5)</f>
        <v>llorar</v>
      </c>
      <c r="Q5" t="str">
        <f t="shared" ref="Q5:Q43" si="5">IF(O5="IZQ",K5,J5)</f>
        <v>saltar</v>
      </c>
    </row>
    <row r="6" spans="1:17">
      <c r="A6">
        <v>20</v>
      </c>
      <c r="B6" t="s">
        <v>43</v>
      </c>
      <c r="C6" t="s">
        <v>44</v>
      </c>
      <c r="D6" t="s">
        <v>89</v>
      </c>
      <c r="E6" t="s">
        <v>86</v>
      </c>
      <c r="H6" t="s">
        <v>96</v>
      </c>
      <c r="I6">
        <f>A6</f>
        <v>20</v>
      </c>
      <c r="J6" t="str">
        <f>IF(H6="IZQ",B6,C6)</f>
        <v>mariposa</v>
      </c>
      <c r="K6" t="str">
        <f>IF(H6="IZQ",C6,B6)</f>
        <v>tortuga</v>
      </c>
      <c r="L6" t="str">
        <f>D6</f>
        <v>moderado</v>
      </c>
      <c r="M6" t="str">
        <f>E6</f>
        <v>sust</v>
      </c>
      <c r="O6" t="s">
        <v>96</v>
      </c>
      <c r="P6" t="str">
        <f t="shared" si="4"/>
        <v>tortuga</v>
      </c>
      <c r="Q6" t="str">
        <f t="shared" si="5"/>
        <v>mariposa</v>
      </c>
    </row>
    <row r="7" spans="1:17">
      <c r="A7">
        <v>17</v>
      </c>
      <c r="B7" t="s">
        <v>37</v>
      </c>
      <c r="C7" t="s">
        <v>38</v>
      </c>
      <c r="D7" t="s">
        <v>89</v>
      </c>
      <c r="E7" t="s">
        <v>86</v>
      </c>
      <c r="H7" t="s">
        <v>96</v>
      </c>
      <c r="I7">
        <f t="shared" si="0"/>
        <v>17</v>
      </c>
      <c r="J7" t="str">
        <f t="shared" si="1"/>
        <v>gorro</v>
      </c>
      <c r="K7" t="str">
        <f t="shared" si="2"/>
        <v>camión</v>
      </c>
      <c r="L7" t="str">
        <f t="shared" si="3"/>
        <v>moderado</v>
      </c>
      <c r="M7" t="str">
        <f t="shared" si="3"/>
        <v>sust</v>
      </c>
      <c r="O7" t="s">
        <v>97</v>
      </c>
      <c r="P7" t="str">
        <f t="shared" si="4"/>
        <v>gorro</v>
      </c>
      <c r="Q7" t="str">
        <f t="shared" si="5"/>
        <v>camión</v>
      </c>
    </row>
    <row r="8" spans="1:17">
      <c r="A8">
        <v>24</v>
      </c>
      <c r="B8" t="s">
        <v>51</v>
      </c>
      <c r="C8" t="s">
        <v>52</v>
      </c>
      <c r="D8" t="s">
        <v>89</v>
      </c>
      <c r="E8" t="s">
        <v>87</v>
      </c>
      <c r="H8" t="s">
        <v>96</v>
      </c>
      <c r="I8">
        <f t="shared" si="0"/>
        <v>24</v>
      </c>
      <c r="J8" t="str">
        <f t="shared" si="1"/>
        <v>peinar</v>
      </c>
      <c r="K8" t="str">
        <f t="shared" si="2"/>
        <v>reir</v>
      </c>
      <c r="L8" t="str">
        <f t="shared" si="3"/>
        <v>moderado</v>
      </c>
      <c r="M8" t="str">
        <f t="shared" si="3"/>
        <v>verbo</v>
      </c>
      <c r="O8" t="s">
        <v>97</v>
      </c>
      <c r="P8" t="str">
        <f t="shared" si="4"/>
        <v>peinar</v>
      </c>
      <c r="Q8" t="str">
        <f t="shared" si="5"/>
        <v>reir</v>
      </c>
    </row>
    <row r="9" spans="1:17">
      <c r="A9">
        <v>32</v>
      </c>
      <c r="B9" t="s">
        <v>67</v>
      </c>
      <c r="C9" t="s">
        <v>68</v>
      </c>
      <c r="D9" t="s">
        <v>90</v>
      </c>
      <c r="E9" t="s">
        <v>86</v>
      </c>
      <c r="H9" t="s">
        <v>96</v>
      </c>
      <c r="I9">
        <f t="shared" si="0"/>
        <v>32</v>
      </c>
      <c r="J9" t="str">
        <f t="shared" si="1"/>
        <v>vela</v>
      </c>
      <c r="K9" t="str">
        <f t="shared" si="2"/>
        <v>canilla</v>
      </c>
      <c r="L9" t="str">
        <f t="shared" si="3"/>
        <v>dificil</v>
      </c>
      <c r="M9" t="str">
        <f t="shared" si="3"/>
        <v>sust</v>
      </c>
      <c r="O9" t="s">
        <v>97</v>
      </c>
      <c r="P9" t="str">
        <f t="shared" si="4"/>
        <v>vela</v>
      </c>
      <c r="Q9" t="str">
        <f t="shared" si="5"/>
        <v>canilla</v>
      </c>
    </row>
    <row r="10" spans="1:17">
      <c r="A10">
        <v>10</v>
      </c>
      <c r="B10" t="s">
        <v>23</v>
      </c>
      <c r="C10" t="s">
        <v>24</v>
      </c>
      <c r="D10" t="s">
        <v>85</v>
      </c>
      <c r="E10" t="s">
        <v>87</v>
      </c>
      <c r="H10" t="s">
        <v>96</v>
      </c>
      <c r="I10">
        <f t="shared" si="0"/>
        <v>10</v>
      </c>
      <c r="J10" t="str">
        <f t="shared" si="1"/>
        <v>romper</v>
      </c>
      <c r="K10" t="str">
        <f t="shared" si="2"/>
        <v>tocar</v>
      </c>
      <c r="L10" t="str">
        <f t="shared" si="3"/>
        <v>facil</v>
      </c>
      <c r="M10" t="str">
        <f t="shared" si="3"/>
        <v>verbo</v>
      </c>
      <c r="O10" t="s">
        <v>97</v>
      </c>
      <c r="P10" t="str">
        <f t="shared" si="4"/>
        <v>romper</v>
      </c>
      <c r="Q10" t="str">
        <f t="shared" si="5"/>
        <v>tocar</v>
      </c>
    </row>
    <row r="11" spans="1:17">
      <c r="A11">
        <v>26</v>
      </c>
      <c r="B11" t="s">
        <v>55</v>
      </c>
      <c r="C11" t="s">
        <v>56</v>
      </c>
      <c r="D11" t="s">
        <v>89</v>
      </c>
      <c r="E11" t="s">
        <v>88</v>
      </c>
      <c r="H11" t="s">
        <v>97</v>
      </c>
      <c r="I11">
        <f t="shared" si="0"/>
        <v>26</v>
      </c>
      <c r="J11" t="str">
        <f t="shared" si="1"/>
        <v>triste</v>
      </c>
      <c r="K11" t="str">
        <f t="shared" si="2"/>
        <v>contento</v>
      </c>
      <c r="L11" t="str">
        <f t="shared" si="3"/>
        <v>moderado</v>
      </c>
      <c r="M11" t="str">
        <f t="shared" si="3"/>
        <v>adj</v>
      </c>
      <c r="O11" t="s">
        <v>97</v>
      </c>
      <c r="P11" t="str">
        <f t="shared" si="4"/>
        <v>triste</v>
      </c>
      <c r="Q11" t="str">
        <f t="shared" si="5"/>
        <v>contento</v>
      </c>
    </row>
    <row r="12" spans="1:17">
      <c r="A12">
        <v>30</v>
      </c>
      <c r="B12" t="s">
        <v>63</v>
      </c>
      <c r="C12" t="s">
        <v>64</v>
      </c>
      <c r="D12" t="s">
        <v>90</v>
      </c>
      <c r="E12" t="s">
        <v>86</v>
      </c>
      <c r="H12" t="s">
        <v>97</v>
      </c>
      <c r="I12">
        <f t="shared" si="0"/>
        <v>30</v>
      </c>
      <c r="J12" t="str">
        <f t="shared" si="1"/>
        <v>río</v>
      </c>
      <c r="K12" t="str">
        <f t="shared" si="2"/>
        <v>bosque</v>
      </c>
      <c r="L12" t="str">
        <f t="shared" si="3"/>
        <v>dificil</v>
      </c>
      <c r="M12" t="str">
        <f t="shared" si="3"/>
        <v>sust</v>
      </c>
      <c r="O12" t="s">
        <v>96</v>
      </c>
      <c r="P12" t="str">
        <f t="shared" si="4"/>
        <v>bosque</v>
      </c>
      <c r="Q12" t="str">
        <f t="shared" si="5"/>
        <v>río</v>
      </c>
    </row>
    <row r="13" spans="1:17">
      <c r="A13">
        <v>15</v>
      </c>
      <c r="B13" t="s">
        <v>33</v>
      </c>
      <c r="C13" t="s">
        <v>34</v>
      </c>
      <c r="D13" t="s">
        <v>89</v>
      </c>
      <c r="E13" t="s">
        <v>86</v>
      </c>
      <c r="H13" t="s">
        <v>96</v>
      </c>
      <c r="I13">
        <f t="shared" si="0"/>
        <v>15</v>
      </c>
      <c r="J13" t="str">
        <f t="shared" si="1"/>
        <v>tijera</v>
      </c>
      <c r="K13" t="str">
        <f t="shared" si="2"/>
        <v>bicicleta</v>
      </c>
      <c r="L13" t="str">
        <f t="shared" si="3"/>
        <v>moderado</v>
      </c>
      <c r="M13" t="str">
        <f t="shared" si="3"/>
        <v>sust</v>
      </c>
      <c r="O13" t="s">
        <v>97</v>
      </c>
      <c r="P13" t="str">
        <f t="shared" si="4"/>
        <v>tijera</v>
      </c>
      <c r="Q13" t="str">
        <f t="shared" si="5"/>
        <v>bicicleta</v>
      </c>
    </row>
    <row r="14" spans="1:17">
      <c r="A14">
        <v>4</v>
      </c>
      <c r="B14" t="s">
        <v>11</v>
      </c>
      <c r="C14" t="s">
        <v>12</v>
      </c>
      <c r="D14" t="s">
        <v>85</v>
      </c>
      <c r="E14" t="s">
        <v>86</v>
      </c>
      <c r="H14" t="s">
        <v>96</v>
      </c>
      <c r="I14">
        <f t="shared" si="0"/>
        <v>4</v>
      </c>
      <c r="J14" t="str">
        <f t="shared" si="1"/>
        <v>cabeza</v>
      </c>
      <c r="K14" t="str">
        <f t="shared" si="2"/>
        <v>boca</v>
      </c>
      <c r="L14" t="str">
        <f t="shared" si="3"/>
        <v>facil</v>
      </c>
      <c r="M14" t="str">
        <f t="shared" si="3"/>
        <v>sust</v>
      </c>
      <c r="O14" t="s">
        <v>97</v>
      </c>
      <c r="P14" t="str">
        <f t="shared" si="4"/>
        <v>cabeza</v>
      </c>
      <c r="Q14" t="str">
        <f t="shared" si="5"/>
        <v>boca</v>
      </c>
    </row>
    <row r="15" spans="1:17">
      <c r="A15">
        <v>25</v>
      </c>
      <c r="B15" t="s">
        <v>53</v>
      </c>
      <c r="C15" t="s">
        <v>54</v>
      </c>
      <c r="D15" t="s">
        <v>89</v>
      </c>
      <c r="E15" t="s">
        <v>87</v>
      </c>
      <c r="H15" t="s">
        <v>97</v>
      </c>
      <c r="I15">
        <f t="shared" si="0"/>
        <v>25</v>
      </c>
      <c r="J15" t="str">
        <f t="shared" si="1"/>
        <v>atrapar</v>
      </c>
      <c r="K15" t="str">
        <f t="shared" si="2"/>
        <v>soplar</v>
      </c>
      <c r="L15" t="str">
        <f t="shared" si="3"/>
        <v>moderado</v>
      </c>
      <c r="M15" t="str">
        <f t="shared" si="3"/>
        <v>verbo</v>
      </c>
      <c r="O15" t="s">
        <v>96</v>
      </c>
      <c r="P15" t="str">
        <f t="shared" si="4"/>
        <v>soplar</v>
      </c>
      <c r="Q15" t="str">
        <f t="shared" si="5"/>
        <v>atrapar</v>
      </c>
    </row>
    <row r="16" spans="1:17">
      <c r="A16" s="1">
        <v>14</v>
      </c>
      <c r="B16" s="1" t="s">
        <v>31</v>
      </c>
      <c r="C16" s="1" t="s">
        <v>32</v>
      </c>
      <c r="D16" s="1" t="s">
        <v>85</v>
      </c>
      <c r="E16" s="1" t="s">
        <v>88</v>
      </c>
      <c r="H16" t="s">
        <v>96</v>
      </c>
      <c r="I16">
        <f t="shared" si="0"/>
        <v>14</v>
      </c>
      <c r="J16" t="str">
        <f t="shared" si="1"/>
        <v>grande</v>
      </c>
      <c r="K16" t="str">
        <f t="shared" si="2"/>
        <v>rojo</v>
      </c>
      <c r="L16" t="str">
        <f t="shared" si="3"/>
        <v>facil</v>
      </c>
      <c r="M16" t="str">
        <f t="shared" si="3"/>
        <v>adj</v>
      </c>
      <c r="O16" t="s">
        <v>97</v>
      </c>
      <c r="P16" t="str">
        <f t="shared" si="4"/>
        <v>grande</v>
      </c>
      <c r="Q16" t="str">
        <f t="shared" si="5"/>
        <v>rojo</v>
      </c>
    </row>
    <row r="17" spans="1:17">
      <c r="A17">
        <v>16</v>
      </c>
      <c r="B17" t="s">
        <v>35</v>
      </c>
      <c r="C17" t="s">
        <v>36</v>
      </c>
      <c r="D17" t="s">
        <v>89</v>
      </c>
      <c r="E17" t="s">
        <v>86</v>
      </c>
      <c r="F17" s="1"/>
      <c r="H17" t="s">
        <v>96</v>
      </c>
      <c r="I17">
        <f t="shared" si="0"/>
        <v>16</v>
      </c>
      <c r="J17" t="str">
        <f t="shared" si="1"/>
        <v>colectivo</v>
      </c>
      <c r="K17" t="str">
        <f t="shared" si="2"/>
        <v>avión</v>
      </c>
      <c r="L17" t="str">
        <f t="shared" si="3"/>
        <v>moderado</v>
      </c>
      <c r="M17" t="str">
        <f t="shared" si="3"/>
        <v>sust</v>
      </c>
      <c r="O17" t="s">
        <v>97</v>
      </c>
      <c r="P17" t="str">
        <f t="shared" si="4"/>
        <v>colectivo</v>
      </c>
      <c r="Q17" t="str">
        <f t="shared" si="5"/>
        <v>avión</v>
      </c>
    </row>
    <row r="18" spans="1:17">
      <c r="A18">
        <v>23</v>
      </c>
      <c r="B18" t="s">
        <v>49</v>
      </c>
      <c r="C18" t="s">
        <v>50</v>
      </c>
      <c r="D18" t="s">
        <v>89</v>
      </c>
      <c r="E18" t="s">
        <v>87</v>
      </c>
      <c r="H18" t="s">
        <v>97</v>
      </c>
      <c r="I18">
        <f t="shared" si="0"/>
        <v>23</v>
      </c>
      <c r="J18" t="str">
        <f t="shared" si="1"/>
        <v>atar</v>
      </c>
      <c r="K18" t="str">
        <f t="shared" si="2"/>
        <v>pisar</v>
      </c>
      <c r="L18" t="str">
        <f t="shared" si="3"/>
        <v>moderado</v>
      </c>
      <c r="M18" t="str">
        <f t="shared" si="3"/>
        <v>verbo</v>
      </c>
      <c r="O18" t="s">
        <v>97</v>
      </c>
      <c r="P18" t="str">
        <f t="shared" si="4"/>
        <v>atar</v>
      </c>
      <c r="Q18" t="str">
        <f t="shared" si="5"/>
        <v>pisar</v>
      </c>
    </row>
    <row r="19" spans="1:17">
      <c r="A19">
        <v>12</v>
      </c>
      <c r="B19" t="s">
        <v>27</v>
      </c>
      <c r="C19" t="s">
        <v>28</v>
      </c>
      <c r="D19" t="s">
        <v>85</v>
      </c>
      <c r="E19" t="s">
        <v>88</v>
      </c>
      <c r="H19" t="s">
        <v>96</v>
      </c>
      <c r="I19">
        <f t="shared" si="0"/>
        <v>12</v>
      </c>
      <c r="J19" t="str">
        <f t="shared" si="1"/>
        <v>sucio</v>
      </c>
      <c r="K19" t="str">
        <f t="shared" si="2"/>
        <v>limpio</v>
      </c>
      <c r="L19" t="str">
        <f t="shared" si="3"/>
        <v>facil</v>
      </c>
      <c r="M19" t="str">
        <f t="shared" si="3"/>
        <v>adj</v>
      </c>
      <c r="O19" t="s">
        <v>96</v>
      </c>
      <c r="P19" t="str">
        <f t="shared" si="4"/>
        <v>limpio</v>
      </c>
      <c r="Q19" t="str">
        <f t="shared" si="5"/>
        <v>sucio</v>
      </c>
    </row>
    <row r="20" spans="1:17">
      <c r="A20">
        <v>38</v>
      </c>
      <c r="B20" t="s">
        <v>79</v>
      </c>
      <c r="C20" t="s">
        <v>80</v>
      </c>
      <c r="D20" t="s">
        <v>90</v>
      </c>
      <c r="E20" t="s">
        <v>87</v>
      </c>
      <c r="H20" t="s">
        <v>97</v>
      </c>
      <c r="I20">
        <f t="shared" si="0"/>
        <v>38</v>
      </c>
      <c r="J20" t="str">
        <f t="shared" si="1"/>
        <v>clavar</v>
      </c>
      <c r="K20" t="str">
        <f t="shared" si="2"/>
        <v>barrer</v>
      </c>
      <c r="L20" t="str">
        <f t="shared" ref="L20:M43" si="6">D20</f>
        <v>dificil</v>
      </c>
      <c r="M20" t="str">
        <f t="shared" si="6"/>
        <v>verbo</v>
      </c>
      <c r="O20" t="s">
        <v>97</v>
      </c>
      <c r="P20" t="str">
        <f t="shared" si="4"/>
        <v>clavar</v>
      </c>
      <c r="Q20" t="str">
        <f t="shared" si="5"/>
        <v>barrer</v>
      </c>
    </row>
    <row r="21" spans="1:17">
      <c r="A21">
        <v>9</v>
      </c>
      <c r="B21" t="s">
        <v>21</v>
      </c>
      <c r="C21" t="s">
        <v>22</v>
      </c>
      <c r="D21" t="s">
        <v>85</v>
      </c>
      <c r="E21" t="s">
        <v>87</v>
      </c>
      <c r="H21" t="s">
        <v>96</v>
      </c>
      <c r="I21">
        <f t="shared" si="0"/>
        <v>9</v>
      </c>
      <c r="J21" t="str">
        <f t="shared" si="1"/>
        <v>dormir</v>
      </c>
      <c r="K21" t="str">
        <f t="shared" si="2"/>
        <v>jugar</v>
      </c>
      <c r="L21" t="str">
        <f t="shared" si="6"/>
        <v>facil</v>
      </c>
      <c r="M21" t="str">
        <f t="shared" si="6"/>
        <v>verbo</v>
      </c>
      <c r="O21" t="s">
        <v>96</v>
      </c>
      <c r="P21" t="str">
        <f t="shared" si="4"/>
        <v>jugar</v>
      </c>
      <c r="Q21" t="str">
        <f t="shared" si="5"/>
        <v>dormir</v>
      </c>
    </row>
    <row r="22" spans="1:17">
      <c r="A22">
        <v>22</v>
      </c>
      <c r="B22" t="s">
        <v>47</v>
      </c>
      <c r="C22" t="s">
        <v>48</v>
      </c>
      <c r="D22" t="s">
        <v>89</v>
      </c>
      <c r="E22" t="s">
        <v>87</v>
      </c>
      <c r="H22" t="s">
        <v>96</v>
      </c>
      <c r="I22">
        <f t="shared" si="0"/>
        <v>22</v>
      </c>
      <c r="J22" t="str">
        <f t="shared" si="1"/>
        <v>arrancar</v>
      </c>
      <c r="K22" t="str">
        <f t="shared" si="2"/>
        <v>patear</v>
      </c>
      <c r="L22" t="str">
        <f t="shared" si="6"/>
        <v>moderado</v>
      </c>
      <c r="M22" t="str">
        <f t="shared" si="6"/>
        <v>verbo</v>
      </c>
      <c r="O22" t="s">
        <v>97</v>
      </c>
      <c r="P22" t="str">
        <f t="shared" si="4"/>
        <v>arrancar</v>
      </c>
      <c r="Q22" t="str">
        <f t="shared" si="5"/>
        <v>patear</v>
      </c>
    </row>
    <row r="23" spans="1:17">
      <c r="A23">
        <v>35</v>
      </c>
      <c r="B23" t="s">
        <v>73</v>
      </c>
      <c r="C23" t="s">
        <v>74</v>
      </c>
      <c r="D23" t="s">
        <v>90</v>
      </c>
      <c r="E23" t="s">
        <v>86</v>
      </c>
      <c r="H23" t="s">
        <v>96</v>
      </c>
      <c r="I23">
        <f t="shared" si="0"/>
        <v>35</v>
      </c>
      <c r="J23" t="str">
        <f t="shared" si="1"/>
        <v>accidente</v>
      </c>
      <c r="K23" t="str">
        <f t="shared" si="2"/>
        <v>helicóptero</v>
      </c>
      <c r="L23" t="str">
        <f t="shared" si="6"/>
        <v>dificil</v>
      </c>
      <c r="M23" t="str">
        <f t="shared" si="6"/>
        <v>sust</v>
      </c>
      <c r="O23" t="s">
        <v>97</v>
      </c>
      <c r="P23" t="str">
        <f t="shared" si="4"/>
        <v>accidente</v>
      </c>
      <c r="Q23" t="str">
        <f t="shared" si="5"/>
        <v>helicóptero</v>
      </c>
    </row>
    <row r="24" spans="1:17">
      <c r="A24">
        <v>31</v>
      </c>
      <c r="B24" t="s">
        <v>65</v>
      </c>
      <c r="C24" t="s">
        <v>66</v>
      </c>
      <c r="D24" t="s">
        <v>90</v>
      </c>
      <c r="E24" t="s">
        <v>86</v>
      </c>
      <c r="H24" t="s">
        <v>96</v>
      </c>
      <c r="I24">
        <f t="shared" si="0"/>
        <v>31</v>
      </c>
      <c r="J24" t="str">
        <f t="shared" si="1"/>
        <v>médico</v>
      </c>
      <c r="K24" t="str">
        <f t="shared" si="2"/>
        <v>grupo</v>
      </c>
      <c r="L24" t="str">
        <f t="shared" si="6"/>
        <v>dificil</v>
      </c>
      <c r="M24" t="str">
        <f t="shared" si="6"/>
        <v>sust</v>
      </c>
      <c r="O24" t="s">
        <v>96</v>
      </c>
      <c r="P24" t="str">
        <f t="shared" si="4"/>
        <v>grupo</v>
      </c>
      <c r="Q24" t="str">
        <f t="shared" si="5"/>
        <v>médico</v>
      </c>
    </row>
    <row r="25" spans="1:17">
      <c r="A25">
        <v>34</v>
      </c>
      <c r="B25" t="s">
        <v>71</v>
      </c>
      <c r="C25" t="s">
        <v>72</v>
      </c>
      <c r="D25" t="s">
        <v>90</v>
      </c>
      <c r="E25" t="s">
        <v>86</v>
      </c>
      <c r="H25" t="s">
        <v>97</v>
      </c>
      <c r="I25">
        <f t="shared" si="0"/>
        <v>34</v>
      </c>
      <c r="J25" t="str">
        <f t="shared" si="1"/>
        <v>loro</v>
      </c>
      <c r="K25" t="str">
        <f t="shared" si="2"/>
        <v>mosquito</v>
      </c>
      <c r="L25" t="str">
        <f t="shared" si="6"/>
        <v>dificil</v>
      </c>
      <c r="M25" t="str">
        <f t="shared" si="6"/>
        <v>sust</v>
      </c>
      <c r="O25" t="s">
        <v>96</v>
      </c>
      <c r="P25" t="str">
        <f t="shared" si="4"/>
        <v>mosquito</v>
      </c>
      <c r="Q25" t="str">
        <f t="shared" si="5"/>
        <v>loro</v>
      </c>
    </row>
    <row r="26" spans="1:17">
      <c r="A26">
        <v>18</v>
      </c>
      <c r="B26" t="s">
        <v>39</v>
      </c>
      <c r="C26" t="s">
        <v>40</v>
      </c>
      <c r="D26" t="s">
        <v>89</v>
      </c>
      <c r="E26" t="s">
        <v>86</v>
      </c>
      <c r="H26" t="s">
        <v>96</v>
      </c>
      <c r="I26">
        <f t="shared" si="0"/>
        <v>18</v>
      </c>
      <c r="J26" t="str">
        <f t="shared" si="1"/>
        <v>barco</v>
      </c>
      <c r="K26" t="str">
        <f t="shared" si="2"/>
        <v>tren</v>
      </c>
      <c r="L26" t="str">
        <f t="shared" si="6"/>
        <v>moderado</v>
      </c>
      <c r="M26" t="str">
        <f t="shared" si="6"/>
        <v>sust</v>
      </c>
      <c r="O26" t="s">
        <v>96</v>
      </c>
      <c r="P26" t="str">
        <f t="shared" si="4"/>
        <v>tren</v>
      </c>
      <c r="Q26" t="str">
        <f t="shared" si="5"/>
        <v>barco</v>
      </c>
    </row>
    <row r="27" spans="1:17">
      <c r="A27">
        <v>28</v>
      </c>
      <c r="B27" t="s">
        <v>59</v>
      </c>
      <c r="C27" t="s">
        <v>60</v>
      </c>
      <c r="D27" t="s">
        <v>89</v>
      </c>
      <c r="E27" t="s">
        <v>88</v>
      </c>
      <c r="H27" t="s">
        <v>97</v>
      </c>
      <c r="I27">
        <f t="shared" si="0"/>
        <v>28</v>
      </c>
      <c r="J27" t="str">
        <f t="shared" si="1"/>
        <v>pesado</v>
      </c>
      <c r="K27" t="str">
        <f t="shared" si="2"/>
        <v>roto</v>
      </c>
      <c r="L27" t="str">
        <f t="shared" si="6"/>
        <v>moderado</v>
      </c>
      <c r="M27" t="str">
        <f t="shared" si="6"/>
        <v>adj</v>
      </c>
      <c r="O27" t="s">
        <v>97</v>
      </c>
      <c r="P27" t="str">
        <f t="shared" si="4"/>
        <v>pesado</v>
      </c>
      <c r="Q27" t="str">
        <f t="shared" si="5"/>
        <v>roto</v>
      </c>
    </row>
    <row r="28" spans="1:17">
      <c r="A28">
        <v>3</v>
      </c>
      <c r="B28" t="s">
        <v>9</v>
      </c>
      <c r="C28" t="s">
        <v>10</v>
      </c>
      <c r="D28" t="s">
        <v>85</v>
      </c>
      <c r="E28" t="s">
        <v>86</v>
      </c>
      <c r="H28" t="s">
        <v>96</v>
      </c>
      <c r="I28">
        <f t="shared" si="0"/>
        <v>3</v>
      </c>
      <c r="J28" t="str">
        <f t="shared" si="1"/>
        <v>mochila</v>
      </c>
      <c r="K28" t="str">
        <f t="shared" si="2"/>
        <v>muñeca</v>
      </c>
      <c r="L28" t="str">
        <f t="shared" si="6"/>
        <v>facil</v>
      </c>
      <c r="M28" t="str">
        <f t="shared" si="6"/>
        <v>sust</v>
      </c>
      <c r="O28" t="s">
        <v>97</v>
      </c>
      <c r="P28" t="str">
        <f t="shared" si="4"/>
        <v>mochila</v>
      </c>
      <c r="Q28" t="str">
        <f t="shared" si="5"/>
        <v>muñeca</v>
      </c>
    </row>
    <row r="29" spans="1:17">
      <c r="A29">
        <v>21</v>
      </c>
      <c r="B29" t="s">
        <v>45</v>
      </c>
      <c r="C29" t="s">
        <v>46</v>
      </c>
      <c r="D29" t="s">
        <v>89</v>
      </c>
      <c r="E29" t="s">
        <v>86</v>
      </c>
      <c r="H29" t="s">
        <v>96</v>
      </c>
      <c r="I29">
        <f t="shared" si="0"/>
        <v>21</v>
      </c>
      <c r="J29" t="str">
        <f t="shared" si="1"/>
        <v>HOMBRE</v>
      </c>
      <c r="K29" t="str">
        <f t="shared" si="2"/>
        <v>pato</v>
      </c>
      <c r="L29" t="str">
        <f t="shared" si="6"/>
        <v>moderado</v>
      </c>
      <c r="M29" t="str">
        <f t="shared" si="6"/>
        <v>sust</v>
      </c>
      <c r="O29" t="s">
        <v>96</v>
      </c>
      <c r="P29" t="str">
        <f t="shared" si="4"/>
        <v>pato</v>
      </c>
      <c r="Q29" t="str">
        <f t="shared" si="5"/>
        <v>HOMBRE</v>
      </c>
    </row>
    <row r="30" spans="1:17">
      <c r="A30">
        <v>40</v>
      </c>
      <c r="B30" t="s">
        <v>83</v>
      </c>
      <c r="C30" t="s">
        <v>84</v>
      </c>
      <c r="D30" t="s">
        <v>90</v>
      </c>
      <c r="E30" t="s">
        <v>88</v>
      </c>
      <c r="H30" t="s">
        <v>96</v>
      </c>
      <c r="I30">
        <f t="shared" si="0"/>
        <v>40</v>
      </c>
      <c r="J30" t="str">
        <f t="shared" si="1"/>
        <v>descalzo</v>
      </c>
      <c r="K30" t="str">
        <f t="shared" si="2"/>
        <v>joven</v>
      </c>
      <c r="L30" t="str">
        <f t="shared" si="6"/>
        <v>dificil</v>
      </c>
      <c r="M30" t="str">
        <f t="shared" si="6"/>
        <v>adj</v>
      </c>
      <c r="O30" t="s">
        <v>96</v>
      </c>
      <c r="P30" t="str">
        <f t="shared" si="4"/>
        <v>joven</v>
      </c>
      <c r="Q30" t="str">
        <f t="shared" si="5"/>
        <v>descalzo</v>
      </c>
    </row>
    <row r="31" spans="1:17">
      <c r="A31">
        <v>6</v>
      </c>
      <c r="B31" t="s">
        <v>15</v>
      </c>
      <c r="C31" t="s">
        <v>16</v>
      </c>
      <c r="D31" t="s">
        <v>85</v>
      </c>
      <c r="E31" t="s">
        <v>86</v>
      </c>
      <c r="H31" t="s">
        <v>97</v>
      </c>
      <c r="I31">
        <f t="shared" si="0"/>
        <v>6</v>
      </c>
      <c r="J31" t="str">
        <f t="shared" si="1"/>
        <v>pantalón</v>
      </c>
      <c r="K31" t="str">
        <f t="shared" si="2"/>
        <v>lápiz</v>
      </c>
      <c r="L31" t="str">
        <f t="shared" si="6"/>
        <v>facil</v>
      </c>
      <c r="M31" t="str">
        <f t="shared" si="6"/>
        <v>sust</v>
      </c>
      <c r="O31" t="s">
        <v>96</v>
      </c>
      <c r="P31" t="str">
        <f t="shared" si="4"/>
        <v>lápiz</v>
      </c>
      <c r="Q31" t="str">
        <f t="shared" si="5"/>
        <v>pantalón</v>
      </c>
    </row>
    <row r="32" spans="1:17">
      <c r="A32">
        <v>1</v>
      </c>
      <c r="B32" t="s">
        <v>5</v>
      </c>
      <c r="C32" t="s">
        <v>6</v>
      </c>
      <c r="D32" t="s">
        <v>85</v>
      </c>
      <c r="E32" t="s">
        <v>86</v>
      </c>
      <c r="H32" t="s">
        <v>96</v>
      </c>
      <c r="I32">
        <f t="shared" si="0"/>
        <v>1</v>
      </c>
      <c r="J32" t="str">
        <f t="shared" si="1"/>
        <v>caballo</v>
      </c>
      <c r="K32" t="str">
        <f t="shared" si="2"/>
        <v>gato</v>
      </c>
      <c r="L32" t="str">
        <f t="shared" si="6"/>
        <v>facil</v>
      </c>
      <c r="M32" t="str">
        <f t="shared" si="6"/>
        <v>sust</v>
      </c>
      <c r="O32" t="s">
        <v>97</v>
      </c>
      <c r="P32" t="str">
        <f t="shared" si="4"/>
        <v>caballo</v>
      </c>
      <c r="Q32" t="str">
        <f t="shared" si="5"/>
        <v>gato</v>
      </c>
    </row>
    <row r="33" spans="1:17">
      <c r="A33">
        <v>29</v>
      </c>
      <c r="B33" t="s">
        <v>61</v>
      </c>
      <c r="C33" t="s">
        <v>62</v>
      </c>
      <c r="D33" t="s">
        <v>90</v>
      </c>
      <c r="E33" t="s">
        <v>86</v>
      </c>
      <c r="H33" t="s">
        <v>96</v>
      </c>
      <c r="I33">
        <f t="shared" si="0"/>
        <v>29</v>
      </c>
      <c r="J33" t="str">
        <f t="shared" si="1"/>
        <v>canguro</v>
      </c>
      <c r="K33" t="str">
        <f t="shared" si="2"/>
        <v>pingüino</v>
      </c>
      <c r="L33" t="str">
        <f t="shared" si="6"/>
        <v>dificil</v>
      </c>
      <c r="M33" t="str">
        <f t="shared" si="6"/>
        <v>sust</v>
      </c>
      <c r="O33" t="s">
        <v>96</v>
      </c>
      <c r="P33" t="str">
        <f t="shared" si="4"/>
        <v>pingüino</v>
      </c>
      <c r="Q33" t="str">
        <f t="shared" si="5"/>
        <v>canguro</v>
      </c>
    </row>
    <row r="34" spans="1:17">
      <c r="A34">
        <v>37</v>
      </c>
      <c r="B34" t="s">
        <v>77</v>
      </c>
      <c r="C34" t="s">
        <v>78</v>
      </c>
      <c r="D34" t="s">
        <v>90</v>
      </c>
      <c r="E34" t="s">
        <v>87</v>
      </c>
      <c r="H34" t="s">
        <v>97</v>
      </c>
      <c r="I34">
        <f t="shared" si="0"/>
        <v>37</v>
      </c>
      <c r="J34" t="str">
        <f t="shared" si="1"/>
        <v>inflar</v>
      </c>
      <c r="K34" t="str">
        <f t="shared" si="2"/>
        <v>atajar</v>
      </c>
      <c r="L34" t="str">
        <f t="shared" si="6"/>
        <v>dificil</v>
      </c>
      <c r="M34" t="str">
        <f t="shared" si="6"/>
        <v>verbo</v>
      </c>
      <c r="O34" t="s">
        <v>96</v>
      </c>
      <c r="P34" t="str">
        <f t="shared" si="4"/>
        <v>atajar</v>
      </c>
      <c r="Q34" t="str">
        <f t="shared" si="5"/>
        <v>inflar</v>
      </c>
    </row>
    <row r="35" spans="1:17">
      <c r="A35">
        <v>27</v>
      </c>
      <c r="B35" t="s">
        <v>57</v>
      </c>
      <c r="C35" t="s">
        <v>58</v>
      </c>
      <c r="D35" t="s">
        <v>89</v>
      </c>
      <c r="E35" t="s">
        <v>88</v>
      </c>
      <c r="H35" t="s">
        <v>96</v>
      </c>
      <c r="I35">
        <f t="shared" si="0"/>
        <v>27</v>
      </c>
      <c r="J35" t="str">
        <f t="shared" si="1"/>
        <v>oscuro</v>
      </c>
      <c r="K35" t="str">
        <f t="shared" si="2"/>
        <v>redondo</v>
      </c>
      <c r="L35" t="str">
        <f t="shared" si="6"/>
        <v>moderado</v>
      </c>
      <c r="M35" t="str">
        <f t="shared" si="6"/>
        <v>adj</v>
      </c>
      <c r="O35" t="s">
        <v>96</v>
      </c>
      <c r="P35" t="str">
        <f t="shared" si="4"/>
        <v>redondo</v>
      </c>
      <c r="Q35" t="str">
        <f t="shared" si="5"/>
        <v>oscuro</v>
      </c>
    </row>
    <row r="36" spans="1:17">
      <c r="A36">
        <v>5</v>
      </c>
      <c r="B36" t="s">
        <v>13</v>
      </c>
      <c r="C36" t="s">
        <v>14</v>
      </c>
      <c r="D36" t="s">
        <v>85</v>
      </c>
      <c r="E36" t="s">
        <v>86</v>
      </c>
      <c r="H36" t="s">
        <v>97</v>
      </c>
      <c r="I36">
        <f t="shared" si="0"/>
        <v>5</v>
      </c>
      <c r="J36" t="str">
        <f t="shared" si="1"/>
        <v>zapatillas</v>
      </c>
      <c r="K36" t="str">
        <f t="shared" si="2"/>
        <v>camas</v>
      </c>
      <c r="L36" t="str">
        <f t="shared" si="6"/>
        <v>facil</v>
      </c>
      <c r="M36" t="str">
        <f t="shared" si="6"/>
        <v>sust</v>
      </c>
      <c r="O36" t="s">
        <v>97</v>
      </c>
      <c r="P36" t="str">
        <f t="shared" si="4"/>
        <v>zapatillas</v>
      </c>
      <c r="Q36" t="str">
        <f t="shared" si="5"/>
        <v>camas</v>
      </c>
    </row>
    <row r="37" spans="1:17">
      <c r="A37">
        <v>19</v>
      </c>
      <c r="B37" t="s">
        <v>41</v>
      </c>
      <c r="C37" t="s">
        <v>42</v>
      </c>
      <c r="D37" t="s">
        <v>89</v>
      </c>
      <c r="E37" t="s">
        <v>86</v>
      </c>
      <c r="H37" t="s">
        <v>97</v>
      </c>
      <c r="I37">
        <f t="shared" si="0"/>
        <v>19</v>
      </c>
      <c r="J37" t="str">
        <f t="shared" si="1"/>
        <v>BOTON</v>
      </c>
      <c r="K37" t="str">
        <f t="shared" si="2"/>
        <v>pez</v>
      </c>
      <c r="L37" t="str">
        <f t="shared" si="6"/>
        <v>moderado</v>
      </c>
      <c r="M37" t="str">
        <f t="shared" si="6"/>
        <v>sust</v>
      </c>
      <c r="O37" t="s">
        <v>97</v>
      </c>
      <c r="P37" t="str">
        <f t="shared" si="4"/>
        <v>BOTON</v>
      </c>
      <c r="Q37" t="str">
        <f t="shared" si="5"/>
        <v>pez</v>
      </c>
    </row>
    <row r="38" spans="1:17">
      <c r="A38">
        <v>36</v>
      </c>
      <c r="B38" t="s">
        <v>75</v>
      </c>
      <c r="C38" t="s">
        <v>76</v>
      </c>
      <c r="D38" t="s">
        <v>90</v>
      </c>
      <c r="E38" t="s">
        <v>87</v>
      </c>
      <c r="H38" t="s">
        <v>96</v>
      </c>
      <c r="I38">
        <f t="shared" si="0"/>
        <v>36</v>
      </c>
      <c r="J38" t="str">
        <f t="shared" si="1"/>
        <v>pescar</v>
      </c>
      <c r="K38" t="str">
        <f t="shared" si="2"/>
        <v>nadar</v>
      </c>
      <c r="L38" t="str">
        <f t="shared" si="6"/>
        <v>dificil</v>
      </c>
      <c r="M38" t="str">
        <f t="shared" si="6"/>
        <v>verbo</v>
      </c>
      <c r="O38" t="s">
        <v>97</v>
      </c>
      <c r="P38" t="str">
        <f t="shared" si="4"/>
        <v>pescar</v>
      </c>
      <c r="Q38" t="str">
        <f t="shared" si="5"/>
        <v>nadar</v>
      </c>
    </row>
    <row r="39" spans="1:17">
      <c r="A39">
        <v>39</v>
      </c>
      <c r="B39" t="s">
        <v>81</v>
      </c>
      <c r="C39" t="s">
        <v>82</v>
      </c>
      <c r="D39" t="s">
        <v>90</v>
      </c>
      <c r="E39" t="s">
        <v>88</v>
      </c>
      <c r="H39" t="s">
        <v>96</v>
      </c>
      <c r="I39">
        <f t="shared" si="0"/>
        <v>39</v>
      </c>
      <c r="J39" t="str">
        <f t="shared" si="1"/>
        <v>peludo</v>
      </c>
      <c r="K39" t="str">
        <f t="shared" si="2"/>
        <v>rayado</v>
      </c>
      <c r="L39" t="str">
        <f t="shared" si="6"/>
        <v>dificil</v>
      </c>
      <c r="M39" t="str">
        <f t="shared" si="6"/>
        <v>adj</v>
      </c>
      <c r="O39" t="s">
        <v>96</v>
      </c>
      <c r="P39" t="str">
        <f t="shared" si="4"/>
        <v>rayado</v>
      </c>
      <c r="Q39" t="str">
        <f t="shared" si="5"/>
        <v>peludo</v>
      </c>
    </row>
    <row r="40" spans="1:17">
      <c r="A40">
        <v>13</v>
      </c>
      <c r="B40" t="s">
        <v>29</v>
      </c>
      <c r="C40" t="s">
        <v>30</v>
      </c>
      <c r="D40" t="s">
        <v>85</v>
      </c>
      <c r="E40" t="s">
        <v>88</v>
      </c>
      <c r="H40" t="s">
        <v>96</v>
      </c>
      <c r="I40">
        <f t="shared" si="0"/>
        <v>13</v>
      </c>
      <c r="J40" t="str">
        <f t="shared" si="1"/>
        <v>largo</v>
      </c>
      <c r="K40" t="str">
        <f t="shared" si="2"/>
        <v>lleno</v>
      </c>
      <c r="L40" t="str">
        <f t="shared" si="6"/>
        <v>facil</v>
      </c>
      <c r="M40" t="str">
        <f t="shared" si="6"/>
        <v>adj</v>
      </c>
      <c r="O40" t="s">
        <v>97</v>
      </c>
      <c r="P40" t="str">
        <f t="shared" si="4"/>
        <v>largo</v>
      </c>
      <c r="Q40" t="str">
        <f t="shared" si="5"/>
        <v>lleno</v>
      </c>
    </row>
    <row r="41" spans="1:17">
      <c r="A41">
        <v>8</v>
      </c>
      <c r="B41" t="s">
        <v>19</v>
      </c>
      <c r="C41" t="s">
        <v>20</v>
      </c>
      <c r="D41" t="s">
        <v>85</v>
      </c>
      <c r="E41" t="s">
        <v>87</v>
      </c>
      <c r="H41" t="s">
        <v>96</v>
      </c>
      <c r="I41">
        <f t="shared" si="0"/>
        <v>8</v>
      </c>
      <c r="J41" t="str">
        <f t="shared" si="1"/>
        <v>correr</v>
      </c>
      <c r="K41" t="str">
        <f t="shared" si="2"/>
        <v>tirar</v>
      </c>
      <c r="L41" t="str">
        <f t="shared" si="6"/>
        <v>facil</v>
      </c>
      <c r="M41" t="str">
        <f t="shared" si="6"/>
        <v>verbo</v>
      </c>
      <c r="O41" t="s">
        <v>96</v>
      </c>
      <c r="P41" t="str">
        <f t="shared" si="4"/>
        <v>tirar</v>
      </c>
      <c r="Q41" t="str">
        <f t="shared" si="5"/>
        <v>correr</v>
      </c>
    </row>
    <row r="42" spans="1:17">
      <c r="A42">
        <v>2</v>
      </c>
      <c r="B42" t="s">
        <v>7</v>
      </c>
      <c r="C42" t="s">
        <v>8</v>
      </c>
      <c r="D42" t="s">
        <v>85</v>
      </c>
      <c r="E42" t="s">
        <v>86</v>
      </c>
      <c r="H42" t="s">
        <v>96</v>
      </c>
      <c r="I42">
        <f t="shared" si="0"/>
        <v>2</v>
      </c>
      <c r="J42" t="str">
        <f t="shared" si="1"/>
        <v>nene</v>
      </c>
      <c r="K42" t="str">
        <f t="shared" si="2"/>
        <v>perro</v>
      </c>
      <c r="L42" t="str">
        <f t="shared" si="6"/>
        <v>facil</v>
      </c>
      <c r="M42" t="str">
        <f t="shared" si="6"/>
        <v>sust</v>
      </c>
      <c r="O42" t="s">
        <v>97</v>
      </c>
      <c r="P42" t="str">
        <f t="shared" si="4"/>
        <v>nene</v>
      </c>
      <c r="Q42" t="str">
        <f t="shared" si="5"/>
        <v>perro</v>
      </c>
    </row>
    <row r="43" spans="1:17">
      <c r="A43">
        <v>7</v>
      </c>
      <c r="B43" t="s">
        <v>17</v>
      </c>
      <c r="C43" t="s">
        <v>18</v>
      </c>
      <c r="D43" t="s">
        <v>85</v>
      </c>
      <c r="E43" t="s">
        <v>86</v>
      </c>
      <c r="H43" t="s">
        <v>97</v>
      </c>
      <c r="I43">
        <f t="shared" si="0"/>
        <v>7</v>
      </c>
      <c r="J43" t="str">
        <f t="shared" si="1"/>
        <v>casa</v>
      </c>
      <c r="K43" t="str">
        <f t="shared" si="2"/>
        <v>comida</v>
      </c>
      <c r="L43" t="str">
        <f t="shared" si="6"/>
        <v>facil</v>
      </c>
      <c r="M43" t="str">
        <f t="shared" si="6"/>
        <v>sust</v>
      </c>
      <c r="O43" t="s">
        <v>97</v>
      </c>
      <c r="P43" t="str">
        <f t="shared" si="4"/>
        <v>casa</v>
      </c>
      <c r="Q43" t="str">
        <f t="shared" si="5"/>
        <v>comida</v>
      </c>
    </row>
    <row r="44" spans="1:17">
      <c r="A44">
        <v>41</v>
      </c>
    </row>
    <row r="45" spans="1:17">
      <c r="A45">
        <v>42</v>
      </c>
    </row>
    <row r="46" spans="1:17">
      <c r="A46">
        <v>43</v>
      </c>
    </row>
    <row r="47" spans="1:17">
      <c r="A47">
        <v>44</v>
      </c>
    </row>
    <row r="48" spans="1:17">
      <c r="A48">
        <v>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base</vt:lpstr>
      <vt:lpstr>alea</vt:lpstr>
      <vt:lpstr>alea_Lado</vt:lpstr>
      <vt:lpstr>alea_LadoGrupo</vt:lpstr>
      <vt:lpstr>alea+LadoGrupo+</vt:lpstr>
    </vt:vector>
  </TitlesOfParts>
  <Company>LSCP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Alejandrina CRISTIA</dc:creator>
  <cp:lastModifiedBy>alex</cp:lastModifiedBy>
  <dcterms:created xsi:type="dcterms:W3CDTF">2016-03-29T14:02:44Z</dcterms:created>
  <dcterms:modified xsi:type="dcterms:W3CDTF">2016-04-06T14:23:41Z</dcterms:modified>
</cp:coreProperties>
</file>