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53" firstSheet="0" activeTab="1" autoFilterDateGrouping="1"/>
  </bookViews>
  <sheets>
    <sheet name="Feuil1" sheetId="1" state="visible" r:id="rId1"/>
    <sheet name="Tempo-Banco" sheetId="2" state="visible" r:id="rId2"/>
    <sheet name="Cotisations" sheetId="3" state="visible" r:id="rId3"/>
    <sheet name="Réduc Générale" sheetId="4" state="visible" r:id="rId4"/>
    <sheet name="AF CET TEPA MALADIE" sheetId="5" state="visible" r:id="rId5"/>
    <sheet name="Versement Mobilité" sheetId="6" state="visible" r:id="rId6"/>
    <sheet name="PAS" sheetId="7" state="visible" r:id="rId7"/>
    <sheet name="Verif ATD" sheetId="8" state="visible" r:id="rId8"/>
    <sheet name="DSN" sheetId="9" state="visible" r:id="rId9"/>
    <sheet name="Reporting" sheetId="10" state="visible" r:id="rId10"/>
  </sheets>
  <definedNames>
    <definedName name="CHARGE">'Verif ATD'!#REF!</definedName>
    <definedName name="SALNET">'Verif ATD'!#REF!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000000"/>
    <numFmt numFmtId="165" formatCode="0.0000"/>
    <numFmt numFmtId="166" formatCode="_-* #,##0.00\ _€_-;\-* #,##0.00\ _€_-;_-* &quot;-&quot;??\ _€_-;_-@_-"/>
  </numFmts>
  <fonts count="3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sz val="11"/>
      <scheme val="minor"/>
    </font>
    <font>
      <name val="Arial Narrow"/>
      <family val="2"/>
      <color theme="10"/>
      <sz val="11"/>
      <u val="single"/>
    </font>
    <font>
      <name val="Calibri"/>
      <family val="2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sz val="14"/>
      <scheme val="minor"/>
    </font>
    <font>
      <name val="Calibri"/>
      <family val="2"/>
      <b val="1"/>
      <i val="1"/>
      <sz val="12"/>
      <scheme val="minor"/>
    </font>
    <font>
      <name val="Calibri"/>
      <family val="2"/>
      <i val="1"/>
      <sz val="12"/>
      <scheme val="minor"/>
    </font>
    <font>
      <name val="Calibri"/>
      <family val="2"/>
      <i val="1"/>
      <color theme="1"/>
      <sz val="12"/>
      <scheme val="minor"/>
    </font>
    <font>
      <name val="Arial"/>
      <family val="2"/>
      <sz val="10"/>
    </font>
    <font>
      <name val="Calibri"/>
      <family val="2"/>
      <color theme="3"/>
      <sz val="11"/>
      <scheme val="minor"/>
    </font>
    <font>
      <name val="Calibri"/>
      <family val="2"/>
      <b val="1"/>
      <i val="1"/>
      <color rgb="FFFF000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rgb="FF00B050"/>
      <sz val="11"/>
      <u val="single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b val="1"/>
      <color rgb="FF00B050"/>
      <sz val="9"/>
      <u val="single"/>
      <scheme val="minor"/>
    </font>
    <font>
      <name val="Calibri"/>
      <family val="2"/>
      <sz val="9"/>
      <scheme val="minor"/>
    </font>
    <font>
      <name val="Calibri"/>
      <family val="2"/>
      <color rgb="FF0070C0"/>
      <sz val="11"/>
      <scheme val="minor"/>
    </font>
    <font>
      <name val="Calibri"/>
      <family val="2"/>
      <color rgb="FFFFFF00"/>
      <sz val="11"/>
      <scheme val="minor"/>
    </font>
    <font>
      <name val="Calibri"/>
      <family val="2"/>
      <b val="1"/>
      <color rgb="FFFFFF00"/>
      <sz val="11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color rgb="FF564A44"/>
      <sz val="10"/>
    </font>
    <font>
      <name val="Calibri"/>
      <family val="2"/>
      <b val="1"/>
      <color rgb="FFD05CC8"/>
      <sz val="11"/>
      <scheme val="minor"/>
    </font>
  </fonts>
  <fills count="31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28" fillId="0" borderId="0"/>
    <xf numFmtId="0" fontId="13" fillId="0" borderId="0"/>
    <xf numFmtId="0" fontId="5" fillId="0" borderId="0" applyAlignment="1" applyProtection="1">
      <alignment vertical="top"/>
      <protection locked="0" hidden="0"/>
    </xf>
    <xf numFmtId="0" fontId="13" fillId="0" borderId="0"/>
    <xf numFmtId="166" fontId="28" fillId="0" borderId="0"/>
  </cellStyleXfs>
  <cellXfs count="397">
    <xf numFmtId="0" fontId="0" fillId="0" borderId="0" pivotButton="0" quotePrefix="0" xfId="0"/>
    <xf numFmtId="0" fontId="16" fillId="27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3" pivotButton="0" quotePrefix="0" xfId="0"/>
    <xf numFmtId="0" fontId="0" fillId="4" borderId="3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2">
      <alignment vertical="center"/>
    </xf>
    <xf numFmtId="0" fontId="0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4" fontId="0" fillId="0" borderId="0" pivotButton="0" quotePrefix="0" xfId="0"/>
    <xf numFmtId="0" fontId="2" fillId="0" borderId="0" pivotButton="0" quotePrefix="0" xfId="0"/>
    <xf numFmtId="0" fontId="2" fillId="0" borderId="8" applyProtection="1" pivotButton="0" quotePrefix="0" xfId="0">
      <protection locked="1" hidden="1"/>
    </xf>
    <xf numFmtId="4" fontId="2" fillId="0" borderId="0" applyProtection="1" pivotButton="0" quotePrefix="0" xfId="0">
      <protection locked="1" hidden="1"/>
    </xf>
    <xf numFmtId="0" fontId="2" fillId="0" borderId="0" applyProtection="1" pivotButton="0" quotePrefix="0" xfId="0">
      <protection locked="1" hidden="1"/>
    </xf>
    <xf numFmtId="0" fontId="8" fillId="0" borderId="7" applyAlignment="1" applyProtection="1" pivotButton="0" quotePrefix="0" xfId="0">
      <alignment horizontal="center"/>
      <protection locked="1" hidden="1"/>
    </xf>
    <xf numFmtId="0" fontId="2" fillId="0" borderId="8" pivotButton="0" quotePrefix="0" xfId="0"/>
    <xf numFmtId="4" fontId="2" fillId="0" borderId="0" pivotButton="0" quotePrefix="0" xfId="0"/>
    <xf numFmtId="0" fontId="2" fillId="0" borderId="0" pivotButton="0" quotePrefix="0" xfId="0"/>
    <xf numFmtId="0" fontId="8" fillId="0" borderId="7" applyAlignment="1" pivotButton="0" quotePrefix="0" xfId="0">
      <alignment horizontal="center"/>
    </xf>
    <xf numFmtId="164" fontId="7" fillId="0" borderId="0" applyProtection="1" pivotButton="0" quotePrefix="0" xfId="0">
      <protection locked="1" hidden="1"/>
    </xf>
    <xf numFmtId="0" fontId="7" fillId="0" borderId="0" applyProtection="1" pivotButton="0" quotePrefix="0" xfId="0">
      <protection locked="1" hidden="1"/>
    </xf>
    <xf numFmtId="4" fontId="7" fillId="0" borderId="0" applyProtection="1" pivotButton="0" quotePrefix="0" xfId="0">
      <protection locked="1" hidden="1"/>
    </xf>
    <xf numFmtId="164" fontId="7" fillId="0" borderId="0" pivotButton="0" quotePrefix="0" xfId="0"/>
    <xf numFmtId="0" fontId="7" fillId="0" borderId="0" pivotButton="0" quotePrefix="0" xfId="0"/>
    <xf numFmtId="4" fontId="7" fillId="0" borderId="0" pivotButton="0" quotePrefix="0" xfId="0"/>
    <xf numFmtId="165" fontId="8" fillId="0" borderId="7" applyAlignment="1" applyProtection="1" pivotButton="0" quotePrefix="0" xfId="0">
      <alignment horizontal="center"/>
      <protection locked="1" hidden="1"/>
    </xf>
    <xf numFmtId="165" fontId="8" fillId="0" borderId="7" applyAlignment="1" pivotButton="0" quotePrefix="0" xfId="0">
      <alignment horizontal="center"/>
    </xf>
    <xf numFmtId="0" fontId="2" fillId="0" borderId="8" applyProtection="1" pivotButton="0" quotePrefix="0" xfId="0">
      <protection locked="1" hidden="1"/>
    </xf>
    <xf numFmtId="4" fontId="2" fillId="5" borderId="0" applyProtection="1" pivotButton="0" quotePrefix="0" xfId="0">
      <protection locked="1" hidden="1"/>
    </xf>
    <xf numFmtId="0" fontId="2" fillId="0" borderId="7" applyProtection="1" pivotButton="0" quotePrefix="0" xfId="0">
      <protection locked="1" hidden="1"/>
    </xf>
    <xf numFmtId="4" fontId="2" fillId="4" borderId="0" pivotButton="0" quotePrefix="0" xfId="0"/>
    <xf numFmtId="0" fontId="2" fillId="0" borderId="7" pivotButton="0" quotePrefix="0" xfId="0"/>
    <xf numFmtId="0" fontId="7" fillId="0" borderId="8" applyProtection="1" pivotButton="0" quotePrefix="0" xfId="0">
      <protection locked="1" hidden="1"/>
    </xf>
    <xf numFmtId="4" fontId="7" fillId="0" borderId="0" applyProtection="1" pivotButton="0" quotePrefix="0" xfId="0">
      <protection locked="1" hidden="1"/>
    </xf>
    <xf numFmtId="0" fontId="7" fillId="0" borderId="8" pivotButton="0" quotePrefix="0" xfId="0"/>
    <xf numFmtId="0" fontId="2" fillId="9" borderId="8" applyProtection="1" pivotButton="0" quotePrefix="0" xfId="0">
      <protection locked="1" hidden="1"/>
    </xf>
    <xf numFmtId="4" fontId="8" fillId="9" borderId="0" applyProtection="1" pivotButton="0" quotePrefix="0" xfId="0">
      <protection locked="1" hidden="1"/>
    </xf>
    <xf numFmtId="0" fontId="2" fillId="10" borderId="8" pivotButton="0" quotePrefix="0" xfId="0"/>
    <xf numFmtId="4" fontId="8" fillId="10" borderId="0" pivotButton="0" quotePrefix="0" xfId="0"/>
    <xf numFmtId="0" fontId="2" fillId="0" borderId="5" applyProtection="1" pivotButton="0" quotePrefix="0" xfId="0">
      <protection locked="1" hidden="1"/>
    </xf>
    <xf numFmtId="4" fontId="2" fillId="0" borderId="4" applyProtection="1" pivotButton="0" quotePrefix="0" xfId="0">
      <protection locked="1" hidden="1"/>
    </xf>
    <xf numFmtId="0" fontId="2" fillId="0" borderId="4" applyProtection="1" pivotButton="0" quotePrefix="0" xfId="0">
      <protection locked="1" hidden="1"/>
    </xf>
    <xf numFmtId="0" fontId="2" fillId="0" borderId="6" applyProtection="1" pivotButton="0" quotePrefix="0" xfId="0">
      <protection locked="1" hidden="1"/>
    </xf>
    <xf numFmtId="0" fontId="2" fillId="0" borderId="5" pivotButton="0" quotePrefix="0" xfId="0"/>
    <xf numFmtId="4" fontId="2" fillId="0" borderId="4" pivotButton="0" quotePrefix="0" xfId="0"/>
    <xf numFmtId="0" fontId="2" fillId="0" borderId="4" pivotButton="0" quotePrefix="0" xfId="0"/>
    <xf numFmtId="4" fontId="7" fillId="0" borderId="4" pivotButton="0" quotePrefix="0" xfId="0"/>
    <xf numFmtId="0" fontId="2" fillId="0" borderId="6" pivotButton="0" quotePrefix="0" xfId="0"/>
    <xf numFmtId="164" fontId="7" fillId="0" borderId="0" pivotButton="0" quotePrefix="0" xfId="0"/>
    <xf numFmtId="0" fontId="7" fillId="0" borderId="0" pivotButton="0" quotePrefix="0" xfId="0"/>
    <xf numFmtId="4" fontId="7" fillId="0" borderId="0" pivotButton="0" quotePrefix="0" xfId="0"/>
    <xf numFmtId="0" fontId="9" fillId="0" borderId="0" applyAlignment="1" pivotButton="0" quotePrefix="0" xfId="0">
      <alignment vertical="center" wrapText="1"/>
    </xf>
    <xf numFmtId="0" fontId="4" fillId="0" borderId="0" pivotButton="0" quotePrefix="0" xfId="0"/>
    <xf numFmtId="0" fontId="2" fillId="0" borderId="0" applyProtection="1" pivotButton="0" quotePrefix="0" xfId="0">
      <protection locked="1" hidden="1"/>
    </xf>
    <xf numFmtId="0" fontId="11" fillId="0" borderId="0" pivotButton="0" quotePrefix="0" xfId="0"/>
    <xf numFmtId="0" fontId="12" fillId="0" borderId="0" pivotButton="0" quotePrefix="0" xfId="0"/>
    <xf numFmtId="0" fontId="2" fillId="11" borderId="8" pivotButton="0" quotePrefix="0" xfId="0"/>
    <xf numFmtId="4" fontId="8" fillId="11" borderId="0" pivotButton="0" quotePrefix="0" xfId="0"/>
    <xf numFmtId="0" fontId="2" fillId="0" borderId="8" pivotButton="0" quotePrefix="0" xfId="0"/>
    <xf numFmtId="0" fontId="2" fillId="0" borderId="0" pivotButton="0" quotePrefix="0" xfId="0"/>
    <xf numFmtId="0" fontId="13" fillId="0" borderId="0" applyAlignment="1" pivotButton="0" quotePrefix="0" xfId="1">
      <alignment horizontal="center"/>
    </xf>
    <xf numFmtId="4" fontId="0" fillId="0" borderId="3" pivotButton="0" quotePrefix="0" xfId="0"/>
    <xf numFmtId="4" fontId="1" fillId="4" borderId="3" pivotButton="0" quotePrefix="0" xfId="0"/>
    <xf numFmtId="0" fontId="0" fillId="0" borderId="3" pivotButton="0" quotePrefix="0" xfId="0"/>
    <xf numFmtId="0" fontId="0" fillId="0" borderId="3" pivotButton="0" quotePrefix="0" xfId="0"/>
    <xf numFmtId="4" fontId="0" fillId="0" borderId="3" pivotButton="0" quotePrefix="0" xfId="0"/>
    <xf numFmtId="0" fontId="0" fillId="12" borderId="3" pivotButton="0" quotePrefix="0" xfId="0"/>
    <xf numFmtId="4" fontId="0" fillId="12" borderId="3" pivotButton="0" quotePrefix="0" xfId="0"/>
    <xf numFmtId="0" fontId="14" fillId="0" borderId="3" pivotButton="0" quotePrefix="0" xfId="0"/>
    <xf numFmtId="3" fontId="0" fillId="0" borderId="3" pivotButton="0" quotePrefix="0" xfId="0"/>
    <xf numFmtId="0" fontId="14" fillId="13" borderId="3" pivotButton="0" quotePrefix="0" xfId="0"/>
    <xf numFmtId="4" fontId="0" fillId="13" borderId="3" pivotButton="0" quotePrefix="0" xfId="0"/>
    <xf numFmtId="0" fontId="2" fillId="0" borderId="3" pivotButton="0" quotePrefix="0" xfId="0"/>
    <xf numFmtId="0" fontId="2" fillId="0" borderId="3" pivotButton="0" quotePrefix="0" xfId="0"/>
    <xf numFmtId="0" fontId="6" fillId="0" borderId="3" pivotButton="0" quotePrefix="0" xfId="0"/>
    <xf numFmtId="4" fontId="6" fillId="0" borderId="3" pivotButton="0" quotePrefix="0" xfId="0"/>
    <xf numFmtId="0" fontId="6" fillId="0" borderId="3" pivotButton="0" quotePrefix="0" xfId="0"/>
    <xf numFmtId="4" fontId="0" fillId="4" borderId="3" pivotButton="0" quotePrefix="0" xfId="0"/>
    <xf numFmtId="0" fontId="19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3" applyAlignment="1" pivotButton="0" quotePrefix="0" xfId="0">
      <alignment wrapText="1"/>
    </xf>
    <xf numFmtId="0" fontId="0" fillId="3" borderId="3" applyAlignment="1" pivotButton="0" quotePrefix="0" xfId="0">
      <alignment wrapText="1"/>
    </xf>
    <xf numFmtId="0" fontId="13" fillId="0" borderId="0" pivotButton="0" quotePrefix="0" xfId="3"/>
    <xf numFmtId="4" fontId="2" fillId="0" borderId="0" pivotButton="0" quotePrefix="0" xfId="0"/>
    <xf numFmtId="0" fontId="13" fillId="0" borderId="0" pivotButton="0" quotePrefix="0" xfId="3"/>
    <xf numFmtId="4" fontId="4" fillId="16" borderId="3" applyAlignment="1" pivotButton="0" quotePrefix="0" xfId="0">
      <alignment vertical="center"/>
    </xf>
    <xf numFmtId="0" fontId="1" fillId="17" borderId="3" applyAlignment="1" pivotButton="0" quotePrefix="0" xfId="0">
      <alignment horizontal="left" vertical="center" wrapText="1"/>
    </xf>
    <xf numFmtId="0" fontId="1" fillId="19" borderId="3" applyAlignment="1" pivotButton="0" quotePrefix="0" xfId="0">
      <alignment horizontal="left" vertical="center"/>
    </xf>
    <xf numFmtId="0" fontId="1" fillId="19" borderId="3" applyAlignment="1" pivotButton="0" quotePrefix="0" xfId="0">
      <alignment horizontal="left" vertical="center" wrapText="1"/>
    </xf>
    <xf numFmtId="0" fontId="1" fillId="15" borderId="3" applyAlignment="1" pivotButton="0" quotePrefix="0" xfId="0">
      <alignment horizontal="left" vertical="center" wrapText="1"/>
    </xf>
    <xf numFmtId="0" fontId="1" fillId="9" borderId="3" applyAlignment="1" pivotButton="0" quotePrefix="0" xfId="0">
      <alignment horizontal="left" vertical="center" wrapText="1"/>
    </xf>
    <xf numFmtId="0" fontId="1" fillId="20" borderId="3" applyAlignment="1" pivotButton="0" quotePrefix="0" xfId="0">
      <alignment horizontal="left" vertical="center" wrapText="1"/>
    </xf>
    <xf numFmtId="0" fontId="1" fillId="6" borderId="3" applyAlignment="1" pivotButton="0" quotePrefix="0" xfId="0">
      <alignment horizontal="left" vertical="center"/>
    </xf>
    <xf numFmtId="0" fontId="1" fillId="19" borderId="3" applyAlignment="1" pivotButton="0" quotePrefix="0" xfId="0">
      <alignment horizontal="center" vertical="center"/>
    </xf>
    <xf numFmtId="4" fontId="4" fillId="21" borderId="3" applyAlignment="1" pivotButton="0" quotePrefix="0" xfId="0">
      <alignment vertical="center"/>
    </xf>
    <xf numFmtId="0" fontId="0" fillId="22" borderId="3" applyAlignment="1" pivotButton="0" quotePrefix="0" xfId="0">
      <alignment horizontal="left" vertical="center" wrapText="1"/>
    </xf>
    <xf numFmtId="0" fontId="0" fillId="22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19" fillId="0" borderId="0" pivotButton="0" quotePrefix="0" xfId="0"/>
    <xf numFmtId="0" fontId="0" fillId="0" borderId="3" applyAlignment="1" pivotButton="0" quotePrefix="0" xfId="0">
      <alignment horizontal="right"/>
    </xf>
    <xf numFmtId="0" fontId="1" fillId="3" borderId="3" applyAlignment="1" pivotButton="0" quotePrefix="0" xfId="0">
      <alignment horizontal="left" vertical="center"/>
    </xf>
    <xf numFmtId="0" fontId="1" fillId="21" borderId="3" applyAlignment="1" pivotButton="0" quotePrefix="0" xfId="0">
      <alignment horizontal="left" vertical="center"/>
    </xf>
    <xf numFmtId="0" fontId="0" fillId="19" borderId="3" applyAlignment="1" pivotButton="0" quotePrefix="0" xfId="0">
      <alignment horizontal="center" vertical="center" wrapText="1"/>
    </xf>
    <xf numFmtId="0" fontId="1" fillId="19" borderId="3" pivotButton="0" quotePrefix="0" xfId="0"/>
    <xf numFmtId="0" fontId="0" fillId="0" borderId="3" applyAlignment="1" pivotButton="0" quotePrefix="0" xfId="0">
      <alignment horizontal="left" vertical="center"/>
    </xf>
    <xf numFmtId="0" fontId="15" fillId="0" borderId="3" applyAlignment="1" pivotButton="0" quotePrefix="0" xfId="0">
      <alignment horizontal="center" vertical="center"/>
    </xf>
    <xf numFmtId="0" fontId="3" fillId="21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center"/>
    </xf>
    <xf numFmtId="0" fontId="0" fillId="0" borderId="0" pivotButton="0" quotePrefix="0" xfId="0"/>
    <xf numFmtId="0" fontId="6" fillId="0" borderId="0" pivotButton="0" quotePrefix="0" xfId="0"/>
    <xf numFmtId="4" fontId="20" fillId="0" borderId="0" pivotButton="0" quotePrefix="0" xfId="0"/>
    <xf numFmtId="4" fontId="0" fillId="4" borderId="0" pivotButton="0" quotePrefix="0" xfId="0"/>
    <xf numFmtId="4" fontId="6" fillId="0" borderId="0" pivotButton="0" quotePrefix="0" xfId="0"/>
    <xf numFmtId="0" fontId="2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4" fontId="21" fillId="0" borderId="0" pivotButton="0" quotePrefix="0" xfId="0"/>
    <xf numFmtId="0" fontId="20" fillId="0" borderId="0" pivotButton="0" quotePrefix="0" xfId="0"/>
    <xf numFmtId="10" fontId="6" fillId="0" borderId="0" pivotButton="0" quotePrefix="0" xfId="0"/>
    <xf numFmtId="4" fontId="21" fillId="0" borderId="0" applyAlignment="1" pivotButton="0" quotePrefix="0" xfId="0">
      <alignment horizontal="center"/>
    </xf>
    <xf numFmtId="4" fontId="7" fillId="0" borderId="0" pivotButton="0" quotePrefix="0" xfId="0"/>
    <xf numFmtId="49" fontId="20" fillId="0" borderId="0" applyAlignment="1" pivotButton="0" quotePrefix="0" xfId="0">
      <alignment horizontal="center"/>
    </xf>
    <xf numFmtId="10" fontId="6" fillId="8" borderId="0" pivotButton="0" quotePrefix="0" xfId="0"/>
    <xf numFmtId="4" fontId="24" fillId="0" borderId="0" pivotButton="0" quotePrefix="0" xfId="0"/>
    <xf numFmtId="4" fontId="24" fillId="4" borderId="0" pivotButton="0" quotePrefix="0" xfId="0"/>
    <xf numFmtId="0" fontId="25" fillId="24" borderId="0" pivotButton="0" quotePrefix="0" xfId="0"/>
    <xf numFmtId="4" fontId="26" fillId="24" borderId="0" pivotButton="0" quotePrefix="0" xfId="0"/>
    <xf numFmtId="0" fontId="0" fillId="0" borderId="0" pivotButton="0" quotePrefix="0" xfId="0"/>
    <xf numFmtId="0" fontId="13" fillId="15" borderId="1" applyAlignment="1" pivotButton="0" quotePrefix="0" xfId="1">
      <alignment horizontal="left"/>
    </xf>
    <xf numFmtId="0" fontId="0" fillId="15" borderId="1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3" fontId="0" fillId="4" borderId="3" pivotButton="0" quotePrefix="0" xfId="0"/>
    <xf numFmtId="4" fontId="21" fillId="17" borderId="0" applyAlignment="1" pivotButton="0" quotePrefix="0" xfId="0">
      <alignment horizontal="center" vertical="center"/>
    </xf>
    <xf numFmtId="4" fontId="0" fillId="17" borderId="3" applyAlignment="1" pivotButton="0" quotePrefix="0" xfId="0">
      <alignment horizontal="center"/>
    </xf>
    <xf numFmtId="4" fontId="0" fillId="19" borderId="3" applyAlignment="1" pivotButton="0" quotePrefix="0" xfId="0">
      <alignment horizontal="center"/>
    </xf>
    <xf numFmtId="4" fontId="0" fillId="6" borderId="3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0" fillId="0" borderId="0" pivotButton="0" quotePrefix="0" xfId="0"/>
    <xf numFmtId="0" fontId="1" fillId="15" borderId="1" applyAlignment="1" pivotButton="0" quotePrefix="0" xfId="0">
      <alignment horizontal="center" vertical="center"/>
    </xf>
    <xf numFmtId="0" fontId="1" fillId="15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9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" fontId="0" fillId="14" borderId="3" applyAlignment="1" pivotButton="0" quotePrefix="0" xfId="0">
      <alignment vertical="center"/>
    </xf>
    <xf numFmtId="4" fontId="0" fillId="6" borderId="3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2" fillId="0" borderId="0" pivotButton="0" quotePrefix="0" xfId="0"/>
    <xf numFmtId="0" fontId="4" fillId="0" borderId="8" pivotButton="0" quotePrefix="0" xfId="0"/>
    <xf numFmtId="0" fontId="2" fillId="0" borderId="8" pivotButton="0" quotePrefix="0" xfId="0"/>
    <xf numFmtId="4" fontId="13" fillId="4" borderId="1" applyAlignment="1" pivotButton="0" quotePrefix="0" xfId="1">
      <alignment horizontal="center" vertical="center"/>
    </xf>
    <xf numFmtId="0" fontId="0" fillId="0" borderId="0" pivotButton="0" quotePrefix="0" xfId="0"/>
    <xf numFmtId="4" fontId="0" fillId="4" borderId="3" applyAlignment="1" pivotButton="0" quotePrefix="0" xfId="0">
      <alignment horizontal="center" vertical="center" wrapText="1"/>
    </xf>
    <xf numFmtId="4" fontId="0" fillId="4" borderId="3" applyAlignment="1" pivotButton="0" quotePrefix="0" xfId="0">
      <alignment horizontal="center"/>
    </xf>
    <xf numFmtId="4" fontId="0" fillId="4" borderId="1" applyAlignment="1" pivotButton="0" quotePrefix="0" xfId="0">
      <alignment horizontal="center" vertical="center"/>
    </xf>
    <xf numFmtId="4" fontId="0" fillId="0" borderId="3" applyAlignment="1" pivotButton="0" quotePrefix="0" xfId="0">
      <alignment horizontal="center"/>
    </xf>
    <xf numFmtId="0" fontId="0" fillId="0" borderId="0" pivotButton="0" quotePrefix="0" xfId="0"/>
    <xf numFmtId="4" fontId="0" fillId="0" borderId="3" applyAlignment="1" pivotButton="0" quotePrefix="0" xfId="0">
      <alignment horizontal="left" vertical="center"/>
    </xf>
    <xf numFmtId="4" fontId="0" fillId="14" borderId="3" applyAlignment="1" pivotButton="0" quotePrefix="0" xfId="4">
      <alignment vertical="center"/>
    </xf>
    <xf numFmtId="4" fontId="0" fillId="0" borderId="3" applyAlignment="1" pivotButton="0" quotePrefix="0" xfId="0">
      <alignment horizontal="left" vertical="center"/>
    </xf>
    <xf numFmtId="4" fontId="13" fillId="0" borderId="0" applyAlignment="1" pivotButton="0" quotePrefix="0" xfId="3">
      <alignment horizontal="left" vertical="center"/>
    </xf>
    <xf numFmtId="4" fontId="13" fillId="0" borderId="0" applyAlignment="1" pivotButton="0" quotePrefix="0" xfId="3">
      <alignment vertical="center"/>
    </xf>
    <xf numFmtId="4" fontId="0" fillId="0" borderId="1" applyAlignment="1" pivotButton="0" quotePrefix="0" xfId="0">
      <alignment horizontal="left" vertical="center"/>
    </xf>
    <xf numFmtId="4" fontId="0" fillId="0" borderId="2" applyAlignment="1" pivotButton="0" quotePrefix="0" xfId="0">
      <alignment horizontal="left" vertical="center"/>
    </xf>
    <xf numFmtId="4" fontId="0" fillId="0" borderId="1" applyAlignment="1" pivotButton="0" quotePrefix="0" xfId="0">
      <alignment horizontal="left" vertical="center"/>
    </xf>
    <xf numFmtId="4" fontId="0" fillId="0" borderId="2" applyAlignment="1" pivotButton="0" quotePrefix="0" xfId="0">
      <alignment horizontal="left" vertical="center"/>
    </xf>
    <xf numFmtId="4" fontId="6" fillId="0" borderId="2" applyAlignment="1" pivotButton="0" quotePrefix="0" xfId="0">
      <alignment horizontal="left" vertical="center"/>
    </xf>
    <xf numFmtId="4" fontId="0" fillId="0" borderId="9" applyAlignment="1" pivotButton="0" quotePrefix="0" xfId="0">
      <alignment horizontal="left" vertical="center"/>
    </xf>
    <xf numFmtId="4" fontId="0" fillId="0" borderId="9" applyAlignment="1" pivotButton="0" quotePrefix="0" xfId="0">
      <alignment vertical="center"/>
    </xf>
    <xf numFmtId="4" fontId="0" fillId="14" borderId="2" applyAlignment="1" pivotButton="0" quotePrefix="0" xfId="0">
      <alignment vertical="center"/>
    </xf>
    <xf numFmtId="4" fontId="0" fillId="0" borderId="3" applyAlignment="1" pivotButton="0" quotePrefix="0" xfId="0">
      <alignment horizontal="left" vertical="center"/>
    </xf>
    <xf numFmtId="4" fontId="4" fillId="0" borderId="3" applyAlignment="1" pivotButton="0" quotePrefix="0" xfId="0">
      <alignment horizontal="left" vertical="center"/>
    </xf>
    <xf numFmtId="4" fontId="4" fillId="0" borderId="3" applyAlignment="1" pivotButton="0" quotePrefix="0" xfId="0">
      <alignment horizontal="left" vertical="center"/>
    </xf>
    <xf numFmtId="4" fontId="1" fillId="0" borderId="3" applyAlignment="1" pivotButton="0" quotePrefix="0" xfId="0">
      <alignment horizontal="left" vertical="center"/>
    </xf>
    <xf numFmtId="4" fontId="1" fillId="15" borderId="3" applyAlignment="1" pivotButton="0" quotePrefix="0" xfId="0">
      <alignment horizontal="left" vertical="center"/>
    </xf>
    <xf numFmtId="4" fontId="0" fillId="15" borderId="3" applyAlignment="1" pivotButton="0" quotePrefix="0" xfId="0">
      <alignment horizontal="right"/>
    </xf>
    <xf numFmtId="4" fontId="16" fillId="0" borderId="0" pivotButton="0" quotePrefix="0" xfId="0"/>
    <xf numFmtId="4" fontId="1" fillId="15" borderId="3" applyAlignment="1" pivotButton="0" quotePrefix="0" xfId="0">
      <alignment horizontal="left" vertical="center" wrapText="1"/>
    </xf>
    <xf numFmtId="4" fontId="0" fillId="4" borderId="3" applyAlignment="1" pivotButton="0" quotePrefix="0" xfId="0">
      <alignment horizontal="right"/>
    </xf>
    <xf numFmtId="4" fontId="0" fillId="0" borderId="0" pivotButton="0" quotePrefix="0" xfId="0"/>
    <xf numFmtId="4" fontId="1" fillId="17" borderId="3" applyAlignment="1" pivotButton="0" quotePrefix="0" xfId="0">
      <alignment horizontal="center" vertical="center" wrapText="1"/>
    </xf>
    <xf numFmtId="4" fontId="1" fillId="17" borderId="3" applyAlignment="1" pivotButton="0" quotePrefix="0" xfId="0">
      <alignment horizontal="left" vertical="center" wrapText="1"/>
    </xf>
    <xf numFmtId="4" fontId="2" fillId="4" borderId="3" applyAlignment="1" pivotButton="0" quotePrefix="0" xfId="3">
      <alignment horizontal="right"/>
    </xf>
    <xf numFmtId="4" fontId="13" fillId="0" borderId="0" pivotButton="0" quotePrefix="0" xfId="3"/>
    <xf numFmtId="4" fontId="0" fillId="4" borderId="3" applyAlignment="1" pivotButton="0" quotePrefix="0" xfId="0">
      <alignment horizontal="right"/>
    </xf>
    <xf numFmtId="4" fontId="1" fillId="17" borderId="3" applyAlignment="1" pivotButton="0" quotePrefix="0" xfId="0">
      <alignment horizontal="left"/>
    </xf>
    <xf numFmtId="4" fontId="0" fillId="17" borderId="3" applyAlignment="1" pivotButton="0" quotePrefix="0" xfId="0">
      <alignment horizontal="center" wrapText="1"/>
    </xf>
    <xf numFmtId="4" fontId="1" fillId="7" borderId="3" applyAlignment="1" pivotButton="0" quotePrefix="0" xfId="0">
      <alignment horizontal="center" vertical="center"/>
    </xf>
    <xf numFmtId="4" fontId="1" fillId="7" borderId="3" applyAlignment="1" pivotButton="0" quotePrefix="0" xfId="0">
      <alignment horizontal="left" vertical="center" wrapText="1"/>
    </xf>
    <xf numFmtId="4" fontId="0" fillId="7" borderId="3" applyAlignment="1" pivotButton="0" quotePrefix="0" xfId="0">
      <alignment horizontal="right"/>
    </xf>
    <xf numFmtId="4" fontId="0" fillId="4" borderId="3" applyAlignment="1" pivotButton="0" quotePrefix="0" xfId="0">
      <alignment horizontal="right" vertical="center" wrapText="1"/>
    </xf>
    <xf numFmtId="4" fontId="1" fillId="18" borderId="3" applyAlignment="1" pivotButton="0" quotePrefix="0" xfId="0">
      <alignment horizontal="left" vertical="center"/>
    </xf>
    <xf numFmtId="4" fontId="0" fillId="18" borderId="3" applyAlignment="1" pivotButton="0" quotePrefix="0" xfId="0">
      <alignment horizontal="right" vertical="center"/>
    </xf>
    <xf numFmtId="4" fontId="0" fillId="4" borderId="3" applyAlignment="1" pivotButton="0" quotePrefix="0" xfId="0">
      <alignment horizontal="right" vertical="center"/>
    </xf>
    <xf numFmtId="4" fontId="1" fillId="18" borderId="3" applyAlignment="1" pivotButton="0" quotePrefix="0" xfId="0">
      <alignment vertical="center"/>
    </xf>
    <xf numFmtId="4" fontId="1" fillId="0" borderId="3" applyAlignment="1" pivotButton="0" quotePrefix="0" xfId="0">
      <alignment vertical="center"/>
    </xf>
    <xf numFmtId="4" fontId="0" fillId="0" borderId="3" applyAlignment="1" pivotButton="0" quotePrefix="0" xfId="0">
      <alignment horizontal="center" vertical="center"/>
    </xf>
    <xf numFmtId="4" fontId="1" fillId="19" borderId="3" applyAlignment="1" pivotButton="0" quotePrefix="0" xfId="0">
      <alignment horizontal="left" vertical="center"/>
    </xf>
    <xf numFmtId="4" fontId="0" fillId="4" borderId="3" applyAlignment="1" pivotButton="0" quotePrefix="0" xfId="0">
      <alignment horizontal="right" vertical="center"/>
    </xf>
    <xf numFmtId="4" fontId="1" fillId="19" borderId="3" applyAlignment="1" pivotButton="0" quotePrefix="0" xfId="0">
      <alignment vertical="center"/>
    </xf>
    <xf numFmtId="4" fontId="1" fillId="21" borderId="3" applyAlignment="1" pivotButton="0" quotePrefix="0" xfId="0">
      <alignment horizontal="left" vertical="center" wrapText="1"/>
    </xf>
    <xf numFmtId="4" fontId="0" fillId="21" borderId="3" applyAlignment="1" pivotButton="0" quotePrefix="0" xfId="0">
      <alignment horizontal="right" vertical="center" wrapText="1"/>
    </xf>
    <xf numFmtId="4" fontId="2" fillId="0" borderId="3" applyAlignment="1" pivotButton="0" quotePrefix="0" xfId="0">
      <alignment horizontal="center"/>
    </xf>
    <xf numFmtId="4" fontId="2" fillId="4" borderId="3" applyAlignment="1" pivotButton="0" quotePrefix="0" xfId="0">
      <alignment horizontal="center"/>
    </xf>
    <xf numFmtId="4" fontId="13" fillId="4" borderId="3" applyAlignment="1" pivotButton="0" quotePrefix="0" xfId="3">
      <alignment horizontal="center"/>
    </xf>
    <xf numFmtId="4" fontId="13" fillId="0" borderId="3" applyAlignment="1" pivotButton="0" quotePrefix="0" xfId="3">
      <alignment horizontal="center"/>
    </xf>
    <xf numFmtId="4" fontId="0" fillId="4" borderId="3" applyAlignment="1" pivotButton="0" quotePrefix="0" xfId="0">
      <alignment vertical="center"/>
    </xf>
    <xf numFmtId="4" fontId="0" fillId="3" borderId="3" applyAlignment="1" pivotButton="0" quotePrefix="0" xfId="0">
      <alignment horizontal="center"/>
    </xf>
    <xf numFmtId="4" fontId="0" fillId="5" borderId="3" applyAlignment="1" pivotButton="0" quotePrefix="0" xfId="0">
      <alignment horizontal="center"/>
    </xf>
    <xf numFmtId="4" fontId="1" fillId="3" borderId="3" applyAlignment="1" pivotButton="0" quotePrefix="0" xfId="0">
      <alignment horizontal="center" vertical="center" wrapText="1"/>
    </xf>
    <xf numFmtId="4" fontId="0" fillId="21" borderId="3" applyAlignment="1" pivotButton="0" quotePrefix="0" xfId="0">
      <alignment horizontal="center" vertical="center"/>
    </xf>
    <xf numFmtId="4" fontId="13" fillId="15" borderId="3" applyAlignment="1" pivotButton="0" quotePrefix="0" xfId="1">
      <alignment horizontal="center"/>
    </xf>
    <xf numFmtId="4" fontId="0" fillId="15" borderId="3" applyAlignment="1" pivotButton="0" quotePrefix="0" xfId="0">
      <alignment horizontal="center" vertical="center"/>
    </xf>
    <xf numFmtId="4" fontId="18" fillId="19" borderId="3" pivotButton="0" quotePrefix="0" xfId="0"/>
    <xf numFmtId="4" fontId="29" fillId="15" borderId="3" applyAlignment="1" pivotButton="0" quotePrefix="0" xfId="0">
      <alignment horizontal="center"/>
    </xf>
    <xf numFmtId="4" fontId="0" fillId="0" borderId="3" pivotButton="0" quotePrefix="0" xfId="0"/>
    <xf numFmtId="0" fontId="1" fillId="26" borderId="3" applyAlignment="1" pivotButton="0" quotePrefix="0" xfId="0">
      <alignment horizontal="left" vertical="center" wrapText="1"/>
    </xf>
    <xf numFmtId="0" fontId="1" fillId="27" borderId="3" applyAlignment="1" pivotButton="0" quotePrefix="0" xfId="0">
      <alignment horizontal="left" vertical="center" wrapText="1"/>
    </xf>
    <xf numFmtId="3" fontId="1" fillId="27" borderId="3" applyAlignment="1" pivotButton="0" quotePrefix="0" xfId="0">
      <alignment horizontal="left" vertical="center" wrapText="1"/>
    </xf>
    <xf numFmtId="0" fontId="0" fillId="0" borderId="0" pivotButton="0" quotePrefix="0" xfId="0"/>
    <xf numFmtId="0" fontId="30" fillId="28" borderId="3" applyAlignment="1" pivotButton="0" quotePrefix="0" xfId="0">
      <alignment horizontal="center" vertical="center"/>
    </xf>
    <xf numFmtId="0" fontId="2" fillId="27" borderId="3" pivotButton="0" quotePrefix="0" xfId="0"/>
    <xf numFmtId="0" fontId="2" fillId="27" borderId="3" pivotButton="0" quotePrefix="0" xfId="0"/>
    <xf numFmtId="0" fontId="2" fillId="27" borderId="1" pivotButton="0" quotePrefix="0" xfId="0"/>
    <xf numFmtId="4" fontId="2" fillId="27" borderId="3" pivotButton="0" quotePrefix="0" xfId="0"/>
    <xf numFmtId="0" fontId="0" fillId="27" borderId="3" applyAlignment="1" pivotButton="0" quotePrefix="0" xfId="0">
      <alignment vertical="center"/>
    </xf>
    <xf numFmtId="0" fontId="0" fillId="27" borderId="3" pivotButton="0" quotePrefix="0" xfId="0"/>
    <xf numFmtId="0" fontId="0" fillId="27" borderId="3" pivotButton="0" quotePrefix="0" xfId="0"/>
    <xf numFmtId="0" fontId="31" fillId="28" borderId="3" applyAlignment="1" pivotButton="0" quotePrefix="0" xfId="0">
      <alignment vertical="center"/>
    </xf>
    <xf numFmtId="0" fontId="31" fillId="28" borderId="3" applyAlignment="1" pivotButton="0" quotePrefix="0" xfId="0">
      <alignment horizontal="center" vertical="center"/>
    </xf>
    <xf numFmtId="0" fontId="31" fillId="28" borderId="1" applyAlignment="1" pivotButton="0" quotePrefix="0" xfId="0">
      <alignment horizontal="center" vertical="center"/>
    </xf>
    <xf numFmtId="0" fontId="0" fillId="0" borderId="0" pivotButton="0" quotePrefix="0" xfId="0"/>
    <xf numFmtId="4" fontId="22" fillId="0" borderId="0" applyAlignment="1" pivotButton="0" quotePrefix="0" xfId="0">
      <alignment vertical="center"/>
    </xf>
    <xf numFmtId="4" fontId="22" fillId="0" borderId="0" applyAlignment="1" pivotButton="0" quotePrefix="0" xfId="0">
      <alignment horizontal="center" vertical="center" wrapText="1"/>
    </xf>
    <xf numFmtId="4" fontId="21" fillId="14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16" fillId="0" borderId="3" applyAlignment="1" pivotButton="0" quotePrefix="0" xfId="0">
      <alignment horizontal="left" vertical="center"/>
    </xf>
    <xf numFmtId="0" fontId="0" fillId="9" borderId="3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/>
    </xf>
    <xf numFmtId="4" fontId="21" fillId="0" borderId="0" applyAlignment="1" pivotButton="0" quotePrefix="0" xfId="0">
      <alignment horizontal="center" vertical="center"/>
    </xf>
    <xf numFmtId="4" fontId="32" fillId="0" borderId="0" applyAlignment="1" pivotButton="0" quotePrefix="0" xfId="0">
      <alignment horizontal="center"/>
    </xf>
    <xf numFmtId="0" fontId="30" fillId="28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0" fontId="0" fillId="18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1" fillId="4" borderId="3" pivotButton="0" quotePrefix="0" xfId="0"/>
    <xf numFmtId="0" fontId="0" fillId="30" borderId="0" pivotButton="0" quotePrefix="0" xfId="0"/>
    <xf numFmtId="0" fontId="0" fillId="30" borderId="0" applyAlignment="1" pivotButton="0" quotePrefix="0" xfId="0">
      <alignment horizontal="left" vertical="center"/>
    </xf>
    <xf numFmtId="0" fontId="0" fillId="30" borderId="0" applyAlignment="1" pivotButton="0" quotePrefix="0" xfId="0">
      <alignment vertical="center"/>
    </xf>
    <xf numFmtId="0" fontId="0" fillId="27" borderId="1" applyAlignment="1" pivotButton="0" quotePrefix="0" xfId="0">
      <alignment horizontal="center" vertical="center" wrapText="1"/>
    </xf>
    <xf numFmtId="0" fontId="35" fillId="0" borderId="0" pivotButton="0" quotePrefix="0" xfId="0"/>
    <xf numFmtId="0" fontId="0" fillId="0" borderId="0" applyAlignment="1" pivotButton="0" quotePrefix="0" xfId="0">
      <alignment vertical="center"/>
    </xf>
    <xf numFmtId="0" fontId="30" fillId="28" borderId="1" applyAlignment="1" pivotButton="0" quotePrefix="0" xfId="0">
      <alignment horizontal="center" vertical="center"/>
    </xf>
    <xf numFmtId="0" fontId="0" fillId="26" borderId="1" applyAlignment="1" pivotButton="0" quotePrefix="0" xfId="0">
      <alignment horizontal="center" vertical="center"/>
    </xf>
    <xf numFmtId="0" fontId="0" fillId="27" borderId="1" applyAlignment="1" pivotButton="0" quotePrefix="0" xfId="0">
      <alignment horizontal="center" vertical="center"/>
    </xf>
    <xf numFmtId="0" fontId="3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 wrapText="1"/>
    </xf>
    <xf numFmtId="0" fontId="0" fillId="0" borderId="8" applyAlignment="1" pivotButton="0" quotePrefix="0" xfId="0">
      <alignment vertical="center"/>
    </xf>
    <xf numFmtId="0" fontId="27" fillId="0" borderId="0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 vertical="center" textRotation="255"/>
    </xf>
    <xf numFmtId="4" fontId="16" fillId="15" borderId="3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4" fontId="0" fillId="0" borderId="0" applyAlignment="1" pivotButton="0" quotePrefix="0" xfId="0">
      <alignment horizontal="center"/>
    </xf>
    <xf numFmtId="0" fontId="13" fillId="15" borderId="3" applyAlignment="1" pivotButton="0" quotePrefix="0" xfId="1">
      <alignment horizontal="left"/>
    </xf>
    <xf numFmtId="0" fontId="0" fillId="0" borderId="0" pivotButton="0" quotePrefix="0" xfId="0"/>
    <xf numFmtId="0" fontId="16" fillId="27" borderId="9" applyAlignment="1" pivotButton="0" quotePrefix="0" xfId="0">
      <alignment horizontal="center" vertical="center" wrapText="1"/>
    </xf>
    <xf numFmtId="0" fontId="16" fillId="27" borderId="2" applyAlignment="1" pivotButton="0" quotePrefix="0" xfId="0">
      <alignment horizontal="center" vertical="center" wrapText="1"/>
    </xf>
    <xf numFmtId="0" fontId="16" fillId="27" borderId="10" applyAlignment="1" pivotButton="0" quotePrefix="0" xfId="0">
      <alignment horizontal="center" vertical="center" wrapText="1"/>
    </xf>
    <xf numFmtId="0" fontId="16" fillId="27" borderId="11" applyAlignment="1" pivotButton="0" quotePrefix="0" xfId="0">
      <alignment horizontal="center" vertical="center" wrapText="1"/>
    </xf>
    <xf numFmtId="0" fontId="16" fillId="27" borderId="12" applyAlignment="1" pivotButton="0" quotePrefix="0" xfId="0">
      <alignment horizontal="center" vertical="center" wrapText="1"/>
    </xf>
    <xf numFmtId="0" fontId="16" fillId="27" borderId="8" applyAlignment="1" pivotButton="0" quotePrefix="0" xfId="0">
      <alignment horizontal="center" vertical="center" wrapText="1"/>
    </xf>
    <xf numFmtId="0" fontId="16" fillId="27" borderId="0" applyAlignment="1" pivotButton="0" quotePrefix="0" xfId="0">
      <alignment horizontal="center" vertical="center" wrapText="1"/>
    </xf>
    <xf numFmtId="0" fontId="16" fillId="27" borderId="7" applyAlignment="1" pivotButton="0" quotePrefix="0" xfId="0">
      <alignment horizontal="center" vertical="center" wrapText="1"/>
    </xf>
    <xf numFmtId="0" fontId="16" fillId="27" borderId="5" applyAlignment="1" pivotButton="0" quotePrefix="0" xfId="0">
      <alignment horizontal="center" vertical="center" wrapText="1"/>
    </xf>
    <xf numFmtId="0" fontId="16" fillId="27" borderId="4" applyAlignment="1" pivotButton="0" quotePrefix="0" xfId="0">
      <alignment horizontal="center" vertical="center" wrapText="1"/>
    </xf>
    <xf numFmtId="0" fontId="16" fillId="27" borderId="6" applyAlignment="1" pivotButton="0" quotePrefix="0" xfId="0">
      <alignment horizontal="center" vertical="center" wrapText="1"/>
    </xf>
    <xf numFmtId="0" fontId="0" fillId="25" borderId="1" applyAlignment="1" pivotButton="0" quotePrefix="0" xfId="0">
      <alignment horizontal="center" vertical="center"/>
    </xf>
    <xf numFmtId="0" fontId="0" fillId="25" borderId="9" applyAlignment="1" pivotButton="0" quotePrefix="0" xfId="0">
      <alignment horizontal="center" vertical="center"/>
    </xf>
    <xf numFmtId="0" fontId="0" fillId="25" borderId="2" applyAlignment="1" pivotButton="0" quotePrefix="0" xfId="0">
      <alignment horizontal="center" vertical="center"/>
    </xf>
    <xf numFmtId="4" fontId="0" fillId="25" borderId="1" applyAlignment="1" pivotButton="0" quotePrefix="0" xfId="0">
      <alignment horizontal="center" vertical="center"/>
    </xf>
    <xf numFmtId="4" fontId="0" fillId="25" borderId="9" applyAlignment="1" pivotButton="0" quotePrefix="0" xfId="0">
      <alignment horizontal="center" vertical="center"/>
    </xf>
    <xf numFmtId="4" fontId="0" fillId="25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" fontId="1" fillId="18" borderId="3" applyAlignment="1" pivotButton="0" quotePrefix="0" xfId="0">
      <alignment horizontal="center" vertical="center"/>
    </xf>
    <xf numFmtId="4" fontId="1" fillId="19" borderId="3" applyAlignment="1" pivotButton="0" quotePrefix="0" xfId="0">
      <alignment horizontal="center" vertical="center"/>
    </xf>
    <xf numFmtId="4" fontId="1" fillId="21" borderId="3" applyAlignment="1" pivotButton="0" quotePrefix="0" xfId="0">
      <alignment horizontal="center"/>
    </xf>
    <xf numFmtId="0" fontId="16" fillId="26" borderId="1" applyAlignment="1" pivotButton="0" quotePrefix="0" xfId="0">
      <alignment horizontal="center" vertical="center" wrapText="1"/>
    </xf>
    <xf numFmtId="0" fontId="16" fillId="26" borderId="9" applyAlignment="1" pivotButton="0" quotePrefix="0" xfId="0">
      <alignment horizontal="center" vertical="center" wrapText="1"/>
    </xf>
    <xf numFmtId="0" fontId="16" fillId="26" borderId="2" applyAlignment="1" pivotButton="0" quotePrefix="0" xfId="0">
      <alignment horizontal="center" vertical="center" wrapText="1"/>
    </xf>
    <xf numFmtId="0" fontId="0" fillId="27" borderId="1" applyAlignment="1" pivotButton="0" quotePrefix="0" xfId="0">
      <alignment horizontal="center" vertical="center" wrapText="1"/>
    </xf>
    <xf numFmtId="0" fontId="0" fillId="27" borderId="9" applyAlignment="1" pivotButton="0" quotePrefix="0" xfId="0">
      <alignment horizontal="center" vertical="center" wrapText="1"/>
    </xf>
    <xf numFmtId="0" fontId="0" fillId="27" borderId="2" applyAlignment="1" pivotButton="0" quotePrefix="0" xfId="0">
      <alignment horizontal="center" vertical="center" wrapText="1"/>
    </xf>
    <xf numFmtId="0" fontId="30" fillId="28" borderId="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0" fillId="0" borderId="3" applyAlignment="1" pivotButton="0" quotePrefix="0" xfId="0">
      <alignment horizontal="center"/>
    </xf>
    <xf numFmtId="4" fontId="32" fillId="0" borderId="0" applyAlignment="1" pivotButton="0" quotePrefix="0" xfId="0">
      <alignment horizontal="center" vertical="center"/>
    </xf>
    <xf numFmtId="0" fontId="34" fillId="29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4" fontId="8" fillId="29" borderId="0" applyAlignment="1" pivotButton="0" quotePrefix="0" xfId="0">
      <alignment horizontal="center" vertical="center"/>
    </xf>
    <xf numFmtId="4" fontId="2" fillId="27" borderId="3" applyAlignment="1" pivotButton="0" quotePrefix="0" xfId="0">
      <alignment horizontal="center"/>
    </xf>
    <xf numFmtId="0" fontId="2" fillId="27" borderId="3" applyAlignment="1" pivotButton="0" quotePrefix="0" xfId="0">
      <alignment horizontal="center"/>
    </xf>
    <xf numFmtId="0" fontId="31" fillId="28" borderId="3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/>
    </xf>
    <xf numFmtId="0" fontId="4" fillId="10" borderId="9" applyAlignment="1" pivotButton="0" quotePrefix="0" xfId="0">
      <alignment horizontal="center" vertical="center"/>
    </xf>
    <xf numFmtId="0" fontId="4" fillId="10" borderId="2" applyAlignment="1" pivotButton="0" quotePrefix="0" xfId="0">
      <alignment horizontal="center" vertical="center"/>
    </xf>
    <xf numFmtId="0" fontId="4" fillId="9" borderId="1" applyAlignment="1" pivotButton="0" quotePrefix="0" xfId="0">
      <alignment horizontal="center" vertical="center"/>
    </xf>
    <xf numFmtId="0" fontId="4" fillId="9" borderId="9" applyAlignment="1" pivotButton="0" quotePrefix="0" xfId="0">
      <alignment horizontal="center" vertical="center"/>
    </xf>
    <xf numFmtId="0" fontId="4" fillId="9" borderId="2" applyAlignment="1" pivotButton="0" quotePrefix="0" xfId="0">
      <alignment horizontal="center" vertical="center"/>
    </xf>
    <xf numFmtId="0" fontId="4" fillId="16" borderId="3" applyAlignment="1" pivotButton="0" quotePrefix="0" xfId="0">
      <alignment horizontal="center"/>
    </xf>
    <xf numFmtId="0" fontId="2" fillId="16" borderId="3" applyAlignment="1" pivotButton="0" quotePrefix="0" xfId="0">
      <alignment horizontal="center"/>
    </xf>
    <xf numFmtId="0" fontId="4" fillId="11" borderId="1" applyAlignment="1" pivotButton="0" quotePrefix="0" xfId="0">
      <alignment horizontal="center" vertical="center"/>
    </xf>
    <xf numFmtId="0" fontId="4" fillId="11" borderId="9" applyAlignment="1" pivotButton="0" quotePrefix="0" xfId="0">
      <alignment horizontal="center" vertical="center"/>
    </xf>
    <xf numFmtId="0" fontId="4" fillId="11" borderId="2" applyAlignment="1" pivotButton="0" quotePrefix="0" xfId="0">
      <alignment horizontal="center" vertical="center"/>
    </xf>
    <xf numFmtId="0" fontId="4" fillId="21" borderId="3" applyAlignment="1" pivotButton="0" quotePrefix="0" xfId="0">
      <alignment horizontal="center" wrapText="1"/>
    </xf>
    <xf numFmtId="0" fontId="10" fillId="0" borderId="10" applyAlignment="1" pivotButton="0" quotePrefix="0" xfId="0">
      <alignment horizontal="left"/>
    </xf>
    <xf numFmtId="0" fontId="10" fillId="0" borderId="11" applyAlignment="1" pivotButton="0" quotePrefix="0" xfId="0">
      <alignment horizontal="left"/>
    </xf>
    <xf numFmtId="0" fontId="4" fillId="21" borderId="1" applyAlignment="1" pivotButton="0" quotePrefix="0" xfId="0">
      <alignment horizontal="center"/>
    </xf>
    <xf numFmtId="0" fontId="4" fillId="21" borderId="9" applyAlignment="1" pivotButton="0" quotePrefix="0" xfId="0">
      <alignment horizontal="center"/>
    </xf>
    <xf numFmtId="0" fontId="4" fillId="21" borderId="2" applyAlignment="1" pivotButton="0" quotePrefix="0" xfId="0">
      <alignment horizontal="center"/>
    </xf>
    <xf numFmtId="0" fontId="4" fillId="16" borderId="3" applyAlignment="1" pivotButton="0" quotePrefix="0" xfId="0">
      <alignment horizontal="center" vertical="center" wrapText="1"/>
    </xf>
    <xf numFmtId="0" fontId="1" fillId="19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6" borderId="3" applyAlignment="1" pivotButton="0" quotePrefix="0" xfId="0">
      <alignment horizontal="center" vertical="center"/>
    </xf>
    <xf numFmtId="0" fontId="1" fillId="17" borderId="3" applyAlignment="1" pivotButton="0" quotePrefix="0" xfId="0">
      <alignment horizontal="center" vertical="center"/>
    </xf>
    <xf numFmtId="0" fontId="0" fillId="27" borderId="3" applyAlignment="1" pivotButton="0" quotePrefix="0" xfId="0">
      <alignment horizontal="center"/>
    </xf>
    <xf numFmtId="0" fontId="31" fillId="28" borderId="5" applyAlignment="1" pivotButton="0" quotePrefix="0" xfId="0">
      <alignment horizontal="center" vertical="center"/>
    </xf>
    <xf numFmtId="0" fontId="31" fillId="28" borderId="4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3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1" fillId="19" borderId="1" applyAlignment="1" pivotButton="0" quotePrefix="0" xfId="0">
      <alignment horizontal="center" vertical="center" wrapText="1"/>
    </xf>
    <xf numFmtId="0" fontId="1" fillId="19" borderId="2" applyAlignment="1" pivotButton="0" quotePrefix="0" xfId="0">
      <alignment horizontal="center" vertical="center" wrapText="1"/>
    </xf>
    <xf numFmtId="0" fontId="2" fillId="27" borderId="3" applyAlignment="1" pivotButton="0" quotePrefix="0" xfId="0">
      <alignment horizontal="left"/>
    </xf>
    <xf numFmtId="0" fontId="1" fillId="23" borderId="10" applyAlignment="1" pivotButton="0" quotePrefix="0" xfId="0">
      <alignment horizontal="center" vertical="top"/>
    </xf>
    <xf numFmtId="0" fontId="1" fillId="23" borderId="11" applyAlignment="1" pivotButton="0" quotePrefix="0" xfId="0">
      <alignment horizontal="center" vertical="top"/>
    </xf>
    <xf numFmtId="0" fontId="1" fillId="23" borderId="12" applyAlignment="1" pivotButton="0" quotePrefix="0" xfId="0">
      <alignment horizontal="center" vertical="top"/>
    </xf>
    <xf numFmtId="0" fontId="1" fillId="23" borderId="8" applyAlignment="1" pivotButton="0" quotePrefix="0" xfId="0">
      <alignment horizontal="center" vertical="top"/>
    </xf>
    <xf numFmtId="0" fontId="1" fillId="23" borderId="0" applyAlignment="1" pivotButton="0" quotePrefix="0" xfId="0">
      <alignment horizontal="center" vertical="top"/>
    </xf>
    <xf numFmtId="0" fontId="1" fillId="23" borderId="7" applyAlignment="1" pivotButton="0" quotePrefix="0" xfId="0">
      <alignment horizontal="center" vertical="top"/>
    </xf>
    <xf numFmtId="0" fontId="1" fillId="23" borderId="5" applyAlignment="1" pivotButton="0" quotePrefix="0" xfId="0">
      <alignment horizontal="center" vertical="top"/>
    </xf>
    <xf numFmtId="0" fontId="1" fillId="23" borderId="4" applyAlignment="1" pivotButton="0" quotePrefix="0" xfId="0">
      <alignment horizontal="center" vertical="top"/>
    </xf>
    <xf numFmtId="0" fontId="1" fillId="23" borderId="6" applyAlignment="1" pivotButton="0" quotePrefix="0" xfId="0">
      <alignment horizontal="center" vertical="top"/>
    </xf>
    <xf numFmtId="0" fontId="27" fillId="0" borderId="0" pivotButton="0" quotePrefix="0" xfId="0"/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horizontal="center" wrapText="1"/>
    </xf>
    <xf numFmtId="0" fontId="36" fillId="0" borderId="0" applyAlignment="1" pivotButton="0" quotePrefix="0" xfId="0">
      <alignment wrapText="1"/>
    </xf>
    <xf numFmtId="0" fontId="27" fillId="0" borderId="0" applyAlignment="1" pivotButton="0" quotePrefix="0" xfId="0">
      <alignment vertical="center"/>
    </xf>
    <xf numFmtId="16" fontId="0" fillId="4" borderId="0" pivotButton="0" quotePrefix="0" xfId="0"/>
    <xf numFmtId="0" fontId="0" fillId="4" borderId="0" pivotButton="0" quotePrefix="0" xfId="0"/>
    <xf numFmtId="0" fontId="0" fillId="0" borderId="3" applyAlignment="1" pivotButton="0" quotePrefix="0" xfId="0">
      <alignment horizontal="center"/>
    </xf>
    <xf numFmtId="0" fontId="0" fillId="0" borderId="3" pivotButton="0" quotePrefix="1" xfId="0"/>
    <xf numFmtId="0" fontId="0" fillId="0" borderId="3" applyAlignment="1" pivotButton="0" quotePrefix="0" xfId="0">
      <alignment vertical="center"/>
    </xf>
    <xf numFmtId="0" fontId="0" fillId="4" borderId="3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4" fontId="2" fillId="0" borderId="3" applyAlignment="1" pivotButton="0" quotePrefix="0" xfId="0">
      <alignment horizontal="left" vertical="center"/>
    </xf>
    <xf numFmtId="4" fontId="2" fillId="0" borderId="3" applyAlignment="1" pivotButton="0" quotePrefix="0" xfId="0">
      <alignment horizontal="left" vertical="center"/>
    </xf>
    <xf numFmtId="0" fontId="0" fillId="0" borderId="9" pivotButton="0" quotePrefix="0" xfId="0"/>
    <xf numFmtId="0" fontId="0" fillId="0" borderId="2" pivotButton="0" quotePrefix="0" xfId="0"/>
    <xf numFmtId="0" fontId="16" fillId="26" borderId="3" applyAlignment="1" pivotButton="0" quotePrefix="0" xfId="0">
      <alignment horizontal="center" vertical="center" wrapText="1"/>
    </xf>
    <xf numFmtId="0" fontId="16" fillId="27" borderId="3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27" borderId="3" applyAlignment="1" pivotButton="0" quotePrefix="0" xfId="0">
      <alignment horizontal="center" vertical="center" wrapText="1"/>
    </xf>
    <xf numFmtId="0" fontId="0" fillId="25" borderId="3" applyAlignment="1" pivotButton="0" quotePrefix="0" xfId="0">
      <alignment horizontal="center" vertical="center"/>
    </xf>
    <xf numFmtId="4" fontId="0" fillId="25" borderId="3" applyAlignment="1" pivotButton="0" quotePrefix="0" xfId="0">
      <alignment horizontal="center" vertical="center"/>
    </xf>
    <xf numFmtId="0" fontId="4" fillId="9" borderId="3" applyAlignment="1" pivotButton="0" quotePrefix="0" xfId="0">
      <alignment horizontal="center" vertical="center"/>
    </xf>
    <xf numFmtId="0" fontId="4" fillId="10" borderId="3" applyAlignment="1" pivotButton="0" quotePrefix="0" xfId="0">
      <alignment horizontal="center" vertical="center"/>
    </xf>
    <xf numFmtId="164" fontId="7" fillId="0" borderId="0" applyProtection="1" pivotButton="0" quotePrefix="0" xfId="0">
      <protection locked="1" hidden="1"/>
    </xf>
    <xf numFmtId="164" fontId="7" fillId="0" borderId="0" pivotButton="0" quotePrefix="0" xfId="0"/>
    <xf numFmtId="165" fontId="8" fillId="0" borderId="7" applyAlignment="1" applyProtection="1" pivotButton="0" quotePrefix="0" xfId="0">
      <alignment horizontal="center"/>
      <protection locked="1" hidden="1"/>
    </xf>
    <xf numFmtId="165" fontId="8" fillId="0" borderId="7" applyAlignment="1" pivotButton="0" quotePrefix="0" xfId="0">
      <alignment horizontal="center"/>
    </xf>
    <xf numFmtId="0" fontId="4" fillId="11" borderId="3" applyAlignment="1" pivotButton="0" quotePrefix="0" xfId="0">
      <alignment horizontal="center" vertical="center"/>
    </xf>
    <xf numFmtId="0" fontId="4" fillId="21" borderId="3" applyAlignment="1" pivotButton="0" quotePrefix="0" xfId="0">
      <alignment horizontal="center"/>
    </xf>
    <xf numFmtId="0" fontId="1" fillId="2" borderId="3" applyAlignment="1" pivotButton="0" quotePrefix="0" xfId="0">
      <alignment horizontal="center" vertical="center" wrapText="1"/>
    </xf>
    <xf numFmtId="0" fontId="1" fillId="19" borderId="3" applyAlignment="1" pivotButton="0" quotePrefix="0" xfId="0">
      <alignment horizontal="center" vertical="center" wrapText="1"/>
    </xf>
    <xf numFmtId="0" fontId="1" fillId="23" borderId="3" applyAlignment="1" pivotButton="0" quotePrefix="0" xfId="0">
      <alignment horizontal="center" vertical="top"/>
    </xf>
  </cellXfs>
  <cellStyles count="5">
    <cellStyle name="Normal" xfId="0" builtinId="0"/>
    <cellStyle name="NiveauLigne_4" xfId="1" builtinId="1"/>
    <cellStyle name="Lien hypertexte" xfId="2" builtinId="8"/>
    <cellStyle name="Normal 2" xfId="3"/>
    <cellStyle name="Milliers" xfId="4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hyperlink" Target="http://rfpaye.grouperf.com/calcul/index.php?salaire=1500&amp;charge=3&amp;fichier=saisie_sur_salaires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:XFD1048576"/>
    </sheetView>
  </sheetViews>
  <sheetFormatPr baseColWidth="10" defaultRowHeight="15"/>
  <cols>
    <col width="18.42578125" customWidth="1" style="343" min="1" max="1"/>
    <col width="15" customWidth="1" style="343" min="2" max="2"/>
    <col width="11.42578125" customWidth="1" style="343" min="3" max="3"/>
    <col width="15.5703125" customWidth="1" style="343" min="4" max="4"/>
    <col width="21.85546875" customWidth="1" style="343" min="5" max="5"/>
    <col width="11.42578125" customWidth="1" style="343" min="6" max="16384"/>
  </cols>
  <sheetData>
    <row r="1">
      <c r="A1" s="358" t="inlineStr">
        <is>
          <t>Thermeclim</t>
        </is>
      </c>
      <c r="B1" s="358" t="inlineStr">
        <is>
          <t>Penser à retirer les transports, ne laisser que les trajets</t>
        </is>
      </c>
    </row>
    <row r="2">
      <c r="A2" t="inlineStr">
        <is>
          <t>Pomlorette</t>
        </is>
      </c>
      <c r="B2" s="358" t="inlineStr">
        <is>
          <t>Penser à vérifier que les 30 min de pause du midi soit payées lorsqu'elles apparaissent dans les rh</t>
        </is>
      </c>
    </row>
    <row r="3" ht="45" customFormat="1" customHeight="1" s="9">
      <c r="A3" s="359" t="inlineStr">
        <is>
          <t>Veolia A FARIE CONTRALER PAR CHLOE</t>
        </is>
      </c>
      <c r="B3" s="360" t="inlineStr">
        <is>
          <t>Ne pas déclarer les ticket resto de DEHAFFREINGUE FAIRE ATTENTION AU ID KM</t>
        </is>
      </c>
      <c r="G3" s="361" t="n"/>
    </row>
    <row r="5">
      <c r="A5" t="inlineStr">
        <is>
          <t>Penser à modifier les mensualités d'ATD (1ère mensualité pour la paie de novembre 2023)</t>
        </is>
      </c>
    </row>
    <row r="6">
      <c r="A6" s="362" t="n"/>
    </row>
    <row r="8" ht="262.5" customHeight="1" s="343"/>
    <row r="9" ht="27.75" customHeight="1" s="343"/>
    <row r="10">
      <c r="A10" t="inlineStr">
        <is>
          <t>Calcul paie anticipé</t>
        </is>
      </c>
    </row>
    <row r="12">
      <c r="A12" t="inlineStr">
        <is>
          <t xml:space="preserve">Date </t>
        </is>
      </c>
      <c r="B12" s="363" t="n"/>
    </row>
    <row r="13">
      <c r="A13" t="inlineStr">
        <is>
          <t>Dernier rh</t>
        </is>
      </c>
      <c r="B13" s="364" t="n"/>
    </row>
    <row r="15">
      <c r="A15" s="65" t="inlineStr">
        <is>
          <t xml:space="preserve">Etat des marges </t>
        </is>
      </c>
      <c r="B15" s="65" t="n"/>
      <c r="C15" s="365" t="inlineStr">
        <is>
          <t>Ecart</t>
        </is>
      </c>
      <c r="D15" s="65" t="n"/>
      <c r="E15" s="65" t="n"/>
      <c r="F15" s="65" t="n"/>
      <c r="G15" s="65" t="n"/>
      <c r="H15" s="65" t="n"/>
    </row>
    <row r="16">
      <c r="A16" s="366" t="inlineStr">
        <is>
          <t>- heures payées</t>
        </is>
      </c>
      <c r="B16" s="4" t="n"/>
      <c r="C16" s="65" t="n"/>
      <c r="D16" s="65" t="n"/>
      <c r="E16" s="65" t="n"/>
      <c r="F16" s="65" t="n"/>
      <c r="G16" s="65" t="n"/>
      <c r="H16" s="65" t="n"/>
    </row>
    <row r="17">
      <c r="A17" s="366" t="inlineStr">
        <is>
          <t>- heures facturées</t>
        </is>
      </c>
      <c r="B17" s="4" t="n"/>
      <c r="C17" s="65">
        <f>B16-B17</f>
        <v/>
      </c>
      <c r="D17" s="65" t="n"/>
      <c r="E17" s="65" t="n"/>
      <c r="F17" s="65" t="n"/>
      <c r="G17" s="65" t="n"/>
      <c r="H17" s="65" t="n"/>
    </row>
    <row r="19">
      <c r="A19" s="65" t="inlineStr">
        <is>
          <t>JMAT heures travaillées</t>
        </is>
      </c>
      <c r="B19" s="4" t="n"/>
      <c r="C19" s="65">
        <f>B20-B19</f>
        <v/>
      </c>
      <c r="D19" s="65" t="inlineStr">
        <is>
          <t>jfnt</t>
        </is>
      </c>
      <c r="E19" s="65" t="n"/>
      <c r="F19" s="65" t="n"/>
      <c r="G19" s="65" t="n"/>
      <c r="H19" s="65" t="n"/>
    </row>
    <row r="20">
      <c r="A20" s="65" t="inlineStr">
        <is>
          <t>JCOT Rubrique 3601</t>
        </is>
      </c>
      <c r="B20" s="4" t="n"/>
      <c r="C20" s="65" t="n"/>
      <c r="D20" s="65" t="n"/>
      <c r="E20" s="65" t="n"/>
      <c r="F20" s="65" t="n"/>
      <c r="G20" s="65" t="n"/>
      <c r="H20" s="65" t="n"/>
    </row>
    <row r="21" ht="30" customFormat="1" customHeight="1" s="262">
      <c r="A21" s="367" t="inlineStr">
        <is>
          <t xml:space="preserve">JRUB </t>
        </is>
      </c>
      <c r="B21" s="368" t="n"/>
      <c r="C21" s="367">
        <f>B21-B20</f>
        <v/>
      </c>
      <c r="D21" s="369" t="inlineStr">
        <is>
          <t>5,5 h payées non travaillées</t>
        </is>
      </c>
      <c r="E21" s="367" t="n"/>
      <c r="F21" s="367" t="n"/>
      <c r="G21" s="367" t="n"/>
      <c r="H21" s="367" t="n"/>
    </row>
  </sheetData>
  <mergeCells count="1">
    <mergeCell ref="B3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0"/>
  <sheetViews>
    <sheetView topLeftCell="A4" workbookViewId="0">
      <selection activeCell="D43" sqref="D43"/>
    </sheetView>
  </sheetViews>
  <sheetFormatPr baseColWidth="10" defaultRowHeight="15"/>
  <cols>
    <col width="35.7109375" bestFit="1" customWidth="1" style="343" min="1" max="1"/>
    <col width="10.28515625" bestFit="1" customWidth="1" style="343" min="2" max="2"/>
    <col width="5.7109375" customWidth="1" style="343" min="3" max="3"/>
    <col width="26.7109375" bestFit="1" customWidth="1" style="343" min="4" max="4"/>
  </cols>
  <sheetData>
    <row r="1">
      <c r="A1" s="65" t="inlineStr">
        <is>
          <t>Heures travaillées</t>
        </is>
      </c>
      <c r="B1" s="223">
        <f>'Tempo-Banco'!G49</f>
        <v/>
      </c>
    </row>
    <row r="2">
      <c r="A2" s="65" t="inlineStr">
        <is>
          <t>Heures Payées</t>
        </is>
      </c>
      <c r="B2" s="223">
        <f>'Tempo-Banco'!G50</f>
        <v/>
      </c>
    </row>
    <row r="3">
      <c r="A3" s="4" t="inlineStr">
        <is>
          <t>ETP 2021</t>
        </is>
      </c>
      <c r="B3" s="63">
        <f>B2/151.67</f>
        <v/>
      </c>
    </row>
    <row r="4">
      <c r="A4" s="65" t="inlineStr">
        <is>
          <t>Ecart</t>
        </is>
      </c>
      <c r="B4" s="223">
        <f>B2-B1</f>
        <v/>
      </c>
    </row>
    <row r="5">
      <c r="A5" s="65" t="inlineStr">
        <is>
          <t>Brut</t>
        </is>
      </c>
      <c r="B5" s="223">
        <f>'Tempo-Banco'!G66</f>
        <v/>
      </c>
    </row>
    <row r="6">
      <c r="A6" s="65" t="inlineStr">
        <is>
          <t>Charges</t>
        </is>
      </c>
      <c r="B6" s="223">
        <f>'Tempo-Banco'!G40</f>
        <v/>
      </c>
    </row>
    <row r="7">
      <c r="A7" s="65" t="inlineStr">
        <is>
          <t xml:space="preserve">Intempéries </t>
        </is>
      </c>
      <c r="B7" s="223">
        <f>'Tempo-Banco'!F26</f>
        <v/>
      </c>
    </row>
    <row r="8">
      <c r="A8" s="65" t="inlineStr">
        <is>
          <t>Allocation Chômage Partiel (AP)</t>
        </is>
      </c>
      <c r="B8" s="223">
        <f>'Tempo-Banco'!F28</f>
        <v/>
      </c>
    </row>
    <row r="9">
      <c r="A9" s="65" t="inlineStr">
        <is>
          <t>Congés Evt Fam</t>
        </is>
      </c>
      <c r="B9" s="223">
        <f>'Tempo-Banco'!F21</f>
        <v/>
      </c>
    </row>
    <row r="10">
      <c r="A10" s="65" t="inlineStr">
        <is>
          <t>AT</t>
        </is>
      </c>
      <c r="B10" s="223">
        <f>'Tempo-Banco'!F20</f>
        <v/>
      </c>
    </row>
    <row r="11">
      <c r="A11" s="65" t="inlineStr">
        <is>
          <t>Visites Médicales</t>
        </is>
      </c>
      <c r="B11" s="223">
        <f>'Tempo-Banco'!F23</f>
        <v/>
      </c>
    </row>
    <row r="12">
      <c r="A12" s="65" t="inlineStr">
        <is>
          <t>Formation Plan</t>
        </is>
      </c>
      <c r="B12" s="223">
        <f>'Tempo-Banco'!F12</f>
        <v/>
      </c>
    </row>
    <row r="13">
      <c r="A13" s="65" t="inlineStr">
        <is>
          <t>Formation HOPE</t>
        </is>
      </c>
      <c r="B13" s="223">
        <f>'Tempo-Banco'!F13</f>
        <v/>
      </c>
    </row>
    <row r="14">
      <c r="A14" s="65" t="inlineStr">
        <is>
          <t>Formation Client</t>
        </is>
      </c>
      <c r="B14" s="223" t="n">
        <v>0</v>
      </c>
    </row>
    <row r="15" s="343">
      <c r="A15" s="65" t="inlineStr">
        <is>
          <t xml:space="preserve">Taux de formation </t>
        </is>
      </c>
      <c r="B15" s="223">
        <f>(B12+B13+B14)/B1</f>
        <v/>
      </c>
    </row>
    <row r="16">
      <c r="A16" s="65" t="inlineStr">
        <is>
          <t>Hrs Fériées non fact</t>
        </is>
      </c>
      <c r="B16" s="223" t="n">
        <v>0</v>
      </c>
    </row>
    <row r="17">
      <c r="A17" s="65" t="inlineStr">
        <is>
          <t>Hrs RTT Aquises</t>
        </is>
      </c>
      <c r="B17" s="223">
        <f>'Tempo-Banco'!F24</f>
        <v/>
      </c>
    </row>
    <row r="18">
      <c r="A18" s="65" t="inlineStr">
        <is>
          <t>Hrs RTT Soldées</t>
        </is>
      </c>
      <c r="B18" s="223">
        <f>'Tempo-Banco'!F25</f>
        <v/>
      </c>
    </row>
    <row r="19">
      <c r="A19" s="65" t="inlineStr">
        <is>
          <t>CA</t>
        </is>
      </c>
      <c r="B19" s="223">
        <f>'Tempo-Banco'!F18</f>
        <v/>
      </c>
    </row>
    <row r="20">
      <c r="A20" s="67" t="n"/>
      <c r="B20" s="68" t="n"/>
    </row>
    <row r="21">
      <c r="A21" s="69" t="inlineStr">
        <is>
          <t>Nombre intérimaires</t>
        </is>
      </c>
      <c r="B21" s="70">
        <f>'Tempo-Banco'!F15</f>
        <v/>
      </c>
    </row>
    <row r="22">
      <c r="A22" s="69" t="inlineStr">
        <is>
          <t>Nombre de nouveaux intérimaires</t>
        </is>
      </c>
      <c r="B22" s="70">
        <f>'Tempo-Banco'!F31</f>
        <v/>
      </c>
    </row>
    <row r="23">
      <c r="A23" s="69" t="inlineStr">
        <is>
          <t>Nvx clients</t>
        </is>
      </c>
      <c r="B23" s="70">
        <f>'Tempo-Banco'!F17</f>
        <v/>
      </c>
    </row>
    <row r="24">
      <c r="A24" s="69" t="inlineStr">
        <is>
          <t>Nombre de clients</t>
        </is>
      </c>
      <c r="B24" s="70">
        <f>'Tempo-Banco'!F16</f>
        <v/>
      </c>
    </row>
    <row r="25">
      <c r="A25" s="69" t="inlineStr">
        <is>
          <t>RH</t>
        </is>
      </c>
      <c r="B25" s="70">
        <f>'Tempo-Banco'!F30</f>
        <v/>
      </c>
    </row>
    <row r="26">
      <c r="A26" s="69" t="inlineStr">
        <is>
          <t>Nbr factures</t>
        </is>
      </c>
      <c r="B26" s="134" t="n"/>
    </row>
    <row r="27">
      <c r="A27" s="69" t="inlineStr">
        <is>
          <t>Nbr Contrats</t>
        </is>
      </c>
      <c r="B27" s="70">
        <f>'Tempo-Banco'!F14</f>
        <v/>
      </c>
    </row>
    <row r="28">
      <c r="A28" s="71" t="n"/>
      <c r="B28" s="72" t="n"/>
    </row>
    <row r="29">
      <c r="A29" s="74" t="inlineStr">
        <is>
          <t>Heures payées</t>
        </is>
      </c>
      <c r="B29" s="223">
        <f>B2</f>
        <v/>
      </c>
    </row>
    <row r="30">
      <c r="A30" s="74" t="inlineStr">
        <is>
          <t>Heures facturées</t>
        </is>
      </c>
      <c r="B30" s="223">
        <f>'Tempo-Banco'!C36</f>
        <v/>
      </c>
    </row>
    <row r="31">
      <c r="A31" s="77" t="inlineStr">
        <is>
          <t xml:space="preserve">Ecart </t>
        </is>
      </c>
      <c r="B31" s="76">
        <f>B29-B30</f>
        <v/>
      </c>
    </row>
    <row r="32">
      <c r="A32" s="74" t="inlineStr">
        <is>
          <t xml:space="preserve">Congés Evt Fam </t>
        </is>
      </c>
      <c r="B32" s="223">
        <f>B9</f>
        <v/>
      </c>
    </row>
    <row r="33">
      <c r="A33" s="74" t="inlineStr">
        <is>
          <t xml:space="preserve">Visites médicales </t>
        </is>
      </c>
      <c r="B33" s="223">
        <f>B11</f>
        <v/>
      </c>
    </row>
    <row r="34">
      <c r="A34" s="74" t="inlineStr">
        <is>
          <t xml:space="preserve">Formation JANUS </t>
        </is>
      </c>
      <c r="B34" s="223">
        <f>B12+B13</f>
        <v/>
      </c>
    </row>
    <row r="35">
      <c r="A35" s="74" t="inlineStr">
        <is>
          <t xml:space="preserve">Remboursement client </t>
        </is>
      </c>
      <c r="B35" s="223" t="n">
        <v>0</v>
      </c>
    </row>
    <row r="36">
      <c r="A36" s="74" t="inlineStr">
        <is>
          <t>Regul jour payéen trop ( Form. JANUS )</t>
        </is>
      </c>
      <c r="B36" s="223" t="n">
        <v>0</v>
      </c>
    </row>
    <row r="37">
      <c r="A37" s="74">
        <f>A16</f>
        <v/>
      </c>
      <c r="B37" s="223">
        <f>B16</f>
        <v/>
      </c>
    </row>
    <row r="38">
      <c r="A38" s="77" t="inlineStr">
        <is>
          <t xml:space="preserve">Régularisation </t>
        </is>
      </c>
      <c r="B38" s="76" t="n">
        <v>0</v>
      </c>
    </row>
    <row r="39">
      <c r="A39" s="74" t="inlineStr">
        <is>
          <t xml:space="preserve">VERIF </t>
        </is>
      </c>
      <c r="B39" s="78">
        <f>SUM(B32:B38)-B31</f>
        <v/>
      </c>
    </row>
    <row r="40">
      <c r="A40" s="74" t="inlineStr">
        <is>
          <t>Nombre d'avoirs</t>
        </is>
      </c>
      <c r="B40" s="65">
        <f>'Tempo-Banco'!F19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28"/>
  <sheetViews>
    <sheetView tabSelected="1" topLeftCell="A67" zoomScale="85" zoomScaleNormal="85" workbookViewId="0">
      <selection activeCell="B81" sqref="B81"/>
    </sheetView>
  </sheetViews>
  <sheetFormatPr baseColWidth="10" defaultRowHeight="15"/>
  <cols>
    <col width="24.42578125" customWidth="1" style="343" min="1" max="1"/>
    <col width="46.28515625" customWidth="1" style="153" min="2" max="2"/>
    <col width="12.28515625" customWidth="1" style="343" min="3" max="3"/>
    <col width="26.140625" customWidth="1" style="272" min="4" max="4"/>
    <col width="3.85546875" customWidth="1" style="272" min="5" max="5"/>
    <col width="44.28515625" customWidth="1" style="272" min="6" max="6"/>
    <col width="13.5703125" customWidth="1" style="262" min="7" max="7"/>
    <col width="7.140625" customWidth="1" style="343" min="8" max="8"/>
    <col width="7" customWidth="1" style="343" min="9" max="9"/>
    <col width="23.5703125" customWidth="1" style="343" min="10" max="10"/>
    <col width="5.5703125" customWidth="1" style="343" min="11" max="11"/>
    <col width="39" bestFit="1" customWidth="1" style="343" min="12" max="12"/>
    <col width="11.42578125" bestFit="1" customWidth="1" style="343" min="13" max="13"/>
    <col width="22.140625" bestFit="1" customWidth="1" style="343" min="14" max="14"/>
  </cols>
  <sheetData>
    <row r="1" ht="18.75" customHeight="1" s="343">
      <c r="A1" s="228" t="inlineStr">
        <is>
          <t>TACHE A EFFECTUER</t>
        </is>
      </c>
      <c r="B1" s="304" t="inlineStr">
        <is>
          <t>CHEMIN</t>
        </is>
      </c>
      <c r="C1" s="372" t="n"/>
      <c r="D1" s="373" t="n"/>
      <c r="E1" s="304" t="n"/>
      <c r="F1" s="263" t="inlineStr">
        <is>
          <t>A REMPLIR</t>
        </is>
      </c>
      <c r="G1" s="266" t="n"/>
    </row>
    <row r="2" s="343">
      <c r="A2" s="224" t="inlineStr">
        <is>
          <t>Imprimer RH Manquants</t>
        </is>
      </c>
      <c r="B2" s="374" t="inlineStr">
        <is>
          <t>TEMPO Heures -&gt; Liste des relevés manquants</t>
        </is>
      </c>
      <c r="C2" s="372" t="n"/>
      <c r="D2" s="372" t="n"/>
      <c r="E2" s="373" t="n"/>
      <c r="F2" s="264" t="n"/>
      <c r="G2" s="267" t="n"/>
    </row>
    <row r="3" ht="30" customHeight="1" s="343">
      <c r="A3" s="224" t="inlineStr">
        <is>
          <t>Vérifier 1er onglet contrôles importants</t>
        </is>
      </c>
      <c r="B3" s="374" t="n"/>
      <c r="C3" s="372" t="n"/>
      <c r="D3" s="372" t="n"/>
      <c r="E3" s="373" t="n"/>
      <c r="F3" s="264" t="n"/>
      <c r="G3" s="267" t="n"/>
    </row>
    <row r="4" ht="30" customHeight="1" s="343">
      <c r="A4" s="224" t="inlineStr">
        <is>
          <t>Tableau des IFM à ne pas verser</t>
        </is>
      </c>
      <c r="B4" s="374" t="inlineStr">
        <is>
          <t>Voir dans le dossier agence (O)</t>
        </is>
      </c>
      <c r="C4" s="372" t="n"/>
      <c r="D4" s="372" t="n"/>
      <c r="E4" s="373" t="n"/>
      <c r="F4" s="264" t="n"/>
      <c r="G4" s="267" t="n"/>
      <c r="I4" s="261" t="n"/>
    </row>
    <row r="5" ht="27.95" customHeight="1" s="343">
      <c r="A5" s="224" t="inlineStr">
        <is>
          <t>Vérifier saisie AT (021)</t>
        </is>
      </c>
      <c r="B5" s="374" t="inlineStr">
        <is>
          <t>Tempo -&gt; Attestation -&gt;16 -&gt; Gestion globale -&gt; Gestion des AT
Heures -&gt; Vérifier les RH concernés (prime 021)</t>
        </is>
      </c>
      <c r="C5" s="372" t="n"/>
      <c r="D5" s="372" t="n"/>
      <c r="E5" s="373" t="n"/>
      <c r="F5" s="264" t="n"/>
      <c r="G5" s="267" t="n"/>
      <c r="I5" s="261" t="n"/>
    </row>
    <row r="6" ht="24.95" customHeight="1" s="343">
      <c r="A6" s="224" t="inlineStr">
        <is>
          <t>Vérifier les TH</t>
        </is>
      </c>
      <c r="B6" s="374" t="inlineStr">
        <is>
          <t>Tempo -&gt; Intérimaires -&gt; Liste (nouvelle version)</t>
        </is>
      </c>
      <c r="C6" s="372" t="n"/>
      <c r="D6" s="372" t="n"/>
      <c r="E6" s="373" t="n"/>
      <c r="F6" s="264" t="n"/>
      <c r="G6" s="267" t="n"/>
    </row>
    <row r="7" ht="24.95" customHeight="1" s="343">
      <c r="A7" s="224" t="inlineStr">
        <is>
          <t>Faire l'intégration TOPAZE + mutuelle</t>
        </is>
      </c>
      <c r="B7" s="374" t="inlineStr">
        <is>
          <t>BANCO -&gt; Mensuel &gt;  Intégration TOPAZE
BANCO -&gt; Edition &gt; Complémentaire SIACI &gt; Situation des salariés&gt; Outil &gt; Générer et transmettre le fichier</t>
        </is>
      </c>
      <c r="C7" s="372" t="n"/>
      <c r="D7" s="372" t="n"/>
      <c r="E7" s="373" t="n"/>
      <c r="F7" s="264" t="n"/>
      <c r="G7" s="267" t="n"/>
    </row>
    <row r="8" ht="37.5" customHeight="1" s="343">
      <c r="A8" s="224" t="inlineStr">
        <is>
          <t>Transfert zones transport</t>
        </is>
      </c>
      <c r="B8" s="374" t="inlineStr">
        <is>
          <t>TEMPO Paie -&gt; 12 transfert des zones de transport par commune : outils : outils de maintenance : telecharger le fichier du mois en cours</t>
        </is>
      </c>
      <c r="C8" s="372" t="n"/>
      <c r="D8" s="372" t="n"/>
      <c r="E8" s="373" t="n"/>
      <c r="F8" s="264" t="n"/>
      <c r="G8" s="267" t="n"/>
      <c r="H8" s="294" t="n"/>
    </row>
    <row r="9" ht="45" customHeight="1" s="343">
      <c r="A9" s="224" t="inlineStr">
        <is>
          <t>Transfert relevé paie
- Imprimer et contrôler IFM ICP oubliées</t>
        </is>
      </c>
      <c r="B9" s="374" t="inlineStr">
        <is>
          <t>TEMPO Heures -&gt; Transfert des relevés en paie</t>
        </is>
      </c>
      <c r="C9" s="372" t="n"/>
      <c r="D9" s="372" t="n"/>
      <c r="E9" s="373" t="n"/>
      <c r="F9" s="264" t="n"/>
      <c r="G9" s="267" t="n"/>
    </row>
    <row r="10" s="343">
      <c r="A10" s="224" t="inlineStr">
        <is>
          <t>IFM ICP</t>
        </is>
      </c>
      <c r="B10" s="374" t="inlineStr">
        <is>
          <t>TEMPO Payes &gt; 16</t>
        </is>
      </c>
      <c r="C10" s="372" t="n"/>
      <c r="D10" s="372" t="n"/>
      <c r="E10" s="373" t="n"/>
      <c r="F10" s="264" t="n"/>
      <c r="G10" s="267" t="n"/>
    </row>
    <row r="11" ht="30" customHeight="1" s="343">
      <c r="A11" s="224" t="inlineStr">
        <is>
          <t>Bloquer RH</t>
        </is>
      </c>
      <c r="B11" s="374" t="inlineStr">
        <is>
          <t>TEMPO Factures -&gt; Edition des factures -&gt; cocher Saisie Rh bloquée</t>
        </is>
      </c>
      <c r="C11" s="372" t="n"/>
      <c r="D11" s="372" t="n"/>
      <c r="E11" s="373" t="n"/>
      <c r="F11" s="264" t="n"/>
      <c r="G11" s="267" t="n"/>
    </row>
    <row r="12" hidden="1" ht="21" customHeight="1" s="343">
      <c r="A12" s="225" t="inlineStr">
        <is>
          <t>Formation</t>
        </is>
      </c>
      <c r="B12" s="375" t="inlineStr">
        <is>
          <t>TEMPO Heures -&gt; Marges nouveau -&gt; Marges réel -&gt; Tris : cocher salarié -&gt; regarder client JANUS, si formation hope il y a un nombre d'heures élevé par intérimaire</t>
        </is>
      </c>
      <c r="C12" s="376" t="n"/>
      <c r="D12" s="376" t="n"/>
      <c r="E12" s="377" t="n"/>
      <c r="F12" s="301" t="n">
        <v>0</v>
      </c>
      <c r="G12" s="267" t="n"/>
    </row>
    <row r="13" hidden="1" ht="21.75" customHeight="1" s="343">
      <c r="A13" s="225" t="inlineStr">
        <is>
          <t>Formation Hope</t>
        </is>
      </c>
      <c r="B13" s="378" t="n"/>
      <c r="C13" s="379" t="n"/>
      <c r="D13" s="379" t="n"/>
      <c r="E13" s="380" t="n"/>
      <c r="F13" s="301" t="n">
        <v>0</v>
      </c>
      <c r="G13" s="267" t="n"/>
    </row>
    <row r="14" hidden="1" ht="30" customHeight="1" s="343">
      <c r="A14" s="225" t="inlineStr">
        <is>
          <t>Nb de contrats</t>
        </is>
      </c>
      <c r="B14" s="375" t="inlineStr">
        <is>
          <t>TEMPO Heures -&gt; Marges nouveau -&gt; Marges réel -&gt; Onglet Stats</t>
        </is>
      </c>
      <c r="C14" s="376" t="n"/>
      <c r="D14" s="376" t="n"/>
      <c r="E14" s="377" t="n"/>
      <c r="F14" s="301" t="n">
        <v>0</v>
      </c>
      <c r="G14" s="267" t="n"/>
    </row>
    <row r="15" hidden="1" ht="30" customHeight="1" s="343">
      <c r="A15" s="225" t="inlineStr">
        <is>
          <t>Nb intérimaires</t>
        </is>
      </c>
      <c r="B15" s="381" t="n"/>
      <c r="E15" s="382" t="n"/>
      <c r="F15" s="301" t="n">
        <v>0</v>
      </c>
      <c r="G15" s="267" t="n"/>
    </row>
    <row r="16" hidden="1" ht="30" customHeight="1" s="343">
      <c r="A16" s="225" t="inlineStr">
        <is>
          <t>Nb de clients</t>
        </is>
      </c>
      <c r="B16" s="381" t="n"/>
      <c r="E16" s="382" t="n"/>
      <c r="F16" s="301" t="n">
        <v>0</v>
      </c>
      <c r="G16" s="267" t="n"/>
    </row>
    <row r="17" hidden="1" ht="20.25" customHeight="1" s="343">
      <c r="A17" s="225" t="inlineStr">
        <is>
          <t>Nbr nouveaux clients</t>
        </is>
      </c>
      <c r="B17" s="381" t="n"/>
      <c r="E17" s="382" t="n"/>
      <c r="F17" s="301" t="n">
        <v>0</v>
      </c>
      <c r="G17" s="267" t="n"/>
    </row>
    <row r="18" hidden="1" ht="30" customHeight="1" s="343">
      <c r="A18" s="225" t="inlineStr">
        <is>
          <t xml:space="preserve">CA </t>
        </is>
      </c>
      <c r="B18" s="378" t="n"/>
      <c r="C18" s="379" t="n"/>
      <c r="D18" s="379" t="n"/>
      <c r="E18" s="380" t="n"/>
      <c r="F18" s="301" t="n">
        <v>0</v>
      </c>
      <c r="G18" s="267" t="n"/>
    </row>
    <row r="19" hidden="1" ht="21" customHeight="1" s="343">
      <c r="A19" s="225" t="inlineStr">
        <is>
          <t>Liste avoirs</t>
        </is>
      </c>
      <c r="B19" s="375" t="inlineStr">
        <is>
          <t>TEMPO Heures -&gt; Marges nouveau -&gt; Marges réel -&gt; Onglet Avoirs</t>
        </is>
      </c>
      <c r="C19" s="372" t="n"/>
      <c r="D19" s="372" t="n"/>
      <c r="E19" s="373" t="n"/>
      <c r="F19" s="301" t="n">
        <v>0</v>
      </c>
      <c r="G19" s="267" t="n"/>
    </row>
    <row r="20" hidden="1" s="343">
      <c r="A20" s="225" t="inlineStr">
        <is>
          <t>Vérifier saisie AT (021)</t>
        </is>
      </c>
      <c r="B20" s="375" t="inlineStr">
        <is>
          <t>TEMPO Heures -&gt; Relevés d'heures ayant la prime -&gt;  copier coller ces listes de primes (en 2 fois) :  002;020;021;1400;2115;8110;INTP;PARTIEL;RTTA;RTTS</t>
        </is>
      </c>
      <c r="C20" s="376" t="n"/>
      <c r="D20" s="376" t="n"/>
      <c r="E20" s="377" t="n"/>
      <c r="F20" s="301" t="n">
        <v>0</v>
      </c>
      <c r="G20" s="267" t="n"/>
      <c r="H20" s="270" t="n"/>
    </row>
    <row r="21" hidden="1" ht="28.5" customHeight="1" s="343">
      <c r="A21" s="225" t="inlineStr">
        <is>
          <t>Liste evènements familiaux (1400)</t>
        </is>
      </c>
      <c r="B21" s="381" t="n"/>
      <c r="E21" s="382" t="n"/>
      <c r="F21" s="301" t="n">
        <v>0</v>
      </c>
      <c r="G21" s="267" t="n"/>
      <c r="H21" s="270" t="n"/>
    </row>
    <row r="22" hidden="1" s="343">
      <c r="A22" s="225" t="inlineStr">
        <is>
          <t>Liste TR (002)</t>
        </is>
      </c>
      <c r="B22" s="381" t="n"/>
      <c r="E22" s="382" t="n"/>
      <c r="F22" s="301" t="n">
        <v>0</v>
      </c>
      <c r="G22" s="267" t="n"/>
      <c r="H22" s="270" t="n"/>
    </row>
    <row r="23" hidden="1" s="343">
      <c r="A23" s="225" t="inlineStr">
        <is>
          <t>Liste VM (020)</t>
        </is>
      </c>
      <c r="B23" s="381" t="n"/>
      <c r="E23" s="382" t="n"/>
      <c r="F23" s="301" t="n">
        <v>0</v>
      </c>
      <c r="G23" s="267" t="n"/>
      <c r="H23" s="270" t="n"/>
    </row>
    <row r="24" hidden="1" s="343">
      <c r="A24" s="225" t="inlineStr">
        <is>
          <t>Liste RTTA</t>
        </is>
      </c>
      <c r="B24" s="381" t="n"/>
      <c r="E24" s="382" t="n"/>
      <c r="F24" s="301" t="n">
        <v>0</v>
      </c>
      <c r="G24" s="267" t="n"/>
      <c r="H24" s="270" t="n"/>
    </row>
    <row r="25" hidden="1" s="343">
      <c r="A25" s="225" t="inlineStr">
        <is>
          <t>Liste RTTS</t>
        </is>
      </c>
      <c r="B25" s="381" t="n"/>
      <c r="E25" s="382" t="n"/>
      <c r="F25" s="301" t="n">
        <v>0</v>
      </c>
      <c r="G25" s="267" t="n"/>
      <c r="H25" s="270" t="n"/>
    </row>
    <row r="26" hidden="1" s="343">
      <c r="A26" s="225" t="inlineStr">
        <is>
          <t>Liste Intempérie (INTP)</t>
        </is>
      </c>
      <c r="B26" s="381" t="n"/>
      <c r="E26" s="382" t="n"/>
      <c r="F26" s="301" t="n">
        <v>0</v>
      </c>
      <c r="G26" s="267" t="n"/>
      <c r="H26" s="270" t="n"/>
    </row>
    <row r="27" hidden="1" ht="30" customHeight="1" s="343">
      <c r="A27" s="225" t="inlineStr">
        <is>
          <t>Remboursement Prévoyance (2115 et 8110)</t>
        </is>
      </c>
      <c r="B27" s="381" t="n"/>
      <c r="E27" s="382" t="n"/>
      <c r="F27" s="301" t="n">
        <v>0</v>
      </c>
      <c r="G27" s="267" t="n"/>
      <c r="H27" s="270" t="n"/>
    </row>
    <row r="28" hidden="1" ht="30" customHeight="1" s="343">
      <c r="A28" s="225" t="inlineStr">
        <is>
          <t>Activité Partielle (PARTIEL)</t>
        </is>
      </c>
      <c r="B28" s="378" t="n"/>
      <c r="C28" s="379" t="n"/>
      <c r="D28" s="379" t="n"/>
      <c r="E28" s="380" t="n"/>
      <c r="F28" s="301" t="n">
        <v>0</v>
      </c>
      <c r="G28" s="267" t="n"/>
      <c r="H28" s="270" t="n"/>
    </row>
    <row r="29" ht="28.5" customHeight="1" s="343">
      <c r="A29" s="225" t="inlineStr">
        <is>
          <t>Liste acomptes</t>
        </is>
      </c>
      <c r="B29" s="375" t="inlineStr">
        <is>
          <t>TEMPO Acomptes -&gt; 2</t>
        </is>
      </c>
      <c r="C29" s="372" t="n"/>
      <c r="D29" s="372" t="n"/>
      <c r="E29" s="373" t="n"/>
      <c r="F29" s="265" t="n">
        <v>0</v>
      </c>
      <c r="G29" s="267" t="n"/>
      <c r="H29" s="269" t="n"/>
    </row>
    <row r="30" hidden="1" ht="30" customHeight="1" s="343">
      <c r="A30" s="225" t="inlineStr">
        <is>
          <t>Nb de RH</t>
        </is>
      </c>
      <c r="B30" s="383" t="inlineStr">
        <is>
          <t>TEMPO Heures -&gt; saisie des heures -&gt; nbre noté en haut (relevés pour modif)</t>
        </is>
      </c>
      <c r="C30" s="372" t="n"/>
      <c r="D30" s="372" t="n"/>
      <c r="E30" s="373" t="n"/>
      <c r="F30" s="301" t="n">
        <v>0</v>
      </c>
      <c r="G30" s="267" t="n"/>
    </row>
    <row r="31" hidden="1" ht="30" customHeight="1" s="343">
      <c r="A31" s="226" t="inlineStr">
        <is>
          <t>Nb nouveaux intérimaires</t>
        </is>
      </c>
      <c r="B31" s="375" t="inlineStr">
        <is>
          <t>TEMPO intérimaires liste des intérimaires inscrits du ,,, au ,,,</t>
        </is>
      </c>
      <c r="C31" s="372" t="n"/>
      <c r="D31" s="372" t="n"/>
      <c r="E31" s="373" t="n"/>
      <c r="F31" s="301" t="n">
        <v>0</v>
      </c>
      <c r="G31" s="267" t="n"/>
    </row>
    <row r="32">
      <c r="G32" s="268" t="n"/>
    </row>
    <row r="33" s="343">
      <c r="A33" s="9" t="n"/>
      <c r="B33" s="153" t="n"/>
      <c r="D33" s="272" t="n"/>
      <c r="E33" s="272" t="n"/>
      <c r="F33" s="272" t="n"/>
      <c r="G33" s="262" t="n"/>
    </row>
    <row r="34" ht="16.5" customHeight="1" s="343">
      <c r="A34" s="384" t="inlineStr">
        <is>
          <t>Etat des marges</t>
        </is>
      </c>
      <c r="B34" s="372" t="n"/>
      <c r="C34" s="373" t="n"/>
      <c r="D34" s="254" t="inlineStr">
        <is>
          <t>Justif écart</t>
        </is>
      </c>
      <c r="F34" s="144" t="inlineStr">
        <is>
          <t>BANCO</t>
        </is>
      </c>
      <c r="G34" s="145" t="n"/>
    </row>
    <row r="35" ht="16.5" customHeight="1" s="343">
      <c r="A35" s="146" t="inlineStr">
        <is>
          <t>Heures travaillees</t>
        </is>
      </c>
      <c r="B35" s="147" t="n"/>
      <c r="C35" s="151" t="n">
        <v>0</v>
      </c>
      <c r="D35" s="255" t="n"/>
      <c r="F35" s="182" t="inlineStr">
        <is>
          <t>Calcul auto paie</t>
        </is>
      </c>
      <c r="G35" s="183" t="n"/>
      <c r="H35" s="187" t="n"/>
      <c r="I35" s="187" t="n"/>
    </row>
    <row r="36" ht="16.5" customHeight="1" s="343">
      <c r="A36" s="146" t="inlineStr">
        <is>
          <t>Heures facturées</t>
        </is>
      </c>
      <c r="B36" s="147" t="n"/>
      <c r="C36" s="151" t="n">
        <v>0</v>
      </c>
      <c r="D36" s="255" t="n"/>
      <c r="F36" s="182" t="inlineStr">
        <is>
          <t>JAL/COT en PDF</t>
        </is>
      </c>
      <c r="G36" s="183" t="n"/>
      <c r="H36" s="184" t="n"/>
      <c r="I36" s="187" t="n"/>
    </row>
    <row r="37" ht="16.5" customHeight="1" s="343">
      <c r="A37" s="142" t="n"/>
      <c r="B37" s="142" t="n"/>
      <c r="C37" s="149" t="n"/>
      <c r="F37" s="182" t="inlineStr">
        <is>
          <t>JAL/RUB en PDF</t>
        </is>
      </c>
      <c r="G37" s="183" t="n"/>
      <c r="H37" s="187" t="n"/>
      <c r="I37" s="187" t="n"/>
    </row>
    <row r="38" ht="16.5" customHeight="1" s="343">
      <c r="A38" s="384" t="inlineStr">
        <is>
          <t>Journal cotisations</t>
        </is>
      </c>
      <c r="B38" s="372" t="n"/>
      <c r="C38" s="373" t="n"/>
      <c r="D38" s="254" t="inlineStr">
        <is>
          <t>Justif écart</t>
        </is>
      </c>
      <c r="F38" s="182" t="inlineStr">
        <is>
          <t>JAL/MAT en PDF</t>
        </is>
      </c>
      <c r="G38" s="183" t="n"/>
      <c r="H38" s="187" t="n"/>
      <c r="I38" s="187" t="n"/>
      <c r="K38" s="86" t="n"/>
      <c r="O38" s="86" t="n"/>
    </row>
    <row r="39" ht="16.5" customHeight="1" s="343">
      <c r="A39" s="178" t="inlineStr">
        <is>
          <t>3005 base</t>
        </is>
      </c>
      <c r="B39" s="178" t="inlineStr">
        <is>
          <t>URSSAF mal mat inv dec/brut</t>
        </is>
      </c>
      <c r="C39" s="166" t="n">
        <v>64884.47</v>
      </c>
      <c r="D39" s="255" t="n"/>
      <c r="F39" s="185" t="inlineStr">
        <is>
          <t>Virements/Chqs BLOQUER PERIODE</t>
        </is>
      </c>
      <c r="G39" s="183" t="n"/>
      <c r="H39" s="187" t="n"/>
      <c r="I39" s="187" t="n"/>
      <c r="K39" s="86" t="n"/>
      <c r="O39" s="86" t="n"/>
    </row>
    <row r="40" ht="16.5" customHeight="1" s="343">
      <c r="A40" s="248" t="inlineStr">
        <is>
          <t>3006 base</t>
        </is>
      </c>
      <c r="B40" s="178" t="inlineStr">
        <is>
          <t>URSSAF alloc fam &gt;160% (mettre le signe - si négatif)</t>
        </is>
      </c>
      <c r="C40" s="166" t="n">
        <v>443.59</v>
      </c>
      <c r="D40" s="255" t="n"/>
      <c r="F40" s="182" t="inlineStr">
        <is>
          <t xml:space="preserve">JAL/COT - Montant patronal charges </t>
        </is>
      </c>
      <c r="G40" s="192">
        <f>C63</f>
        <v/>
      </c>
      <c r="H40" s="187" t="n"/>
      <c r="I40" s="187" t="n"/>
    </row>
    <row r="41" ht="16.5" customHeight="1" s="343">
      <c r="A41" s="178" t="inlineStr">
        <is>
          <t>3007 base</t>
        </is>
      </c>
      <c r="B41" s="178" t="inlineStr">
        <is>
          <t>URSSAF Maladie &gt;250%</t>
        </is>
      </c>
      <c r="C41" s="166" t="n">
        <v>443.59</v>
      </c>
      <c r="D41" s="255" t="n"/>
      <c r="F41" s="182" t="inlineStr">
        <is>
          <t>DSN 1 (verif des onglets) EXCEL</t>
        </is>
      </c>
      <c r="G41" s="183" t="n"/>
      <c r="H41" s="187" t="n"/>
      <c r="I41" s="187" t="n"/>
    </row>
    <row r="42" ht="16.5" customHeight="1" s="343">
      <c r="A42" s="248" t="inlineStr">
        <is>
          <t>3031 patronal montant</t>
        </is>
      </c>
      <c r="B42" s="178" t="inlineStr">
        <is>
          <t>URSSAF Taux AT/Brut</t>
        </is>
      </c>
      <c r="C42" s="166" t="n">
        <v>1946.53</v>
      </c>
      <c r="D42" s="255" t="n"/>
      <c r="F42" s="271" t="inlineStr">
        <is>
          <t>DSN</t>
        </is>
      </c>
      <c r="G42" s="183" t="n"/>
      <c r="H42" s="187" t="n"/>
      <c r="I42" s="187" t="n"/>
    </row>
    <row r="43" ht="16.5" customHeight="1" s="343">
      <c r="A43" s="178" t="inlineStr">
        <is>
          <t>3050 base</t>
        </is>
      </c>
      <c r="B43" s="178" t="inlineStr">
        <is>
          <t>Versement mobilité</t>
        </is>
      </c>
      <c r="C43" s="166" t="n">
        <v>1109.25</v>
      </c>
      <c r="D43" s="255" t="n"/>
      <c r="F43" s="271" t="inlineStr">
        <is>
          <t>urssaf jnal Cot</t>
        </is>
      </c>
      <c r="G43" s="183" t="n"/>
      <c r="H43" s="187" t="n"/>
      <c r="I43" s="187" t="n"/>
    </row>
    <row r="44" ht="16.5" customHeight="1" s="343">
      <c r="A44" s="178" t="inlineStr">
        <is>
          <t>3081 base</t>
        </is>
      </c>
      <c r="B44" s="178" t="inlineStr">
        <is>
          <t>Réduction générale URSSAF</t>
        </is>
      </c>
      <c r="C44" s="166" t="n">
        <v>2788.07</v>
      </c>
      <c r="D44" s="255" t="n"/>
      <c r="F44" s="271" t="inlineStr">
        <is>
          <t>Formation jcot 3920</t>
        </is>
      </c>
      <c r="G44" s="183" t="n"/>
      <c r="H44" s="187" t="n"/>
      <c r="I44" s="187" t="n"/>
    </row>
    <row r="45" ht="16.5" customHeight="1" s="343">
      <c r="A45" s="178" t="inlineStr">
        <is>
          <t>3082 base</t>
        </is>
      </c>
      <c r="B45" s="178" t="inlineStr">
        <is>
          <t>Exonération URSSAF</t>
        </is>
      </c>
      <c r="C45" s="166" t="n">
        <v>3049.54</v>
      </c>
      <c r="D45" s="255" t="n"/>
      <c r="F45" s="271" t="inlineStr">
        <is>
          <t>Taxe apptrenti jcot 3930</t>
        </is>
      </c>
      <c r="G45" s="183" t="n"/>
      <c r="H45" s="187" t="n"/>
      <c r="I45" s="187" t="n"/>
    </row>
    <row r="46" ht="16.5" customHeight="1" s="343">
      <c r="A46" s="178" t="inlineStr">
        <is>
          <t>3082 patronal montant</t>
        </is>
      </c>
      <c r="B46" s="178" t="inlineStr">
        <is>
          <t>Exonération URSSAF</t>
        </is>
      </c>
      <c r="C46" s="166" t="n">
        <v>0</v>
      </c>
      <c r="D46" s="255" t="n"/>
      <c r="F46" s="271" t="inlineStr">
        <is>
          <t>Vérif à 0</t>
        </is>
      </c>
      <c r="G46" s="192">
        <f>G42-G43-G44-G45</f>
        <v/>
      </c>
      <c r="H46" s="187" t="n"/>
      <c r="I46" s="187" t="n"/>
    </row>
    <row r="47" ht="16.5" customHeight="1" s="343">
      <c r="A47" s="178" t="inlineStr">
        <is>
          <t>3750 base</t>
        </is>
      </c>
      <c r="B47" s="178" t="inlineStr">
        <is>
          <t>Forfait Social sur Prévoyance</t>
        </is>
      </c>
      <c r="C47" s="166" t="n">
        <v>465.3</v>
      </c>
      <c r="D47" s="255" t="n"/>
      <c r="F47" s="187" t="n"/>
      <c r="G47" s="187" t="n"/>
      <c r="H47" s="191" t="n"/>
      <c r="I47" s="187" t="n"/>
    </row>
    <row r="48" ht="16.5" customHeight="1" s="343">
      <c r="A48" s="178" t="inlineStr">
        <is>
          <t>3101 base</t>
        </is>
      </c>
      <c r="B48" s="178" t="inlineStr">
        <is>
          <t>Réduction générale Pole Emploi</t>
        </is>
      </c>
      <c r="C48" s="166" t="n">
        <v>506.98</v>
      </c>
      <c r="D48" s="255" t="n"/>
      <c r="F48" s="188" t="inlineStr">
        <is>
          <t>HEURES</t>
        </is>
      </c>
      <c r="G48" s="188" t="n"/>
      <c r="H48" s="191" t="n"/>
      <c r="I48" s="187" t="n"/>
    </row>
    <row r="49" ht="16.5" customHeight="1" s="343">
      <c r="A49" s="178" t="inlineStr">
        <is>
          <t>5100 base</t>
        </is>
      </c>
      <c r="B49" s="178" t="inlineStr">
        <is>
          <t>CSG CRDS non déductible</t>
        </is>
      </c>
      <c r="C49" s="166" t="n">
        <v>61218.11</v>
      </c>
      <c r="D49" s="255" t="n"/>
      <c r="F49" s="189" t="inlineStr">
        <is>
          <t>JAL/MAT - Heures travaillées</t>
        </is>
      </c>
      <c r="G49" s="190">
        <f>C69</f>
        <v/>
      </c>
      <c r="H49" s="191" t="n"/>
      <c r="I49" s="187" t="n"/>
    </row>
    <row r="50">
      <c r="A50" s="178" t="inlineStr">
        <is>
          <t>5102 base</t>
        </is>
      </c>
      <c r="B50" s="178" t="inlineStr">
        <is>
          <t>CSG non déductible sur Hrs sup</t>
        </is>
      </c>
      <c r="C50" s="166" t="n">
        <v>2996.17</v>
      </c>
      <c r="D50" s="255" t="n"/>
      <c r="F50" s="189" t="inlineStr">
        <is>
          <t>JAL/RUB - Heures payées (addition des hrs)</t>
        </is>
      </c>
      <c r="G50" s="190">
        <f>SUM(C73:C78)</f>
        <v/>
      </c>
      <c r="H50" s="187" t="n"/>
      <c r="I50" s="187" t="n"/>
    </row>
    <row r="51" ht="16.5" customHeight="1" s="343">
      <c r="A51" s="178" t="inlineStr">
        <is>
          <t>5103 base</t>
        </is>
      </c>
      <c r="B51" s="178" t="inlineStr">
        <is>
          <t>CSG CRDS activité partielle</t>
        </is>
      </c>
      <c r="C51" s="166" t="n">
        <v>0</v>
      </c>
      <c r="D51" s="255" t="n"/>
      <c r="F51" s="189" t="inlineStr">
        <is>
          <t>ETAT MARGE - Heures travaillées</t>
        </is>
      </c>
      <c r="G51" s="192">
        <f>C35</f>
        <v/>
      </c>
      <c r="H51" s="187" t="n"/>
      <c r="I51" s="187" t="n"/>
    </row>
    <row r="52" ht="16.5" customHeight="1" s="343">
      <c r="A52" s="178" t="inlineStr">
        <is>
          <t>3201 base</t>
        </is>
      </c>
      <c r="B52" s="178" t="inlineStr">
        <is>
          <t>Retraite tranche 1</t>
        </is>
      </c>
      <c r="C52" s="166" t="n">
        <v>64424.99</v>
      </c>
      <c r="D52" s="255" t="n"/>
      <c r="F52" s="189" t="inlineStr">
        <is>
          <t>ETAT MARGE - Heures facturées</t>
        </is>
      </c>
      <c r="G52" s="192">
        <f>C36</f>
        <v/>
      </c>
      <c r="H52" s="187" t="n"/>
      <c r="I52" s="187" t="n"/>
    </row>
    <row r="53" ht="16.5" customHeight="1" s="343">
      <c r="A53" s="178" t="inlineStr">
        <is>
          <t>3202 base</t>
        </is>
      </c>
      <c r="B53" s="178" t="inlineStr">
        <is>
          <t>Retraite tranche 2 (mettre le signe - si négatif)</t>
        </is>
      </c>
      <c r="C53" s="166" t="n">
        <v>459.48</v>
      </c>
      <c r="D53" s="255" t="n"/>
      <c r="F53" s="189" t="inlineStr">
        <is>
          <t>JAL/COT - Rubrique 3601</t>
        </is>
      </c>
      <c r="G53" s="192">
        <f>C59</f>
        <v/>
      </c>
      <c r="H53" s="187" t="n"/>
      <c r="I53" s="187" t="n"/>
    </row>
    <row r="54" ht="16.5" customHeight="1" s="343">
      <c r="A54" s="178" t="inlineStr">
        <is>
          <t>3208 base</t>
        </is>
      </c>
      <c r="B54" s="178" t="inlineStr">
        <is>
          <t>Réduction générale Retraite</t>
        </is>
      </c>
      <c r="C54" s="166" t="n">
        <v>752.25</v>
      </c>
      <c r="D54" s="255" t="n"/>
      <c r="F54" s="193" t="inlineStr">
        <is>
          <t>Justif écart :</t>
        </is>
      </c>
      <c r="G54" s="194" t="n"/>
      <c r="H54" s="187" t="n"/>
      <c r="I54" s="187" t="n"/>
    </row>
    <row r="55" ht="16.5" customHeight="1" s="343">
      <c r="A55" s="178" t="inlineStr">
        <is>
          <t>3401 base</t>
        </is>
      </c>
      <c r="B55" s="178" t="inlineStr">
        <is>
          <t>Prévoyance &lt; 414h tr1</t>
        </is>
      </c>
      <c r="C55" s="166" t="n">
        <v>15213.58</v>
      </c>
      <c r="D55" s="255" t="n"/>
      <c r="F55" s="187" t="n"/>
      <c r="G55" s="187" t="n"/>
      <c r="H55" s="187" t="n"/>
      <c r="I55" s="187" t="n"/>
    </row>
    <row r="56" ht="16.5" customHeight="1" s="343">
      <c r="A56" s="178" t="inlineStr">
        <is>
          <t>3402 base</t>
        </is>
      </c>
      <c r="B56" s="178" t="inlineStr">
        <is>
          <t>Prévoyance &lt; 414h tr2 (mettre le signe - si négatif)</t>
        </is>
      </c>
      <c r="C56" s="166" t="n">
        <v>14.33</v>
      </c>
      <c r="D56" s="255" t="n"/>
      <c r="F56" s="195" t="inlineStr">
        <is>
          <t>ACOMPTES</t>
        </is>
      </c>
      <c r="G56" s="195" t="n"/>
      <c r="H56" s="187" t="n"/>
      <c r="I56" s="187" t="n"/>
    </row>
    <row r="57" ht="16.5" customHeight="1" s="343">
      <c r="A57" s="178" t="inlineStr">
        <is>
          <t>3403 base</t>
        </is>
      </c>
      <c r="B57" s="178" t="inlineStr">
        <is>
          <t>Prévoyance &gt; 414h tr1</t>
        </is>
      </c>
      <c r="C57" s="166" t="n">
        <v>49211.41</v>
      </c>
      <c r="D57" s="255" t="n"/>
      <c r="F57" s="196" t="inlineStr">
        <is>
          <t>Total Liste des acomptes</t>
        </is>
      </c>
      <c r="G57" s="197">
        <f>F29</f>
        <v/>
      </c>
      <c r="H57" s="187" t="n"/>
      <c r="I57" s="187" t="n"/>
    </row>
    <row r="58" ht="16.5" customHeight="1" s="343">
      <c r="A58" s="178" t="inlineStr">
        <is>
          <t>3404 base</t>
        </is>
      </c>
      <c r="B58" s="178" t="inlineStr">
        <is>
          <t>Prévoyance &gt; 414h tr2 (mettre le signe - si négatif)</t>
        </is>
      </c>
      <c r="C58" s="166" t="n">
        <v>445.15</v>
      </c>
      <c r="D58" s="255" t="n"/>
      <c r="F58" s="196" t="inlineStr">
        <is>
          <t>JAL/RUB / Rubrique 6000</t>
        </is>
      </c>
      <c r="G58" s="198">
        <f>C93</f>
        <v/>
      </c>
      <c r="H58" s="187" t="n"/>
      <c r="I58" s="187" t="n"/>
    </row>
    <row r="59">
      <c r="A59" s="178" t="inlineStr">
        <is>
          <t>3601 base</t>
        </is>
      </c>
      <c r="B59" s="178" t="inlineStr">
        <is>
          <t>Siaci St Honoré FG</t>
        </is>
      </c>
      <c r="C59" s="166" t="n">
        <v>3437.59</v>
      </c>
      <c r="D59" s="255" t="n"/>
      <c r="E59" s="86" t="n"/>
      <c r="F59" s="187" t="n"/>
      <c r="G59" s="187" t="n"/>
      <c r="H59" s="187" t="n"/>
      <c r="I59" s="187" t="n"/>
    </row>
    <row r="60">
      <c r="A60" s="178" t="inlineStr">
        <is>
          <t>3602 base</t>
        </is>
      </c>
      <c r="B60" s="178" t="inlineStr">
        <is>
          <t>Siaci St Honoré Mutuelle</t>
        </is>
      </c>
      <c r="C60" s="166" t="n">
        <v>2386.01</v>
      </c>
      <c r="D60" s="255" t="n"/>
      <c r="E60" s="86" t="n"/>
      <c r="F60" s="295" t="inlineStr">
        <is>
          <t xml:space="preserve"> MONTANTS NETS</t>
        </is>
      </c>
      <c r="G60" s="373" t="n"/>
      <c r="H60" s="187" t="n"/>
      <c r="I60" s="187" t="n"/>
    </row>
    <row r="61">
      <c r="A61" s="178" t="inlineStr">
        <is>
          <t>5110 base</t>
        </is>
      </c>
      <c r="B61" s="178" t="inlineStr">
        <is>
          <t>Impôt prélevé à la source (PAS)</t>
        </is>
      </c>
      <c r="C61" s="166" t="n">
        <v>117.41</v>
      </c>
      <c r="D61" s="255" t="n"/>
      <c r="F61" s="199" t="inlineStr">
        <is>
          <t>VIREMENT ET CHEQUE - NET A PAYER en PDF</t>
        </is>
      </c>
      <c r="G61" s="200" t="n"/>
      <c r="H61" s="187" t="n"/>
      <c r="I61" s="187" t="n"/>
    </row>
    <row r="62">
      <c r="A62" s="178" t="inlineStr">
        <is>
          <t>5110 salarié montant</t>
        </is>
      </c>
      <c r="B62" s="178" t="inlineStr">
        <is>
          <t>Impôt prélevé à la source (PAS)</t>
        </is>
      </c>
      <c r="C62" s="166" t="n">
        <v>0</v>
      </c>
      <c r="D62" s="255" t="n"/>
      <c r="F62" s="199" t="inlineStr">
        <is>
          <t>JAL/MAT - NET A PAYER</t>
        </is>
      </c>
      <c r="G62" s="206">
        <f>C70</f>
        <v/>
      </c>
      <c r="H62" s="187" t="n"/>
      <c r="I62" s="187" t="n"/>
    </row>
    <row r="63">
      <c r="A63" s="178" t="inlineStr">
        <is>
          <t>Agence patronal montant</t>
        </is>
      </c>
      <c r="B63" s="178" t="inlineStr">
        <is>
          <t>Janus SAS (charges)</t>
        </is>
      </c>
      <c r="C63" s="166" t="n">
        <v>23349.06</v>
      </c>
      <c r="D63" s="255" t="n"/>
      <c r="F63" s="202" t="inlineStr">
        <is>
          <t>JAL/RUB - NET TOTAL</t>
        </is>
      </c>
      <c r="G63" s="206">
        <f>C95</f>
        <v/>
      </c>
      <c r="H63" s="187" t="n"/>
      <c r="I63" s="187" t="n"/>
    </row>
    <row r="64">
      <c r="A64" s="168" t="n"/>
      <c r="B64" s="168" t="n"/>
      <c r="C64" s="169" t="n"/>
      <c r="F64" s="203" t="n"/>
      <c r="G64" s="204" t="n"/>
      <c r="H64" s="187" t="n"/>
      <c r="I64" s="187" t="n"/>
    </row>
    <row r="65">
      <c r="A65" s="385" t="inlineStr">
        <is>
          <t>Journal matricule</t>
        </is>
      </c>
      <c r="B65" s="372" t="n"/>
      <c r="C65" s="373" t="n"/>
      <c r="D65" s="254" t="inlineStr">
        <is>
          <t>Justif écart</t>
        </is>
      </c>
      <c r="F65" s="296" t="inlineStr">
        <is>
          <t xml:space="preserve"> MONTANTS BRUTS</t>
        </is>
      </c>
      <c r="G65" s="373" t="n"/>
      <c r="H65" s="187" t="n"/>
      <c r="I65" s="187" t="n"/>
    </row>
    <row r="66">
      <c r="A66" s="172" t="inlineStr">
        <is>
          <t>Brut total</t>
        </is>
      </c>
      <c r="B66" s="173" t="n"/>
      <c r="C66" s="151" t="n">
        <v>64884.47</v>
      </c>
      <c r="D66" s="255" t="n"/>
      <c r="F66" s="205" t="inlineStr">
        <is>
          <t>JAL/MAT - BRUT TOTAL</t>
        </is>
      </c>
      <c r="G66" s="206">
        <f>C66</f>
        <v/>
      </c>
      <c r="H66" s="187" t="n"/>
      <c r="I66" s="187" t="n"/>
    </row>
    <row r="67">
      <c r="A67" s="172" t="inlineStr">
        <is>
          <t>Brut tranche A</t>
        </is>
      </c>
      <c r="B67" s="173" t="n"/>
      <c r="C67" s="151" t="n">
        <v>64424.99</v>
      </c>
      <c r="D67" s="255" t="n"/>
      <c r="F67" s="207" t="inlineStr">
        <is>
          <t>JAL/MAT - BRUT TA/TB</t>
        </is>
      </c>
      <c r="G67" s="206">
        <f>C67+C68</f>
        <v/>
      </c>
      <c r="H67" s="187" t="n"/>
      <c r="I67" s="187" t="n"/>
    </row>
    <row r="68">
      <c r="A68" s="172" t="inlineStr">
        <is>
          <t>Brut tranche B</t>
        </is>
      </c>
      <c r="B68" s="174" t="inlineStr">
        <is>
          <t>mettre le signe - si négatif</t>
        </is>
      </c>
      <c r="C68" s="151" t="n">
        <v>459.48</v>
      </c>
      <c r="D68" s="255" t="n"/>
      <c r="F68" s="207" t="inlineStr">
        <is>
          <t>JAL/COT - BASE URSSAF</t>
        </is>
      </c>
      <c r="G68" s="206">
        <f>C39</f>
        <v/>
      </c>
      <c r="H68" s="187" t="n"/>
      <c r="I68" s="187" t="n"/>
    </row>
    <row r="69" s="343">
      <c r="A69" s="172" t="inlineStr">
        <is>
          <t>Heures travaillées</t>
        </is>
      </c>
      <c r="B69" s="173" t="n"/>
      <c r="C69" s="151" t="n">
        <v>3437.59</v>
      </c>
      <c r="D69" s="255" t="n"/>
      <c r="F69" s="207" t="inlineStr">
        <is>
          <t>JAL/COT - RETRAITE T1/T2</t>
        </is>
      </c>
      <c r="G69" s="206">
        <f>C52+C53</f>
        <v/>
      </c>
      <c r="H69" s="187" t="n"/>
      <c r="I69" s="187" t="n"/>
    </row>
    <row r="70">
      <c r="A70" s="172" t="inlineStr">
        <is>
          <t>Net à payer</t>
        </is>
      </c>
      <c r="B70" s="173" t="n"/>
      <c r="C70" s="151" t="n">
        <v>59388.15</v>
      </c>
      <c r="D70" s="255" t="n"/>
      <c r="F70" s="205" t="inlineStr">
        <is>
          <t>JAL/RUB - BRUT A PAYER</t>
        </is>
      </c>
      <c r="G70" s="206">
        <f>C81</f>
        <v/>
      </c>
      <c r="H70" s="187" t="n"/>
      <c r="I70" s="187" t="n"/>
    </row>
    <row r="71">
      <c r="A71" s="175" t="n"/>
      <c r="B71" s="175" t="n"/>
      <c r="C71" s="176" t="n"/>
      <c r="F71" s="187" t="n"/>
      <c r="G71" s="187" t="n"/>
    </row>
    <row r="72">
      <c r="A72" s="385" t="inlineStr">
        <is>
          <t>Journal de rubriques</t>
        </is>
      </c>
      <c r="B72" s="372" t="n"/>
      <c r="C72" s="373" t="n"/>
      <c r="D72" s="254" t="inlineStr">
        <is>
          <t>Justif écart</t>
        </is>
      </c>
      <c r="F72" s="297" t="inlineStr">
        <is>
          <t>TICKETS RESTAURANT</t>
        </is>
      </c>
      <c r="G72" s="373" t="n"/>
    </row>
    <row r="73">
      <c r="A73" s="178" t="inlineStr">
        <is>
          <t>1110 base</t>
        </is>
      </c>
      <c r="B73" s="178" t="inlineStr">
        <is>
          <t>Heures normales</t>
        </is>
      </c>
      <c r="C73" s="177" t="n">
        <v>3244.51</v>
      </c>
      <c r="D73" s="255" t="n"/>
      <c r="F73" s="208" t="inlineStr">
        <is>
          <t>LISTE TICKET RESTAURANT - Taux exonéré</t>
        </is>
      </c>
      <c r="G73" s="209" t="n">
        <v>0</v>
      </c>
    </row>
    <row r="74">
      <c r="A74" s="178" t="inlineStr">
        <is>
          <t>1120 base</t>
        </is>
      </c>
      <c r="B74" s="178" t="inlineStr">
        <is>
          <t>Heures sup 125%</t>
        </is>
      </c>
      <c r="C74" s="177" t="n">
        <v>178.08</v>
      </c>
      <c r="D74" s="255" t="n"/>
      <c r="F74" s="208" t="inlineStr">
        <is>
          <t>JAL/RUB - Rubrique  5230 Part salariale</t>
        </is>
      </c>
      <c r="G74" s="198">
        <f>C92</f>
        <v/>
      </c>
    </row>
    <row r="75">
      <c r="A75" s="178" t="inlineStr">
        <is>
          <t>1130 base</t>
        </is>
      </c>
      <c r="B75" s="178" t="inlineStr">
        <is>
          <t>Heures sup 150%</t>
        </is>
      </c>
      <c r="C75" s="177" t="n">
        <v>15</v>
      </c>
      <c r="D75" s="255" t="n"/>
    </row>
    <row r="76">
      <c r="A76" s="371" t="inlineStr">
        <is>
          <t>1170 base</t>
        </is>
      </c>
      <c r="B76" s="371" t="inlineStr">
        <is>
          <t>Hrs Fériés non trav.</t>
        </is>
      </c>
      <c r="C76" s="177" t="n">
        <v>0</v>
      </c>
      <c r="D76" s="255" t="n"/>
    </row>
    <row r="77" s="343">
      <c r="A77" s="178" t="inlineStr">
        <is>
          <t>1175 base</t>
        </is>
      </c>
      <c r="B77" s="178" t="inlineStr">
        <is>
          <t>Heures VM</t>
        </is>
      </c>
      <c r="C77" s="177" t="n">
        <v>17.5</v>
      </c>
      <c r="F77" s="256" t="inlineStr">
        <is>
          <t xml:space="preserve">Informations transfert de paie et DSN : </t>
        </is>
      </c>
    </row>
    <row r="78">
      <c r="A78" s="178" t="inlineStr">
        <is>
          <t>1500 base</t>
        </is>
      </c>
      <c r="B78" s="178" t="inlineStr">
        <is>
          <t>Heres Accident de travail</t>
        </is>
      </c>
      <c r="C78" s="177" t="n">
        <v>0</v>
      </c>
      <c r="D78" s="255" t="n"/>
      <c r="F78" s="257" t="n"/>
      <c r="G78" s="257" t="n"/>
      <c r="H78" s="257" t="n"/>
      <c r="I78" s="257" t="n"/>
    </row>
    <row r="79">
      <c r="A79" s="178" t="inlineStr">
        <is>
          <t>1900 à payer</t>
        </is>
      </c>
      <c r="B79" s="178" t="inlineStr">
        <is>
          <t>IFM</t>
        </is>
      </c>
      <c r="C79" s="177" t="n">
        <v>6576.8</v>
      </c>
      <c r="D79" s="255" t="n"/>
      <c r="F79" s="257" t="n"/>
      <c r="G79" s="257" t="n"/>
      <c r="H79" s="257" t="n"/>
      <c r="I79" s="257" t="n"/>
    </row>
    <row r="80" s="343">
      <c r="A80" s="178" t="inlineStr">
        <is>
          <t>1910 à payer</t>
        </is>
      </c>
      <c r="B80" s="178" t="inlineStr">
        <is>
          <t>ICP</t>
        </is>
      </c>
      <c r="C80" s="177" t="n">
        <v>7234.49</v>
      </c>
      <c r="D80" s="255" t="n"/>
      <c r="F80" s="257" t="n"/>
      <c r="G80" s="257" t="n"/>
      <c r="H80" s="257" t="n"/>
      <c r="I80" s="257" t="n"/>
    </row>
    <row r="81">
      <c r="A81" s="180" t="inlineStr">
        <is>
          <t xml:space="preserve">Total </t>
        </is>
      </c>
      <c r="B81" s="180" t="inlineStr">
        <is>
          <t>BRUT à payer</t>
        </is>
      </c>
      <c r="C81" s="177" t="n">
        <v>64884.47</v>
      </c>
      <c r="D81" s="255" t="n"/>
      <c r="F81" s="257" t="n"/>
      <c r="G81" s="257" t="n"/>
      <c r="H81" s="257" t="n"/>
      <c r="I81" s="257" t="n"/>
    </row>
    <row r="82">
      <c r="A82" s="178" t="inlineStr">
        <is>
          <t>3602 à retenir</t>
        </is>
      </c>
      <c r="B82" s="178" t="inlineStr">
        <is>
          <t>Siaci St Honoré mutuelle</t>
        </is>
      </c>
      <c r="C82" s="177" t="n">
        <v>157.69</v>
      </c>
      <c r="D82" s="255" t="n"/>
      <c r="F82" s="257" t="n"/>
      <c r="G82" s="257" t="n"/>
      <c r="H82" s="257" t="n"/>
      <c r="I82" s="257" t="n"/>
    </row>
    <row r="83">
      <c r="A83" s="178" t="inlineStr">
        <is>
          <t>4072 à payer</t>
        </is>
      </c>
      <c r="B83" s="178" t="inlineStr">
        <is>
          <t>Intempéries</t>
        </is>
      </c>
      <c r="C83" s="177" t="n">
        <v>0</v>
      </c>
      <c r="D83" s="255" t="n"/>
      <c r="F83" s="257" t="n"/>
      <c r="G83" s="257" t="n"/>
      <c r="H83" s="257" t="n"/>
      <c r="I83" s="257" t="n"/>
    </row>
    <row r="84" s="343">
      <c r="A84" s="248" t="inlineStr">
        <is>
          <t>4076 base</t>
        </is>
      </c>
      <c r="B84" s="178" t="inlineStr">
        <is>
          <t>Activité partielle</t>
        </is>
      </c>
      <c r="C84" s="177" t="n">
        <v>0</v>
      </c>
      <c r="D84" s="255" t="n"/>
      <c r="F84" s="257" t="n"/>
      <c r="G84" s="257" t="n"/>
      <c r="H84" s="257" t="n"/>
      <c r="I84" s="257" t="n"/>
    </row>
    <row r="85">
      <c r="A85" s="248" t="inlineStr">
        <is>
          <t>4076 à payer</t>
        </is>
      </c>
      <c r="B85" s="178" t="inlineStr">
        <is>
          <t>Activité partielle</t>
        </is>
      </c>
      <c r="C85" s="177" t="n">
        <v>0</v>
      </c>
      <c r="D85" s="255" t="n"/>
      <c r="F85" s="257" t="n"/>
      <c r="G85" s="257" t="n"/>
      <c r="H85" s="257" t="n"/>
      <c r="I85" s="257" t="n"/>
    </row>
    <row r="86">
      <c r="A86" s="180" t="inlineStr">
        <is>
          <t>Total</t>
        </is>
      </c>
      <c r="B86" s="180" t="inlineStr">
        <is>
          <t xml:space="preserve"> Fiscal</t>
        </is>
      </c>
      <c r="C86" s="177" t="n">
        <v>50320.64</v>
      </c>
      <c r="D86" s="255" t="n"/>
      <c r="F86" s="257" t="n"/>
      <c r="G86" s="257" t="n"/>
      <c r="H86" s="257" t="n"/>
      <c r="I86" s="257" t="n"/>
    </row>
    <row r="87">
      <c r="A87" s="178" t="inlineStr">
        <is>
          <t>5100 à retenir</t>
        </is>
      </c>
      <c r="B87" s="178" t="inlineStr">
        <is>
          <t>CSG CRDS non déductible</t>
        </is>
      </c>
      <c r="C87" s="177" t="n">
        <v>1775.32</v>
      </c>
      <c r="D87" s="255" t="n"/>
      <c r="F87" s="257" t="n"/>
      <c r="G87" s="257" t="n"/>
      <c r="H87" s="257" t="n"/>
      <c r="I87" s="257" t="n"/>
    </row>
    <row r="88">
      <c r="A88" s="178" t="inlineStr">
        <is>
          <t xml:space="preserve">5101 à retenir </t>
        </is>
      </c>
      <c r="B88" s="178" t="inlineStr">
        <is>
          <t>CSG CRDS non déductible intp</t>
        </is>
      </c>
      <c r="C88" s="177" t="n">
        <v>0</v>
      </c>
      <c r="D88" s="255" t="n"/>
      <c r="F88" s="257" t="n"/>
      <c r="G88" s="257" t="n"/>
      <c r="H88" s="257" t="n"/>
      <c r="I88" s="257" t="n"/>
    </row>
    <row r="89">
      <c r="A89" s="178" t="inlineStr">
        <is>
          <t>5102 à retenir</t>
        </is>
      </c>
      <c r="B89" s="178" t="inlineStr">
        <is>
          <t>CSG CRDS non déductible Hrs sup</t>
        </is>
      </c>
      <c r="C89" s="177" t="n">
        <v>290.64</v>
      </c>
      <c r="D89" s="255" t="n"/>
      <c r="F89" s="257" t="n"/>
      <c r="G89" s="257" t="n"/>
      <c r="H89" s="257" t="n"/>
      <c r="I89" s="257" t="n"/>
    </row>
    <row r="90">
      <c r="A90" s="178" t="inlineStr">
        <is>
          <t xml:space="preserve">5103 à retenir </t>
        </is>
      </c>
      <c r="B90" s="178" t="inlineStr">
        <is>
          <t xml:space="preserve">CSG CRDS activité partielle </t>
        </is>
      </c>
      <c r="C90" s="177" t="n">
        <v>0</v>
      </c>
      <c r="D90" s="255" t="n"/>
      <c r="F90" s="257" t="n"/>
      <c r="G90" s="257" t="n"/>
      <c r="H90" s="257" t="n"/>
      <c r="I90" s="257" t="n"/>
    </row>
    <row r="91">
      <c r="A91" s="178" t="inlineStr">
        <is>
          <t>5110 à retenir</t>
        </is>
      </c>
      <c r="B91" s="178" t="inlineStr">
        <is>
          <t>Impôt prélevé à la source</t>
        </is>
      </c>
      <c r="C91" s="177" t="n">
        <v>0</v>
      </c>
      <c r="D91" s="255" t="n"/>
      <c r="F91" s="257" t="n"/>
      <c r="G91" s="257" t="n"/>
      <c r="H91" s="257" t="n"/>
      <c r="I91" s="257" t="n"/>
    </row>
    <row r="92">
      <c r="A92" s="178" t="inlineStr">
        <is>
          <t>5230 à retenir</t>
        </is>
      </c>
      <c r="B92" s="178" t="inlineStr">
        <is>
          <t>Ticket restaurant part salariale</t>
        </is>
      </c>
      <c r="C92" s="177" t="n">
        <v>35.5</v>
      </c>
      <c r="D92" s="255" t="n"/>
      <c r="F92" s="257" t="n"/>
      <c r="G92" s="257" t="n"/>
      <c r="H92" s="257" t="n"/>
      <c r="I92" s="257" t="n"/>
    </row>
    <row r="93">
      <c r="A93" s="178" t="inlineStr">
        <is>
          <t>6000 à retenir</t>
        </is>
      </c>
      <c r="B93" s="178" t="inlineStr">
        <is>
          <t>Acompte CIC</t>
        </is>
      </c>
      <c r="C93" s="177" t="n">
        <v>1050</v>
      </c>
      <c r="D93" s="255" t="n"/>
      <c r="F93" s="257" t="n"/>
      <c r="G93" s="257" t="n"/>
      <c r="H93" s="257" t="n"/>
      <c r="I93" s="257" t="n"/>
    </row>
    <row r="94">
      <c r="A94" s="178" t="inlineStr">
        <is>
          <t>6011 à retenir</t>
        </is>
      </c>
      <c r="B94" s="178" t="inlineStr">
        <is>
          <t>Saisie arrêt</t>
        </is>
      </c>
      <c r="C94" s="177" t="n">
        <v>225.6</v>
      </c>
      <c r="D94" s="255" t="n"/>
      <c r="F94" s="257" t="n"/>
      <c r="G94" s="257" t="n"/>
      <c r="H94" s="257" t="n"/>
      <c r="I94" s="257" t="n"/>
    </row>
    <row r="95">
      <c r="A95" s="181" t="inlineStr">
        <is>
          <t>Total à payer</t>
        </is>
      </c>
      <c r="B95" s="181" t="inlineStr">
        <is>
          <t>Net ***</t>
        </is>
      </c>
      <c r="C95" s="177" t="n">
        <v>59388.15</v>
      </c>
      <c r="D95" s="255" t="n"/>
      <c r="F95" s="257" t="n"/>
      <c r="G95" s="257" t="n"/>
      <c r="H95" s="257" t="n"/>
      <c r="I95" s="257" t="n"/>
    </row>
    <row r="96">
      <c r="A96" s="272" t="n"/>
      <c r="B96" s="272" t="n"/>
      <c r="C96" s="262" t="n"/>
      <c r="F96" s="257" t="n"/>
      <c r="G96" s="257" t="n"/>
      <c r="H96" s="257" t="n"/>
      <c r="I96" s="257" t="n"/>
    </row>
    <row r="97">
      <c r="A97" s="272" t="n"/>
      <c r="B97" s="272" t="n"/>
      <c r="C97" s="262" t="n"/>
      <c r="F97" s="257" t="n"/>
      <c r="G97" s="257" t="n"/>
      <c r="H97" s="257" t="n"/>
      <c r="I97" s="257" t="n"/>
    </row>
    <row r="98">
      <c r="A98" s="272" t="n"/>
      <c r="B98" s="272" t="n"/>
      <c r="C98" s="262" t="n"/>
      <c r="F98" s="257" t="n"/>
      <c r="G98" s="257" t="n"/>
      <c r="H98" s="257" t="n"/>
      <c r="I98" s="257" t="n"/>
    </row>
    <row r="99">
      <c r="A99" s="272" t="n"/>
      <c r="B99" s="272" t="n"/>
      <c r="C99" s="262" t="n"/>
      <c r="F99" s="257" t="n"/>
      <c r="G99" s="257" t="n"/>
      <c r="H99" s="257" t="n"/>
      <c r="I99" s="257" t="n"/>
    </row>
    <row r="100">
      <c r="A100" s="272" t="n"/>
      <c r="B100" s="272" t="n"/>
      <c r="C100" s="262" t="n"/>
      <c r="F100" s="257" t="n"/>
      <c r="G100" s="257" t="n"/>
      <c r="H100" s="257" t="n"/>
      <c r="I100" s="257" t="n"/>
    </row>
    <row r="101">
      <c r="A101" s="272" t="n"/>
      <c r="B101" s="272" t="n"/>
      <c r="C101" s="262" t="n"/>
      <c r="F101" s="257" t="n"/>
      <c r="G101" s="257" t="n"/>
      <c r="H101" s="257" t="n"/>
      <c r="I101" s="257" t="n"/>
    </row>
    <row r="102">
      <c r="A102" s="272" t="n"/>
      <c r="B102" s="272" t="n"/>
      <c r="C102" s="262" t="n"/>
      <c r="F102" s="257" t="n"/>
      <c r="G102" s="257" t="n"/>
      <c r="H102" s="257" t="n"/>
      <c r="I102" s="257" t="n"/>
    </row>
    <row r="103">
      <c r="A103" s="272" t="n"/>
      <c r="B103" s="272" t="n"/>
      <c r="C103" s="262" t="n"/>
      <c r="F103" s="257" t="n"/>
      <c r="G103" s="257" t="n"/>
      <c r="H103" s="257" t="n"/>
      <c r="I103" s="257" t="n"/>
    </row>
    <row r="104">
      <c r="A104" s="272" t="n"/>
      <c r="B104" s="272" t="n"/>
      <c r="C104" s="262" t="n"/>
      <c r="F104" s="257" t="n"/>
      <c r="G104" s="257" t="n"/>
      <c r="H104" s="257" t="n"/>
      <c r="I104" s="257" t="n"/>
    </row>
    <row r="105">
      <c r="A105" s="272" t="n"/>
      <c r="B105" s="272" t="n"/>
      <c r="C105" s="262" t="n"/>
      <c r="F105" s="257" t="n"/>
      <c r="G105" s="257" t="n"/>
      <c r="H105" s="257" t="n"/>
      <c r="I105" s="257" t="n"/>
    </row>
    <row r="106">
      <c r="A106" s="272" t="n"/>
      <c r="B106" s="272" t="n"/>
      <c r="C106" s="262" t="n"/>
      <c r="F106" s="258" t="n"/>
      <c r="G106" s="259" t="n"/>
      <c r="H106" s="257" t="n"/>
      <c r="I106" s="257" t="n"/>
    </row>
    <row r="107">
      <c r="A107" s="272" t="n"/>
      <c r="B107" s="272" t="n"/>
      <c r="C107" s="262" t="n"/>
      <c r="F107" s="258" t="n"/>
      <c r="G107" s="259" t="n"/>
      <c r="H107" s="257" t="n"/>
      <c r="I107" s="257" t="n"/>
    </row>
    <row r="108">
      <c r="A108" s="272" t="n"/>
      <c r="B108" s="272" t="n"/>
      <c r="C108" s="262" t="n"/>
      <c r="F108" s="258" t="n"/>
      <c r="G108" s="259" t="n"/>
      <c r="H108" s="257" t="n"/>
      <c r="I108" s="257" t="n"/>
    </row>
    <row r="109">
      <c r="F109" s="258" t="n"/>
      <c r="G109" s="259" t="n"/>
      <c r="H109" s="257" t="n"/>
      <c r="I109" s="257" t="n"/>
    </row>
    <row r="110">
      <c r="F110" s="258" t="n"/>
      <c r="G110" s="259" t="n"/>
      <c r="H110" s="257" t="n"/>
      <c r="I110" s="257" t="n"/>
    </row>
    <row r="111">
      <c r="F111" s="258" t="n"/>
      <c r="G111" s="259" t="n"/>
      <c r="H111" s="257" t="n"/>
      <c r="I111" s="257" t="n"/>
    </row>
    <row r="112">
      <c r="F112" s="258" t="n"/>
      <c r="G112" s="259" t="n"/>
      <c r="H112" s="257" t="n"/>
      <c r="I112" s="257" t="n"/>
    </row>
    <row r="113">
      <c r="F113" s="258" t="n"/>
      <c r="G113" s="259" t="n"/>
      <c r="H113" s="257" t="n"/>
      <c r="I113" s="257" t="n"/>
    </row>
    <row r="114">
      <c r="F114" s="258" t="n"/>
      <c r="G114" s="259" t="n"/>
      <c r="H114" s="257" t="n"/>
      <c r="I114" s="257" t="n"/>
    </row>
    <row r="115">
      <c r="F115" s="258" t="n"/>
      <c r="G115" s="259" t="n"/>
      <c r="H115" s="257" t="n"/>
      <c r="I115" s="257" t="n"/>
    </row>
    <row r="116">
      <c r="F116" s="258" t="n"/>
      <c r="G116" s="259" t="n"/>
      <c r="H116" s="257" t="n"/>
      <c r="I116" s="257" t="n"/>
    </row>
    <row r="117">
      <c r="F117" s="258" t="n"/>
      <c r="G117" s="259" t="n"/>
      <c r="H117" s="257" t="n"/>
      <c r="I117" s="257" t="n"/>
    </row>
    <row r="118">
      <c r="F118" s="258" t="n"/>
      <c r="G118" s="259" t="n"/>
      <c r="H118" s="257" t="n"/>
      <c r="I118" s="257" t="n"/>
    </row>
    <row r="119">
      <c r="F119" s="258" t="n"/>
      <c r="G119" s="259" t="n"/>
      <c r="H119" s="257" t="n"/>
      <c r="I119" s="257" t="n"/>
    </row>
    <row r="120">
      <c r="F120" s="258" t="n"/>
      <c r="G120" s="259" t="n"/>
      <c r="H120" s="257" t="n"/>
      <c r="I120" s="257" t="n"/>
    </row>
    <row r="121">
      <c r="F121" s="258" t="n"/>
      <c r="G121" s="259" t="n"/>
      <c r="H121" s="257" t="n"/>
      <c r="I121" s="257" t="n"/>
    </row>
    <row r="122">
      <c r="F122" s="258" t="n"/>
      <c r="G122" s="259" t="n"/>
      <c r="H122" s="257" t="n"/>
      <c r="I122" s="257" t="n"/>
    </row>
    <row r="123">
      <c r="F123" s="272" t="n"/>
      <c r="G123" s="262" t="n"/>
    </row>
    <row r="124">
      <c r="F124" s="272" t="n"/>
      <c r="G124" s="262" t="n"/>
    </row>
    <row r="125">
      <c r="F125" s="272" t="n"/>
      <c r="G125" s="262" t="n"/>
    </row>
    <row r="126">
      <c r="F126" s="272" t="n"/>
      <c r="G126" s="262" t="n"/>
    </row>
    <row r="127">
      <c r="F127" s="272" t="n"/>
      <c r="G127" s="262" t="n"/>
    </row>
    <row r="128">
      <c r="F128" s="272" t="n"/>
      <c r="G128" s="262" t="n"/>
    </row>
  </sheetData>
  <mergeCells count="26">
    <mergeCell ref="B9:E9"/>
    <mergeCell ref="B1:D1"/>
    <mergeCell ref="B6:E6"/>
    <mergeCell ref="B30:E30"/>
    <mergeCell ref="F65:G65"/>
    <mergeCell ref="B12:E13"/>
    <mergeCell ref="B5:E5"/>
    <mergeCell ref="B4:E4"/>
    <mergeCell ref="B7:E7"/>
    <mergeCell ref="B3:E3"/>
    <mergeCell ref="A38:C38"/>
    <mergeCell ref="A72:C72"/>
    <mergeCell ref="B31:E31"/>
    <mergeCell ref="F72:G72"/>
    <mergeCell ref="B20:E28"/>
    <mergeCell ref="B11:E11"/>
    <mergeCell ref="B2:E2"/>
    <mergeCell ref="A34:C34"/>
    <mergeCell ref="B8:E8"/>
    <mergeCell ref="B14:E18"/>
    <mergeCell ref="F60:G60"/>
    <mergeCell ref="B29:E29"/>
    <mergeCell ref="B19:E19"/>
    <mergeCell ref="H8:I8"/>
    <mergeCell ref="B10:E10"/>
    <mergeCell ref="A65:C65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1"/>
  <sheetViews>
    <sheetView zoomScale="85" zoomScaleNormal="85" workbookViewId="0">
      <selection activeCell="C13" sqref="C13"/>
    </sheetView>
  </sheetViews>
  <sheetFormatPr baseColWidth="10" defaultRowHeight="15"/>
  <cols>
    <col width="50.140625" bestFit="1" customWidth="1" style="343" min="1" max="1"/>
    <col width="21.85546875" customWidth="1" style="187" min="2" max="2"/>
    <col width="10.140625" customWidth="1" style="343" min="3" max="3"/>
    <col width="14.42578125" customWidth="1" style="187" min="4" max="4"/>
    <col width="39.140625" customWidth="1" style="187" min="5" max="5"/>
    <col width="5.42578125" customWidth="1" style="187" min="6" max="6"/>
    <col width="29.28515625" customWidth="1" style="343" min="7" max="7"/>
    <col width="7.28515625" customWidth="1" style="343" min="8" max="8"/>
  </cols>
  <sheetData>
    <row r="1">
      <c r="A1" t="inlineStr">
        <is>
          <t>Brut</t>
        </is>
      </c>
      <c r="C1" s="111" t="n"/>
      <c r="E1" s="112" t="inlineStr">
        <is>
          <t>JCOT Rub 3750 (Base) Forf. Soc. Prévoyance</t>
        </is>
      </c>
      <c r="F1" s="112" t="n"/>
    </row>
    <row r="2">
      <c r="A2" t="inlineStr">
        <is>
          <t>JCOT Rub 3201 (Base) TA (J mat)</t>
        </is>
      </c>
      <c r="B2" s="113">
        <f>'Tempo-Banco'!C52</f>
        <v/>
      </c>
      <c r="C2" s="111" t="n"/>
      <c r="D2" s="114" t="n"/>
      <c r="E2" s="312">
        <f>D20+D21+D22+D23+D5</f>
        <v/>
      </c>
      <c r="F2" s="309" t="inlineStr">
        <is>
          <t>=</t>
        </is>
      </c>
      <c r="G2" s="312">
        <f>'Tempo-Banco'!C47</f>
        <v/>
      </c>
      <c r="I2" s="119" t="n"/>
    </row>
    <row r="3">
      <c r="A3" t="inlineStr">
        <is>
          <t>JCOT Rub 3202 (Base) TB (J mat)</t>
        </is>
      </c>
      <c r="B3" s="113">
        <f>'Tempo-Banco'!C53</f>
        <v/>
      </c>
      <c r="C3" s="111" t="n"/>
      <c r="D3" s="114" t="n"/>
    </row>
    <row r="4">
      <c r="A4" s="117" t="inlineStr">
        <is>
          <t>Brut</t>
        </is>
      </c>
      <c r="B4" s="118">
        <f>SUM(B2:B3)</f>
        <v/>
      </c>
      <c r="C4" s="111" t="n"/>
      <c r="I4" s="119" t="n"/>
    </row>
    <row r="5">
      <c r="A5" t="inlineStr">
        <is>
          <t>JCOT Rub 3602 (Base) Siaci Mutuelle</t>
        </is>
      </c>
      <c r="B5" s="113">
        <f>'Tempo-Banco'!C60</f>
        <v/>
      </c>
      <c r="C5" s="111" t="n">
        <v>0.06610000000000001</v>
      </c>
      <c r="D5" s="118">
        <f>B5*C5</f>
        <v/>
      </c>
    </row>
    <row r="6">
      <c r="A6" t="inlineStr">
        <is>
          <t>JCOT Rub 3601 (Base) Siaci FG</t>
        </is>
      </c>
      <c r="B6" s="113">
        <f>'Tempo-Banco'!C59</f>
        <v/>
      </c>
      <c r="C6" s="111" t="n">
        <v>0.0244</v>
      </c>
      <c r="D6" s="118">
        <f>B6*C6</f>
        <v/>
      </c>
      <c r="I6" s="119" t="n"/>
    </row>
    <row r="7" ht="74.25" customHeight="1" s="343">
      <c r="A7" t="inlineStr">
        <is>
          <t xml:space="preserve">Rub </t>
        </is>
      </c>
      <c r="B7" s="187" t="n"/>
      <c r="C7" s="111" t="n"/>
      <c r="D7" s="187" t="n"/>
      <c r="E7" s="240" t="n"/>
      <c r="F7" s="240" t="n"/>
      <c r="G7" s="241" t="inlineStr">
        <is>
          <t>JCOT Rub 5100 base + 5102 base + E9 de cette page
CSG CRDS non deduc + non deduc sur hrs sup</t>
        </is>
      </c>
    </row>
    <row r="8" ht="21" customHeight="1" s="343">
      <c r="A8" t="inlineStr">
        <is>
          <t>Base CSG</t>
        </is>
      </c>
      <c r="B8" s="187">
        <f>B4</f>
        <v/>
      </c>
      <c r="C8" s="120" t="n">
        <v>0.9825</v>
      </c>
      <c r="D8" s="114">
        <f>B8*C8</f>
        <v/>
      </c>
      <c r="E8" s="242">
        <f>E2+D8</f>
        <v/>
      </c>
      <c r="F8" s="249" t="n"/>
      <c r="G8" s="312">
        <f>E8+E9</f>
        <v/>
      </c>
      <c r="H8" s="311" t="inlineStr">
        <is>
          <t>=</t>
        </is>
      </c>
      <c r="I8" s="312">
        <f>'Tempo-Banco'!C49+'Tempo-Banco'!C50+E9</f>
        <v/>
      </c>
    </row>
    <row r="9">
      <c r="A9" t="inlineStr">
        <is>
          <t>JRUB Rub 4072+4073 (A payer) Intempéries/chom part</t>
        </is>
      </c>
      <c r="B9" s="113">
        <f>'Tempo-Banco'!C83+'Tempo-Banco'!C85</f>
        <v/>
      </c>
      <c r="C9" s="120" t="n">
        <v>0.9825</v>
      </c>
      <c r="D9" s="114">
        <f>B9*C9</f>
        <v/>
      </c>
      <c r="E9" s="135">
        <f>D9</f>
        <v/>
      </c>
      <c r="F9" s="249" t="n"/>
    </row>
    <row r="10">
      <c r="C10" s="120" t="n"/>
      <c r="D10" s="122" t="n"/>
      <c r="E10" s="121" t="n"/>
      <c r="F10" s="121" t="n"/>
    </row>
    <row r="11">
      <c r="C11" s="120" t="n"/>
      <c r="D11" s="122" t="n"/>
    </row>
    <row r="12">
      <c r="A12" t="inlineStr">
        <is>
          <t>AT</t>
        </is>
      </c>
      <c r="B12" s="187">
        <f>B8</f>
        <v/>
      </c>
      <c r="C12" s="124" t="n">
        <v>0.03</v>
      </c>
      <c r="D12" s="187">
        <f>B12*C12</f>
        <v/>
      </c>
      <c r="E12" s="123" t="inlineStr">
        <is>
          <t>JCOT Rub 3031 (Patron. Mont.) URSSAF AT</t>
        </is>
      </c>
      <c r="F12" s="123" t="n"/>
    </row>
    <row r="13" ht="21" customHeight="1" s="343">
      <c r="C13" s="111" t="n"/>
      <c r="E13" s="312">
        <f>D12</f>
        <v/>
      </c>
      <c r="F13" s="250" t="inlineStr">
        <is>
          <t>=</t>
        </is>
      </c>
      <c r="G13" s="312">
        <f>'Tempo-Banco'!C42</f>
        <v/>
      </c>
    </row>
    <row r="14">
      <c r="A14" s="307" t="inlineStr">
        <is>
          <t>Mutuelle CAISSE SIACI</t>
        </is>
      </c>
      <c r="C14" s="111" t="n"/>
    </row>
    <row r="15">
      <c r="A15" t="inlineStr">
        <is>
          <t>Hrs Sciaci</t>
        </is>
      </c>
      <c r="B15" s="125">
        <f>B6</f>
        <v/>
      </c>
    </row>
    <row r="16">
      <c r="A16" t="inlineStr">
        <is>
          <t>JCOT Rub 3601 (Base) Heures Trav.</t>
        </is>
      </c>
      <c r="B16" s="113">
        <f>'Tempo-Banco'!C59</f>
        <v/>
      </c>
    </row>
    <row r="17" ht="18.75" customHeight="1" s="343">
      <c r="A17" s="127" t="inlineStr">
        <is>
          <t>Ecart à Justifier</t>
        </is>
      </c>
      <c r="B17" s="128">
        <f>B15-B16</f>
        <v/>
      </c>
      <c r="E17" s="310" t="inlineStr">
        <is>
          <t>pour vérifier</t>
        </is>
      </c>
    </row>
    <row r="18" ht="15.75" customHeight="1" s="343"/>
    <row r="19">
      <c r="A19" s="307" t="inlineStr">
        <is>
          <t>Prévoyance</t>
        </is>
      </c>
    </row>
    <row r="20">
      <c r="A20" s="307" t="inlineStr">
        <is>
          <t>JCOT Rub 3401 (Base) &lt; 414h NC TR1</t>
        </is>
      </c>
      <c r="B20" s="126">
        <f>'Tempo-Banco'!C55</f>
        <v/>
      </c>
      <c r="C20">
        <f>0.508-0.09</f>
        <v/>
      </c>
      <c r="D20" s="187">
        <f>B20*C20%</f>
        <v/>
      </c>
    </row>
    <row r="21">
      <c r="A21" s="307" t="inlineStr">
        <is>
          <t>JCOT Rub 3403 (Base) &gt;414h NC TR1</t>
        </is>
      </c>
      <c r="B21" s="126">
        <f>'Tempo-Banco'!C57</f>
        <v/>
      </c>
      <c r="C21">
        <f>0.636-0.144</f>
        <v/>
      </c>
      <c r="D21" s="187">
        <f>B21*C21%</f>
        <v/>
      </c>
    </row>
    <row r="22">
      <c r="A22" s="307" t="inlineStr">
        <is>
          <t>JCOT Rub 3402 (Base) &lt; 414h NC TR2</t>
        </is>
      </c>
      <c r="B22" s="126">
        <f>'Tempo-Banco'!C56</f>
        <v/>
      </c>
      <c r="C22">
        <f>0.438-0.09</f>
        <v/>
      </c>
      <c r="D22" s="187">
        <f>B22*C22%</f>
        <v/>
      </c>
    </row>
    <row r="23">
      <c r="A23" s="307" t="inlineStr">
        <is>
          <t>JCOT Rub 3404 (Base) &gt;414h NC TR2</t>
        </is>
      </c>
      <c r="B23" s="126">
        <f>'Tempo-Banco'!C58</f>
        <v/>
      </c>
      <c r="C23">
        <f>0.541-0.133</f>
        <v/>
      </c>
      <c r="D23" s="187">
        <f>B23*C23%</f>
        <v/>
      </c>
    </row>
    <row r="24">
      <c r="A24" s="307" t="inlineStr">
        <is>
          <t>Cadre</t>
        </is>
      </c>
      <c r="B24" s="126" t="n"/>
    </row>
    <row r="25">
      <c r="A25" s="127" t="inlineStr">
        <is>
          <t>Ecart à Justifier</t>
        </is>
      </c>
      <c r="B25" s="128">
        <f>B4-(SUM(B20:B24))</f>
        <v/>
      </c>
    </row>
    <row r="28">
      <c r="A28" s="65" t="inlineStr">
        <is>
          <t>Commentaire</t>
        </is>
      </c>
      <c r="B28" s="308" t="n"/>
      <c r="C28" s="372" t="n"/>
      <c r="D28" s="372" t="n"/>
      <c r="E28" s="372" t="n"/>
      <c r="F28" s="372" t="n"/>
      <c r="G28" s="373" t="n"/>
    </row>
    <row r="29">
      <c r="H29" s="187" t="n"/>
      <c r="I29" s="187" t="n"/>
      <c r="J29" s="187" t="n"/>
    </row>
    <row r="30">
      <c r="H30" s="187" t="n"/>
      <c r="I30" s="187" t="n"/>
      <c r="J30" s="187" t="n"/>
    </row>
    <row r="31">
      <c r="H31" s="187" t="n"/>
      <c r="I31" s="187" t="n"/>
      <c r="J31" s="187" t="n"/>
    </row>
  </sheetData>
  <mergeCells count="12">
    <mergeCell ref="B28:G28"/>
    <mergeCell ref="H8:H9"/>
    <mergeCell ref="G8:G9"/>
    <mergeCell ref="A19:B19"/>
    <mergeCell ref="E13:E14"/>
    <mergeCell ref="G13:G14"/>
    <mergeCell ref="G2:G5"/>
    <mergeCell ref="E2:E5"/>
    <mergeCell ref="A14:B14"/>
    <mergeCell ref="F2:F5"/>
    <mergeCell ref="E17:G17"/>
    <mergeCell ref="I8:J9"/>
  </mergeCells>
  <pageMargins left="0.7" right="0.7" top="0.75" bottom="0.75" header="0.3" footer="0.3"/>
  <pageSetup orientation="portrait" paperSize="9" horizontalDpi="4294967293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41"/>
  <sheetViews>
    <sheetView workbookViewId="0">
      <selection activeCell="I42" sqref="I42"/>
    </sheetView>
  </sheetViews>
  <sheetFormatPr baseColWidth="10" defaultColWidth="11.42578125" defaultRowHeight="15"/>
  <cols>
    <col width="12" customWidth="1" style="155" min="1" max="1"/>
    <col width="13" customWidth="1" style="85" min="2" max="2"/>
    <col width="9.85546875" customWidth="1" style="155" min="3" max="3"/>
    <col width="11.5703125" customWidth="1" style="85" min="4" max="4"/>
    <col width="8" bestFit="1" customWidth="1" style="85" min="5" max="5"/>
    <col width="8.42578125" customWidth="1" style="155" min="6" max="6"/>
    <col width="7.7109375" bestFit="1" customWidth="1" style="155" min="7" max="7"/>
    <col width="10.28515625" bestFit="1" customWidth="1" style="155" min="8" max="8"/>
    <col width="10.5703125" bestFit="1" customWidth="1" style="155" min="9" max="9"/>
    <col width="7.7109375" bestFit="1" customWidth="1" style="155" min="10" max="11"/>
    <col width="10" bestFit="1" customWidth="1" style="155" min="12" max="12"/>
    <col width="7.7109375" bestFit="1" customWidth="1" style="155" min="13" max="14"/>
    <col width="3.5703125" customWidth="1" style="155" min="15" max="15"/>
    <col width="40.140625" bestFit="1" customWidth="1" style="155" min="16" max="16"/>
    <col width="12.7109375" customWidth="1" style="155" min="17" max="17"/>
    <col width="11.42578125" customWidth="1" style="155" min="18" max="18"/>
    <col width="10.7109375" bestFit="1" customWidth="1" style="155" min="19" max="19"/>
    <col width="11.42578125" customWidth="1" style="155" min="20" max="16384"/>
  </cols>
  <sheetData>
    <row r="1" ht="15.75" customHeight="1" s="343">
      <c r="A1" s="315" t="inlineStr">
        <is>
          <t xml:space="preserve">A imprimer </t>
        </is>
      </c>
      <c r="B1" s="373" t="n"/>
      <c r="C1" s="315" t="inlineStr">
        <is>
          <t>Chemin</t>
        </is>
      </c>
      <c r="D1" s="372" t="n"/>
      <c r="E1" s="373" t="n"/>
      <c r="F1" s="236" t="inlineStr">
        <is>
          <t xml:space="preserve">Sorti ? </t>
        </is>
      </c>
    </row>
    <row r="2">
      <c r="A2" s="313" t="inlineStr">
        <is>
          <t>Justif réduc générale</t>
        </is>
      </c>
      <c r="B2" s="373" t="n"/>
      <c r="C2" s="314" t="inlineStr">
        <is>
          <t>BANCO Mensuel -&gt; 10 (le 2ème)</t>
        </is>
      </c>
      <c r="D2" s="372" t="n"/>
      <c r="E2" s="373" t="n"/>
      <c r="F2" s="230" t="n"/>
    </row>
    <row r="3">
      <c r="A3" s="85" t="n"/>
      <c r="B3" s="155" t="n"/>
    </row>
    <row r="4">
      <c r="A4" s="322" t="inlineStr">
        <is>
          <t>SANS FDM</t>
        </is>
      </c>
      <c r="B4" s="372" t="n"/>
      <c r="C4" s="372" t="n"/>
      <c r="D4" s="372" t="n"/>
      <c r="E4" s="372" t="n"/>
      <c r="F4" s="372" t="n"/>
      <c r="G4" s="372" t="n"/>
      <c r="H4" s="372" t="n"/>
      <c r="I4" s="372" t="n"/>
      <c r="J4" s="372" t="n"/>
      <c r="K4" s="372" t="n"/>
      <c r="L4" s="372" t="n"/>
      <c r="M4" s="372" t="n"/>
      <c r="N4" s="373" t="n"/>
      <c r="P4" s="90" t="inlineStr">
        <is>
          <t>JUSTIF REDUC GENERALE Brut du mois</t>
        </is>
      </c>
      <c r="Q4" s="210" t="n">
        <v>0</v>
      </c>
    </row>
    <row r="5" ht="15.75" customHeight="1" s="343">
      <c r="A5" s="386" t="inlineStr">
        <is>
          <t>REDUCTION GENERALE URSSAF AVEC PROVISION (Théorique)</t>
        </is>
      </c>
      <c r="B5" s="372" t="n"/>
      <c r="C5" s="372" t="n"/>
      <c r="D5" s="372" t="n"/>
      <c r="E5" s="372" t="n"/>
      <c r="F5" s="372" t="n"/>
      <c r="G5" s="373" t="n"/>
      <c r="H5" s="387" t="inlineStr">
        <is>
          <t>REDUCTION GENERALE CHOMAGE AVEC PROVISION (Théorique)</t>
        </is>
      </c>
      <c r="I5" s="372" t="n"/>
      <c r="J5" s="372" t="n"/>
      <c r="K5" s="372" t="n"/>
      <c r="L5" s="372" t="n"/>
      <c r="M5" s="372" t="n"/>
      <c r="N5" s="373" t="n"/>
      <c r="P5" s="90">
        <f>'Tempo-Banco'!F70</f>
        <v/>
      </c>
      <c r="Q5" s="161">
        <f>'Tempo-Banco'!C81</f>
        <v/>
      </c>
    </row>
    <row r="6" ht="15.75" customHeight="1" s="343">
      <c r="A6" s="28" t="n"/>
      <c r="B6" s="13" t="n"/>
      <c r="C6" s="54" t="n"/>
      <c r="D6" s="13" t="n"/>
      <c r="E6" s="13" t="n"/>
      <c r="F6" s="54" t="n"/>
      <c r="G6" s="15" t="inlineStr">
        <is>
          <t>Taux</t>
        </is>
      </c>
      <c r="H6" s="157" t="n"/>
      <c r="I6" s="85" t="n"/>
      <c r="J6" s="155" t="n"/>
      <c r="K6" s="85" t="n"/>
      <c r="L6" s="85" t="n"/>
      <c r="M6" s="155" t="n"/>
      <c r="N6" s="19" t="inlineStr">
        <is>
          <t>Taux</t>
        </is>
      </c>
      <c r="P6" s="88" t="inlineStr">
        <is>
          <t>JUSTIF REDUC GENERALE Heures du mois</t>
        </is>
      </c>
      <c r="Q6" s="210" t="n">
        <v>0</v>
      </c>
    </row>
    <row r="7" ht="15.75" customHeight="1" s="343">
      <c r="A7" s="33" t="n"/>
      <c r="B7" s="388">
        <f>0.224/0.6</f>
        <v/>
      </c>
      <c r="C7" s="21" t="n"/>
      <c r="D7" s="34" t="n"/>
      <c r="E7" s="34" t="n"/>
      <c r="F7" s="21" t="n"/>
      <c r="G7" s="15" t="n"/>
      <c r="H7" s="35" t="n"/>
      <c r="I7" s="389">
        <f>0.0405/0.6</f>
        <v/>
      </c>
      <c r="J7" s="50" t="n"/>
      <c r="K7" s="122" t="n"/>
      <c r="L7" s="122" t="n"/>
      <c r="M7" s="50" t="n"/>
      <c r="N7" s="19" t="n"/>
      <c r="P7" s="88" t="inlineStr">
        <is>
          <t>JAL/RUB - Heures payés (addition des hrs)</t>
        </is>
      </c>
      <c r="Q7" s="211">
        <f>'Tempo-Banco'!G50</f>
        <v/>
      </c>
    </row>
    <row r="8" ht="15.75" customHeight="1" s="343">
      <c r="A8" s="33" t="n"/>
      <c r="B8" s="34" t="n">
        <v>1.6</v>
      </c>
      <c r="C8" s="21">
        <f>B9*B10/B11</f>
        <v/>
      </c>
      <c r="D8" s="34">
        <f>B8*C8</f>
        <v/>
      </c>
      <c r="E8" s="34">
        <f>D8-1</f>
        <v/>
      </c>
      <c r="F8" s="21">
        <f>E8*1.1</f>
        <v/>
      </c>
      <c r="G8" s="390">
        <f>F8*B7</f>
        <v/>
      </c>
      <c r="H8" s="35" t="n"/>
      <c r="I8" s="122" t="n">
        <v>1.6</v>
      </c>
      <c r="J8" s="50">
        <f>I9*I10/I11</f>
        <v/>
      </c>
      <c r="K8" s="122">
        <f>I8*J8</f>
        <v/>
      </c>
      <c r="L8" s="122">
        <f>K8-1</f>
        <v/>
      </c>
      <c r="M8" s="50">
        <f>L8*1.1</f>
        <v/>
      </c>
      <c r="N8" s="391">
        <f>M8*I7</f>
        <v/>
      </c>
      <c r="P8" s="91" t="inlineStr">
        <is>
          <t>JUSTIF REDUC GENERALE Total Urssaf</t>
        </is>
      </c>
      <c r="Q8" s="308" t="n">
        <v>0</v>
      </c>
    </row>
    <row r="9" ht="15.75" customHeight="1" s="343">
      <c r="A9" s="28" t="inlineStr">
        <is>
          <t>Hrs trav</t>
        </is>
      </c>
      <c r="B9" s="29" t="n">
        <v>0</v>
      </c>
      <c r="C9" s="54" t="n"/>
      <c r="D9" s="13" t="n"/>
      <c r="E9" s="13" t="n"/>
      <c r="F9" s="54" t="n"/>
      <c r="G9" s="30" t="n"/>
      <c r="H9" s="157" t="inlineStr">
        <is>
          <t>Hrs trav</t>
        </is>
      </c>
      <c r="I9" s="31">
        <f>B9</f>
        <v/>
      </c>
      <c r="J9" s="155" t="n"/>
      <c r="K9" s="85" t="n"/>
      <c r="L9" s="85" t="n"/>
      <c r="M9" s="155" t="n"/>
      <c r="N9" s="32" t="n"/>
      <c r="P9" s="91" t="inlineStr">
        <is>
          <t>JAL/COT - Rubrique 3081</t>
        </is>
      </c>
      <c r="Q9" s="161">
        <f>+'Tempo-Banco'!C44</f>
        <v/>
      </c>
      <c r="S9" s="86" t="n"/>
      <c r="T9" s="86" t="n"/>
      <c r="U9" s="86" t="n"/>
    </row>
    <row r="10" ht="15.75" customHeight="1" s="343">
      <c r="A10" s="33" t="inlineStr">
        <is>
          <t xml:space="preserve">Smic    hor </t>
        </is>
      </c>
      <c r="B10" s="34" t="inlineStr">
        <is>
          <t>11.65</t>
        </is>
      </c>
      <c r="C10" s="54" t="n"/>
      <c r="D10" s="13" t="n"/>
      <c r="E10" s="13" t="n"/>
      <c r="F10" s="54" t="n"/>
      <c r="G10" s="30" t="n"/>
      <c r="H10" s="35" t="inlineStr">
        <is>
          <t xml:space="preserve">Smic    hor </t>
        </is>
      </c>
      <c r="I10" s="122" t="n">
        <v>11.65</v>
      </c>
      <c r="J10" s="155" t="n"/>
      <c r="K10" s="85" t="n"/>
      <c r="L10" s="85" t="n"/>
      <c r="M10" s="155" t="n"/>
      <c r="N10" s="32" t="n"/>
      <c r="P10" s="92" t="inlineStr">
        <is>
          <t>JUSTIF REDUC GENERALE  Total Retraite</t>
        </is>
      </c>
      <c r="Q10" s="210" t="n">
        <v>0</v>
      </c>
      <c r="S10" s="86" t="n"/>
      <c r="T10" s="86" t="n"/>
      <c r="U10" s="86" t="n"/>
    </row>
    <row r="11" ht="15.75" customHeight="1" s="343">
      <c r="A11" s="28" t="inlineStr">
        <is>
          <t>Brut</t>
        </is>
      </c>
      <c r="B11" s="34">
        <f>C11+D13</f>
        <v/>
      </c>
      <c r="C11" s="29" t="n">
        <v>0</v>
      </c>
      <c r="D11" s="13">
        <f>C11*10/100</f>
        <v/>
      </c>
      <c r="E11" s="13" t="n"/>
      <c r="F11" s="54" t="n"/>
      <c r="G11" s="30" t="n"/>
      <c r="H11" s="157" t="inlineStr">
        <is>
          <t>Brut</t>
        </is>
      </c>
      <c r="I11" s="122">
        <f>J11+K13</f>
        <v/>
      </c>
      <c r="J11" s="31">
        <f>C11</f>
        <v/>
      </c>
      <c r="K11" s="122">
        <f>J11*10/100</f>
        <v/>
      </c>
      <c r="L11" s="85" t="n"/>
      <c r="M11" s="155" t="n"/>
      <c r="N11" s="32" t="n"/>
      <c r="P11" s="92" t="inlineStr">
        <is>
          <t>JAL/COT - Rubrique 3208</t>
        </is>
      </c>
      <c r="Q11" s="212">
        <f>'Tempo-Banco'!C54</f>
        <v/>
      </c>
    </row>
    <row r="12" ht="15.75" customHeight="1" s="343">
      <c r="A12" s="36" t="inlineStr">
        <is>
          <t>Réduction</t>
        </is>
      </c>
      <c r="B12" s="37">
        <f>C11*1.21*G8</f>
        <v/>
      </c>
      <c r="C12" s="54" t="n"/>
      <c r="D12" s="13">
        <f>(C11+D11)*10/100</f>
        <v/>
      </c>
      <c r="E12" s="13" t="n"/>
      <c r="F12" s="54" t="n"/>
      <c r="G12" s="30" t="n"/>
      <c r="H12" s="38" t="inlineStr">
        <is>
          <t>Réduction</t>
        </is>
      </c>
      <c r="I12" s="39">
        <f>J11*1.21*N8</f>
        <v/>
      </c>
      <c r="J12" s="155" t="n"/>
      <c r="K12" s="122">
        <f>(J11+K11)*10/100</f>
        <v/>
      </c>
      <c r="L12" s="85" t="n"/>
      <c r="M12" s="155" t="n"/>
      <c r="N12" s="32" t="n"/>
      <c r="P12" s="93" t="inlineStr">
        <is>
          <t>JUSTIF REDUC GENERALE  Total Pôle  Emploi</t>
        </is>
      </c>
      <c r="Q12" s="213" t="n">
        <v>0</v>
      </c>
    </row>
    <row r="13" ht="15.75" customHeight="1" s="343">
      <c r="A13" s="40" t="n"/>
      <c r="B13" s="41" t="n"/>
      <c r="C13" s="42" t="n"/>
      <c r="D13" s="41">
        <f>SUM(D11:D12)</f>
        <v/>
      </c>
      <c r="E13" s="41" t="n"/>
      <c r="F13" s="42" t="n"/>
      <c r="G13" s="43" t="n"/>
      <c r="H13" s="44" t="n"/>
      <c r="I13" s="45" t="n"/>
      <c r="J13" s="46" t="n"/>
      <c r="K13" s="47">
        <f>SUM(K11:K12)</f>
        <v/>
      </c>
      <c r="L13" s="45" t="n"/>
      <c r="M13" s="46" t="n"/>
      <c r="N13" s="48" t="n"/>
      <c r="P13" s="93" t="inlineStr">
        <is>
          <t>JAL/COT - Rubrique 3101</t>
        </is>
      </c>
      <c r="Q13" s="212">
        <f>'Tempo-Banco'!C48</f>
        <v/>
      </c>
    </row>
    <row r="14" ht="15.75" customHeight="1" s="343">
      <c r="A14" s="392" t="inlineStr">
        <is>
          <t>REDUCTION GENERALE RETRAITE AVEC PROVISION (Théorique)</t>
        </is>
      </c>
      <c r="B14" s="372" t="n"/>
      <c r="C14" s="372" t="n"/>
      <c r="D14" s="372" t="n"/>
      <c r="E14" s="372" t="n"/>
      <c r="F14" s="372" t="n"/>
      <c r="G14" s="373" t="n"/>
      <c r="H14" s="328" t="inlineStr">
        <is>
          <t>(T/0,6) x ((1,6 x18 473 € / rémunération annuelle brute -1)*1,1)</t>
        </is>
      </c>
      <c r="I14" s="376" t="n"/>
      <c r="J14" s="376" t="n"/>
      <c r="K14" s="376" t="n"/>
      <c r="L14" s="376" t="n"/>
      <c r="M14" s="376" t="n"/>
      <c r="O14" s="86" t="n"/>
      <c r="P14" s="86" t="n"/>
      <c r="Q14" s="86" t="n"/>
      <c r="R14" s="86" t="n"/>
      <c r="S14" s="86" t="n"/>
    </row>
    <row r="15" ht="15.75" customHeight="1" s="343">
      <c r="A15" s="157" t="n"/>
      <c r="B15" s="85" t="n"/>
      <c r="C15" s="155" t="n"/>
      <c r="D15" s="85" t="n"/>
      <c r="E15" s="85" t="n"/>
      <c r="F15" s="155" t="n"/>
      <c r="G15" s="19" t="inlineStr">
        <is>
          <t>Taux</t>
        </is>
      </c>
      <c r="O15" s="86" t="n"/>
      <c r="R15" s="86" t="n"/>
      <c r="S15" s="86" t="n"/>
    </row>
    <row r="16" ht="15.75" customHeight="1" s="343">
      <c r="A16" s="35" t="n"/>
      <c r="B16" s="389">
        <f>0.0601/0.6</f>
        <v/>
      </c>
      <c r="C16" s="50" t="n"/>
      <c r="D16" s="122" t="n"/>
      <c r="E16" s="122" t="n"/>
      <c r="F16" s="50" t="n"/>
      <c r="G16" s="19" t="n"/>
      <c r="H16" s="333" t="inlineStr">
        <is>
          <t>TOTAL REDUCTION AVEC PROSIVSION</t>
        </is>
      </c>
      <c r="I16" s="372" t="n"/>
      <c r="J16" s="372" t="n"/>
      <c r="K16" s="373" t="n"/>
      <c r="L16" s="87">
        <f>B12+B21+I12</f>
        <v/>
      </c>
      <c r="O16" s="86" t="n"/>
      <c r="R16" s="86" t="n"/>
      <c r="S16" s="86" t="n"/>
    </row>
    <row r="17" ht="15.75" customHeight="1" s="343">
      <c r="A17" s="35" t="n"/>
      <c r="B17" s="122" t="n">
        <v>1.6</v>
      </c>
      <c r="C17" s="50">
        <f>B18*B19/B20</f>
        <v/>
      </c>
      <c r="D17" s="122">
        <f>B17*C17</f>
        <v/>
      </c>
      <c r="E17" s="122">
        <f>D17-1</f>
        <v/>
      </c>
      <c r="F17" s="50">
        <f>E17*1.1</f>
        <v/>
      </c>
      <c r="G17" s="391">
        <f>F17*B16</f>
        <v/>
      </c>
      <c r="I17" s="52" t="n"/>
      <c r="J17" s="52" t="n"/>
      <c r="K17" s="52" t="n"/>
      <c r="O17" s="86" t="n"/>
      <c r="R17" s="86" t="n"/>
      <c r="S17" s="86" t="n"/>
    </row>
    <row r="18">
      <c r="A18" s="157" t="inlineStr">
        <is>
          <t>Hrs trav</t>
        </is>
      </c>
      <c r="B18" s="31">
        <f>B9</f>
        <v/>
      </c>
      <c r="C18" s="155" t="n"/>
      <c r="D18" s="85" t="n"/>
      <c r="E18" s="85" t="n"/>
      <c r="F18" s="155" t="n"/>
      <c r="G18" s="32" t="n"/>
      <c r="I18" s="154" t="n"/>
      <c r="J18" s="154" t="n"/>
    </row>
    <row r="19" ht="15.75" customHeight="1" s="343">
      <c r="A19" s="35" t="inlineStr">
        <is>
          <t xml:space="preserve">Smic    hor </t>
        </is>
      </c>
      <c r="B19" s="122" t="n">
        <v>11.65</v>
      </c>
      <c r="C19" s="155" t="n"/>
      <c r="D19" s="85" t="n"/>
      <c r="E19" s="85" t="n"/>
      <c r="F19" s="155" t="n"/>
      <c r="G19" s="32" t="n"/>
      <c r="L19" s="155" t="n"/>
    </row>
    <row r="20" ht="15.75" customHeight="1" s="343">
      <c r="A20" s="157" t="inlineStr">
        <is>
          <t>Brut</t>
        </is>
      </c>
      <c r="B20" s="122">
        <f>C20+D22</f>
        <v/>
      </c>
      <c r="C20" s="31">
        <f>C11</f>
        <v/>
      </c>
      <c r="D20" s="122">
        <f>C20*10/100</f>
        <v/>
      </c>
      <c r="E20" s="85" t="n"/>
      <c r="F20" s="155" t="n"/>
      <c r="G20" s="32" t="n"/>
      <c r="K20" s="55" t="n"/>
      <c r="L20" s="56" t="n"/>
      <c r="M20" s="55" t="n"/>
      <c r="N20" s="55" t="n"/>
    </row>
    <row r="21">
      <c r="A21" s="57" t="inlineStr">
        <is>
          <t>Réduction</t>
        </is>
      </c>
      <c r="B21" s="58">
        <f>C20*1.21*G17</f>
        <v/>
      </c>
      <c r="C21" s="155" t="n"/>
      <c r="D21" s="122">
        <f>(C20+D20)*10/100</f>
        <v/>
      </c>
      <c r="E21" s="85" t="n"/>
      <c r="F21" s="155" t="n"/>
      <c r="G21" s="32" t="n"/>
    </row>
    <row r="22" ht="15.75" customHeight="1" s="343">
      <c r="A22" s="44" t="n"/>
      <c r="B22" s="45" t="n"/>
      <c r="C22" s="46" t="n"/>
      <c r="D22" s="47">
        <f>SUM(D20:D21)</f>
        <v/>
      </c>
      <c r="E22" s="45" t="n"/>
      <c r="F22" s="46" t="n"/>
      <c r="G22" s="48" t="n"/>
    </row>
    <row r="23" ht="15.75" customHeight="1" s="343">
      <c r="A23" s="393" t="inlineStr">
        <is>
          <t>AVEC FDM</t>
        </is>
      </c>
      <c r="B23" s="372" t="n"/>
      <c r="C23" s="372" t="n"/>
      <c r="D23" s="372" t="n"/>
      <c r="E23" s="372" t="n"/>
      <c r="F23" s="372" t="n"/>
      <c r="G23" s="372" t="n"/>
      <c r="H23" s="372" t="n"/>
      <c r="I23" s="372" t="n"/>
      <c r="J23" s="372" t="n"/>
      <c r="K23" s="372" t="n"/>
      <c r="L23" s="372" t="n"/>
      <c r="M23" s="372" t="n"/>
      <c r="N23" s="373" t="n"/>
    </row>
    <row r="24" ht="15.75" customHeight="1" s="343">
      <c r="A24" s="386" t="inlineStr">
        <is>
          <t>REDUCTION GENERALE URSSAF SANS PROVISION (Réelle)</t>
        </is>
      </c>
      <c r="B24" s="372" t="n"/>
      <c r="C24" s="372" t="n"/>
      <c r="D24" s="372" t="n"/>
      <c r="E24" s="372" t="n"/>
      <c r="F24" s="372" t="n"/>
      <c r="G24" s="373" t="n"/>
      <c r="H24" s="387" t="inlineStr">
        <is>
          <t>REDUCTION GENERALE CHOMAGE SANS PROVISION (Réelle)</t>
        </is>
      </c>
      <c r="I24" s="372" t="n"/>
      <c r="J24" s="372" t="n"/>
      <c r="K24" s="372" t="n"/>
      <c r="L24" s="372" t="n"/>
      <c r="M24" s="372" t="n"/>
      <c r="N24" s="373" t="n"/>
    </row>
    <row r="25">
      <c r="A25" s="28" t="n"/>
      <c r="B25" s="13" t="n"/>
      <c r="C25" s="54" t="n"/>
      <c r="D25" s="13" t="n"/>
      <c r="E25" s="13" t="n"/>
      <c r="F25" s="54" t="n"/>
      <c r="G25" s="15" t="inlineStr">
        <is>
          <t>Taux</t>
        </is>
      </c>
      <c r="H25" s="157" t="n"/>
      <c r="I25" s="85" t="n"/>
      <c r="J25" s="155" t="n"/>
      <c r="K25" s="85" t="n"/>
      <c r="L25" s="85" t="n"/>
      <c r="M25" s="155" t="n"/>
      <c r="N25" s="19" t="inlineStr">
        <is>
          <t>Taux</t>
        </is>
      </c>
    </row>
    <row r="26">
      <c r="A26" s="33" t="n"/>
      <c r="B26" s="388">
        <f>0.224/0.6</f>
        <v/>
      </c>
      <c r="C26" s="21" t="n"/>
      <c r="D26" s="34" t="n"/>
      <c r="E26" s="34" t="n"/>
      <c r="F26" s="21" t="n"/>
      <c r="G26" s="15" t="n"/>
      <c r="H26" s="35" t="n"/>
      <c r="I26" s="389">
        <f>0.0405/0.6</f>
        <v/>
      </c>
      <c r="J26" s="50" t="n"/>
      <c r="K26" s="122" t="n"/>
      <c r="L26" s="122" t="n"/>
      <c r="M26" s="50" t="n"/>
      <c r="N26" s="19" t="n"/>
    </row>
    <row r="27">
      <c r="A27" s="33" t="n"/>
      <c r="B27" s="34" t="n">
        <v>1.6</v>
      </c>
      <c r="C27" s="21">
        <f>B28*B29/B30</f>
        <v/>
      </c>
      <c r="D27" s="34">
        <f>C27*B27</f>
        <v/>
      </c>
      <c r="E27" s="34">
        <f>D27-1</f>
        <v/>
      </c>
      <c r="F27" s="21">
        <f>E27*1.1</f>
        <v/>
      </c>
      <c r="G27" s="390">
        <f>F27*B26</f>
        <v/>
      </c>
      <c r="H27" s="35" t="n"/>
      <c r="I27" s="122" t="n">
        <v>1.6</v>
      </c>
      <c r="J27" s="50">
        <f>I28*I29/I30</f>
        <v/>
      </c>
      <c r="K27" s="122">
        <f>J27*I27</f>
        <v/>
      </c>
      <c r="L27" s="122">
        <f>K27-1</f>
        <v/>
      </c>
      <c r="M27" s="50">
        <f>L27*1.1</f>
        <v/>
      </c>
      <c r="N27" s="391">
        <f>M27*I26</f>
        <v/>
      </c>
    </row>
    <row r="28">
      <c r="A28" s="28" t="inlineStr">
        <is>
          <t>Hrs trav</t>
        </is>
      </c>
      <c r="B28" s="29" t="n">
        <v>0</v>
      </c>
      <c r="C28" s="54" t="n"/>
      <c r="D28" s="13" t="n"/>
      <c r="E28" s="13" t="n"/>
      <c r="F28" s="54" t="n"/>
      <c r="G28" s="30" t="n"/>
      <c r="H28" s="157" t="inlineStr">
        <is>
          <t>Hrs trav</t>
        </is>
      </c>
      <c r="I28" s="31">
        <f>B28</f>
        <v/>
      </c>
      <c r="J28" s="155" t="n"/>
      <c r="K28" s="85" t="n"/>
      <c r="L28" s="85" t="n"/>
      <c r="M28" s="155" t="n"/>
      <c r="N28" s="32" t="n"/>
    </row>
    <row r="29">
      <c r="A29" s="28" t="n"/>
      <c r="B29" s="34" t="n">
        <v>11.65</v>
      </c>
      <c r="C29" s="54" t="n"/>
      <c r="D29" s="13" t="n"/>
      <c r="E29" s="13" t="n"/>
      <c r="F29" s="54" t="n"/>
      <c r="G29" s="30" t="n"/>
      <c r="H29" s="157" t="n"/>
      <c r="I29" s="122" t="n">
        <v>11.65</v>
      </c>
      <c r="J29" s="155" t="n"/>
      <c r="K29" s="85" t="n"/>
      <c r="L29" s="85" t="n"/>
      <c r="M29" s="155" t="n"/>
      <c r="N29" s="32" t="n"/>
    </row>
    <row r="30">
      <c r="A30" s="28" t="inlineStr">
        <is>
          <t>Brut</t>
        </is>
      </c>
      <c r="B30" s="29" t="n">
        <v>0</v>
      </c>
      <c r="C30" s="54" t="n"/>
      <c r="D30" s="13" t="n"/>
      <c r="E30" s="13" t="n"/>
      <c r="F30" s="54" t="n"/>
      <c r="G30" s="30" t="n"/>
      <c r="H30" s="157" t="inlineStr">
        <is>
          <t>Brut</t>
        </is>
      </c>
      <c r="I30" s="31">
        <f>B30</f>
        <v/>
      </c>
      <c r="J30" s="155" t="n"/>
      <c r="K30" s="85" t="n"/>
      <c r="L30" s="85" t="n"/>
      <c r="M30" s="155" t="n"/>
      <c r="N30" s="32" t="n"/>
    </row>
    <row r="31">
      <c r="A31" s="36" t="inlineStr">
        <is>
          <t>Réduction</t>
        </is>
      </c>
      <c r="B31" s="37">
        <f>B30*G27</f>
        <v/>
      </c>
      <c r="C31" s="54" t="n"/>
      <c r="D31" s="13" t="n"/>
      <c r="E31" s="13" t="n"/>
      <c r="F31" s="54" t="n"/>
      <c r="G31" s="30" t="n"/>
      <c r="H31" s="38" t="inlineStr">
        <is>
          <t>Réduction</t>
        </is>
      </c>
      <c r="I31" s="39">
        <f>I30*N27</f>
        <v/>
      </c>
      <c r="J31" s="54" t="n"/>
      <c r="K31" s="85" t="n"/>
      <c r="L31" s="85" t="n"/>
      <c r="M31" s="155" t="n"/>
      <c r="N31" s="32" t="n"/>
    </row>
    <row r="32">
      <c r="A32" s="44" t="n"/>
      <c r="B32" s="45" t="n"/>
      <c r="C32" s="45" t="n"/>
      <c r="D32" s="45" t="n"/>
      <c r="E32" s="45" t="n"/>
      <c r="F32" s="46" t="n"/>
      <c r="G32" s="48" t="n"/>
      <c r="H32" s="44" t="n"/>
      <c r="I32" s="45" t="n"/>
      <c r="J32" s="45" t="n"/>
      <c r="K32" s="45" t="n"/>
      <c r="L32" s="45" t="n"/>
      <c r="M32" s="46" t="n"/>
      <c r="N32" s="48" t="n"/>
    </row>
    <row r="33" ht="15.75" customHeight="1" s="343">
      <c r="A33" s="392" t="inlineStr">
        <is>
          <t>REDUCTION GENERALE RETRAITE SANS PROVISION (Réelle)</t>
        </is>
      </c>
      <c r="B33" s="372" t="n"/>
      <c r="C33" s="372" t="n"/>
      <c r="D33" s="372" t="n"/>
      <c r="E33" s="372" t="n"/>
      <c r="F33" s="372" t="n"/>
      <c r="G33" s="373" t="n"/>
      <c r="H33" s="328" t="inlineStr">
        <is>
          <t>(T/0,6) x ((1,6 x18 473 € / rémunération annuelle brute -1)*1,1)</t>
        </is>
      </c>
      <c r="I33" s="376" t="n"/>
      <c r="J33" s="376" t="n"/>
      <c r="K33" s="376" t="n"/>
      <c r="L33" s="376" t="n"/>
      <c r="M33" s="376" t="n"/>
    </row>
    <row r="34">
      <c r="A34" s="157" t="n"/>
      <c r="B34" s="85" t="n"/>
      <c r="C34" s="155" t="n"/>
      <c r="D34" s="85" t="n"/>
      <c r="E34" s="85" t="n"/>
      <c r="F34" s="155" t="n"/>
      <c r="G34" s="19" t="inlineStr">
        <is>
          <t>Taux</t>
        </is>
      </c>
      <c r="M34" s="54" t="n"/>
    </row>
    <row r="35" ht="15" customHeight="1" s="343">
      <c r="A35" s="157" t="n"/>
      <c r="B35" s="389">
        <f>0.0601/0.6</f>
        <v/>
      </c>
      <c r="C35" s="50" t="n"/>
      <c r="D35" s="122" t="n"/>
      <c r="E35" s="122" t="n"/>
      <c r="F35" s="50" t="n"/>
      <c r="G35" s="19" t="n"/>
      <c r="H35" s="327" t="inlineStr">
        <is>
          <t>TOTAL REDUCTION SANS PROVISION</t>
        </is>
      </c>
      <c r="I35" s="372" t="n"/>
      <c r="J35" s="372" t="n"/>
      <c r="K35" s="373" t="n"/>
      <c r="L35" s="96">
        <f>B31+B40+I31</f>
        <v/>
      </c>
    </row>
    <row r="36" ht="15" customHeight="1" s="343">
      <c r="A36" s="157" t="n"/>
      <c r="B36" s="122" t="n">
        <v>1.6</v>
      </c>
      <c r="C36" s="50">
        <f>B37*B38/B39</f>
        <v/>
      </c>
      <c r="D36" s="122">
        <f>C36*B36</f>
        <v/>
      </c>
      <c r="E36" s="122">
        <f>D36-1</f>
        <v/>
      </c>
      <c r="F36" s="50">
        <f>E36*1.1</f>
        <v/>
      </c>
      <c r="G36" s="391">
        <f>F36*B35</f>
        <v/>
      </c>
    </row>
    <row r="37">
      <c r="A37" s="157" t="inlineStr">
        <is>
          <t>Hrs trav</t>
        </is>
      </c>
      <c r="B37" s="31">
        <f>B28</f>
        <v/>
      </c>
      <c r="C37" s="155" t="n"/>
      <c r="D37" s="85" t="n"/>
      <c r="E37" s="85" t="n"/>
      <c r="F37" s="155" t="n"/>
      <c r="G37" s="32" t="n"/>
    </row>
    <row r="38">
      <c r="A38" s="157" t="n"/>
      <c r="B38" s="122" t="n">
        <v>11.65</v>
      </c>
      <c r="C38" s="155" t="n"/>
      <c r="D38" s="85" t="n"/>
      <c r="E38" s="85" t="n"/>
      <c r="F38" s="155" t="n"/>
      <c r="G38" s="32" t="n"/>
    </row>
    <row r="39">
      <c r="A39" s="157" t="inlineStr">
        <is>
          <t>Brut</t>
        </is>
      </c>
      <c r="B39" s="31">
        <f>B30</f>
        <v/>
      </c>
      <c r="C39" s="155" t="n"/>
      <c r="D39" s="85" t="n"/>
      <c r="E39" s="85" t="n"/>
      <c r="F39" s="155" t="n"/>
      <c r="G39" s="32" t="n"/>
    </row>
    <row r="40">
      <c r="A40" s="57" t="inlineStr">
        <is>
          <t>Réduction</t>
        </is>
      </c>
      <c r="B40" s="58">
        <f>B39*G36</f>
        <v/>
      </c>
      <c r="C40" s="155" t="n"/>
      <c r="D40" s="85" t="n"/>
      <c r="E40" s="85" t="n"/>
      <c r="F40" s="155" t="n"/>
      <c r="G40" s="32" t="n"/>
    </row>
    <row r="41">
      <c r="A41" s="44" t="n"/>
      <c r="B41" s="45" t="n"/>
      <c r="C41" s="45" t="n"/>
      <c r="D41" s="45" t="n"/>
      <c r="E41" s="45" t="n"/>
      <c r="F41" s="46" t="n"/>
      <c r="G41" s="48" t="n"/>
    </row>
  </sheetData>
  <mergeCells count="16">
    <mergeCell ref="C2:E2"/>
    <mergeCell ref="A14:G14"/>
    <mergeCell ref="C1:E1"/>
    <mergeCell ref="A2:B2"/>
    <mergeCell ref="H33:M33"/>
    <mergeCell ref="H5:N5"/>
    <mergeCell ref="A33:G33"/>
    <mergeCell ref="A4:N4"/>
    <mergeCell ref="H14:M14"/>
    <mergeCell ref="H35:K35"/>
    <mergeCell ref="A24:G24"/>
    <mergeCell ref="H16:K16"/>
    <mergeCell ref="A1:B1"/>
    <mergeCell ref="A23:N23"/>
    <mergeCell ref="H24:N24"/>
    <mergeCell ref="A5:G5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B19" sqref="B18:B19"/>
    </sheetView>
  </sheetViews>
  <sheetFormatPr baseColWidth="10" defaultRowHeight="15"/>
  <cols>
    <col width="41.28515625" bestFit="1" customWidth="1" style="343" min="1" max="1"/>
    <col width="30.7109375" customWidth="1" style="343" min="2" max="2"/>
    <col width="42" bestFit="1" customWidth="1" style="343" min="4" max="4"/>
  </cols>
  <sheetData>
    <row r="1" ht="15.75" customHeight="1" s="343">
      <c r="A1" s="315" t="inlineStr">
        <is>
          <t xml:space="preserve">A imprimer </t>
        </is>
      </c>
      <c r="B1" s="315" t="inlineStr">
        <is>
          <t>Chemin</t>
        </is>
      </c>
      <c r="C1" s="238" t="inlineStr">
        <is>
          <t xml:space="preserve">Sorti ? </t>
        </is>
      </c>
      <c r="D1" s="156" t="n"/>
      <c r="E1" s="154" t="n"/>
    </row>
    <row r="2" ht="12.75" customHeight="1" s="343">
      <c r="A2" s="230" t="inlineStr">
        <is>
          <t>Justif allocations familiales</t>
        </is>
      </c>
      <c r="B2" s="230" t="inlineStr">
        <is>
          <t>BANCO Mensuel -&gt; 10 (le 2ème)</t>
        </is>
      </c>
      <c r="C2" s="231" t="n"/>
      <c r="D2" s="156" t="n"/>
      <c r="E2" s="154" t="n"/>
    </row>
    <row r="3" ht="12.75" customHeight="1" s="343">
      <c r="A3" s="230" t="inlineStr">
        <is>
          <t>Justif CET</t>
        </is>
      </c>
      <c r="B3" s="230" t="inlineStr">
        <is>
          <t>BANCO Mensuel -&gt; 10 (le 2ème)</t>
        </is>
      </c>
      <c r="C3" s="231" t="n"/>
      <c r="D3" s="156" t="n"/>
      <c r="E3" s="154" t="n"/>
    </row>
    <row r="4" ht="12.75" customHeight="1" s="343">
      <c r="A4" s="230" t="inlineStr">
        <is>
          <t>Justif maladie</t>
        </is>
      </c>
      <c r="B4" s="230" t="inlineStr">
        <is>
          <t>BANCO Mensuel -&gt; 10 (le 2ème)</t>
        </is>
      </c>
      <c r="C4" s="231" t="n"/>
      <c r="D4" s="156" t="n"/>
      <c r="E4" s="154" t="n"/>
    </row>
    <row r="5" ht="12.75" customHeight="1" s="343">
      <c r="A5" s="232" t="inlineStr">
        <is>
          <t>Justif TEPA</t>
        </is>
      </c>
      <c r="B5" s="230" t="inlineStr">
        <is>
          <t>BANCO Mensuel -&gt; 10 (le 2ème)</t>
        </is>
      </c>
      <c r="C5" s="231" t="n"/>
      <c r="D5" s="157" t="n"/>
      <c r="E5" s="155" t="n"/>
    </row>
    <row r="6" s="343"/>
    <row r="7" s="343"/>
    <row r="8">
      <c r="A8" s="334" t="inlineStr">
        <is>
          <t>ALLOCATIONS FAMILIALES</t>
        </is>
      </c>
      <c r="B8" s="373" t="n"/>
      <c r="D8" s="336" t="inlineStr">
        <is>
          <t>CET</t>
        </is>
      </c>
      <c r="E8" s="373" t="n"/>
    </row>
    <row r="9">
      <c r="A9" s="90" t="inlineStr">
        <is>
          <t>JUSTIF AF ALLOCATION - Brut du mois</t>
        </is>
      </c>
      <c r="B9" s="137" t="n">
        <v>0</v>
      </c>
      <c r="D9" s="94" t="inlineStr">
        <is>
          <t>JUSTIF CET - Total général brut abbatu cumulé</t>
        </is>
      </c>
      <c r="E9" s="138" t="n">
        <v>0</v>
      </c>
    </row>
    <row r="10">
      <c r="A10" s="90">
        <f>'Tempo-Banco'!F70</f>
        <v/>
      </c>
      <c r="B10" s="160">
        <f>'Tempo-Banco'!C81</f>
        <v/>
      </c>
      <c r="D10" s="94" t="inlineStr">
        <is>
          <t>JAL/COT - Rubrique 3201 + 3202</t>
        </is>
      </c>
      <c r="E10" s="161">
        <f>'Tempo-Banco'!C52+'Tempo-Banco'!C53</f>
        <v/>
      </c>
    </row>
    <row r="11" ht="15" customHeight="1" s="343">
      <c r="A11" s="90" t="inlineStr">
        <is>
          <t>JUSTIFICATIF AF - Heures du mois</t>
        </is>
      </c>
      <c r="B11" s="137" t="n">
        <v>0</v>
      </c>
      <c r="D11" s="86" t="n"/>
      <c r="E11" s="86" t="n"/>
    </row>
    <row r="12" ht="15" customHeight="1" s="343">
      <c r="A12" s="90">
        <f>'Tempo-Banco'!F50</f>
        <v/>
      </c>
      <c r="B12" s="161">
        <f>'Tempo-Banco'!G50</f>
        <v/>
      </c>
      <c r="D12" s="337" t="inlineStr">
        <is>
          <t>MALADIE</t>
        </is>
      </c>
      <c r="E12" s="373" t="n"/>
    </row>
    <row r="13" ht="19.5" customHeight="1" s="343">
      <c r="A13" s="89" t="inlineStr">
        <is>
          <t>JUSTIFICATIF AF - Total général base majorée</t>
        </is>
      </c>
      <c r="B13" s="137" t="n">
        <v>0</v>
      </c>
      <c r="D13" s="88" t="inlineStr">
        <is>
          <t>JUSTIF MALADIE -  Base de calcul de la maladie</t>
        </is>
      </c>
      <c r="E13" s="136" t="n">
        <v>0</v>
      </c>
    </row>
    <row r="14">
      <c r="A14" s="89" t="inlineStr">
        <is>
          <t>JAL/COT - Rubrique 3006</t>
        </is>
      </c>
      <c r="B14" s="161">
        <f>'Tempo-Banco'!C40</f>
        <v/>
      </c>
      <c r="D14" s="88" t="inlineStr">
        <is>
          <t>JAL/COT - Rubrique  3007</t>
        </is>
      </c>
      <c r="E14" s="161">
        <f>'Tempo-Banco'!C41</f>
        <v/>
      </c>
    </row>
    <row r="16">
      <c r="A16" s="335" t="n"/>
    </row>
    <row r="17">
      <c r="A17" s="273" t="n"/>
      <c r="B17" s="274" t="n"/>
    </row>
    <row r="18">
      <c r="A18" s="273" t="n"/>
      <c r="B18" s="274" t="n"/>
    </row>
  </sheetData>
  <mergeCells count="4">
    <mergeCell ref="D8:E8"/>
    <mergeCell ref="A8:B8"/>
    <mergeCell ref="A16:B16"/>
    <mergeCell ref="D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9" sqref="B19"/>
    </sheetView>
  </sheetViews>
  <sheetFormatPr baseColWidth="10" defaultRowHeight="15"/>
  <cols>
    <col width="38.28515625" customWidth="1" style="343" min="1" max="1"/>
    <col width="21.28515625" customWidth="1" style="343" min="2" max="5"/>
    <col width="12.85546875" bestFit="1" customWidth="1" style="343" min="8" max="8"/>
  </cols>
  <sheetData>
    <row r="1" ht="15.75" customHeight="1" s="343">
      <c r="A1" s="315" t="inlineStr">
        <is>
          <t xml:space="preserve">A imprimer </t>
        </is>
      </c>
      <c r="B1" s="315" t="inlineStr">
        <is>
          <t>Chemin</t>
        </is>
      </c>
      <c r="C1" s="315" t="inlineStr">
        <is>
          <t xml:space="preserve">Sorti ? </t>
        </is>
      </c>
    </row>
    <row r="2" s="343">
      <c r="A2" s="233" t="inlineStr">
        <is>
          <t>Transport</t>
        </is>
      </c>
      <c r="B2" s="235" t="inlineStr">
        <is>
          <t>Banco Mensuel -&gt; 11</t>
        </is>
      </c>
      <c r="C2" s="235" t="n"/>
    </row>
    <row r="3" s="343"/>
    <row r="4">
      <c r="A4" s="336" t="inlineStr">
        <is>
          <t>VERSEMENT MOBILITE</t>
        </is>
      </c>
      <c r="B4" s="373" t="n"/>
    </row>
    <row r="5">
      <c r="A5" s="94" t="inlineStr">
        <is>
          <t>JUSTIF TRANSPORT - Répartition par zone</t>
        </is>
      </c>
      <c r="B5" s="152" t="n">
        <v>0</v>
      </c>
    </row>
    <row r="6">
      <c r="A6" s="94" t="inlineStr">
        <is>
          <t>JAL/COT - Montant Rubrique 3050</t>
        </is>
      </c>
      <c r="B6" s="214">
        <f>'Tempo-Banco'!C43</f>
        <v/>
      </c>
    </row>
    <row r="7">
      <c r="A7" s="94" t="inlineStr">
        <is>
          <t>DSN Onglet 1</t>
        </is>
      </c>
      <c r="B7" s="152" t="n">
        <v>0</v>
      </c>
    </row>
  </sheetData>
  <mergeCells count="1">
    <mergeCell ref="A4:B4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2"/>
  <sheetViews>
    <sheetView zoomScaleNormal="100" workbookViewId="0">
      <selection activeCell="B14" sqref="B14"/>
    </sheetView>
  </sheetViews>
  <sheetFormatPr baseColWidth="10" defaultRowHeight="15"/>
  <cols>
    <col width="12.42578125" bestFit="1" customWidth="1" style="343" min="1" max="1"/>
    <col width="16.42578125" customWidth="1" style="343" min="2" max="2"/>
    <col width="5" customWidth="1" style="343" min="3" max="3"/>
    <col width="10.28515625" bestFit="1" customWidth="1" style="9" min="4" max="4"/>
    <col width="11.7109375" customWidth="1" style="343" min="5" max="5"/>
    <col width="5.140625" customWidth="1" style="343" min="6" max="6"/>
    <col width="51.7109375" bestFit="1" customWidth="1" style="343" min="7" max="7"/>
    <col width="5.28515625" customWidth="1" style="343" min="9" max="9"/>
    <col width="30.28515625" bestFit="1" customWidth="1" style="343" min="10" max="10"/>
  </cols>
  <sheetData>
    <row r="1" ht="15.75" customHeight="1" s="343">
      <c r="A1" s="315" t="inlineStr">
        <is>
          <t xml:space="preserve">A imprimer </t>
        </is>
      </c>
      <c r="B1" s="339" t="inlineStr">
        <is>
          <t>Chemin</t>
        </is>
      </c>
      <c r="C1" s="379" t="n"/>
      <c r="D1" s="379" t="n"/>
      <c r="E1" s="379" t="n"/>
      <c r="F1" s="379" t="n"/>
      <c r="G1" s="379" t="n"/>
      <c r="H1" s="315" t="inlineStr">
        <is>
          <t xml:space="preserve">Sorti ? </t>
        </is>
      </c>
    </row>
    <row r="2" s="343">
      <c r="A2" s="235" t="inlineStr">
        <is>
          <t>PAS</t>
        </is>
      </c>
      <c r="B2" s="338" t="inlineStr">
        <is>
          <t xml:space="preserve">BANCO Edition -&gt; Situation salarié PAS -&gt; Sélectionner historique des taux et prélèvements </t>
        </is>
      </c>
      <c r="C2" s="372" t="n"/>
      <c r="D2" s="372" t="n"/>
      <c r="E2" s="372" t="n"/>
      <c r="F2" s="372" t="n"/>
      <c r="G2" s="373" t="n"/>
      <c r="H2" s="235" t="n"/>
    </row>
    <row r="3" s="343">
      <c r="D3" s="9" t="n"/>
    </row>
    <row r="4">
      <c r="A4" s="394" t="inlineStr">
        <is>
          <t>BULLETIN DE SALAIRE</t>
        </is>
      </c>
      <c r="B4" s="373" t="n"/>
      <c r="D4" s="394" t="inlineStr">
        <is>
          <t>HISTORIQUE PAS</t>
        </is>
      </c>
      <c r="E4" s="373" t="n"/>
      <c r="G4" s="345" t="inlineStr">
        <is>
          <t>VERIFICATION CALCUL</t>
        </is>
      </c>
      <c r="H4" s="373" t="n"/>
      <c r="J4" s="102" t="inlineStr">
        <is>
          <t>JAL/RUB - Rubrique 5110</t>
        </is>
      </c>
      <c r="K4" s="161">
        <f>'Tempo-Banco'!C91</f>
        <v/>
      </c>
    </row>
    <row r="5">
      <c r="A5" s="97" t="inlineStr">
        <is>
          <t>INTERIMAIRE</t>
        </is>
      </c>
      <c r="B5" s="98" t="n"/>
      <c r="D5" s="65" t="inlineStr">
        <is>
          <t xml:space="preserve">BASE </t>
        </is>
      </c>
      <c r="E5" s="138" t="n">
        <v>0</v>
      </c>
      <c r="G5" s="344" t="inlineStr">
        <is>
          <t>BASE (fiche de paie clarifiée)</t>
        </is>
      </c>
      <c r="H5" s="373" t="n"/>
      <c r="J5" s="102" t="inlineStr">
        <is>
          <t>HISTORIQUE PAS - Montant Total</t>
        </is>
      </c>
      <c r="K5" s="217" t="n">
        <v>0</v>
      </c>
    </row>
    <row r="6">
      <c r="A6" s="65" t="inlineStr">
        <is>
          <t xml:space="preserve">BASE </t>
        </is>
      </c>
      <c r="B6" s="138" t="n">
        <v>0</v>
      </c>
      <c r="D6" s="65" t="inlineStr">
        <is>
          <t xml:space="preserve">TAUX </t>
        </is>
      </c>
      <c r="E6" s="215" t="n">
        <v>0</v>
      </c>
      <c r="G6" s="82" t="inlineStr">
        <is>
          <t>BRUT TOTAL</t>
        </is>
      </c>
      <c r="H6" s="308" t="n">
        <v>0</v>
      </c>
      <c r="K6" s="86" t="n"/>
      <c r="L6" s="86" t="n"/>
      <c r="M6" s="86" t="n"/>
      <c r="N6" s="86" t="n"/>
    </row>
    <row r="7">
      <c r="A7" s="65" t="inlineStr">
        <is>
          <t xml:space="preserve">TAUX </t>
        </is>
      </c>
      <c r="B7" s="215" t="n">
        <v>0</v>
      </c>
      <c r="D7" s="65" t="inlineStr">
        <is>
          <t>MONTANT</t>
        </is>
      </c>
      <c r="E7" s="216">
        <f>E5*E6/100</f>
        <v/>
      </c>
      <c r="G7" s="65" t="inlineStr">
        <is>
          <t>TOTAL DES COTISATIONS ET CONTRIBUTIONS SALARIALES</t>
        </is>
      </c>
      <c r="H7" s="308" t="n">
        <v>0</v>
      </c>
      <c r="K7" s="86" t="n"/>
      <c r="L7" s="86" t="n"/>
      <c r="M7" s="86" t="n"/>
      <c r="N7" s="86" t="n"/>
    </row>
    <row r="8">
      <c r="A8" s="65" t="inlineStr">
        <is>
          <t>MONTANT</t>
        </is>
      </c>
      <c r="B8" s="216">
        <f>B6*B7/100</f>
        <v/>
      </c>
      <c r="G8" s="82" t="inlineStr">
        <is>
          <t>CSG NON DEDUCTIBLE</t>
        </is>
      </c>
      <c r="H8" s="308" t="n">
        <v>0</v>
      </c>
    </row>
    <row r="9" ht="16.5" customHeight="1" s="343">
      <c r="A9" s="79" t="n"/>
      <c r="B9" s="79" t="n"/>
      <c r="G9" s="82" t="inlineStr">
        <is>
          <t>COMPLEMENTAIRE SANTE</t>
        </is>
      </c>
      <c r="H9" s="308" t="n">
        <v>0</v>
      </c>
    </row>
    <row r="10">
      <c r="G10" s="65" t="inlineStr">
        <is>
          <t>HEURES SUPPLEMENTAIRES</t>
        </is>
      </c>
      <c r="H10" s="308" t="n">
        <v>0</v>
      </c>
      <c r="I10" s="100" t="n"/>
      <c r="J10" s="100" t="n"/>
      <c r="K10" s="100" t="n"/>
      <c r="L10" s="100" t="n"/>
    </row>
    <row r="11">
      <c r="G11" s="65" t="inlineStr">
        <is>
          <t>CSG NON DEDUCTIBLE SUR HEURES SUPPLEMENTAIRES</t>
        </is>
      </c>
      <c r="H11" s="308" t="n">
        <v>0</v>
      </c>
      <c r="K11" s="9" t="n"/>
    </row>
    <row r="12">
      <c r="G12" s="101" t="inlineStr">
        <is>
          <t>TOTAL</t>
        </is>
      </c>
      <c r="H12" s="161">
        <f>H6-H7+H8+H9-H10+H11</f>
        <v/>
      </c>
    </row>
    <row r="13">
      <c r="G13" s="83">
        <f>E6</f>
        <v/>
      </c>
      <c r="H13" s="216">
        <f>H12*G13/100</f>
        <v/>
      </c>
    </row>
    <row r="14" ht="15" customHeight="1" s="343"/>
    <row r="15" ht="15" customHeight="1" s="343"/>
    <row r="21"/>
    <row r="22">
      <c r="K22" s="9" t="n"/>
    </row>
    <row r="23">
      <c r="K23" s="9" t="n"/>
    </row>
    <row r="24">
      <c r="K24" s="9" t="n"/>
    </row>
    <row r="25">
      <c r="K25" s="9" t="n"/>
    </row>
    <row r="26" ht="24" customHeight="1" s="343">
      <c r="K26" s="9" t="n"/>
    </row>
    <row r="27">
      <c r="K27" s="9" t="n"/>
    </row>
    <row r="28">
      <c r="K28" s="9" t="n"/>
    </row>
    <row r="29">
      <c r="K29" s="9" t="n"/>
    </row>
    <row r="30">
      <c r="K30" s="9" t="n"/>
    </row>
    <row r="31">
      <c r="K31" s="9" t="n"/>
    </row>
    <row r="32">
      <c r="K32" s="9" t="n"/>
    </row>
  </sheetData>
  <mergeCells count="7">
    <mergeCell ref="A4:B4"/>
    <mergeCell ref="B2:G2"/>
    <mergeCell ref="I21:J21"/>
    <mergeCell ref="G4:H4"/>
    <mergeCell ref="B1:G1"/>
    <mergeCell ref="G5:H5"/>
    <mergeCell ref="D4:E4"/>
  </mergeCells>
  <pageMargins left="0.7" right="0.7" top="0.75" bottom="0.75" header="0.3" footer="0.3"/>
  <pageSetup orientation="portrait" paperSize="9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"/>
  <sheetViews>
    <sheetView workbookViewId="0">
      <selection activeCell="D14" sqref="D14"/>
    </sheetView>
  </sheetViews>
  <sheetFormatPr baseColWidth="10" defaultRowHeight="15"/>
  <cols>
    <col width="21.42578125" customWidth="1" style="343" min="1" max="1"/>
    <col width="25" bestFit="1" customWidth="1" style="343" min="7" max="7"/>
  </cols>
  <sheetData>
    <row r="1" ht="15.75" customHeight="1" s="343">
      <c r="A1" s="315" t="inlineStr">
        <is>
          <t xml:space="preserve">A imprimer </t>
        </is>
      </c>
      <c r="B1" s="315" t="inlineStr">
        <is>
          <t>Chemin</t>
        </is>
      </c>
      <c r="C1" s="372" t="n"/>
      <c r="D1" s="373" t="n"/>
      <c r="E1" s="315" t="inlineStr">
        <is>
          <t xml:space="preserve">Sorti ? </t>
        </is>
      </c>
    </row>
    <row r="2" s="343">
      <c r="A2" s="230" t="inlineStr">
        <is>
          <t>Liste ATD</t>
        </is>
      </c>
      <c r="B2" s="348" t="inlineStr">
        <is>
          <t>BANCO Mensuel -&gt; 11 BIS</t>
        </is>
      </c>
      <c r="C2" s="372" t="n"/>
      <c r="D2" s="373" t="n"/>
      <c r="E2" s="235" t="n"/>
    </row>
    <row r="3" s="343"/>
    <row r="4" ht="16.5" customHeight="1" s="343">
      <c r="A4" s="6" t="inlineStr">
        <is>
          <t>http://rfpaye.grouperf.com/calcul/index.php?salaire=1500&amp;charge=3&amp;fichier=saisie_sur_salaires</t>
        </is>
      </c>
      <c r="B4" s="5" t="n"/>
      <c r="C4" s="5" t="n"/>
      <c r="D4" s="5" t="n"/>
      <c r="E4" s="5" t="n"/>
      <c r="F4" s="5" t="n"/>
    </row>
    <row r="6">
      <c r="A6" s="103" t="inlineStr">
        <is>
          <t>Total des saisies sur salaire</t>
        </is>
      </c>
      <c r="B6" s="218" t="n">
        <v>0</v>
      </c>
    </row>
    <row r="7">
      <c r="A7" s="103" t="inlineStr">
        <is>
          <t>JAL/RUB - Rubrique 6011</t>
        </is>
      </c>
      <c r="B7" s="160">
        <f>'Tempo-Banco'!C94</f>
        <v/>
      </c>
    </row>
    <row r="9">
      <c r="A9" s="395" t="inlineStr">
        <is>
          <t>BULLETIN DE SALAIRE</t>
        </is>
      </c>
      <c r="B9" s="373" t="n"/>
    </row>
    <row r="10">
      <c r="A10" s="90" t="inlineStr">
        <is>
          <t>INTERIMAIRE</t>
        </is>
      </c>
      <c r="B10" s="104" t="n"/>
    </row>
    <row r="11">
      <c r="A11" s="105" t="inlineStr">
        <is>
          <t>MONTANT SAISIE SUR BS</t>
        </is>
      </c>
      <c r="B11" s="137" t="n">
        <v>0</v>
      </c>
    </row>
    <row r="25" ht="26.25" customHeight="1" s="343"/>
  </sheetData>
  <mergeCells count="3">
    <mergeCell ref="A9:B9"/>
    <mergeCell ref="B1:D1"/>
    <mergeCell ref="B2:D2"/>
  </mergeCells>
  <hyperlinks>
    <hyperlink ref="A4" r:id="rId1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96"/>
  <sheetViews>
    <sheetView zoomScaleNormal="100" workbookViewId="0">
      <selection activeCell="C18" sqref="C18"/>
    </sheetView>
  </sheetViews>
  <sheetFormatPr baseColWidth="10" defaultRowHeight="15"/>
  <cols>
    <col width="15" customWidth="1" style="9" min="1" max="1"/>
    <col width="14.28515625" customWidth="1" style="343" min="2" max="2"/>
    <col width="14" customWidth="1" style="343" min="3" max="3"/>
    <col width="22.140625" customWidth="1" style="343" min="4" max="4"/>
    <col width="22.140625" customWidth="1" style="343" min="5" max="5"/>
    <col width="35.28515625" customWidth="1" style="343" min="6" max="6"/>
    <col width="37" bestFit="1" customWidth="1" style="343" min="7" max="7"/>
    <col width="17.5703125" customWidth="1" style="343" min="8" max="8"/>
  </cols>
  <sheetData>
    <row r="1" s="343">
      <c r="A1" s="9" t="n"/>
    </row>
    <row r="2">
      <c r="B2" s="246" t="inlineStr">
        <is>
          <t>INFO DSN</t>
        </is>
      </c>
      <c r="C2" s="247" t="inlineStr">
        <is>
          <t xml:space="preserve">CONTROLE </t>
        </is>
      </c>
      <c r="D2" s="246" t="inlineStr">
        <is>
          <t>Justif Ecart</t>
        </is>
      </c>
      <c r="E2" s="262" t="n"/>
      <c r="F2" s="248" t="inlineStr">
        <is>
          <t xml:space="preserve"> LE TOTAL FISCAL : JNALRUB: a payer</t>
        </is>
      </c>
      <c r="G2" s="108" t="inlineStr">
        <is>
          <t>Net Fiscal :</t>
        </is>
      </c>
      <c r="H2" s="78">
        <f>'Tempo-Banco'!C86</f>
        <v/>
      </c>
    </row>
    <row r="3" s="343">
      <c r="A3" s="130" t="inlineStr">
        <is>
          <t>Heure 
Payées</t>
        </is>
      </c>
      <c r="B3" s="222" t="n">
        <v>0</v>
      </c>
      <c r="C3" s="162">
        <f>'Tempo-Banco'!C59</f>
        <v/>
      </c>
      <c r="D3" s="245" t="n"/>
      <c r="E3" s="243" t="n"/>
      <c r="F3" s="248" t="inlineStr">
        <is>
          <t xml:space="preserve"> LA RUBRIQUE 5100 : JNALRUB: a retenir</t>
        </is>
      </c>
      <c r="G3" s="245" t="inlineStr">
        <is>
          <t>CSG/CRDS non déductible</t>
        </is>
      </c>
      <c r="H3" s="78">
        <f>'Tempo-Banco'!C87</f>
        <v/>
      </c>
    </row>
    <row r="4" s="343">
      <c r="A4" s="130" t="inlineStr">
        <is>
          <t xml:space="preserve">I.F.M. </t>
        </is>
      </c>
      <c r="B4" s="219" t="n">
        <v>0</v>
      </c>
      <c r="C4" s="158">
        <f>'Tempo-Banco'!C79</f>
        <v/>
      </c>
      <c r="D4" s="245" t="n"/>
      <c r="E4" s="243" t="n"/>
      <c r="F4" s="248" t="inlineStr">
        <is>
          <t xml:space="preserve"> LA RUBRIQUE 5101 : JNALRUB: a retenir</t>
        </is>
      </c>
      <c r="G4" s="245" t="inlineStr">
        <is>
          <t xml:space="preserve">CSG/CRDS non déductible intempérie </t>
        </is>
      </c>
      <c r="H4" s="78">
        <f>'Tempo-Banco'!C88</f>
        <v/>
      </c>
    </row>
    <row r="5" s="343">
      <c r="A5" s="130" t="inlineStr">
        <is>
          <t>I.C.P.</t>
        </is>
      </c>
      <c r="B5" s="219" t="n">
        <v>0</v>
      </c>
      <c r="C5" s="158">
        <f>'Tempo-Banco'!C80</f>
        <v/>
      </c>
      <c r="D5" s="245" t="n"/>
      <c r="E5" s="243" t="n"/>
      <c r="F5" s="248" t="inlineStr">
        <is>
          <t xml:space="preserve"> LA RUBRIQUE 5102 : JNALRUB: a retenir</t>
        </is>
      </c>
      <c r="G5" s="245" t="inlineStr">
        <is>
          <t>CSG/CRDS non déductible des Heures supp</t>
        </is>
      </c>
      <c r="H5" s="78">
        <f>'Tempo-Banco'!C89</f>
        <v/>
      </c>
    </row>
    <row r="6" s="343">
      <c r="A6" s="130" t="inlineStr">
        <is>
          <t>Rémunération Brute</t>
        </is>
      </c>
      <c r="B6" s="219" t="n">
        <v>0</v>
      </c>
      <c r="C6" s="158">
        <f>'Tempo-Banco'!C66</f>
        <v/>
      </c>
      <c r="D6" s="245" t="n"/>
      <c r="E6" s="243" t="n"/>
      <c r="F6" s="248" t="inlineStr">
        <is>
          <t xml:space="preserve"> LA RUBRIQUE 3602 : JNALRUB: a retenir</t>
        </is>
      </c>
      <c r="G6" s="245" t="inlineStr">
        <is>
          <t>Part Patronale mutuelle santé</t>
        </is>
      </c>
      <c r="H6" s="78">
        <f>'Tempo-Banco'!C82</f>
        <v/>
      </c>
    </row>
    <row r="7" ht="15.75" customHeight="1" s="343">
      <c r="A7" s="130" t="inlineStr">
        <is>
          <t>Base fiscale DSN</t>
        </is>
      </c>
      <c r="B7" s="219" t="n">
        <v>0</v>
      </c>
      <c r="C7" s="158">
        <f>'Tempo-Banco'!C86+'Tempo-Banco'!C45</f>
        <v/>
      </c>
      <c r="D7" s="245" t="inlineStr">
        <is>
          <t>Mauvaise formule</t>
        </is>
      </c>
      <c r="E7" s="243" t="n"/>
      <c r="F7" s="107" t="inlineStr">
        <is>
          <t xml:space="preserve"> LA DSN MENSUELLE </t>
        </is>
      </c>
      <c r="G7" s="334" t="inlineStr">
        <is>
          <t>NET VERSE :</t>
        </is>
      </c>
      <c r="H7" s="221">
        <f>H2-H3-H4-H5-H6</f>
        <v/>
      </c>
    </row>
    <row r="8" s="343">
      <c r="A8" s="130" t="inlineStr">
        <is>
          <t>Base PAS</t>
        </is>
      </c>
      <c r="B8" s="219" t="n">
        <v>0</v>
      </c>
      <c r="C8" s="158">
        <f>'Tempo-Banco'!C61</f>
        <v/>
      </c>
      <c r="D8" s="245" t="n"/>
      <c r="E8" s="243" t="n"/>
    </row>
    <row r="9" s="343">
      <c r="A9" s="130" t="inlineStr">
        <is>
          <t>Montant PAS</t>
        </is>
      </c>
      <c r="B9" s="219" t="n">
        <v>0</v>
      </c>
      <c r="C9" s="158">
        <f>'Tempo-Banco'!C62</f>
        <v/>
      </c>
      <c r="D9" s="245" t="n"/>
      <c r="E9" s="243" t="n"/>
      <c r="F9" s="396" t="inlineStr">
        <is>
          <t>OBS DSN</t>
        </is>
      </c>
      <c r="G9" s="376" t="n"/>
      <c r="H9" s="377" t="n"/>
    </row>
    <row r="10" s="343">
      <c r="A10" s="130" t="inlineStr">
        <is>
          <t xml:space="preserve">Net Versé </t>
        </is>
      </c>
      <c r="B10" s="219" t="n">
        <v>0</v>
      </c>
      <c r="C10" s="158">
        <f>H7</f>
        <v/>
      </c>
      <c r="D10" s="245" t="n"/>
      <c r="E10" s="243" t="n"/>
      <c r="F10" s="381" t="n"/>
      <c r="H10" s="382" t="n"/>
    </row>
    <row r="11" s="343">
      <c r="A11" s="130" t="inlineStr">
        <is>
          <t>Pôle Emploi</t>
        </is>
      </c>
      <c r="B11" s="219" t="n">
        <v>0</v>
      </c>
      <c r="C11" s="158">
        <f>C6</f>
        <v/>
      </c>
      <c r="D11" s="245" t="n"/>
      <c r="E11" s="243" t="n"/>
      <c r="F11" s="381" t="n"/>
      <c r="H11" s="382" t="n"/>
    </row>
    <row r="12" s="343">
      <c r="A12" s="130" t="inlineStr">
        <is>
          <t>Déplafon.</t>
        </is>
      </c>
      <c r="B12" s="219" t="n">
        <v>0</v>
      </c>
      <c r="C12" s="158">
        <f>'Tempo-Banco'!C52+'Tempo-Banco'!C53</f>
        <v/>
      </c>
      <c r="D12" s="245" t="n"/>
      <c r="E12" s="243" t="n"/>
      <c r="F12" s="381" t="n"/>
      <c r="H12" s="382" t="n"/>
    </row>
    <row r="13" s="343">
      <c r="A13" s="130" t="inlineStr">
        <is>
          <t>Plafonnée</t>
        </is>
      </c>
      <c r="B13" s="219" t="n">
        <v>0</v>
      </c>
      <c r="C13" s="158">
        <f>'Tempo-Banco'!C52</f>
        <v/>
      </c>
      <c r="D13" s="245" t="n"/>
      <c r="E13" s="243" t="n"/>
      <c r="F13" s="381" t="n"/>
      <c r="H13" s="382" t="n"/>
    </row>
    <row r="14" s="343">
      <c r="A14" s="130" t="inlineStr">
        <is>
          <t>CSG</t>
        </is>
      </c>
      <c r="B14" s="219" t="n">
        <v>0</v>
      </c>
      <c r="C14" s="158">
        <f>Cotisations!G8</f>
        <v/>
      </c>
      <c r="D14" s="245" t="n"/>
      <c r="E14" s="243" t="n"/>
      <c r="F14" s="378" t="n"/>
      <c r="G14" s="379" t="n"/>
      <c r="H14" s="380" t="n"/>
    </row>
    <row r="15" s="343">
      <c r="A15" s="130" t="inlineStr">
        <is>
          <t>Réduction</t>
        </is>
      </c>
      <c r="B15" s="219" t="n">
        <v>0</v>
      </c>
      <c r="C15" s="158">
        <f>'Réduc Générale'!Q9+'Réduc Générale'!Q13</f>
        <v/>
      </c>
      <c r="D15" s="245" t="n"/>
      <c r="E15" s="243" t="n"/>
      <c r="G15" s="61" t="n"/>
    </row>
    <row r="16" s="343">
      <c r="A16" s="131" t="inlineStr">
        <is>
          <t>Heures Siaci</t>
        </is>
      </c>
      <c r="B16" s="220" t="n">
        <v>0</v>
      </c>
      <c r="C16" s="162">
        <f>'Tempo-Banco'!C59</f>
        <v/>
      </c>
      <c r="D16" s="245" t="n"/>
      <c r="G16" s="61" t="n"/>
      <c r="K16" s="61" t="n"/>
      <c r="L16" s="61" t="n"/>
      <c r="M16" s="61" t="n"/>
      <c r="N16" s="61" t="n"/>
      <c r="O16" s="61" t="n"/>
      <c r="P16" s="61" t="n"/>
      <c r="Q16" s="61" t="n"/>
      <c r="R16" s="61" t="n"/>
    </row>
    <row r="17" s="343">
      <c r="A17" s="275" t="inlineStr">
        <is>
          <t>Net Social</t>
        </is>
      </c>
      <c r="B17" s="220" t="n">
        <v>0</v>
      </c>
      <c r="G17" s="61" t="n"/>
      <c r="K17" s="61" t="n"/>
      <c r="L17" s="61" t="n"/>
      <c r="M17" s="61" t="n"/>
      <c r="N17" s="61" t="n"/>
      <c r="O17" s="61" t="n"/>
      <c r="P17" s="61" t="n"/>
      <c r="Q17" s="61" t="n"/>
      <c r="R17" s="61" t="n"/>
    </row>
    <row r="18" s="343">
      <c r="G18" s="61" t="n"/>
      <c r="K18" s="61" t="n"/>
      <c r="L18" s="61" t="n"/>
      <c r="M18" s="61" t="n"/>
      <c r="N18" s="61" t="n"/>
      <c r="O18" s="61" t="n"/>
      <c r="P18" s="61" t="n"/>
      <c r="Q18" s="61" t="n"/>
      <c r="R18" s="61" t="n"/>
    </row>
    <row r="19" s="343">
      <c r="G19" s="61" t="n"/>
      <c r="K19" s="61" t="n"/>
      <c r="L19" s="61" t="n"/>
      <c r="M19" s="61" t="n"/>
      <c r="N19" s="61" t="n"/>
      <c r="O19" s="61" t="n"/>
      <c r="P19" s="61" t="n"/>
      <c r="Q19" s="61" t="n"/>
      <c r="R19" s="61" t="n"/>
    </row>
    <row r="20" s="343">
      <c r="G20" s="61" t="n"/>
      <c r="K20" s="61" t="n"/>
      <c r="L20" s="61" t="n"/>
      <c r="M20" s="61" t="n"/>
      <c r="N20" s="61" t="n"/>
      <c r="O20" s="61" t="n"/>
      <c r="P20" s="61" t="n"/>
      <c r="Q20" s="61" t="n"/>
      <c r="R20" s="61" t="n"/>
    </row>
    <row r="21" s="343">
      <c r="G21" s="61" t="n"/>
      <c r="K21" s="61" t="n"/>
      <c r="L21" s="61" t="n"/>
      <c r="M21" s="61" t="n"/>
      <c r="N21" s="61" t="n"/>
      <c r="O21" s="61" t="n"/>
      <c r="P21" s="61" t="n"/>
      <c r="Q21" s="61" t="n"/>
      <c r="R21" s="61" t="n"/>
    </row>
    <row r="22" s="343">
      <c r="E22" s="86" t="n"/>
      <c r="F22" s="86" t="n"/>
      <c r="G22" s="86" t="n"/>
      <c r="K22" s="61" t="n"/>
      <c r="L22" s="61" t="n"/>
      <c r="M22" s="61" t="n"/>
      <c r="N22" s="61" t="n"/>
      <c r="O22" s="61" t="n"/>
      <c r="P22" s="61" t="n"/>
      <c r="Q22" s="61" t="n"/>
      <c r="R22" s="61" t="n"/>
    </row>
    <row r="23" s="343">
      <c r="D23" s="86" t="n"/>
      <c r="E23" s="86" t="n"/>
      <c r="F23" s="86" t="n"/>
      <c r="G23" s="86" t="n"/>
      <c r="H23" s="61" t="n"/>
      <c r="I23" s="61" t="n"/>
      <c r="K23" s="61" t="n"/>
      <c r="L23" s="61" t="n"/>
      <c r="M23" s="61" t="n"/>
      <c r="N23" s="61" t="n"/>
      <c r="O23" s="61" t="n"/>
      <c r="P23" s="61" t="n"/>
      <c r="Q23" s="61" t="n"/>
      <c r="R23" s="61" t="n"/>
    </row>
    <row r="24" s="343">
      <c r="D24" s="86" t="n"/>
      <c r="E24" s="86" t="n"/>
      <c r="F24" s="86" t="n"/>
      <c r="G24" s="86" t="n"/>
      <c r="H24" s="61" t="n"/>
      <c r="I24" s="61" t="n"/>
      <c r="K24" s="61" t="n"/>
      <c r="L24" s="61" t="n"/>
      <c r="M24" s="61" t="n"/>
      <c r="N24" s="61" t="n"/>
      <c r="O24" s="61" t="n"/>
      <c r="P24" s="61" t="n"/>
      <c r="Q24" s="61" t="n"/>
      <c r="R24" s="61" t="n"/>
    </row>
    <row r="25" s="343">
      <c r="D25" s="86" t="n"/>
      <c r="E25" s="86" t="n"/>
      <c r="F25" s="86" t="n"/>
      <c r="G25" s="86" t="n"/>
      <c r="H25" s="61" t="n"/>
      <c r="I25" s="61" t="n"/>
      <c r="K25" s="61" t="n"/>
      <c r="L25" s="61" t="n"/>
      <c r="M25" s="61" t="n"/>
      <c r="N25" s="61" t="n"/>
      <c r="O25" s="61" t="n"/>
      <c r="P25" s="61" t="n"/>
      <c r="Q25" s="61" t="n"/>
      <c r="R25" s="61" t="n"/>
    </row>
    <row r="26" s="343">
      <c r="D26" s="86" t="n"/>
      <c r="E26" s="86" t="n"/>
      <c r="F26" s="86" t="n"/>
      <c r="G26" s="86" t="n"/>
      <c r="H26" s="61" t="n"/>
      <c r="I26" s="61" t="n"/>
      <c r="K26" s="61" t="n"/>
      <c r="L26" s="61" t="n"/>
      <c r="M26" s="61" t="n"/>
      <c r="N26" s="61" t="n"/>
      <c r="O26" s="61" t="n"/>
      <c r="P26" s="61" t="n"/>
      <c r="Q26" s="61" t="n"/>
      <c r="R26" s="61" t="n"/>
    </row>
    <row r="27" s="343">
      <c r="D27" s="86" t="n"/>
      <c r="E27" s="86" t="n"/>
      <c r="F27" s="86" t="n"/>
      <c r="G27" s="86" t="n"/>
      <c r="H27" s="61" t="n"/>
      <c r="I27" s="61" t="n"/>
      <c r="K27" s="61" t="n"/>
      <c r="L27" s="61" t="n"/>
      <c r="M27" s="61" t="n"/>
      <c r="N27" s="61" t="n"/>
      <c r="O27" s="61" t="n"/>
      <c r="P27" s="61" t="n"/>
      <c r="Q27" s="61" t="n"/>
      <c r="R27" s="61" t="n"/>
    </row>
    <row r="28" s="343">
      <c r="D28" s="86" t="n"/>
      <c r="E28" s="86" t="n"/>
      <c r="F28" s="86" t="n"/>
      <c r="G28" s="86" t="n"/>
      <c r="H28" s="61" t="n"/>
      <c r="I28" s="61" t="n"/>
      <c r="J28" s="61" t="n"/>
      <c r="K28" s="61" t="n"/>
      <c r="L28" s="61" t="n"/>
      <c r="M28" s="61" t="n"/>
      <c r="N28" s="61" t="n"/>
      <c r="O28" s="61" t="n"/>
      <c r="P28" s="61" t="n"/>
      <c r="Q28" s="61" t="n"/>
      <c r="R28" s="61" t="n"/>
    </row>
    <row r="29" s="343">
      <c r="A29" s="9" t="n"/>
      <c r="D29" s="86" t="n"/>
      <c r="E29" s="86" t="n"/>
      <c r="F29" s="86" t="n"/>
      <c r="G29" s="86" t="n"/>
      <c r="H29" s="61" t="n"/>
      <c r="I29" s="61" t="n"/>
      <c r="J29" s="61" t="n"/>
      <c r="K29" s="61" t="n"/>
      <c r="L29" s="61" t="n"/>
      <c r="M29" s="61" t="n"/>
      <c r="N29" s="61" t="n"/>
      <c r="O29" s="61" t="n"/>
      <c r="P29" s="61" t="n"/>
      <c r="Q29" s="61" t="n"/>
      <c r="R29" s="61" t="n"/>
    </row>
    <row r="30" s="343">
      <c r="A30" s="61" t="n"/>
      <c r="B30" s="61" t="n"/>
      <c r="C30" s="61" t="n"/>
      <c r="D30" s="86" t="n"/>
      <c r="E30" s="86" t="n"/>
      <c r="F30" s="86" t="n"/>
      <c r="G30" s="86" t="n"/>
      <c r="H30" s="61" t="n"/>
      <c r="I30" s="61" t="n"/>
      <c r="J30" s="61" t="n"/>
      <c r="K30" s="61" t="n"/>
      <c r="L30" s="61" t="n"/>
      <c r="M30" s="61" t="n"/>
      <c r="N30" s="61" t="n"/>
      <c r="O30" s="61" t="n"/>
      <c r="P30" s="61" t="n"/>
      <c r="Q30" s="61" t="n"/>
      <c r="R30" s="61" t="n"/>
    </row>
    <row r="31" s="343">
      <c r="A31" s="61" t="n"/>
      <c r="B31" s="61" t="n"/>
      <c r="C31" s="61" t="n"/>
      <c r="D31" s="86" t="n"/>
      <c r="E31" s="86" t="n"/>
      <c r="F31" s="86" t="n"/>
      <c r="G31" s="86" t="n"/>
      <c r="H31" s="61" t="n"/>
      <c r="I31" s="61" t="n"/>
      <c r="J31" s="61" t="n"/>
      <c r="K31" s="61" t="n"/>
      <c r="L31" s="61" t="n"/>
      <c r="M31" s="61" t="n"/>
      <c r="N31" s="61" t="n"/>
      <c r="O31" s="61" t="n"/>
      <c r="P31" s="61" t="n"/>
      <c r="Q31" s="61" t="n"/>
      <c r="R31" s="61" t="n"/>
    </row>
    <row r="32" s="343">
      <c r="A32" s="61" t="n"/>
      <c r="B32" s="61" t="n"/>
      <c r="C32" s="61" t="n"/>
      <c r="D32" s="86" t="n"/>
      <c r="E32" s="86" t="n"/>
      <c r="F32" s="86" t="n"/>
      <c r="G32" s="86" t="n"/>
      <c r="H32" s="61" t="n"/>
      <c r="I32" s="61" t="n"/>
      <c r="J32" s="61" t="n"/>
      <c r="K32" s="61" t="n"/>
      <c r="L32" s="61" t="n"/>
      <c r="M32" s="61" t="n"/>
      <c r="N32" s="61" t="n"/>
      <c r="O32" s="61" t="n"/>
      <c r="P32" s="61" t="n"/>
      <c r="Q32" s="61" t="n"/>
      <c r="R32" s="61" t="n"/>
    </row>
    <row r="33" s="343">
      <c r="A33" s="61" t="n"/>
      <c r="B33" s="61" t="n"/>
      <c r="C33" s="61" t="n"/>
      <c r="D33" s="86" t="n"/>
      <c r="E33" s="86" t="n"/>
      <c r="F33" s="86" t="n"/>
      <c r="G33" s="86" t="n"/>
      <c r="H33" s="61" t="n"/>
      <c r="I33" s="61" t="n"/>
      <c r="J33" s="61" t="n"/>
      <c r="K33" s="61" t="n"/>
      <c r="L33" s="61" t="n"/>
      <c r="M33" s="61" t="n"/>
      <c r="N33" s="61" t="n"/>
      <c r="O33" s="61" t="n"/>
      <c r="P33" s="61" t="n"/>
      <c r="Q33" s="61" t="n"/>
      <c r="R33" s="61" t="n"/>
    </row>
    <row r="34" s="343">
      <c r="A34" s="9" t="n"/>
      <c r="D34" s="86" t="n"/>
      <c r="E34" s="86" t="n"/>
      <c r="F34" s="86" t="n"/>
      <c r="G34" s="86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61" t="n"/>
      <c r="Q34" s="61" t="n"/>
      <c r="R34" s="61" t="n"/>
    </row>
    <row r="35" s="343">
      <c r="A35" s="9" t="n"/>
      <c r="D35" s="86" t="n"/>
      <c r="E35" s="86" t="n"/>
      <c r="F35" s="86" t="n"/>
      <c r="G35" s="86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</row>
    <row r="36" s="343">
      <c r="A36" s="9" t="n"/>
      <c r="D36" s="86" t="n"/>
      <c r="E36" s="86" t="n"/>
      <c r="F36" s="86" t="n"/>
      <c r="G36" s="86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</row>
    <row r="37" s="343">
      <c r="A37" s="9" t="n"/>
      <c r="D37" s="86" t="n"/>
      <c r="E37" s="86" t="n"/>
      <c r="F37" s="86" t="n"/>
      <c r="G37" s="86" t="n"/>
      <c r="H37" s="61" t="n"/>
      <c r="I37" s="61" t="n"/>
      <c r="J37" s="61" t="n"/>
      <c r="K37" s="61" t="n"/>
      <c r="L37" s="61" t="n"/>
      <c r="M37" s="61" t="n"/>
      <c r="N37" s="61" t="n"/>
      <c r="O37" s="61" t="n"/>
      <c r="P37" s="61" t="n"/>
      <c r="Q37" s="61" t="n"/>
      <c r="R37" s="61" t="n"/>
    </row>
    <row r="38" s="343">
      <c r="A38" s="9" t="n"/>
      <c r="D38" s="86" t="n"/>
      <c r="E38" s="86" t="n"/>
      <c r="F38" s="86" t="n"/>
      <c r="G38" s="86" t="n"/>
      <c r="H38" s="61" t="n"/>
      <c r="I38" s="61" t="n"/>
      <c r="J38" s="61" t="n"/>
      <c r="K38" s="61" t="n"/>
      <c r="L38" s="61" t="n"/>
      <c r="M38" s="61" t="n"/>
      <c r="N38" s="61" t="n"/>
      <c r="O38" s="61" t="n"/>
      <c r="P38" s="61" t="n"/>
      <c r="Q38" s="61" t="n"/>
      <c r="R38" s="61" t="n"/>
    </row>
    <row r="39" s="343">
      <c r="A39" s="9" t="n"/>
      <c r="D39" s="86" t="n"/>
      <c r="G39" s="61" t="n"/>
      <c r="H39" s="61" t="n"/>
      <c r="I39" s="61" t="n"/>
      <c r="J39" s="61" t="n"/>
      <c r="K39" s="61" t="n"/>
      <c r="L39" s="61" t="n"/>
      <c r="M39" s="61" t="n"/>
      <c r="N39" s="61" t="n"/>
      <c r="O39" s="61" t="n"/>
      <c r="P39" s="61" t="n"/>
      <c r="Q39" s="61" t="n"/>
      <c r="R39" s="61" t="n"/>
    </row>
    <row r="40" s="343">
      <c r="A40" s="9" t="n"/>
      <c r="J40" s="61" t="n"/>
      <c r="K40" s="61" t="n"/>
      <c r="L40" s="61" t="n"/>
      <c r="M40" s="61" t="n"/>
      <c r="N40" s="61" t="n"/>
      <c r="O40" s="61" t="n"/>
      <c r="P40" s="61" t="n"/>
      <c r="Q40" s="61" t="n"/>
      <c r="R40" s="61" t="n"/>
    </row>
    <row r="41" s="343">
      <c r="A41" s="9" t="n"/>
      <c r="E41" s="61" t="n"/>
      <c r="F41" s="61" t="n"/>
      <c r="J41" s="61" t="n"/>
      <c r="K41" s="61" t="n"/>
      <c r="L41" s="61" t="n"/>
      <c r="M41" s="61" t="n"/>
      <c r="N41" s="61" t="n"/>
      <c r="O41" s="61" t="n"/>
      <c r="P41" s="61" t="n"/>
      <c r="Q41" s="61" t="n"/>
      <c r="R41" s="61" t="n"/>
    </row>
    <row r="42" s="343">
      <c r="A42" s="9" t="n"/>
      <c r="D42" s="61" t="n"/>
      <c r="E42" s="61" t="n"/>
      <c r="F42" s="61" t="n"/>
      <c r="J42" s="61" t="n"/>
      <c r="K42" s="61" t="n"/>
      <c r="L42" s="61" t="n"/>
      <c r="M42" s="61" t="n"/>
      <c r="N42" s="61" t="n"/>
      <c r="O42" s="61" t="n"/>
      <c r="P42" s="61" t="n"/>
      <c r="Q42" s="61" t="n"/>
      <c r="R42" s="61" t="n"/>
    </row>
    <row r="43" s="343">
      <c r="A43" s="9" t="n"/>
      <c r="D43" s="61" t="n"/>
      <c r="E43" s="61" t="n"/>
      <c r="F43" s="61" t="n"/>
      <c r="J43" s="61" t="n"/>
      <c r="K43" s="61" t="n"/>
      <c r="L43" s="61" t="n"/>
      <c r="M43" s="61" t="n"/>
      <c r="N43" s="61" t="n"/>
      <c r="O43" s="61" t="n"/>
      <c r="P43" s="61" t="n"/>
      <c r="Q43" s="61" t="n"/>
      <c r="R43" s="61" t="n"/>
    </row>
    <row r="44" s="343">
      <c r="A44" s="9" t="n"/>
      <c r="D44" s="61" t="n"/>
      <c r="E44" s="61" t="n"/>
      <c r="F44" s="61" t="n"/>
      <c r="J44" s="61" t="n"/>
      <c r="K44" s="61" t="n"/>
      <c r="L44" s="61" t="n"/>
      <c r="M44" s="61" t="n"/>
      <c r="N44" s="61" t="n"/>
      <c r="O44" s="61" t="n"/>
      <c r="P44" s="61" t="n"/>
      <c r="Q44" s="61" t="n"/>
      <c r="R44" s="61" t="n"/>
    </row>
    <row r="45" s="343">
      <c r="A45" s="9" t="n"/>
      <c r="D45" s="61" t="n"/>
    </row>
    <row r="46">
      <c r="A46" s="9" t="n"/>
    </row>
    <row r="47">
      <c r="A47" s="9" t="n"/>
    </row>
    <row r="48">
      <c r="A48" s="9" t="n"/>
    </row>
    <row r="96">
      <c r="T96" s="61" t="n"/>
    </row>
  </sheetData>
  <mergeCells count="1">
    <mergeCell ref="F9:H1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Cecilia FERREIRA</dc:creator>
  <dcterms:created xsi:type="dcterms:W3CDTF">2019-10-09T09:18:44Z</dcterms:created>
  <dcterms:modified xsi:type="dcterms:W3CDTF">2024-05-26T08:31:38Z</dcterms:modified>
  <cp:lastModifiedBy>Julie BALANT</cp:lastModifiedBy>
</cp:coreProperties>
</file>