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53" firstSheet="0" activeTab="9" autoFilterDateGrouping="1"/>
  </bookViews>
  <sheets>
    <sheet xmlns:r="http://schemas.openxmlformats.org/officeDocument/2006/relationships" name="Précontrole" sheetId="1" state="visible" r:id="rId1"/>
    <sheet xmlns:r="http://schemas.openxmlformats.org/officeDocument/2006/relationships" name="Tempo-Banco" sheetId="2" state="visible" r:id="rId2"/>
    <sheet xmlns:r="http://schemas.openxmlformats.org/officeDocument/2006/relationships" name="Cotisations" sheetId="3" state="visible" r:id="rId3"/>
    <sheet xmlns:r="http://schemas.openxmlformats.org/officeDocument/2006/relationships" name="Réduc Générale" sheetId="4" state="visible" r:id="rId4"/>
    <sheet xmlns:r="http://schemas.openxmlformats.org/officeDocument/2006/relationships" name="AF CET TEPA MALADIE" sheetId="5" state="visible" r:id="rId5"/>
    <sheet xmlns:r="http://schemas.openxmlformats.org/officeDocument/2006/relationships" name="Versement Mobilité" sheetId="6" state="visible" r:id="rId6"/>
    <sheet xmlns:r="http://schemas.openxmlformats.org/officeDocument/2006/relationships" name="PAS" sheetId="7" state="visible" r:id="rId7"/>
    <sheet xmlns:r="http://schemas.openxmlformats.org/officeDocument/2006/relationships" name="Verif ATD" sheetId="8" state="visible" r:id="rId8"/>
    <sheet xmlns:r="http://schemas.openxmlformats.org/officeDocument/2006/relationships" name="DSN" sheetId="9" state="visible" r:id="rId9"/>
    <sheet xmlns:r="http://schemas.openxmlformats.org/officeDocument/2006/relationships" name="Reporting" sheetId="10" state="visible" r:id="rId10"/>
  </sheets>
  <definedNames>
    <definedName name="CHARGE">'Verif ATD'!#REF!</definedName>
    <definedName name="SALNET">'Verif ATD'!#REF!</definedName>
    <definedName name="Z_AC14A582_788A_40DB_BAC2_A43A3AB168DB_.wvu.Rows" localSheetId="1" hidden="1">'Tempo-Banco'!$11:$27,'Tempo-Banco'!$29:$32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0000000"/>
    <numFmt numFmtId="166" formatCode="##0.000\ &quot;%&quot;"/>
    <numFmt numFmtId="167" formatCode="_-* #,##0.00\ _€_-;\-* #,##0.00\ _€_-;_-* &quot;-&quot;??\ _€_-;_-@_-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sz val="11"/>
      <scheme val="minor"/>
    </font>
    <font>
      <name val="Arial Narrow"/>
      <family val="2"/>
      <color theme="10"/>
      <sz val="11"/>
      <u val="single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sz val="11"/>
      <u val="single"/>
      <scheme val="minor"/>
    </font>
    <font>
      <name val="Calibri"/>
      <family val="2"/>
      <b val="1"/>
      <sz val="14"/>
      <scheme val="minor"/>
    </font>
    <font>
      <name val="Calibri"/>
      <family val="2"/>
      <b val="1"/>
      <i val="1"/>
      <sz val="12"/>
      <scheme val="minor"/>
    </font>
    <font>
      <name val="Calibri"/>
      <family val="2"/>
      <i val="1"/>
      <sz val="12"/>
      <scheme val="minor"/>
    </font>
    <font>
      <name val="Arial"/>
      <family val="2"/>
      <sz val="10"/>
    </font>
    <font>
      <name val="Calibri"/>
      <family val="2"/>
      <color theme="3"/>
      <sz val="11"/>
      <scheme val="minor"/>
    </font>
    <font>
      <name val="Calibri"/>
      <family val="2"/>
      <b val="1"/>
      <i val="1"/>
      <color rgb="FFFF000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00B050"/>
      <sz val="11"/>
      <u val="single"/>
      <scheme val="minor"/>
    </font>
    <font>
      <name val="Calibri"/>
      <family val="2"/>
      <b val="1"/>
      <color rgb="FF0070C0"/>
      <sz val="11"/>
      <u val="single"/>
      <scheme val="minor"/>
    </font>
    <font>
      <name val="Calibri"/>
      <family val="2"/>
      <b val="1"/>
      <color rgb="FF00B050"/>
      <sz val="9"/>
      <u val="single"/>
      <scheme val="minor"/>
    </font>
    <font>
      <name val="Calibri"/>
      <family val="2"/>
      <sz val="9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FFFF00"/>
      <sz val="11"/>
      <scheme val="minor"/>
    </font>
    <font>
      <name val="Calibri"/>
      <family val="2"/>
      <b val="1"/>
      <color rgb="FFFFFF00"/>
      <sz val="11"/>
      <u val="single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b val="1"/>
      <color rgb="FFFF0000"/>
      <sz val="26"/>
      <scheme val="minor"/>
    </font>
    <font>
      <name val="Arial"/>
      <family val="2"/>
      <sz val="10"/>
    </font>
    <font>
      <name val="Arial"/>
      <family val="2"/>
      <color indexed="0"/>
      <sz val="10"/>
    </font>
    <font>
      <name val="Calibri"/>
      <family val="2"/>
      <b val="1"/>
      <color rgb="FFFF0000"/>
      <sz val="18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9C0006"/>
      <sz val="11"/>
      <scheme val="minor"/>
    </font>
    <font>
      <name val="Calibri"/>
      <family val="2"/>
      <i val="1"/>
      <color rgb="FFFF0000"/>
      <sz val="11"/>
      <scheme val="minor"/>
    </font>
  </fonts>
  <fills count="6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A0F2F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0DDEF"/>
        <bgColor indexed="64"/>
      </patternFill>
    </fill>
    <fill>
      <patternFill patternType="solid">
        <fgColor rgb="FFEBFBB7"/>
        <bgColor indexed="64"/>
      </patternFill>
    </fill>
    <fill>
      <patternFill patternType="solid">
        <fgColor rgb="FF652E92"/>
        <bgColor indexed="64"/>
      </patternFill>
    </fill>
    <fill>
      <patternFill patternType="solid">
        <fgColor rgb="FFD05CC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53" fillId="0" borderId="0"/>
    <xf numFmtId="0" fontId="50" fillId="0" borderId="0"/>
    <xf numFmtId="0" fontId="5" fillId="0" borderId="0" applyAlignment="1" applyProtection="1">
      <alignment vertical="top"/>
      <protection locked="0" hidden="0"/>
    </xf>
    <xf numFmtId="0" fontId="50" fillId="0" borderId="0"/>
    <xf numFmtId="167" fontId="53" fillId="0" borderId="0"/>
    <xf numFmtId="0" fontId="34" fillId="0" borderId="0"/>
    <xf numFmtId="0" fontId="35" fillId="0" borderId="16"/>
    <xf numFmtId="0" fontId="36" fillId="0" borderId="17"/>
    <xf numFmtId="0" fontId="37" fillId="0" borderId="18"/>
    <xf numFmtId="0" fontId="37" fillId="0" borderId="0"/>
    <xf numFmtId="0" fontId="38" fillId="32" borderId="0"/>
    <xf numFmtId="0" fontId="39" fillId="33" borderId="0"/>
    <xf numFmtId="0" fontId="40" fillId="34" borderId="0"/>
    <xf numFmtId="0" fontId="41" fillId="35" borderId="19"/>
    <xf numFmtId="0" fontId="42" fillId="36" borderId="20"/>
    <xf numFmtId="0" fontId="43" fillId="36" borderId="19"/>
    <xf numFmtId="0" fontId="44" fillId="0" borderId="21"/>
    <xf numFmtId="0" fontId="45" fillId="37" borderId="22"/>
    <xf numFmtId="0" fontId="6" fillId="0" borderId="0"/>
    <xf numFmtId="0" fontId="53" fillId="38" borderId="23"/>
    <xf numFmtId="0" fontId="46" fillId="0" borderId="0"/>
    <xf numFmtId="0" fontId="1" fillId="0" borderId="24"/>
    <xf numFmtId="0" fontId="7" fillId="39" borderId="0"/>
    <xf numFmtId="0" fontId="53" fillId="40" borderId="0"/>
    <xf numFmtId="0" fontId="53" fillId="41" borderId="0"/>
    <xf numFmtId="0" fontId="7" fillId="42" borderId="0"/>
    <xf numFmtId="0" fontId="7" fillId="43" borderId="0"/>
    <xf numFmtId="0" fontId="53" fillId="44" borderId="0"/>
    <xf numFmtId="0" fontId="53" fillId="45" borderId="0"/>
    <xf numFmtId="0" fontId="7" fillId="46" borderId="0"/>
    <xf numFmtId="0" fontId="7" fillId="47" borderId="0"/>
    <xf numFmtId="0" fontId="53" fillId="48" borderId="0"/>
    <xf numFmtId="0" fontId="53" fillId="49" borderId="0"/>
    <xf numFmtId="0" fontId="7" fillId="50" borderId="0"/>
    <xf numFmtId="0" fontId="7" fillId="51" borderId="0"/>
    <xf numFmtId="0" fontId="53" fillId="52" borderId="0"/>
    <xf numFmtId="0" fontId="53" fillId="53" borderId="0"/>
    <xf numFmtId="0" fontId="7" fillId="54" borderId="0"/>
    <xf numFmtId="0" fontId="7" fillId="55" borderId="0"/>
    <xf numFmtId="0" fontId="53" fillId="56" borderId="0"/>
    <xf numFmtId="0" fontId="53" fillId="57" borderId="0"/>
    <xf numFmtId="0" fontId="7" fillId="58" borderId="0"/>
    <xf numFmtId="0" fontId="7" fillId="59" borderId="0"/>
    <xf numFmtId="0" fontId="53" fillId="60" borderId="0"/>
    <xf numFmtId="0" fontId="53" fillId="61" borderId="0"/>
    <xf numFmtId="0" fontId="7" fillId="62" borderId="0"/>
    <xf numFmtId="0" fontId="50" fillId="0" borderId="0"/>
    <xf numFmtId="0" fontId="50" fillId="0" borderId="0"/>
    <xf numFmtId="0" fontId="50" fillId="0" borderId="0"/>
    <xf numFmtId="0" fontId="50" fillId="0" borderId="0"/>
  </cellStyleXfs>
  <cellXfs count="451">
    <xf numFmtId="0" fontId="0" fillId="0" borderId="0" pivotButton="0" quotePrefix="0" xfId="0"/>
    <xf numFmtId="4" fontId="12" fillId="0" borderId="8" applyAlignment="1" pivotButton="0" quotePrefix="0" xfId="3">
      <alignment horizontal="center"/>
    </xf>
    <xf numFmtId="0" fontId="0" fillId="0" borderId="0" pivotButton="0" quotePrefix="0" xfId="0"/>
    <xf numFmtId="0" fontId="0" fillId="0" borderId="3" pivotButton="0" quotePrefix="0" xfId="0"/>
    <xf numFmtId="0" fontId="0" fillId="4" borderId="3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2">
      <alignment vertical="center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4" fontId="0" fillId="0" borderId="0" pivotButton="0" quotePrefix="0" xfId="0"/>
    <xf numFmtId="0" fontId="2" fillId="0" borderId="0" pivotButton="0" quotePrefix="0" xfId="0"/>
    <xf numFmtId="0" fontId="2" fillId="0" borderId="8" applyProtection="1" pivotButton="0" quotePrefix="0" xfId="0">
      <protection locked="1" hidden="1"/>
    </xf>
    <xf numFmtId="4" fontId="2" fillId="0" borderId="0" applyProtection="1" pivotButton="0" quotePrefix="0" xfId="0">
      <protection locked="1" hidden="1"/>
    </xf>
    <xf numFmtId="0" fontId="2" fillId="0" borderId="0" applyProtection="1" pivotButton="0" quotePrefix="0" xfId="0">
      <protection locked="1" hidden="1"/>
    </xf>
    <xf numFmtId="0" fontId="8" fillId="0" borderId="7" applyAlignment="1" applyProtection="1" pivotButton="0" quotePrefix="0" xfId="0">
      <alignment horizontal="center"/>
      <protection locked="1" hidden="1"/>
    </xf>
    <xf numFmtId="0" fontId="2" fillId="0" borderId="8" pivotButton="0" quotePrefix="0" xfId="0"/>
    <xf numFmtId="4" fontId="2" fillId="0" borderId="0" pivotButton="0" quotePrefix="0" xfId="0"/>
    <xf numFmtId="0" fontId="2" fillId="0" borderId="0" pivotButton="0" quotePrefix="0" xfId="0"/>
    <xf numFmtId="0" fontId="8" fillId="0" borderId="7" applyAlignment="1" pivotButton="0" quotePrefix="0" xfId="0">
      <alignment horizontal="center"/>
    </xf>
    <xf numFmtId="164" fontId="8" fillId="0" borderId="7" applyAlignment="1" applyProtection="1" pivotButton="0" quotePrefix="0" xfId="0">
      <alignment horizontal="center"/>
      <protection locked="1" hidden="1"/>
    </xf>
    <xf numFmtId="164" fontId="8" fillId="0" borderId="7" applyAlignment="1" pivotButton="0" quotePrefix="0" xfId="0">
      <alignment horizontal="center"/>
    </xf>
    <xf numFmtId="0" fontId="2" fillId="0" borderId="8" applyProtection="1" pivotButton="0" quotePrefix="0" xfId="0">
      <protection locked="1" hidden="1"/>
    </xf>
    <xf numFmtId="4" fontId="2" fillId="5" borderId="0" applyProtection="1" pivotButton="0" quotePrefix="0" xfId="0">
      <protection locked="1" hidden="1"/>
    </xf>
    <xf numFmtId="0" fontId="2" fillId="0" borderId="7" applyProtection="1" pivotButton="0" quotePrefix="0" xfId="0">
      <protection locked="1" hidden="1"/>
    </xf>
    <xf numFmtId="4" fontId="2" fillId="4" borderId="0" pivotButton="0" quotePrefix="0" xfId="0"/>
    <xf numFmtId="0" fontId="2" fillId="0" borderId="7" pivotButton="0" quotePrefix="0" xfId="0"/>
    <xf numFmtId="0" fontId="2" fillId="9" borderId="8" applyProtection="1" pivotButton="0" quotePrefix="0" xfId="0">
      <protection locked="1" hidden="1"/>
    </xf>
    <xf numFmtId="4" fontId="8" fillId="9" borderId="0" applyProtection="1" pivotButton="0" quotePrefix="0" xfId="0">
      <protection locked="1" hidden="1"/>
    </xf>
    <xf numFmtId="0" fontId="2" fillId="10" borderId="8" pivotButton="0" quotePrefix="0" xfId="0"/>
    <xf numFmtId="4" fontId="8" fillId="10" borderId="0" pivotButton="0" quotePrefix="0" xfId="0"/>
    <xf numFmtId="0" fontId="2" fillId="0" borderId="5" applyProtection="1" pivotButton="0" quotePrefix="0" xfId="0">
      <protection locked="1" hidden="1"/>
    </xf>
    <xf numFmtId="4" fontId="2" fillId="0" borderId="4" applyProtection="1" pivotButton="0" quotePrefix="0" xfId="0">
      <protection locked="1" hidden="1"/>
    </xf>
    <xf numFmtId="0" fontId="2" fillId="0" borderId="4" applyProtection="1" pivotButton="0" quotePrefix="0" xfId="0">
      <protection locked="1" hidden="1"/>
    </xf>
    <xf numFmtId="0" fontId="2" fillId="0" borderId="6" applyProtection="1" pivotButton="0" quotePrefix="0" xfId="0">
      <protection locked="1" hidden="1"/>
    </xf>
    <xf numFmtId="0" fontId="2" fillId="0" borderId="5" pivotButton="0" quotePrefix="0" xfId="0"/>
    <xf numFmtId="4" fontId="2" fillId="0" borderId="4" pivotButton="0" quotePrefix="0" xfId="0"/>
    <xf numFmtId="0" fontId="2" fillId="0" borderId="4" pivotButton="0" quotePrefix="0" xfId="0"/>
    <xf numFmtId="0" fontId="2" fillId="0" borderId="6" pivotButton="0" quotePrefix="0" xfId="0"/>
    <xf numFmtId="0" fontId="9" fillId="0" borderId="0" applyAlignment="1" pivotButton="0" quotePrefix="0" xfId="0">
      <alignment vertical="center" wrapText="1"/>
    </xf>
    <xf numFmtId="0" fontId="4" fillId="0" borderId="0" pivotButton="0" quotePrefix="0" xfId="0"/>
    <xf numFmtId="0" fontId="2" fillId="0" borderId="0" applyProtection="1" pivotButton="0" quotePrefix="0" xfId="0">
      <protection locked="1" hidden="1"/>
    </xf>
    <xf numFmtId="0" fontId="11" fillId="0" borderId="0" pivotButton="0" quotePrefix="0" xfId="0"/>
    <xf numFmtId="0" fontId="2" fillId="11" borderId="8" pivotButton="0" quotePrefix="0" xfId="0"/>
    <xf numFmtId="4" fontId="8" fillId="11" borderId="0" pivotButton="0" quotePrefix="0" xfId="0"/>
    <xf numFmtId="0" fontId="2" fillId="0" borderId="8" pivotButton="0" quotePrefix="0" xfId="0"/>
    <xf numFmtId="0" fontId="2" fillId="0" borderId="0" pivotButton="0" quotePrefix="0" xfId="0"/>
    <xf numFmtId="0" fontId="12" fillId="0" borderId="0" applyAlignment="1" pivotButton="0" quotePrefix="0" xfId="1">
      <alignment horizontal="center"/>
    </xf>
    <xf numFmtId="4" fontId="0" fillId="0" borderId="3" pivotButton="0" quotePrefix="0" xfId="0"/>
    <xf numFmtId="4" fontId="1" fillId="4" borderId="3" pivotButton="0" quotePrefix="0" xfId="0"/>
    <xf numFmtId="0" fontId="0" fillId="0" borderId="3" pivotButton="0" quotePrefix="0" xfId="0"/>
    <xf numFmtId="0" fontId="0" fillId="0" borderId="3" pivotButton="0" quotePrefix="0" xfId="0"/>
    <xf numFmtId="4" fontId="0" fillId="0" borderId="3" pivotButton="0" quotePrefix="0" xfId="0"/>
    <xf numFmtId="0" fontId="0" fillId="12" borderId="3" pivotButton="0" quotePrefix="0" xfId="0"/>
    <xf numFmtId="4" fontId="0" fillId="12" borderId="3" pivotButton="0" quotePrefix="0" xfId="0"/>
    <xf numFmtId="0" fontId="13" fillId="0" borderId="3" pivotButton="0" quotePrefix="0" xfId="0"/>
    <xf numFmtId="3" fontId="0" fillId="0" borderId="3" pivotButton="0" quotePrefix="0" xfId="0"/>
    <xf numFmtId="0" fontId="13" fillId="13" borderId="3" pivotButton="0" quotePrefix="0" xfId="0"/>
    <xf numFmtId="4" fontId="0" fillId="13" borderId="3" pivotButton="0" quotePrefix="0" xfId="0"/>
    <xf numFmtId="0" fontId="2" fillId="0" borderId="3" pivotButton="0" quotePrefix="0" xfId="0"/>
    <xf numFmtId="0" fontId="2" fillId="0" borderId="3" pivotButton="0" quotePrefix="0" xfId="0"/>
    <xf numFmtId="0" fontId="6" fillId="0" borderId="3" pivotButton="0" quotePrefix="0" xfId="0"/>
    <xf numFmtId="4" fontId="6" fillId="0" borderId="3" pivotButton="0" quotePrefix="0" xfId="0"/>
    <xf numFmtId="0" fontId="6" fillId="0" borderId="3" pivotButton="0" quotePrefix="0" xfId="0"/>
    <xf numFmtId="4" fontId="0" fillId="4" borderId="3" pivotButton="0" quotePrefix="0" xfId="0"/>
    <xf numFmtId="0" fontId="18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12" fillId="0" borderId="0" pivotButton="0" quotePrefix="0" xfId="3"/>
    <xf numFmtId="4" fontId="2" fillId="0" borderId="0" pivotButton="0" quotePrefix="0" xfId="0"/>
    <xf numFmtId="0" fontId="12" fillId="0" borderId="0" pivotButton="0" quotePrefix="0" xfId="3"/>
    <xf numFmtId="4" fontId="4" fillId="16" borderId="3" applyAlignment="1" pivotButton="0" quotePrefix="0" xfId="0">
      <alignment vertical="center"/>
    </xf>
    <xf numFmtId="0" fontId="1" fillId="17" borderId="3" applyAlignment="1" pivotButton="0" quotePrefix="0" xfId="0">
      <alignment horizontal="left" vertical="center" wrapText="1"/>
    </xf>
    <xf numFmtId="0" fontId="1" fillId="19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left" vertical="center" wrapText="1"/>
    </xf>
    <xf numFmtId="0" fontId="1" fillId="15" borderId="3" applyAlignment="1" pivotButton="0" quotePrefix="0" xfId="0">
      <alignment horizontal="left" vertical="center" wrapText="1"/>
    </xf>
    <xf numFmtId="0" fontId="1" fillId="9" borderId="3" applyAlignment="1" pivotButton="0" quotePrefix="0" xfId="0">
      <alignment horizontal="left" vertical="center" wrapText="1"/>
    </xf>
    <xf numFmtId="0" fontId="1" fillId="20" borderId="3" applyAlignment="1" pivotButton="0" quotePrefix="0" xfId="0">
      <alignment horizontal="left" vertical="center" wrapText="1"/>
    </xf>
    <xf numFmtId="0" fontId="1" fillId="6" borderId="3" applyAlignment="1" pivotButton="0" quotePrefix="0" xfId="0">
      <alignment horizontal="left" vertical="center"/>
    </xf>
    <xf numFmtId="0" fontId="1" fillId="19" borderId="3" applyAlignment="1" pivotButton="0" quotePrefix="0" xfId="0">
      <alignment horizontal="center" vertical="center"/>
    </xf>
    <xf numFmtId="4" fontId="4" fillId="21" borderId="3" applyAlignment="1" pivotButton="0" quotePrefix="0" xfId="0">
      <alignment vertical="center"/>
    </xf>
    <xf numFmtId="0" fontId="0" fillId="22" borderId="3" applyAlignment="1" pivotButton="0" quotePrefix="0" xfId="0">
      <alignment horizontal="left" vertical="center" wrapText="1"/>
    </xf>
    <xf numFmtId="0" fontId="0" fillId="22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18" fillId="0" borderId="0" pivotButton="0" quotePrefix="0" xfId="0"/>
    <xf numFmtId="0" fontId="0" fillId="0" borderId="3" applyAlignment="1" pivotButton="0" quotePrefix="0" xfId="0">
      <alignment horizontal="right"/>
    </xf>
    <xf numFmtId="0" fontId="1" fillId="3" borderId="3" applyAlignment="1" pivotButton="0" quotePrefix="0" xfId="0">
      <alignment horizontal="left" vertical="center"/>
    </xf>
    <xf numFmtId="0" fontId="1" fillId="21" borderId="3" applyAlignment="1" pivotButton="0" quotePrefix="0" xfId="0">
      <alignment horizontal="left" vertical="center"/>
    </xf>
    <xf numFmtId="0" fontId="0" fillId="19" borderId="3" applyAlignment="1" pivotButton="0" quotePrefix="0" xfId="0">
      <alignment horizontal="center" vertical="center" wrapText="1"/>
    </xf>
    <xf numFmtId="0" fontId="1" fillId="19" borderId="3" pivotButton="0" quotePrefix="0" xfId="0"/>
    <xf numFmtId="0" fontId="0" fillId="0" borderId="3" applyAlignment="1" pivotButton="0" quotePrefix="0" xfId="0">
      <alignment horizontal="left" vertical="center"/>
    </xf>
    <xf numFmtId="0" fontId="14" fillId="0" borderId="3" applyAlignment="1" pivotButton="0" quotePrefix="0" xfId="0">
      <alignment horizontal="center" vertical="center"/>
    </xf>
    <xf numFmtId="0" fontId="3" fillId="21" borderId="3" applyAlignment="1" pivotButton="0" quotePrefix="0" xfId="0">
      <alignment horizontal="center" vertical="center"/>
    </xf>
    <xf numFmtId="0" fontId="15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6" fillId="0" borderId="0" pivotButton="0" quotePrefix="0" xfId="0"/>
    <xf numFmtId="4" fontId="19" fillId="0" borderId="0" pivotButton="0" quotePrefix="0" xfId="0"/>
    <xf numFmtId="4" fontId="0" fillId="4" borderId="0" pivotButton="0" quotePrefix="0" xfId="0"/>
    <xf numFmtId="4" fontId="6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" fontId="20" fillId="0" borderId="0" pivotButton="0" quotePrefix="0" xfId="0"/>
    <xf numFmtId="0" fontId="19" fillId="0" borderId="0" pivotButton="0" quotePrefix="0" xfId="0"/>
    <xf numFmtId="10" fontId="6" fillId="0" borderId="0" pivotButton="0" quotePrefix="0" xfId="0"/>
    <xf numFmtId="4" fontId="20" fillId="0" borderId="0" applyAlignment="1" pivotButton="0" quotePrefix="0" xfId="0">
      <alignment horizontal="center"/>
    </xf>
    <xf numFmtId="4" fontId="7" fillId="0" borderId="0" pivotButton="0" quotePrefix="0" xfId="0"/>
    <xf numFmtId="49" fontId="19" fillId="0" borderId="0" applyAlignment="1" pivotButton="0" quotePrefix="0" xfId="0">
      <alignment horizontal="center"/>
    </xf>
    <xf numFmtId="10" fontId="6" fillId="8" borderId="0" pivotButton="0" quotePrefix="0" xfId="0"/>
    <xf numFmtId="4" fontId="23" fillId="0" borderId="0" pivotButton="0" quotePrefix="0" xfId="0"/>
    <xf numFmtId="4" fontId="23" fillId="4" borderId="0" pivotButton="0" quotePrefix="0" xfId="0"/>
    <xf numFmtId="0" fontId="24" fillId="24" borderId="0" pivotButton="0" quotePrefix="0" xfId="0"/>
    <xf numFmtId="4" fontId="25" fillId="24" borderId="0" pivotButton="0" quotePrefix="0" xfId="0"/>
    <xf numFmtId="0" fontId="0" fillId="0" borderId="0" pivotButton="0" quotePrefix="0" xfId="0"/>
    <xf numFmtId="0" fontId="12" fillId="15" borderId="1" applyAlignment="1" pivotButton="0" quotePrefix="0" xfId="1">
      <alignment horizontal="left"/>
    </xf>
    <xf numFmtId="0" fontId="0" fillId="15" borderId="1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3" fontId="0" fillId="4" borderId="3" pivotButton="0" quotePrefix="0" xfId="0"/>
    <xf numFmtId="4" fontId="20" fillId="17" borderId="0" applyAlignment="1" pivotButton="0" quotePrefix="0" xfId="0">
      <alignment horizontal="center" vertical="center"/>
    </xf>
    <xf numFmtId="4" fontId="0" fillId="17" borderId="3" applyAlignment="1" pivotButton="0" quotePrefix="0" xfId="0">
      <alignment horizontal="center"/>
    </xf>
    <xf numFmtId="4" fontId="0" fillId="19" borderId="3" applyAlignment="1" pivotButton="0" quotePrefix="0" xfId="0">
      <alignment horizontal="center"/>
    </xf>
    <xf numFmtId="4" fontId="0" fillId="6" borderId="3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9" applyAlignment="1" pivotButton="0" quotePrefix="0" xfId="0">
      <alignment horizontal="left" vertical="center"/>
    </xf>
    <xf numFmtId="0" fontId="0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1" fillId="15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" fontId="0" fillId="6" borderId="3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2" fillId="0" borderId="0" pivotButton="0" quotePrefix="0" xfId="0"/>
    <xf numFmtId="0" fontId="4" fillId="0" borderId="8" pivotButton="0" quotePrefix="0" xfId="0"/>
    <xf numFmtId="0" fontId="2" fillId="0" borderId="8" pivotButton="0" quotePrefix="0" xfId="0"/>
    <xf numFmtId="4" fontId="12" fillId="4" borderId="1" applyAlignment="1" pivotButton="0" quotePrefix="0" xfId="1">
      <alignment horizontal="center" vertical="center"/>
    </xf>
    <xf numFmtId="0" fontId="0" fillId="0" borderId="0" pivotButton="0" quotePrefix="0" xfId="0"/>
    <xf numFmtId="4" fontId="0" fillId="4" borderId="3" applyAlignment="1" pivotButton="0" quotePrefix="0" xfId="0">
      <alignment horizontal="center" vertical="center" wrapText="1"/>
    </xf>
    <xf numFmtId="4" fontId="0" fillId="4" borderId="3" applyAlignment="1" pivotButton="0" quotePrefix="0" xfId="0">
      <alignment horizontal="center"/>
    </xf>
    <xf numFmtId="4" fontId="0" fillId="4" borderId="1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/>
    </xf>
    <xf numFmtId="0" fontId="0" fillId="0" borderId="0" pivotButton="0" quotePrefix="0" xfId="0"/>
    <xf numFmtId="4" fontId="0" fillId="0" borderId="3" applyAlignment="1" pivotButton="0" quotePrefix="0" xfId="0">
      <alignment horizontal="left" vertical="center"/>
    </xf>
    <xf numFmtId="4" fontId="0" fillId="0" borderId="3" applyAlignment="1" pivotButton="0" quotePrefix="0" xfId="0">
      <alignment horizontal="left"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0" fillId="0" borderId="1" applyAlignment="1" pivotButton="0" quotePrefix="0" xfId="0">
      <alignment horizontal="left" vertical="center"/>
    </xf>
    <xf numFmtId="4" fontId="0" fillId="0" borderId="2" applyAlignment="1" pivotButton="0" quotePrefix="0" xfId="0">
      <alignment horizontal="left" vertical="center"/>
    </xf>
    <xf numFmtId="4" fontId="6" fillId="0" borderId="2" applyAlignment="1" pivotButton="0" quotePrefix="0" xfId="0">
      <alignment horizontal="left" vertical="center"/>
    </xf>
    <xf numFmtId="4" fontId="0" fillId="0" borderId="9" applyAlignment="1" pivotButton="0" quotePrefix="0" xfId="0">
      <alignment horizontal="left" vertical="center"/>
    </xf>
    <xf numFmtId="4" fontId="0" fillId="0" borderId="9" applyAlignment="1" pivotButton="0" quotePrefix="0" xfId="0">
      <alignment vertical="center"/>
    </xf>
    <xf numFmtId="4" fontId="0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4" fillId="0" borderId="3" applyAlignment="1" pivotButton="0" quotePrefix="0" xfId="0">
      <alignment horizontal="left" vertical="center"/>
    </xf>
    <xf numFmtId="4" fontId="1" fillId="0" borderId="3" applyAlignment="1" pivotButton="0" quotePrefix="0" xfId="0">
      <alignment horizontal="left" vertical="center"/>
    </xf>
    <xf numFmtId="4" fontId="1" fillId="15" borderId="3" applyAlignment="1" pivotButton="0" quotePrefix="0" xfId="0">
      <alignment horizontal="left" vertical="center"/>
    </xf>
    <xf numFmtId="4" fontId="15" fillId="0" borderId="0" pivotButton="0" quotePrefix="0" xfId="0"/>
    <xf numFmtId="4" fontId="1" fillId="15" borderId="3" applyAlignment="1" pivotButton="0" quotePrefix="0" xfId="0">
      <alignment horizontal="left" vertical="center" wrapText="1"/>
    </xf>
    <xf numFmtId="4" fontId="0" fillId="4" borderId="3" applyAlignment="1" pivotButton="0" quotePrefix="0" xfId="0">
      <alignment horizontal="right"/>
    </xf>
    <xf numFmtId="4" fontId="0" fillId="0" borderId="0" pivotButton="0" quotePrefix="0" xfId="0"/>
    <xf numFmtId="4" fontId="1" fillId="17" borderId="3" applyAlignment="1" pivotButton="0" quotePrefix="0" xfId="0">
      <alignment horizontal="center" vertical="center" wrapText="1"/>
    </xf>
    <xf numFmtId="4" fontId="1" fillId="17" borderId="3" applyAlignment="1" pivotButton="0" quotePrefix="0" xfId="0">
      <alignment horizontal="left" vertical="center" wrapText="1"/>
    </xf>
    <xf numFmtId="4" fontId="2" fillId="4" borderId="3" applyAlignment="1" pivotButton="0" quotePrefix="0" xfId="3">
      <alignment horizontal="right"/>
    </xf>
    <xf numFmtId="4" fontId="0" fillId="4" borderId="3" applyAlignment="1" pivotButton="0" quotePrefix="0" xfId="0">
      <alignment horizontal="right"/>
    </xf>
    <xf numFmtId="4" fontId="1" fillId="17" borderId="3" applyAlignment="1" pivotButton="0" quotePrefix="0" xfId="0">
      <alignment horizontal="left"/>
    </xf>
    <xf numFmtId="4" fontId="1" fillId="7" borderId="3" applyAlignment="1" pivotButton="0" quotePrefix="0" xfId="0">
      <alignment horizontal="center" vertical="center"/>
    </xf>
    <xf numFmtId="4" fontId="1" fillId="7" borderId="3" applyAlignment="1" pivotButton="0" quotePrefix="0" xfId="0">
      <alignment horizontal="left" vertical="center" wrapText="1"/>
    </xf>
    <xf numFmtId="4" fontId="0" fillId="7" borderId="3" applyAlignment="1" pivotButton="0" quotePrefix="0" xfId="0">
      <alignment horizontal="right"/>
    </xf>
    <xf numFmtId="4" fontId="0" fillId="4" borderId="3" applyAlignment="1" pivotButton="0" quotePrefix="0" xfId="0">
      <alignment horizontal="right" vertical="center" wrapText="1"/>
    </xf>
    <xf numFmtId="4" fontId="1" fillId="18" borderId="3" applyAlignment="1" pivotButton="0" quotePrefix="0" xfId="0">
      <alignment horizontal="left" vertical="center"/>
    </xf>
    <xf numFmtId="4" fontId="0" fillId="4" borderId="3" applyAlignment="1" pivotButton="0" quotePrefix="0" xfId="0">
      <alignment horizontal="right" vertical="center"/>
    </xf>
    <xf numFmtId="4" fontId="1" fillId="18" borderId="3" applyAlignment="1" pivotButton="0" quotePrefix="0" xfId="0">
      <alignment vertical="center"/>
    </xf>
    <xf numFmtId="4" fontId="1" fillId="0" borderId="3" applyAlignment="1" pivotButton="0" quotePrefix="0" xfId="0">
      <alignment vertical="center"/>
    </xf>
    <xf numFmtId="4" fontId="0" fillId="0" borderId="3" applyAlignment="1" pivotButton="0" quotePrefix="0" xfId="0">
      <alignment horizontal="center" vertical="center"/>
    </xf>
    <xf numFmtId="4" fontId="1" fillId="19" borderId="3" applyAlignment="1" pivotButton="0" quotePrefix="0" xfId="0">
      <alignment horizontal="left" vertical="center"/>
    </xf>
    <xf numFmtId="4" fontId="0" fillId="4" borderId="3" applyAlignment="1" pivotButton="0" quotePrefix="0" xfId="0">
      <alignment horizontal="right" vertical="center"/>
    </xf>
    <xf numFmtId="4" fontId="1" fillId="19" borderId="3" applyAlignment="1" pivotButton="0" quotePrefix="0" xfId="0">
      <alignment vertical="center"/>
    </xf>
    <xf numFmtId="4" fontId="1" fillId="21" borderId="3" applyAlignment="1" pivotButton="0" quotePrefix="0" xfId="0">
      <alignment horizontal="left" vertical="center" wrapText="1"/>
    </xf>
    <xf numFmtId="4" fontId="0" fillId="21" borderId="3" applyAlignment="1" pivotButton="0" quotePrefix="0" xfId="0">
      <alignment horizontal="right" vertical="center" wrapText="1"/>
    </xf>
    <xf numFmtId="4" fontId="2" fillId="0" borderId="3" applyAlignment="1" pivotButton="0" quotePrefix="0" xfId="0">
      <alignment horizontal="center"/>
    </xf>
    <xf numFmtId="4" fontId="2" fillId="4" borderId="3" applyAlignment="1" pivotButton="0" quotePrefix="0" xfId="0">
      <alignment horizontal="center"/>
    </xf>
    <xf numFmtId="4" fontId="12" fillId="4" borderId="3" applyAlignment="1" pivotButton="0" quotePrefix="0" xfId="3">
      <alignment horizontal="center"/>
    </xf>
    <xf numFmtId="4" fontId="12" fillId="0" borderId="3" applyAlignment="1" pivotButton="0" quotePrefix="0" xfId="3">
      <alignment horizontal="center"/>
    </xf>
    <xf numFmtId="4" fontId="0" fillId="4" borderId="3" applyAlignment="1" pivotButton="0" quotePrefix="0" xfId="0">
      <alignment vertical="center"/>
    </xf>
    <xf numFmtId="4" fontId="0" fillId="3" borderId="3" applyAlignment="1" pivotButton="0" quotePrefix="0" xfId="0">
      <alignment horizontal="center"/>
    </xf>
    <xf numFmtId="4" fontId="0" fillId="5" borderId="3" applyAlignment="1" pivotButton="0" quotePrefix="0" xfId="0">
      <alignment horizontal="center"/>
    </xf>
    <xf numFmtId="4" fontId="1" fillId="3" borderId="3" applyAlignment="1" pivotButton="0" quotePrefix="0" xfId="0">
      <alignment horizontal="center" vertical="center" wrapText="1"/>
    </xf>
    <xf numFmtId="4" fontId="0" fillId="21" borderId="3" applyAlignment="1" pivotButton="0" quotePrefix="0" xfId="0">
      <alignment horizontal="center" vertical="center"/>
    </xf>
    <xf numFmtId="4" fontId="12" fillId="15" borderId="3" applyAlignment="1" pivotButton="0" quotePrefix="0" xfId="1">
      <alignment horizontal="center"/>
    </xf>
    <xf numFmtId="4" fontId="17" fillId="19" borderId="3" pivotButton="0" quotePrefix="0" xfId="0"/>
    <xf numFmtId="4" fontId="28" fillId="15" borderId="3" applyAlignment="1" pivotButton="0" quotePrefix="0" xfId="0">
      <alignment horizontal="center"/>
    </xf>
    <xf numFmtId="4" fontId="0" fillId="0" borderId="3" pivotButton="0" quotePrefix="0" xfId="0"/>
    <xf numFmtId="0" fontId="1" fillId="26" borderId="3" applyAlignment="1" pivotButton="0" quotePrefix="0" xfId="0">
      <alignment horizontal="left" vertical="center" wrapText="1"/>
    </xf>
    <xf numFmtId="0" fontId="1" fillId="27" borderId="3" applyAlignment="1" pivotButton="0" quotePrefix="0" xfId="0">
      <alignment horizontal="left" vertical="center" wrapText="1"/>
    </xf>
    <xf numFmtId="0" fontId="0" fillId="27" borderId="3" applyAlignment="1" pivotButton="0" quotePrefix="0" xfId="0">
      <alignment horizontal="center" vertical="center" wrapText="1"/>
    </xf>
    <xf numFmtId="3" fontId="1" fillId="27" borderId="3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28" borderId="3" applyAlignment="1" pivotButton="0" quotePrefix="0" xfId="0">
      <alignment horizontal="center" vertical="center" wrapText="1"/>
    </xf>
    <xf numFmtId="0" fontId="29" fillId="29" borderId="3" applyAlignment="1" pivotButton="0" quotePrefix="0" xfId="0">
      <alignment horizontal="center" vertical="center"/>
    </xf>
    <xf numFmtId="0" fontId="2" fillId="27" borderId="3" pivotButton="0" quotePrefix="0" xfId="0"/>
    <xf numFmtId="4" fontId="2" fillId="27" borderId="3" pivotButton="0" quotePrefix="0" xfId="0"/>
    <xf numFmtId="0" fontId="0" fillId="27" borderId="3" applyAlignment="1" pivotButton="0" quotePrefix="0" xfId="0">
      <alignment vertical="center"/>
    </xf>
    <xf numFmtId="0" fontId="0" fillId="27" borderId="3" pivotButton="0" quotePrefix="0" xfId="0"/>
    <xf numFmtId="0" fontId="0" fillId="27" borderId="3" pivotButton="0" quotePrefix="0" xfId="0"/>
    <xf numFmtId="0" fontId="30" fillId="29" borderId="3" applyAlignment="1" pivotButton="0" quotePrefix="0" xfId="0">
      <alignment vertical="center"/>
    </xf>
    <xf numFmtId="0" fontId="30" fillId="29" borderId="3" applyAlignment="1" pivotButton="0" quotePrefix="0" xfId="0">
      <alignment horizontal="center" vertical="center"/>
    </xf>
    <xf numFmtId="0" fontId="0" fillId="0" borderId="0" pivotButton="0" quotePrefix="0" xfId="0"/>
    <xf numFmtId="4" fontId="21" fillId="0" borderId="0" applyAlignment="1" pivotButton="0" quotePrefix="0" xfId="0">
      <alignment vertical="center"/>
    </xf>
    <xf numFmtId="4" fontId="21" fillId="0" borderId="0" applyAlignment="1" pivotButton="0" quotePrefix="0" xfId="0">
      <alignment horizontal="center" vertical="center" wrapText="1"/>
    </xf>
    <xf numFmtId="4" fontId="20" fillId="14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9" borderId="3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center"/>
    </xf>
    <xf numFmtId="4" fontId="20" fillId="0" borderId="0" applyAlignment="1" pivotButton="0" quotePrefix="0" xfId="0">
      <alignment horizontal="center" vertical="center"/>
    </xf>
    <xf numFmtId="4" fontId="31" fillId="0" borderId="0" applyAlignment="1" pivotButton="0" quotePrefix="0" xfId="0">
      <alignment horizontal="center"/>
    </xf>
    <xf numFmtId="0" fontId="29" fillId="29" borderId="3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18" borderId="3" applyAlignment="1" pivotButton="0" quotePrefix="0" xfId="0">
      <alignment horizontal="center" vertical="center"/>
    </xf>
    <xf numFmtId="0" fontId="26" fillId="4" borderId="0" pivotButton="0" quotePrefix="0" xfId="0"/>
    <xf numFmtId="0" fontId="26" fillId="4" borderId="0" applyAlignment="1" pivotButton="0" quotePrefix="0" xfId="0">
      <alignment wrapText="1"/>
    </xf>
    <xf numFmtId="0" fontId="26" fillId="0" borderId="0" pivotButton="0" quotePrefix="0" xfId="0"/>
    <xf numFmtId="0" fontId="1" fillId="0" borderId="0" applyAlignment="1" pivotButton="0" quotePrefix="0" xfId="0">
      <alignment vertical="top"/>
    </xf>
    <xf numFmtId="0" fontId="1" fillId="4" borderId="3" pivotButton="0" quotePrefix="0" xfId="0"/>
    <xf numFmtId="0" fontId="0" fillId="31" borderId="0" pivotButton="0" quotePrefix="0" xfId="0"/>
    <xf numFmtId="0" fontId="0" fillId="31" borderId="0" applyAlignment="1" pivotButton="0" quotePrefix="0" xfId="0">
      <alignment horizontal="left" vertical="center"/>
    </xf>
    <xf numFmtId="0" fontId="0" fillId="31" borderId="0" applyAlignment="1" pivotButton="0" quotePrefix="0" xfId="0">
      <alignment vertical="center"/>
    </xf>
    <xf numFmtId="0" fontId="0" fillId="27" borderId="3" applyAlignment="1" pivotButton="0" quotePrefix="0" xfId="0">
      <alignment horizontal="center" vertical="center"/>
    </xf>
    <xf numFmtId="4" fontId="15" fillId="0" borderId="3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0" fillId="14" borderId="1" applyAlignment="1" pivotButton="0" quotePrefix="0" xfId="0">
      <alignment vertical="center"/>
    </xf>
    <xf numFmtId="0" fontId="0" fillId="18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4" fontId="0" fillId="14" borderId="9" applyAlignment="1" pivotButton="0" quotePrefix="0" xfId="0">
      <alignment vertical="center"/>
    </xf>
    <xf numFmtId="4" fontId="0" fillId="31" borderId="1" applyAlignment="1" pivotButton="0" quotePrefix="0" xfId="0">
      <alignment horizontal="center" vertical="center"/>
    </xf>
    <xf numFmtId="4" fontId="0" fillId="0" borderId="13" applyAlignment="1" pivotButton="0" quotePrefix="0" xfId="0">
      <alignment horizontal="left" vertical="center"/>
    </xf>
    <xf numFmtId="4" fontId="0" fillId="0" borderId="11" applyAlignment="1" pivotButton="0" quotePrefix="0" xfId="0">
      <alignment horizontal="left" vertical="center"/>
    </xf>
    <xf numFmtId="4" fontId="0" fillId="0" borderId="11" applyAlignment="1" pivotButton="0" quotePrefix="0" xfId="4">
      <alignment vertical="center"/>
    </xf>
    <xf numFmtId="0" fontId="28" fillId="15" borderId="1" applyAlignment="1" pivotButton="0" quotePrefix="0" xfId="1">
      <alignment horizontal="left"/>
    </xf>
    <xf numFmtId="4" fontId="12" fillId="15" borderId="3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4" fontId="1" fillId="31" borderId="3" applyAlignment="1" pivotButton="0" quotePrefix="0" xfId="0">
      <alignment horizontal="center" wrapText="1"/>
    </xf>
    <xf numFmtId="0" fontId="4" fillId="31" borderId="0" pivotButton="0" quotePrefix="0" xfId="0"/>
    <xf numFmtId="0" fontId="2" fillId="31" borderId="0" pivotButton="0" quotePrefix="0" xfId="0"/>
    <xf numFmtId="0" fontId="48" fillId="31" borderId="0" applyAlignment="1" pivotButton="0" quotePrefix="0" xfId="47">
      <alignment horizontal="center" vertical="center" wrapText="1"/>
    </xf>
    <xf numFmtId="0" fontId="4" fillId="31" borderId="0" applyAlignment="1" pivotButton="0" quotePrefix="0" xfId="0">
      <alignment horizontal="center" vertical="center"/>
    </xf>
    <xf numFmtId="0" fontId="2" fillId="27" borderId="3" applyAlignment="1" pivotButton="0" quotePrefix="0" xfId="0">
      <alignment horizontal="center"/>
    </xf>
    <xf numFmtId="4" fontId="0" fillId="31" borderId="3" pivotButton="0" quotePrefix="0" xfId="0"/>
    <xf numFmtId="4" fontId="0" fillId="18" borderId="1" applyAlignment="1" pivotButton="0" quotePrefix="0" xfId="0">
      <alignment horizontal="right" vertical="center"/>
    </xf>
    <xf numFmtId="0" fontId="0" fillId="31" borderId="3" pivotButton="0" quotePrefix="0" xfId="0"/>
    <xf numFmtId="4" fontId="0" fillId="31" borderId="3" pivotButton="0" quotePrefix="0" xfId="0"/>
    <xf numFmtId="4" fontId="1" fillId="31" borderId="3" pivotButton="0" quotePrefix="0" xfId="0"/>
    <xf numFmtId="0" fontId="1" fillId="31" borderId="3" pivotButton="0" quotePrefix="0" xfId="0"/>
    <xf numFmtId="4" fontId="0" fillId="15" borderId="3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pivotButton="0" quotePrefix="0" xfId="0"/>
    <xf numFmtId="0" fontId="30" fillId="29" borderId="3" applyAlignment="1" pivotButton="0" quotePrefix="0" xfId="0">
      <alignment horizontal="center" vertical="center"/>
    </xf>
    <xf numFmtId="0" fontId="0" fillId="0" borderId="0" pivotButton="0" quotePrefix="0" xfId="0"/>
    <xf numFmtId="0" fontId="15" fillId="26" borderId="2" applyAlignment="1" pivotButton="0" quotePrefix="0" xfId="0">
      <alignment horizontal="center" vertical="center" wrapText="1"/>
    </xf>
    <xf numFmtId="0" fontId="0" fillId="0" borderId="0" pivotButton="0" quotePrefix="0" xfId="0"/>
    <xf numFmtId="0" fontId="26" fillId="0" borderId="3" applyAlignment="1" pivotButton="0" quotePrefix="0" xfId="0">
      <alignment horizontal="center" vertical="center" wrapText="1"/>
    </xf>
    <xf numFmtId="4" fontId="0" fillId="0" borderId="0" pivotButton="0" quotePrefix="1" xfId="0"/>
    <xf numFmtId="0" fontId="49" fillId="0" borderId="0" pivotButton="0" quotePrefix="0" xfId="0"/>
    <xf numFmtId="0" fontId="51" fillId="0" borderId="0" applyAlignment="1" pivotButton="0" quotePrefix="0" xfId="49">
      <alignment horizontal="left"/>
    </xf>
    <xf numFmtId="4" fontId="49" fillId="0" borderId="0" pivotButton="0" quotePrefix="0" xfId="0"/>
    <xf numFmtId="0" fontId="4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/>
    </xf>
    <xf numFmtId="0" fontId="0" fillId="0" borderId="0" pivotButton="0" quotePrefix="0" xfId="0"/>
    <xf numFmtId="0" fontId="52" fillId="0" borderId="0" pivotButton="0" quotePrefix="0" xfId="0"/>
    <xf numFmtId="165" fontId="2" fillId="0" borderId="0" pivotButton="0" quotePrefix="0" xfId="0"/>
    <xf numFmtId="4" fontId="2" fillId="0" borderId="0" applyProtection="1" pivotButton="0" quotePrefix="0" xfId="0">
      <protection locked="1" hidden="1"/>
    </xf>
    <xf numFmtId="4" fontId="2" fillId="0" borderId="0" pivotButton="0" quotePrefix="0" xfId="0"/>
    <xf numFmtId="165" fontId="2" fillId="0" borderId="0" pivotButton="0" quotePrefix="0" xfId="0"/>
    <xf numFmtId="165" fontId="2" fillId="0" borderId="0" applyProtection="1" pivotButton="0" quotePrefix="0" xfId="0">
      <protection locked="1" hidden="1"/>
    </xf>
    <xf numFmtId="0" fontId="0" fillId="0" borderId="0" pivotButton="0" quotePrefix="0" xfId="0"/>
    <xf numFmtId="0" fontId="30" fillId="29" borderId="1" applyAlignment="1" pivotButton="0" quotePrefix="0" xfId="0">
      <alignment horizontal="center" vertical="center" wrapText="1"/>
    </xf>
    <xf numFmtId="0" fontId="2" fillId="27" borderId="1" applyAlignment="1" pivotButton="0" quotePrefix="0" xfId="0">
      <alignment horizontal="center" wrapText="1"/>
    </xf>
    <xf numFmtId="0" fontId="0" fillId="0" borderId="0" pivotButton="0" quotePrefix="0" xfId="0"/>
    <xf numFmtId="4" fontId="0" fillId="14" borderId="9" applyAlignment="1" pivotButton="0" quotePrefix="0" xfId="0">
      <alignment vertical="center"/>
    </xf>
    <xf numFmtId="4" fontId="53" fillId="14" borderId="1" applyAlignment="1" pivotButton="0" quotePrefix="0" xfId="4">
      <alignment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4" fontId="2" fillId="0" borderId="8" applyAlignment="1" pivotButton="0" quotePrefix="0" xfId="0">
      <alignment horizontal="left"/>
    </xf>
    <xf numFmtId="0" fontId="2" fillId="0" borderId="0" pivotButton="0" quotePrefix="1" xfId="0"/>
    <xf numFmtId="0" fontId="0" fillId="0" borderId="0" pivotButton="0" quotePrefix="0" xfId="0"/>
    <xf numFmtId="0" fontId="1" fillId="19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12" fillId="15" borderId="8" applyAlignment="1" pivotButton="0" quotePrefix="0" xfId="1">
      <alignment horizontal="left"/>
    </xf>
    <xf numFmtId="4" fontId="28" fillId="15" borderId="14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4" fontId="54" fillId="33" borderId="0" pivotButton="0" quotePrefix="0" xfId="0"/>
    <xf numFmtId="4" fontId="39" fillId="33" borderId="0" applyAlignment="1" pivotButton="0" quotePrefix="0" xfId="0">
      <alignment wrapText="1"/>
    </xf>
    <xf numFmtId="0" fontId="12" fillId="0" borderId="0" applyAlignment="1" pivotButton="0" quotePrefix="0" xfId="47">
      <alignment horizontal="center" vertical="center"/>
    </xf>
    <xf numFmtId="0" fontId="12" fillId="0" borderId="0" applyAlignment="1" pivotButton="0" quotePrefix="0" xfId="47">
      <alignment horizontal="left" vertical="center"/>
    </xf>
    <xf numFmtId="0" fontId="12" fillId="0" borderId="0" applyAlignment="1" pivotButton="0" quotePrefix="0" xfId="47">
      <alignment horizontal="center" vertical="center"/>
    </xf>
    <xf numFmtId="4" fontId="12" fillId="0" borderId="0" applyAlignment="1" pivotButton="0" quotePrefix="0" xfId="47">
      <alignment horizontal="right" vertical="center"/>
    </xf>
    <xf numFmtId="166" fontId="12" fillId="0" borderId="0" applyAlignment="1" pivotButton="0" quotePrefix="0" xfId="47">
      <alignment horizontal="right" vertical="center"/>
    </xf>
    <xf numFmtId="0" fontId="12" fillId="0" borderId="0" applyAlignment="1" pivotButton="0" quotePrefix="0" xfId="47">
      <alignment horizontal="right" vertical="center"/>
    </xf>
    <xf numFmtId="17" fontId="0" fillId="0" borderId="0" pivotButton="0" quotePrefix="0" xfId="0"/>
    <xf numFmtId="10" fontId="0" fillId="0" borderId="0" pivotButton="0" quotePrefix="0" xfId="0"/>
    <xf numFmtId="0" fontId="38" fillId="32" borderId="0" pivotButton="0" quotePrefix="0" xfId="10"/>
    <xf numFmtId="0" fontId="38" fillId="32" borderId="0" applyAlignment="1" pivotButton="0" quotePrefix="0" xfId="10">
      <alignment wrapText="1"/>
    </xf>
    <xf numFmtId="10" fontId="38" fillId="32" borderId="0" pivotButton="0" quotePrefix="0" xfId="10"/>
    <xf numFmtId="4" fontId="38" fillId="32" borderId="0" pivotButton="0" quotePrefix="0" xfId="10"/>
    <xf numFmtId="0" fontId="0" fillId="0" borderId="0" pivotButton="0" quotePrefix="0" xfId="0"/>
    <xf numFmtId="4" fontId="0" fillId="0" borderId="0" pivotButton="0" quotePrefix="0" xfId="0"/>
    <xf numFmtId="0" fontId="15" fillId="26" borderId="1" applyAlignment="1" pivotButton="0" quotePrefix="0" xfId="0">
      <alignment horizontal="center" vertical="center" wrapText="1"/>
    </xf>
    <xf numFmtId="0" fontId="15" fillId="26" borderId="9" applyAlignment="1" pivotButton="0" quotePrefix="0" xfId="0">
      <alignment horizontal="center" vertical="center" wrapText="1"/>
    </xf>
    <xf numFmtId="0" fontId="15" fillId="26" borderId="2" applyAlignment="1" pivotButton="0" quotePrefix="0" xfId="0">
      <alignment horizontal="center" vertical="center" wrapText="1"/>
    </xf>
    <xf numFmtId="4" fontId="39" fillId="0" borderId="0" pivotButton="0" quotePrefix="0" xfId="0"/>
    <xf numFmtId="0" fontId="12" fillId="0" borderId="0" pivotButton="0" quotePrefix="0" xfId="3"/>
    <xf numFmtId="4" fontId="0" fillId="0" borderId="0" applyAlignment="1" pivotButton="0" quotePrefix="0" xfId="0">
      <alignment horizontal="right"/>
    </xf>
    <xf numFmtId="4" fontId="38" fillId="0" borderId="0" pivotButton="0" quotePrefix="0" xfId="0"/>
    <xf numFmtId="4" fontId="0" fillId="0" borderId="0" applyAlignment="1" pivotButton="0" quotePrefix="0" xfId="0">
      <alignment vertical="center"/>
    </xf>
    <xf numFmtId="0" fontId="6" fillId="0" borderId="0" pivotButton="0" quotePrefix="0" xfId="0"/>
    <xf numFmtId="4" fontId="38" fillId="0" borderId="0" applyAlignment="1" pivotButton="0" quotePrefix="0" xfId="47">
      <alignment horizontal="right" vertical="center"/>
    </xf>
    <xf numFmtId="0" fontId="39" fillId="0" borderId="0" pivotButton="0" quotePrefix="0" xfId="11"/>
    <xf numFmtId="0" fontId="0" fillId="27" borderId="1" applyAlignment="1" pivotButton="0" quotePrefix="0" xfId="0">
      <alignment horizontal="center" vertical="center" wrapText="1"/>
    </xf>
    <xf numFmtId="0" fontId="29" fillId="29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2" fillId="27" borderId="1" applyAlignment="1" pivotButton="0" quotePrefix="0" xfId="0">
      <alignment horizontal="center" vertical="center" wrapText="1"/>
    </xf>
    <xf numFmtId="0" fontId="0" fillId="27" borderId="1" applyAlignment="1" pivotButton="0" quotePrefix="0" xfId="0">
      <alignment horizontal="center" vertical="center"/>
    </xf>
    <xf numFmtId="0" fontId="0" fillId="28" borderId="15" applyAlignment="1" pivotButton="0" quotePrefix="0" xfId="0">
      <alignment horizontal="center" vertical="center" wrapText="1"/>
    </xf>
    <xf numFmtId="0" fontId="0" fillId="0" borderId="0" pivotButton="0" quotePrefix="0" xfId="0"/>
    <xf numFmtId="0" fontId="26" fillId="0" borderId="0" applyAlignment="1" pivotButton="0" quotePrefix="0" xfId="0">
      <alignment horizontal="center" vertical="center" wrapText="1"/>
    </xf>
    <xf numFmtId="0" fontId="4" fillId="26" borderId="3" applyAlignment="1" pivotButton="0" quotePrefix="0" xfId="0">
      <alignment horizontal="left" vertical="center" wrapText="1"/>
    </xf>
    <xf numFmtId="0" fontId="0" fillId="31" borderId="0" applyAlignment="1" pivotButton="0" quotePrefix="0" xfId="0">
      <alignment horizontal="left" vertical="top" wrapText="1"/>
    </xf>
    <xf numFmtId="0" fontId="0" fillId="31" borderId="0" applyAlignment="1" pivotButton="0" quotePrefix="0" xfId="0">
      <alignment horizontal="left" vertical="top"/>
    </xf>
    <xf numFmtId="4" fontId="0" fillId="0" borderId="3" applyAlignment="1" pivotButton="0" quotePrefix="0" xfId="0">
      <alignment horizontal="left" vertical="center"/>
    </xf>
    <xf numFmtId="4" fontId="12" fillId="0" borderId="0" applyAlignment="1" pivotButton="0" quotePrefix="0" xfId="3">
      <alignment horizontal="center"/>
    </xf>
    <xf numFmtId="0" fontId="15" fillId="26" borderId="1" applyAlignment="1" pivotButton="0" quotePrefix="0" xfId="0">
      <alignment horizontal="center" vertical="center" wrapText="1"/>
    </xf>
    <xf numFmtId="0" fontId="15" fillId="26" borderId="9" applyAlignment="1" pivotButton="0" quotePrefix="0" xfId="0">
      <alignment horizontal="center" vertical="center" wrapText="1"/>
    </xf>
    <xf numFmtId="0" fontId="0" fillId="25" borderId="1" applyAlignment="1" pivotButton="0" quotePrefix="0" xfId="0">
      <alignment horizontal="center" vertical="center"/>
    </xf>
    <xf numFmtId="0" fontId="0" fillId="25" borderId="9" applyAlignment="1" pivotButton="0" quotePrefix="0" xfId="0">
      <alignment horizontal="center" vertical="center"/>
    </xf>
    <xf numFmtId="0" fontId="15" fillId="27" borderId="1" applyAlignment="1" pivotButton="0" quotePrefix="0" xfId="0">
      <alignment horizontal="center" vertical="center" wrapText="1"/>
    </xf>
    <xf numFmtId="0" fontId="15" fillId="27" borderId="9" applyAlignment="1" pivotButton="0" quotePrefix="0" xfId="0">
      <alignment horizontal="center" vertical="center" wrapText="1"/>
    </xf>
    <xf numFmtId="0" fontId="15" fillId="27" borderId="2" applyAlignment="1" pivotButton="0" quotePrefix="0" xfId="0">
      <alignment horizontal="center" vertical="center" wrapText="1"/>
    </xf>
    <xf numFmtId="0" fontId="0" fillId="27" borderId="1" applyAlignment="1" pivotButton="0" quotePrefix="0" xfId="0">
      <alignment horizontal="center" vertical="center" wrapText="1"/>
    </xf>
    <xf numFmtId="0" fontId="0" fillId="27" borderId="9" applyAlignment="1" pivotButton="0" quotePrefix="0" xfId="0">
      <alignment horizontal="center" vertical="center" wrapText="1"/>
    </xf>
    <xf numFmtId="0" fontId="0" fillId="27" borderId="2" applyAlignment="1" pivotButton="0" quotePrefix="0" xfId="0">
      <alignment horizontal="center" vertical="center" wrapText="1"/>
    </xf>
    <xf numFmtId="4" fontId="0" fillId="25" borderId="1" applyAlignment="1" pivotButton="0" quotePrefix="0" xfId="0">
      <alignment horizontal="center" vertical="center"/>
    </xf>
    <xf numFmtId="4" fontId="0" fillId="25" borderId="9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4" fontId="1" fillId="18" borderId="3" applyAlignment="1" pivotButton="0" quotePrefix="0" xfId="0">
      <alignment horizontal="center" vertical="center"/>
    </xf>
    <xf numFmtId="4" fontId="1" fillId="18" borderId="1" applyAlignment="1" pivotButton="0" quotePrefix="0" xfId="0">
      <alignment horizontal="center" vertical="center"/>
    </xf>
    <xf numFmtId="4" fontId="1" fillId="19" borderId="3" applyAlignment="1" pivotButton="0" quotePrefix="0" xfId="0">
      <alignment horizontal="center" vertical="center"/>
    </xf>
    <xf numFmtId="4" fontId="1" fillId="21" borderId="3" applyAlignment="1" pivotButton="0" quotePrefix="0" xfId="0">
      <alignment horizontal="center"/>
    </xf>
    <xf numFmtId="4" fontId="0" fillId="0" borderId="13" applyAlignment="1" pivotButton="0" quotePrefix="0" xfId="0">
      <alignment horizontal="center" vertical="center" wrapText="1"/>
    </xf>
    <xf numFmtId="4" fontId="0" fillId="0" borderId="15" applyAlignment="1" pivotButton="0" quotePrefix="0" xfId="0">
      <alignment horizontal="center" vertical="center" wrapText="1"/>
    </xf>
    <xf numFmtId="3" fontId="1" fillId="27" borderId="3" applyAlignment="1" pivotButton="0" quotePrefix="0" xfId="0">
      <alignment horizontal="center" vertical="center" wrapText="1"/>
    </xf>
    <xf numFmtId="0" fontId="26" fillId="4" borderId="0" applyAlignment="1" pivotButton="0" quotePrefix="0" xfId="0">
      <alignment horizontal="center" vertical="center" textRotation="255"/>
    </xf>
    <xf numFmtId="0" fontId="15" fillId="27" borderId="3" applyAlignment="1" pivotButton="0" quotePrefix="0" xfId="0">
      <alignment horizontal="center" vertical="center" wrapText="1"/>
    </xf>
    <xf numFmtId="4" fontId="0" fillId="25" borderId="3" applyAlignment="1" pivotButton="0" quotePrefix="0" xfId="0">
      <alignment horizontal="center" vertical="center"/>
    </xf>
    <xf numFmtId="0" fontId="15" fillId="26" borderId="2" applyAlignment="1" pivotButton="0" quotePrefix="0" xfId="0">
      <alignment horizontal="center" vertical="center" wrapText="1"/>
    </xf>
    <xf numFmtId="0" fontId="15" fillId="27" borderId="10" applyAlignment="1" pivotButton="0" quotePrefix="0" xfId="0">
      <alignment horizontal="center" vertical="center" wrapText="1"/>
    </xf>
    <xf numFmtId="0" fontId="15" fillId="27" borderId="11" applyAlignment="1" pivotButton="0" quotePrefix="0" xfId="0">
      <alignment horizontal="center" vertical="center" wrapText="1"/>
    </xf>
    <xf numFmtId="0" fontId="15" fillId="27" borderId="12" applyAlignment="1" pivotButton="0" quotePrefix="0" xfId="0">
      <alignment horizontal="center" vertical="center" wrapText="1"/>
    </xf>
    <xf numFmtId="0" fontId="15" fillId="27" borderId="5" applyAlignment="1" pivotButton="0" quotePrefix="0" xfId="0">
      <alignment horizontal="center" vertical="center" wrapText="1"/>
    </xf>
    <xf numFmtId="0" fontId="15" fillId="27" borderId="4" applyAlignment="1" pivotButton="0" quotePrefix="0" xfId="0">
      <alignment horizontal="center" vertical="center" wrapText="1"/>
    </xf>
    <xf numFmtId="0" fontId="15" fillId="27" borderId="6" applyAlignment="1" pivotButton="0" quotePrefix="0" xfId="0">
      <alignment horizontal="center" vertical="center" wrapText="1"/>
    </xf>
    <xf numFmtId="0" fontId="29" fillId="29" borderId="3" applyAlignment="1" pivotButton="0" quotePrefix="0" xfId="0">
      <alignment horizontal="center" vertical="center" wrapText="1"/>
    </xf>
    <xf numFmtId="0" fontId="15" fillId="27" borderId="8" applyAlignment="1" pivotButton="0" quotePrefix="0" xfId="0">
      <alignment horizontal="center" vertical="center" wrapText="1"/>
    </xf>
    <xf numFmtId="0" fontId="15" fillId="27" borderId="0" applyAlignment="1" pivotButton="0" quotePrefix="0" xfId="0">
      <alignment horizontal="center" vertical="center" wrapText="1"/>
    </xf>
    <xf numFmtId="0" fontId="15" fillId="27" borderId="7" applyAlignment="1" pivotButton="0" quotePrefix="0" xfId="0">
      <alignment horizontal="center" vertical="center" wrapText="1"/>
    </xf>
    <xf numFmtId="0" fontId="32" fillId="0" borderId="0" applyAlignment="1" pivotButton="0" quotePrefix="0" xfId="0">
      <alignment horizontal="center" vertical="center"/>
    </xf>
    <xf numFmtId="4" fontId="8" fillId="3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" fontId="0" fillId="0" borderId="3" applyAlignment="1" pivotButton="0" quotePrefix="0" xfId="0">
      <alignment horizontal="center"/>
    </xf>
    <xf numFmtId="4" fontId="31" fillId="0" borderId="0" applyAlignment="1" pivotButton="0" quotePrefix="0" xfId="0">
      <alignment horizontal="center" vertical="center"/>
    </xf>
    <xf numFmtId="0" fontId="33" fillId="30" borderId="0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 wrapText="1"/>
    </xf>
    <xf numFmtId="0" fontId="10" fillId="0" borderId="10" applyAlignment="1" pivotButton="0" quotePrefix="0" xfId="0">
      <alignment horizontal="left"/>
    </xf>
    <xf numFmtId="0" fontId="10" fillId="0" borderId="11" applyAlignment="1" pivotButton="0" quotePrefix="0" xfId="0">
      <alignment horizontal="left"/>
    </xf>
    <xf numFmtId="0" fontId="4" fillId="21" borderId="1" applyAlignment="1" pivotButton="0" quotePrefix="0" xfId="0">
      <alignment horizontal="center"/>
    </xf>
    <xf numFmtId="0" fontId="4" fillId="21" borderId="9" applyAlignment="1" pivotButton="0" quotePrefix="0" xfId="0">
      <alignment horizontal="center"/>
    </xf>
    <xf numFmtId="0" fontId="4" fillId="21" borderId="2" applyAlignment="1" pivotButton="0" quotePrefix="0" xfId="0">
      <alignment horizontal="center"/>
    </xf>
    <xf numFmtId="0" fontId="4" fillId="16" borderId="3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4" fontId="2" fillId="27" borderId="3" applyAlignment="1" pivotButton="0" quotePrefix="0" xfId="0">
      <alignment horizontal="center"/>
    </xf>
    <xf numFmtId="0" fontId="2" fillId="27" borderId="3" applyAlignment="1" pivotButton="0" quotePrefix="0" xfId="0">
      <alignment horizontal="center"/>
    </xf>
    <xf numFmtId="0" fontId="4" fillId="11" borderId="1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0" fillId="29" borderId="3" applyAlignment="1" pivotButton="0" quotePrefix="0" xfId="0">
      <alignment horizontal="center" vertical="center"/>
    </xf>
    <xf numFmtId="0" fontId="4" fillId="16" borderId="3" applyAlignment="1" pivotButton="0" quotePrefix="0" xfId="0">
      <alignment horizontal="center"/>
    </xf>
    <xf numFmtId="0" fontId="2" fillId="16" borderId="3" applyAlignment="1" pivotButton="0" quotePrefix="0" xfId="0">
      <alignment horizontal="center"/>
    </xf>
    <xf numFmtId="0" fontId="1" fillId="19" borderId="3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7" borderId="3" applyAlignment="1" pivotButton="0" quotePrefix="0" xfId="0">
      <alignment horizontal="center" vertical="center"/>
    </xf>
    <xf numFmtId="0" fontId="2" fillId="27" borderId="3" applyAlignment="1" pivotButton="0" quotePrefix="0" xfId="0">
      <alignment horizontal="left"/>
    </xf>
    <xf numFmtId="0" fontId="1" fillId="19" borderId="1" applyAlignment="1" pivotButton="0" quotePrefix="0" xfId="0">
      <alignment horizontal="center" vertical="center" wrapText="1"/>
    </xf>
    <xf numFmtId="0" fontId="1" fillId="19" borderId="2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/>
    </xf>
    <xf numFmtId="0" fontId="30" fillId="29" borderId="5" applyAlignment="1" pivotButton="0" quotePrefix="0" xfId="0">
      <alignment horizontal="center" vertical="center"/>
    </xf>
    <xf numFmtId="0" fontId="30" fillId="29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1" fillId="23" borderId="3" applyAlignment="1" pivotButton="0" quotePrefix="0" xfId="0">
      <alignment horizontal="center" wrapText="1"/>
    </xf>
    <xf numFmtId="0" fontId="1" fillId="23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4" fontId="0" fillId="14" borderId="1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4" fontId="15" fillId="15" borderId="3" applyAlignment="1" pivotButton="0" quotePrefix="0" xfId="0">
      <alignment horizontal="left" vertical="center"/>
    </xf>
    <xf numFmtId="4" fontId="55" fillId="0" borderId="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2" pivotButton="0" quotePrefix="0" xfId="0"/>
    <xf numFmtId="0" fontId="15" fillId="26" borderId="3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25" borderId="3" applyAlignment="1" pivotButton="0" quotePrefix="0" xfId="0">
      <alignment horizontal="center" vertical="center"/>
    </xf>
    <xf numFmtId="4" fontId="0" fillId="0" borderId="3" applyAlignment="1" pivotButton="0" quotePrefix="0" xfId="0">
      <alignment horizontal="center" vertical="center" wrapText="1"/>
    </xf>
    <xf numFmtId="0" fontId="4" fillId="9" borderId="3" applyAlignment="1" pivotButton="0" quotePrefix="0" xfId="0">
      <alignment horizontal="center" vertical="center"/>
    </xf>
    <xf numFmtId="0" fontId="4" fillId="10" borderId="3" applyAlignment="1" pivotButton="0" quotePrefix="0" xfId="0">
      <alignment horizontal="center" vertical="center"/>
    </xf>
    <xf numFmtId="164" fontId="8" fillId="0" borderId="7" applyAlignment="1" applyProtection="1" pivotButton="0" quotePrefix="0" xfId="0">
      <alignment horizontal="center"/>
      <protection locked="1" hidden="1"/>
    </xf>
    <xf numFmtId="164" fontId="8" fillId="0" borderId="7" applyAlignment="1" pivotButton="0" quotePrefix="0" xfId="0">
      <alignment horizontal="center"/>
    </xf>
    <xf numFmtId="0" fontId="4" fillId="11" borderId="3" applyAlignment="1" pivotButton="0" quotePrefix="0" xfId="0">
      <alignment horizontal="center" vertical="center"/>
    </xf>
    <xf numFmtId="0" fontId="4" fillId="21" borderId="3" applyAlignment="1" pivotButton="0" quotePrefix="0" xfId="0">
      <alignment horizontal="center"/>
    </xf>
    <xf numFmtId="166" fontId="12" fillId="0" borderId="0" applyAlignment="1" pivotButton="0" quotePrefix="0" xfId="47">
      <alignment horizontal="right" vertical="center"/>
    </xf>
    <xf numFmtId="0" fontId="1" fillId="2" borderId="3" applyAlignment="1" pivotButton="0" quotePrefix="0" xfId="0">
      <alignment horizontal="center" vertical="center" wrapText="1"/>
    </xf>
    <xf numFmtId="0" fontId="1" fillId="19" borderId="3" applyAlignment="1" pivotButton="0" quotePrefix="0" xfId="0">
      <alignment horizontal="center" vertical="center" wrapText="1"/>
    </xf>
  </cellXfs>
  <cellStyles count="50">
    <cellStyle name="Normal" xfId="0" builtinId="0"/>
    <cellStyle name="NiveauLigne_4" xfId="1" builtinId="1"/>
    <cellStyle name="Lien hypertexte" xfId="2" builtinId="8"/>
    <cellStyle name="Normal 2" xfId="3"/>
    <cellStyle name="Milliers" xfId="4" builtinId="3"/>
    <cellStyle name="Titre" xfId="5" builtinId="15"/>
    <cellStyle name="Titre 1" xfId="6" builtinId="16"/>
    <cellStyle name="Titre 2" xfId="7" builtinId="17"/>
    <cellStyle name="Titre 3" xfId="8" builtinId="18"/>
    <cellStyle name="Titre 4" xfId="9" builtinId="19"/>
    <cellStyle name="Satisfaisant" xfId="10" builtinId="26"/>
    <cellStyle name="Insatisfaisant" xfId="11" builtinId="27"/>
    <cellStyle name="Neutre" xfId="12" builtinId="28"/>
    <cellStyle name="Entrée" xfId="13" builtinId="20"/>
    <cellStyle name="Sortie" xfId="14" builtinId="21"/>
    <cellStyle name="Calcul" xfId="15" builtinId="22"/>
    <cellStyle name="Cellule liée" xfId="16" builtinId="24"/>
    <cellStyle name="Vérification" xfId="17" builtinId="23"/>
    <cellStyle name="Avertissement" xfId="18" builtinId="11"/>
    <cellStyle name="Note" xfId="19" builtinId="10"/>
    <cellStyle name="Texte explicatif" xfId="20" builtinId="53"/>
    <cellStyle name="Total" xfId="21" builtinId="25"/>
    <cellStyle name="Accent1" xfId="22" builtinId="29"/>
    <cellStyle name="20 % - Accent1" xfId="23" builtinId="30"/>
    <cellStyle name="40 % - Accent1" xfId="24" builtinId="31"/>
    <cellStyle name="60 % - Accent1" xfId="25" builtinId="32"/>
    <cellStyle name="Accent2" xfId="26" builtinId="33"/>
    <cellStyle name="20 % - Accent2" xfId="27" builtinId="34"/>
    <cellStyle name="40 % - Accent2" xfId="28" builtinId="35"/>
    <cellStyle name="60 % - Accent2" xfId="29" builtinId="36"/>
    <cellStyle name="Accent3" xfId="30" builtinId="37"/>
    <cellStyle name="20 % - Accent3" xfId="31" builtinId="38"/>
    <cellStyle name="40 % - Accent3" xfId="32" builtinId="39"/>
    <cellStyle name="60 % - Accent3" xfId="33" builtinId="40"/>
    <cellStyle name="Accent4" xfId="34" builtinId="41"/>
    <cellStyle name="20 % - Accent4" xfId="35" builtinId="42"/>
    <cellStyle name="40 % - Accent4" xfId="36" builtinId="43"/>
    <cellStyle name="60 % - Accent4" xfId="37" builtinId="44"/>
    <cellStyle name="Accent5" xfId="38" builtinId="45"/>
    <cellStyle name="20 % - Accent5" xfId="39" builtinId="46"/>
    <cellStyle name="40 % - Accent5" xfId="40" builtinId="47"/>
    <cellStyle name="60 % - Accent5" xfId="41" builtinId="48"/>
    <cellStyle name="Accent6" xfId="42" builtinId="49"/>
    <cellStyle name="20 % - Accent6" xfId="43" builtinId="50"/>
    <cellStyle name="40 % - Accent6" xfId="44" builtinId="51"/>
    <cellStyle name="60 % - Accent6" xfId="45" builtinId="52"/>
    <cellStyle name="Normal 3" xfId="46"/>
    <cellStyle name="Normal 4" xfId="47"/>
    <cellStyle name="Normal 5" xfId="48"/>
    <cellStyle name="NiveauLigne_4 2" xfId="49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Type="http://schemas.openxmlformats.org/officeDocument/2006/relationships/hyperlink" Target="http://rfpaye.grouperf.com/calcul/index.php?salaire=1500&amp;charge=3&amp;fichier=saisie_sur_salaire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G26" sqref="G26"/>
    </sheetView>
  </sheetViews>
  <sheetFormatPr baseColWidth="10" defaultRowHeight="15"/>
  <cols>
    <col width="18.7109375" customWidth="1" style="341" min="1" max="1"/>
  </cols>
  <sheetData>
    <row r="1">
      <c r="A1" t="inlineStr">
        <is>
          <t>Château blanc</t>
        </is>
      </c>
      <c r="B1" t="inlineStr">
        <is>
          <t>Vérifier qu'il y ait bien pour Balant et Belhadia 1 prime de roulement 3*8 par jour</t>
        </is>
      </c>
    </row>
    <row r="2">
      <c r="B2" t="inlineStr">
        <is>
          <t>1 repas nuit si tout la journée de travail en nuit, sinon 1 repas jour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2"/>
  <sheetViews>
    <sheetView topLeftCell="A42" zoomScaleNormal="100" workbookViewId="0">
      <selection activeCell="B61" sqref="B61"/>
    </sheetView>
  </sheetViews>
  <sheetFormatPr baseColWidth="10" defaultRowHeight="15"/>
  <cols>
    <col width="24.42578125" customWidth="1" style="341" min="1" max="1"/>
    <col width="50.85546875" customWidth="1" style="138" min="2" max="2"/>
    <col width="12.140625" customWidth="1" style="341" min="3" max="3"/>
    <col width="24" customWidth="1" style="127" min="4" max="4"/>
    <col width="3.85546875" customWidth="1" style="127" min="5" max="5"/>
    <col width="53.42578125" customWidth="1" style="127" min="6" max="6"/>
    <col width="13.5703125" customWidth="1" style="219" min="7" max="7"/>
    <col width="16.5703125" bestFit="1" customWidth="1" style="341" min="8" max="8"/>
    <col width="17.5703125" customWidth="1" style="341" min="9" max="9"/>
    <col width="20.140625" customWidth="1" style="341" min="10" max="10"/>
    <col width="20" customWidth="1" style="341" min="11" max="11"/>
    <col width="39" bestFit="1" customWidth="1" style="341" min="12" max="12"/>
    <col width="11.42578125" bestFit="1" customWidth="1" style="341" min="13" max="13"/>
    <col width="22.140625" bestFit="1" customWidth="1" style="341" min="14" max="14"/>
  </cols>
  <sheetData>
    <row r="1" ht="18.75" customHeight="1" s="341">
      <c r="A1" s="206" t="inlineStr">
        <is>
          <t>TACHE A EFFECTUER</t>
        </is>
      </c>
      <c r="B1" s="378" t="inlineStr">
        <is>
          <t>CHEMIN</t>
        </is>
      </c>
      <c r="C1" s="429" t="n"/>
      <c r="D1" s="430" t="n"/>
      <c r="E1" s="378" t="n"/>
      <c r="F1" s="336" t="inlineStr">
        <is>
          <t>A REMPLIR</t>
        </is>
      </c>
    </row>
    <row r="2" s="341">
      <c r="A2" s="200" t="inlineStr">
        <is>
          <t>Imprimer RH Manquants</t>
        </is>
      </c>
      <c r="B2" s="431" t="inlineStr">
        <is>
          <t>TEMPO Heures -&gt; Liste des relevés manquants</t>
        </is>
      </c>
      <c r="C2" s="429" t="n"/>
      <c r="D2" s="429" t="n"/>
      <c r="E2" s="430" t="n"/>
      <c r="F2" s="337" t="n"/>
      <c r="J2" s="279" t="n"/>
      <c r="K2" s="280" t="n"/>
      <c r="L2" s="280" t="n"/>
      <c r="M2" s="280" t="n"/>
      <c r="N2" s="280" t="n"/>
    </row>
    <row r="3" ht="30" customHeight="1" s="341">
      <c r="A3" s="200" t="inlineStr">
        <is>
          <t>Tableau des IFM à ne pas verser</t>
        </is>
      </c>
      <c r="B3" s="348" t="n"/>
      <c r="C3" s="349" t="n"/>
      <c r="D3" s="349" t="n"/>
      <c r="E3" s="371" t="n"/>
      <c r="F3" s="337" t="n"/>
      <c r="J3" s="279" t="n"/>
      <c r="K3" s="280" t="n"/>
      <c r="L3" s="280" t="n"/>
      <c r="M3" s="280" t="n"/>
      <c r="N3" s="280" t="n"/>
    </row>
    <row r="4" s="341">
      <c r="A4" s="343" t="inlineStr">
        <is>
          <t>Vérifier saisie AT (021)</t>
        </is>
      </c>
      <c r="B4" s="431" t="inlineStr">
        <is>
          <t xml:space="preserve">TEMPO Heures -&gt; Relevés d'heures ayant la prime -&gt;  copier coller ces listes de primes (en 2 fois) :  </t>
        </is>
      </c>
      <c r="C4" s="429" t="n"/>
      <c r="D4" s="429" t="n"/>
      <c r="E4" s="430" t="n"/>
      <c r="F4" s="337" t="n"/>
      <c r="J4" s="280" t="n"/>
      <c r="K4" s="280" t="n"/>
      <c r="L4" s="280" t="n"/>
      <c r="M4" s="280" t="n"/>
      <c r="N4" s="280" t="n"/>
    </row>
    <row r="5" s="341">
      <c r="A5" s="343" t="inlineStr">
        <is>
          <t>Vérifier les TH</t>
        </is>
      </c>
      <c r="B5" s="348" t="inlineStr">
        <is>
          <t>TEMPO -&gt; Intérimaires &gt; Liste (Nouvelle version)</t>
        </is>
      </c>
      <c r="C5" s="429" t="n"/>
      <c r="D5" s="429" t="n"/>
      <c r="E5" s="371" t="n"/>
      <c r="F5" s="337" t="n"/>
      <c r="J5" s="280" t="n"/>
      <c r="K5" s="280" t="n"/>
      <c r="L5" s="280" t="n"/>
      <c r="M5" s="280" t="n"/>
      <c r="N5" s="280" t="n"/>
    </row>
    <row r="6" ht="53.25" customHeight="1" s="341">
      <c r="A6" s="343" t="inlineStr">
        <is>
          <t>Faire l'intégration TOPAZE + Mutuelle</t>
        </is>
      </c>
      <c r="B6" s="348" t="inlineStr">
        <is>
          <t>BANCO -&gt; Mensuel &gt;  Intégration TOPAZE
BANCO -&gt; Edition &gt; Complémentaire SIACI &gt; Situation des salariés&gt; Outil &gt; Générer et transmettre le fichier</t>
        </is>
      </c>
      <c r="C6" s="429" t="n"/>
      <c r="D6" s="429" t="n"/>
      <c r="E6" s="371" t="n"/>
      <c r="F6" s="337" t="n"/>
      <c r="J6" s="280" t="n"/>
      <c r="K6" s="280" t="n"/>
      <c r="L6" s="280" t="n"/>
      <c r="M6" s="280" t="n"/>
      <c r="N6" s="280" t="n"/>
    </row>
    <row r="7" ht="37.5" customHeight="1" s="341">
      <c r="A7" s="343" t="inlineStr">
        <is>
          <t>Transfert zones transport</t>
        </is>
      </c>
      <c r="B7" s="431" t="inlineStr">
        <is>
          <t>TEMPO Paie -&gt; 12 transfert des zones de transport par commune : outils : outils de maintenance : telecharger le fichier du mois en cours</t>
        </is>
      </c>
      <c r="C7" s="429" t="n"/>
      <c r="D7" s="429" t="n"/>
      <c r="E7" s="430" t="n"/>
      <c r="F7" s="337" t="n"/>
      <c r="G7" s="219" t="n"/>
      <c r="H7" s="219" t="n"/>
      <c r="J7" s="280" t="n"/>
      <c r="K7" s="280" t="n"/>
      <c r="L7" s="280" t="n"/>
      <c r="M7" s="280" t="n"/>
      <c r="N7" s="280" t="n"/>
    </row>
    <row r="8" ht="45" customHeight="1" s="341">
      <c r="A8" s="200" t="inlineStr">
        <is>
          <t>Transfert relevé paie
- Imprimer et contrôler IFM ICP oubliées</t>
        </is>
      </c>
      <c r="B8" s="431" t="inlineStr">
        <is>
          <t>TEMPO Heures -&gt; Transfert des relevés en paie</t>
        </is>
      </c>
      <c r="C8" s="429" t="n"/>
      <c r="D8" s="429" t="n"/>
      <c r="E8" s="430" t="n"/>
      <c r="F8" s="337" t="n"/>
      <c r="J8" s="280" t="n"/>
      <c r="K8" s="280" t="n"/>
      <c r="L8" s="280" t="n"/>
      <c r="M8" s="280" t="n"/>
      <c r="N8" s="280" t="n"/>
    </row>
    <row r="9" s="341">
      <c r="A9" s="200" t="inlineStr">
        <is>
          <t>IFM ICP</t>
        </is>
      </c>
      <c r="B9" s="431" t="inlineStr">
        <is>
          <t>TEMPO Payes &gt; 16</t>
        </is>
      </c>
      <c r="C9" s="429" t="n"/>
      <c r="D9" s="429" t="n"/>
      <c r="E9" s="430" t="n"/>
      <c r="F9" s="337" t="n"/>
      <c r="J9" s="280" t="n"/>
      <c r="K9" s="280" t="n"/>
      <c r="L9" s="280" t="n"/>
      <c r="M9" s="280" t="n"/>
      <c r="N9" s="280" t="n"/>
    </row>
    <row r="10" ht="30" customHeight="1" s="341">
      <c r="A10" s="200" t="inlineStr">
        <is>
          <t>Bloquer RH</t>
        </is>
      </c>
      <c r="B10" s="431" t="inlineStr">
        <is>
          <t>TEMPO Factures -&gt; Edition des factures -&gt; cocher Saisie Rh bloquée</t>
        </is>
      </c>
      <c r="C10" s="429" t="n"/>
      <c r="D10" s="429" t="n"/>
      <c r="E10" s="430" t="n"/>
      <c r="F10" s="337" t="n"/>
      <c r="I10" s="219" t="n"/>
      <c r="J10" s="280" t="n"/>
      <c r="K10" s="280" t="n"/>
      <c r="L10" s="280" t="n"/>
      <c r="M10" s="280" t="n"/>
      <c r="N10" s="280" t="n"/>
    </row>
    <row r="11" hidden="1" ht="15" customHeight="1" s="341">
      <c r="A11" s="201" t="inlineStr">
        <is>
          <t>Formation</t>
        </is>
      </c>
      <c r="B11" s="369" t="inlineStr">
        <is>
          <t>TEMPO Heures -&gt; Marges nouveau -&gt; Marges réel -&gt; Tris : cocher salarié -&gt; regarder client JANUS, si formation hope il y a un nombre d'heures élevé par intérimaire</t>
        </is>
      </c>
      <c r="C11" s="432" t="n"/>
      <c r="D11" s="432" t="n"/>
      <c r="E11" s="433" t="n"/>
      <c r="F11" s="355" t="n"/>
      <c r="I11" s="219" t="n"/>
      <c r="J11" s="280" t="n"/>
      <c r="K11" s="280" t="n"/>
      <c r="L11" s="280" t="n"/>
      <c r="M11" s="280" t="n"/>
      <c r="N11" s="280" t="n"/>
    </row>
    <row r="12" hidden="1" ht="15" customHeight="1" s="341">
      <c r="A12" s="201" t="inlineStr">
        <is>
          <t>Formation Hope</t>
        </is>
      </c>
      <c r="B12" s="434" t="n"/>
      <c r="C12" s="435" t="n"/>
      <c r="D12" s="435" t="n"/>
      <c r="E12" s="436" t="n"/>
      <c r="F12" s="355" t="n"/>
      <c r="I12" s="219" t="n"/>
      <c r="J12" s="280" t="n"/>
      <c r="K12" s="280" t="n"/>
      <c r="L12" s="280" t="n"/>
      <c r="M12" s="280" t="n"/>
      <c r="N12" s="280" t="n"/>
    </row>
    <row r="13" hidden="1" ht="15" customHeight="1" s="341">
      <c r="A13" s="201" t="inlineStr">
        <is>
          <t>Nb de contrats</t>
        </is>
      </c>
      <c r="B13" s="369" t="inlineStr">
        <is>
          <t>TEMPO Heures -&gt; Marges nouveau -&gt; Marges réel -&gt; Onglet Stats</t>
        </is>
      </c>
      <c r="C13" s="432" t="n"/>
      <c r="D13" s="432" t="n"/>
      <c r="E13" s="433" t="n"/>
      <c r="F13" s="355" t="n"/>
      <c r="I13" s="219" t="n"/>
      <c r="J13" s="280" t="n"/>
      <c r="K13" s="280" t="n"/>
      <c r="L13" s="280" t="n"/>
      <c r="M13" s="280" t="n"/>
      <c r="N13" s="280" t="n"/>
    </row>
    <row r="14" hidden="1" ht="15" customHeight="1" s="341">
      <c r="A14" s="201" t="inlineStr">
        <is>
          <t>Nb intérimaires</t>
        </is>
      </c>
      <c r="B14" s="437" t="n"/>
      <c r="E14" s="438" t="n"/>
      <c r="F14" s="355" t="n"/>
      <c r="J14" s="280" t="n"/>
      <c r="K14" s="280" t="n"/>
      <c r="L14" s="280" t="n"/>
      <c r="M14" s="280" t="n"/>
      <c r="N14" s="280" t="n"/>
    </row>
    <row r="15" hidden="1" ht="15" customHeight="1" s="341">
      <c r="A15" s="201" t="inlineStr">
        <is>
          <t>Nb de clients</t>
        </is>
      </c>
      <c r="B15" s="437" t="n"/>
      <c r="E15" s="438" t="n"/>
      <c r="F15" s="355" t="n"/>
      <c r="J15" s="280" t="n"/>
      <c r="K15" s="280" t="n"/>
      <c r="L15" s="280" t="n"/>
      <c r="M15" s="280" t="n"/>
      <c r="N15" s="280" t="n"/>
    </row>
    <row r="16" hidden="1" ht="15" customHeight="1" s="341">
      <c r="A16" s="201" t="inlineStr">
        <is>
          <t>Nbr nouveaux clients</t>
        </is>
      </c>
      <c r="B16" s="437" t="n"/>
      <c r="E16" s="438" t="n"/>
      <c r="F16" s="355" t="n"/>
      <c r="J16" s="280" t="n"/>
      <c r="K16" s="280" t="n"/>
      <c r="L16" s="280" t="n"/>
      <c r="M16" s="280" t="n"/>
      <c r="N16" s="280" t="n"/>
    </row>
    <row r="17" hidden="1" ht="15" customHeight="1" s="341">
      <c r="A17" s="201" t="inlineStr">
        <is>
          <t xml:space="preserve">CA </t>
        </is>
      </c>
      <c r="B17" s="434" t="n"/>
      <c r="C17" s="435" t="n"/>
      <c r="D17" s="435" t="n"/>
      <c r="E17" s="436" t="n"/>
      <c r="F17" s="355" t="n"/>
      <c r="J17" s="280" t="n"/>
      <c r="K17" s="280" t="n"/>
      <c r="L17" s="280" t="n"/>
      <c r="M17" s="280" t="n"/>
      <c r="N17" s="280" t="n"/>
    </row>
    <row r="18" hidden="1" ht="15" customHeight="1" s="341">
      <c r="A18" s="201" t="inlineStr">
        <is>
          <t>Liste avoirs</t>
        </is>
      </c>
      <c r="B18" s="369" t="n"/>
      <c r="C18" s="429" t="n"/>
      <c r="D18" s="429" t="n"/>
      <c r="E18" s="430" t="n"/>
      <c r="F18" s="355" t="n"/>
      <c r="J18" s="280" t="n"/>
      <c r="K18" s="280" t="n"/>
      <c r="L18" s="280" t="n"/>
      <c r="M18" s="280" t="n"/>
      <c r="N18" s="280" t="n"/>
    </row>
    <row r="19" hidden="1" ht="15" customHeight="1" s="341">
      <c r="A19" s="201" t="inlineStr">
        <is>
          <t>Vérifier saisie AT (021)</t>
        </is>
      </c>
      <c r="B19" s="369" t="inlineStr">
        <is>
          <t>TEMPO Heures -&gt; Relevés d'heures ayant la prime -&gt;  copier coller ces listes de primes (en 2 fois) :  001;002;020;021;1350;2115;8110;INTP;RTTA;RTTS</t>
        </is>
      </c>
      <c r="C19" s="432" t="n"/>
      <c r="D19" s="432" t="n"/>
      <c r="E19" s="433" t="n"/>
      <c r="F19" s="355" t="n"/>
      <c r="G19" s="368" t="inlineStr">
        <is>
          <t>EXTRACTION EXCEL</t>
        </is>
      </c>
      <c r="H19" s="368" t="inlineStr">
        <is>
          <t>EXTRACTION EXCEL</t>
        </is>
      </c>
      <c r="J19" s="280" t="n"/>
      <c r="K19" s="280" t="n"/>
      <c r="L19" s="280" t="n"/>
      <c r="M19" s="280" t="n"/>
      <c r="N19" s="280" t="n"/>
    </row>
    <row r="20" hidden="1" ht="30" customHeight="1" s="341">
      <c r="A20" s="201" t="inlineStr">
        <is>
          <t>Liste evènements familiaux (1350)</t>
        </is>
      </c>
      <c r="B20" s="437" t="n"/>
      <c r="E20" s="438" t="n"/>
      <c r="F20" s="355" t="n"/>
    </row>
    <row r="21" hidden="1" s="341">
      <c r="A21" s="201" t="inlineStr">
        <is>
          <t>Liste TR (001; 002)</t>
        </is>
      </c>
      <c r="B21" s="437" t="n"/>
      <c r="E21" s="438" t="n"/>
      <c r="F21" s="338" t="n"/>
    </row>
    <row r="22" hidden="1" s="341">
      <c r="A22" s="201" t="inlineStr">
        <is>
          <t>Liste VM (020)</t>
        </is>
      </c>
      <c r="B22" s="437" t="n"/>
      <c r="E22" s="438" t="n"/>
      <c r="F22" s="355" t="n"/>
    </row>
    <row r="23" hidden="1" s="341">
      <c r="A23" s="201" t="inlineStr">
        <is>
          <t>Liste RTTA</t>
        </is>
      </c>
      <c r="B23" s="437" t="n"/>
      <c r="E23" s="438" t="n"/>
      <c r="F23" s="355" t="n"/>
    </row>
    <row r="24" hidden="1" s="341">
      <c r="A24" s="201" t="inlineStr">
        <is>
          <t>Liste RTTS</t>
        </is>
      </c>
      <c r="B24" s="437" t="n"/>
      <c r="E24" s="438" t="n"/>
      <c r="F24" s="355" t="n"/>
    </row>
    <row r="25" hidden="1" s="341">
      <c r="A25" s="201" t="inlineStr">
        <is>
          <t>Liste Intempérie (INTP)</t>
        </is>
      </c>
      <c r="B25" s="437" t="n"/>
      <c r="E25" s="438" t="n"/>
      <c r="F25" s="355" t="n"/>
    </row>
    <row r="26" hidden="1" ht="30" customHeight="1" s="341">
      <c r="A26" s="201" t="inlineStr">
        <is>
          <t>Remboursement Prévoyance (8110 et 2115)</t>
        </is>
      </c>
      <c r="B26" s="437" t="n"/>
      <c r="E26" s="438" t="n"/>
      <c r="F26" s="355" t="n"/>
    </row>
    <row r="27" hidden="1" ht="30" customHeight="1" s="341">
      <c r="A27" s="201" t="inlineStr">
        <is>
          <t>Activité Partielle (PARTIEL)</t>
        </is>
      </c>
      <c r="B27" s="434" t="n"/>
      <c r="C27" s="435" t="n"/>
      <c r="D27" s="435" t="n"/>
      <c r="E27" s="436" t="n"/>
      <c r="F27" s="355" t="n"/>
    </row>
    <row r="28" ht="30" customHeight="1" s="341">
      <c r="A28" s="201" t="inlineStr">
        <is>
          <t>Liste acomptes</t>
        </is>
      </c>
      <c r="B28" s="369" t="inlineStr">
        <is>
          <t>TEMPO Acomptes -&gt; 2</t>
        </is>
      </c>
      <c r="C28" s="429" t="n"/>
      <c r="D28" s="429" t="n"/>
      <c r="E28" s="430" t="n"/>
      <c r="F28" s="339" t="n"/>
      <c r="G28" s="342" t="n"/>
      <c r="H28" s="342" t="n"/>
    </row>
    <row r="29" hidden="1" ht="30" customHeight="1" s="341">
      <c r="A29" s="201" t="inlineStr">
        <is>
          <t>Nb de RH</t>
        </is>
      </c>
      <c r="B29" s="202" t="inlineStr">
        <is>
          <t>TEMPO Heures -&gt; saisie des heures -&gt; nbre noté en haut (relevés pour modif)</t>
        </is>
      </c>
      <c r="C29" s="429" t="n"/>
      <c r="D29" s="429" t="n"/>
      <c r="E29" s="430" t="n"/>
      <c r="F29" s="202" t="n"/>
      <c r="G29" s="340" t="inlineStr">
        <is>
          <t>nb</t>
        </is>
      </c>
    </row>
    <row r="30" hidden="1" ht="15" customHeight="1" s="341">
      <c r="A30" s="203" t="inlineStr">
        <is>
          <t>Nb nouveaux intérimaires</t>
        </is>
      </c>
      <c r="B30" s="369" t="inlineStr">
        <is>
          <t>TEMPO intérimaires liste des intérimaires inscrits du ,,, au ,,,</t>
        </is>
      </c>
      <c r="C30" s="429" t="n"/>
      <c r="D30" s="429" t="n"/>
      <c r="E30" s="430" t="n"/>
      <c r="F30" s="202" t="n"/>
      <c r="G30" s="205" t="inlineStr">
        <is>
          <t>nb</t>
        </is>
      </c>
    </row>
    <row r="31" hidden="1" ht="15" customHeight="1" s="341">
      <c r="A31" s="367" t="inlineStr">
        <is>
          <t>Travailleurs handicapés</t>
        </is>
      </c>
      <c r="B31" s="369" t="n"/>
      <c r="C31" s="432" t="n"/>
      <c r="D31" s="432" t="n"/>
      <c r="E31" s="433" t="n"/>
      <c r="F31" s="202" t="n"/>
      <c r="G31" s="205" t="inlineStr">
        <is>
          <t>nb</t>
        </is>
      </c>
    </row>
    <row r="32" hidden="1" ht="15" customHeight="1" s="341">
      <c r="A32" s="439" t="n"/>
      <c r="B32" s="434" t="n"/>
      <c r="C32" s="435" t="n"/>
      <c r="D32" s="435" t="n"/>
      <c r="E32" s="436" t="n"/>
      <c r="F32" s="202" t="n"/>
      <c r="G32" s="205" t="inlineStr">
        <is>
          <t>noms</t>
        </is>
      </c>
    </row>
    <row r="33"/>
    <row r="34" ht="16.5" customHeight="1" s="341">
      <c r="A34" s="440" t="inlineStr">
        <is>
          <t>Etat des marges</t>
        </is>
      </c>
      <c r="B34" s="429" t="n"/>
      <c r="C34" s="430" t="n"/>
      <c r="D34" s="242" t="inlineStr">
        <is>
          <t>Justif écart</t>
        </is>
      </c>
      <c r="F34" s="130" t="inlineStr">
        <is>
          <t>BANCO</t>
        </is>
      </c>
      <c r="G34" s="131" t="n"/>
    </row>
    <row r="35" ht="16.5" customHeight="1" s="341">
      <c r="A35" s="132" t="inlineStr">
        <is>
          <t>Heures payées</t>
        </is>
      </c>
      <c r="B35" s="133" t="n"/>
      <c r="C35" s="425" t="n"/>
      <c r="D35" s="441">
        <f>C35-C36</f>
        <v/>
      </c>
      <c r="F35" s="163" t="inlineStr">
        <is>
          <t>Calcul auto paie</t>
        </is>
      </c>
      <c r="G35" s="267" t="n"/>
      <c r="H35" s="323" t="n"/>
      <c r="I35" s="323" t="n"/>
    </row>
    <row r="36" ht="16.5" customHeight="1" s="341">
      <c r="A36" s="132" t="inlineStr">
        <is>
          <t>Heures facturées</t>
        </is>
      </c>
      <c r="B36" s="133" t="n"/>
      <c r="C36" s="425" t="n"/>
      <c r="D36" s="439" t="n"/>
      <c r="F36" s="163" t="inlineStr">
        <is>
          <t>JAL/COT en PDF</t>
        </is>
      </c>
      <c r="G36" s="267" t="n"/>
      <c r="H36" s="164" t="n"/>
      <c r="I36" s="323" t="n"/>
    </row>
    <row r="37">
      <c r="A37" s="128" t="n"/>
      <c r="B37" s="128" t="n"/>
      <c r="C37" s="135" t="n"/>
      <c r="D37" s="274" t="n"/>
      <c r="F37" s="163" t="inlineStr">
        <is>
          <t>JAL/RUB en PDF</t>
        </is>
      </c>
      <c r="G37" s="267" t="n"/>
      <c r="H37" s="323" t="n"/>
      <c r="I37" s="323" t="n"/>
      <c r="K37" s="327" t="n"/>
    </row>
    <row r="38" ht="16.5" customHeight="1" s="341">
      <c r="A38" s="350" t="inlineStr">
        <is>
          <t>Journal cotisations</t>
        </is>
      </c>
      <c r="B38" s="429" t="n"/>
      <c r="C38" s="429" t="n"/>
      <c r="D38" s="227" t="inlineStr">
        <is>
          <t>Justif écart</t>
        </is>
      </c>
      <c r="F38" s="163" t="inlineStr">
        <is>
          <t>JAL/MAT en PDF</t>
        </is>
      </c>
      <c r="G38" s="267" t="n"/>
      <c r="H38" s="323" t="n"/>
      <c r="I38" s="323" t="n"/>
      <c r="K38" s="328" t="n"/>
      <c r="O38" s="328" t="n"/>
    </row>
    <row r="39" ht="16.5" customHeight="1" s="341">
      <c r="A39" s="346" t="inlineStr">
        <is>
          <t>3005 base</t>
        </is>
      </c>
      <c r="B39" s="346" t="inlineStr">
        <is>
          <t>URSSAF mal mat inv dec/brut</t>
        </is>
      </c>
      <c r="C39" s="293" t="n">
        <v>109972.69</v>
      </c>
      <c r="D39" s="426" t="n"/>
      <c r="F39" s="165" t="inlineStr">
        <is>
          <t>Virements/Chqs BLOQUER PERIODE</t>
        </is>
      </c>
      <c r="G39" s="267" t="n"/>
      <c r="H39" s="323" t="n"/>
      <c r="O39" s="328" t="n"/>
    </row>
    <row r="40" ht="16.5" customHeight="1" s="341">
      <c r="A40" s="222" t="inlineStr">
        <is>
          <t>3006 base</t>
        </is>
      </c>
      <c r="B40" s="346" t="inlineStr">
        <is>
          <t>URSSAF alloc fam &gt;160% (mettre le signe - si négatif)</t>
        </is>
      </c>
      <c r="C40" s="293" t="n">
        <v>0</v>
      </c>
      <c r="D40" s="426" t="n"/>
      <c r="F40" s="163" t="inlineStr">
        <is>
          <t xml:space="preserve">JAL/COT - Montant patronal charges </t>
        </is>
      </c>
      <c r="G40" s="171">
        <f>C63</f>
        <v/>
      </c>
      <c r="H40" s="323" t="n"/>
      <c r="K40" s="329" t="n"/>
    </row>
    <row r="41" ht="16.5" customHeight="1" s="341">
      <c r="A41" s="346" t="inlineStr">
        <is>
          <t>3007 base</t>
        </is>
      </c>
      <c r="B41" s="346" t="inlineStr">
        <is>
          <t>URSSAF Maladie &gt;250%</t>
        </is>
      </c>
      <c r="C41" s="293" t="n">
        <v>0</v>
      </c>
      <c r="D41" s="426" t="n"/>
      <c r="F41" s="163" t="inlineStr">
        <is>
          <t>DSN 1 (verif des onglets) EXCEL pour onglet URSSAF récap</t>
        </is>
      </c>
      <c r="G41" s="267" t="n"/>
      <c r="H41" s="323" t="n"/>
    </row>
    <row r="42" ht="16.5" customHeight="1" s="341">
      <c r="A42" s="222" t="inlineStr">
        <is>
          <t>3031 patronal montant</t>
        </is>
      </c>
      <c r="B42" s="346" t="inlineStr">
        <is>
          <t>URSSAF Taux AT/Brut</t>
        </is>
      </c>
      <c r="C42" s="293" t="n">
        <v>2639.34</v>
      </c>
      <c r="D42" s="426" t="n"/>
      <c r="F42" s="427" t="inlineStr">
        <is>
          <t>dsn</t>
        </is>
      </c>
      <c r="G42" s="267" t="n"/>
      <c r="H42" s="323" t="n"/>
    </row>
    <row r="43" ht="16.5" customHeight="1" s="341">
      <c r="A43" s="346" t="inlineStr">
        <is>
          <t>3050 base</t>
        </is>
      </c>
      <c r="B43" s="346" t="inlineStr">
        <is>
          <t>Versement mobilité</t>
        </is>
      </c>
      <c r="C43" s="293" t="n">
        <v>1936.62</v>
      </c>
      <c r="D43" s="426" t="n"/>
      <c r="F43" s="427" t="inlineStr">
        <is>
          <t>urssaf jnal Cot</t>
        </is>
      </c>
      <c r="G43" s="267" t="n"/>
      <c r="H43" s="323" t="n"/>
      <c r="K43" s="330" t="n"/>
    </row>
    <row r="44" ht="16.5" customHeight="1" s="341">
      <c r="A44" s="346" t="inlineStr">
        <is>
          <t>3081 base</t>
        </is>
      </c>
      <c r="B44" s="346" t="inlineStr">
        <is>
          <t>Réduction générale URSSAF</t>
        </is>
      </c>
      <c r="C44" s="293" t="n">
        <v>9170.17</v>
      </c>
      <c r="D44" s="426" t="n"/>
      <c r="F44" s="427" t="inlineStr">
        <is>
          <t>Formation jcot 3920</t>
        </is>
      </c>
      <c r="G44" s="267" t="n"/>
      <c r="H44" s="323" t="n"/>
      <c r="K44" s="331" t="n"/>
      <c r="L44" s="240" t="n"/>
    </row>
    <row r="45">
      <c r="A45" s="346" t="inlineStr">
        <is>
          <t>3082 base</t>
        </is>
      </c>
      <c r="B45" s="346" t="inlineStr">
        <is>
          <t>Exonération URSSAF</t>
        </is>
      </c>
      <c r="C45" s="293" t="n">
        <v>2842.22</v>
      </c>
      <c r="D45" s="426" t="n"/>
      <c r="F45" s="427" t="inlineStr">
        <is>
          <t>Taxe apprenti jcot 3930</t>
        </is>
      </c>
      <c r="G45" s="267" t="n"/>
      <c r="H45" s="323" t="n"/>
      <c r="I45" s="323" t="n"/>
      <c r="J45" s="323" t="n"/>
      <c r="K45" s="331" t="n"/>
      <c r="L45" s="240" t="n"/>
    </row>
    <row r="46" ht="16.5" customHeight="1" s="341">
      <c r="A46" s="346" t="inlineStr">
        <is>
          <t>3082 patronal montant</t>
        </is>
      </c>
      <c r="B46" s="346" t="inlineStr">
        <is>
          <t>Exonération URSSAF</t>
        </is>
      </c>
      <c r="C46" s="293" t="n">
        <v>0</v>
      </c>
      <c r="D46" s="426" t="n"/>
      <c r="F46" s="427" t="inlineStr">
        <is>
          <t>Vérif à 0</t>
        </is>
      </c>
      <c r="G46" s="171">
        <f>G42-G43-G44-G45</f>
        <v/>
      </c>
      <c r="H46" s="323" t="n"/>
      <c r="I46" s="323" t="n"/>
      <c r="J46" s="323" t="n"/>
      <c r="K46" s="331" t="n"/>
      <c r="L46" s="240" t="n"/>
    </row>
    <row r="47" ht="16.5" customHeight="1" s="341">
      <c r="A47" s="346" t="inlineStr">
        <is>
          <t>3750 base</t>
        </is>
      </c>
      <c r="B47" s="346" t="inlineStr">
        <is>
          <t>Forfait Social sur Prévoyance</t>
        </is>
      </c>
      <c r="C47" s="293" t="n">
        <v>885.61</v>
      </c>
      <c r="D47" s="426" t="n"/>
      <c r="F47" s="323" t="n"/>
      <c r="G47" s="323" t="n"/>
      <c r="H47" s="323" t="n"/>
      <c r="I47" s="323" t="n"/>
      <c r="J47" s="323" t="n"/>
      <c r="K47" s="332" t="n"/>
    </row>
    <row r="48" ht="16.5" customHeight="1" s="341">
      <c r="A48" s="346" t="inlineStr">
        <is>
          <t>3101 base</t>
        </is>
      </c>
      <c r="B48" s="346" t="inlineStr">
        <is>
          <t>Réduction générale Pole Emploi</t>
        </is>
      </c>
      <c r="C48" s="293" t="n">
        <v>1667.41</v>
      </c>
      <c r="D48" s="426" t="n"/>
      <c r="F48" s="168" t="inlineStr">
        <is>
          <t>HEURES</t>
        </is>
      </c>
      <c r="G48" s="168" t="n"/>
      <c r="H48" s="323" t="n"/>
      <c r="I48" s="323" t="n"/>
    </row>
    <row r="49" ht="16.5" customHeight="1" s="341">
      <c r="A49" s="346" t="inlineStr">
        <is>
          <t>5100 base</t>
        </is>
      </c>
      <c r="B49" s="346" t="inlineStr">
        <is>
          <t>CSG CRDS non déductible</t>
        </is>
      </c>
      <c r="C49" s="293" t="n">
        <v>106141.3</v>
      </c>
      <c r="D49" s="426" t="n"/>
      <c r="F49" s="169" t="inlineStr">
        <is>
          <t>JAL/MAT - Heures travaillées</t>
        </is>
      </c>
      <c r="G49" s="170">
        <f>C69</f>
        <v/>
      </c>
      <c r="H49" s="1" t="n"/>
    </row>
    <row r="50">
      <c r="A50" s="346" t="inlineStr">
        <is>
          <t>5102 base</t>
        </is>
      </c>
      <c r="B50" s="346" t="inlineStr">
        <is>
          <t>CSG non déductible sur Hrs sup</t>
        </is>
      </c>
      <c r="C50" s="293" t="n">
        <v>2792.48</v>
      </c>
      <c r="D50" s="426" t="n"/>
      <c r="F50" s="169" t="inlineStr">
        <is>
          <t>JAL/RUB - Heures payées (addition des hrs)</t>
        </is>
      </c>
      <c r="G50" s="170">
        <f>C73+C74+C75+C76+C77+C78+C79+C80+C81+C82+C83+C85+C86</f>
        <v/>
      </c>
      <c r="H50" s="323" t="n"/>
      <c r="I50" s="323" t="n"/>
    </row>
    <row r="51" ht="16.5" customHeight="1" s="341">
      <c r="A51" s="346" t="inlineStr">
        <is>
          <t>5103 base</t>
        </is>
      </c>
      <c r="B51" s="346" t="inlineStr">
        <is>
          <t>CSG CRDS activité partielle</t>
        </is>
      </c>
      <c r="C51" s="293" t="n">
        <v>0</v>
      </c>
      <c r="D51" s="426" t="n"/>
      <c r="F51" s="169" t="inlineStr">
        <is>
          <t>ETAT MARGE - Heures payées</t>
        </is>
      </c>
      <c r="G51" s="171">
        <f>C35</f>
        <v/>
      </c>
      <c r="H51" s="323" t="n"/>
      <c r="I51" s="323" t="n"/>
    </row>
    <row r="52" ht="16.5" customHeight="1" s="341">
      <c r="A52" s="346" t="inlineStr">
        <is>
          <t>3201 base</t>
        </is>
      </c>
      <c r="B52" s="346" t="inlineStr">
        <is>
          <t>Retraite tranche 1</t>
        </is>
      </c>
      <c r="C52" s="293" t="n">
        <v>109972.69</v>
      </c>
      <c r="D52" s="426" t="n"/>
      <c r="F52" s="169" t="inlineStr">
        <is>
          <t>ETAT MARGE - Heures facturées</t>
        </is>
      </c>
      <c r="G52" s="171">
        <f>C36</f>
        <v/>
      </c>
      <c r="H52" s="323" t="n"/>
      <c r="I52" s="323" t="n"/>
    </row>
    <row r="53" ht="16.5" customHeight="1" s="341">
      <c r="A53" s="346" t="inlineStr">
        <is>
          <t>3202 base</t>
        </is>
      </c>
      <c r="B53" s="346" t="inlineStr">
        <is>
          <t>Retraite tranche 2 (mettre le signe - si négatif)</t>
        </is>
      </c>
      <c r="C53" s="293" t="n">
        <v>0</v>
      </c>
      <c r="D53" s="426" t="n"/>
      <c r="F53" s="169" t="inlineStr">
        <is>
          <t>JAL/COT - Rubrique 3601</t>
        </is>
      </c>
      <c r="G53" s="171">
        <f>C59</f>
        <v/>
      </c>
      <c r="H53" s="323" t="n"/>
      <c r="I53" s="323" t="n"/>
    </row>
    <row r="54" ht="16.5" customHeight="1" s="341">
      <c r="A54" s="346" t="inlineStr">
        <is>
          <t>3208 base</t>
        </is>
      </c>
      <c r="B54" s="346" t="inlineStr">
        <is>
          <t>Réduction générale Retraite</t>
        </is>
      </c>
      <c r="C54" s="293" t="n">
        <v>2473.52</v>
      </c>
      <c r="D54" s="426" t="n"/>
      <c r="F54" s="172" t="inlineStr">
        <is>
          <t>Justif écart :</t>
        </is>
      </c>
      <c r="G54" s="255">
        <f>G50-G49</f>
        <v/>
      </c>
      <c r="H54" s="264" t="n"/>
      <c r="I54" s="265" t="inlineStr">
        <is>
          <t>nb</t>
        </is>
      </c>
      <c r="J54" s="266" t="inlineStr">
        <is>
          <t>montant</t>
        </is>
      </c>
    </row>
    <row r="55" ht="16.5" customHeight="1" s="341">
      <c r="A55" s="346" t="inlineStr">
        <is>
          <t>3401 base</t>
        </is>
      </c>
      <c r="B55" s="346" t="inlineStr">
        <is>
          <t>Prévoyance &lt; 414h tr1</t>
        </is>
      </c>
      <c r="C55" s="293" t="n">
        <v>37816.4</v>
      </c>
      <c r="D55" s="426" t="n"/>
      <c r="F55" s="323" t="n"/>
      <c r="G55" s="323" t="n"/>
      <c r="H55" s="265" t="inlineStr">
        <is>
          <t>Virements</t>
        </is>
      </c>
      <c r="I55" s="264" t="n">
        <v>57</v>
      </c>
      <c r="J55" s="264" t="n">
        <v>80329.44</v>
      </c>
    </row>
    <row r="56" ht="16.5" customHeight="1" s="341">
      <c r="A56" s="346" t="inlineStr">
        <is>
          <t>3402 base</t>
        </is>
      </c>
      <c r="B56" s="346" t="inlineStr">
        <is>
          <t>Prévoyance &lt; 414h tr2 (mettre le signe - si négatif)</t>
        </is>
      </c>
      <c r="C56" s="293" t="n">
        <v>0</v>
      </c>
      <c r="D56" s="426" t="n"/>
      <c r="F56" s="173" t="inlineStr">
        <is>
          <t>ACOMPTES</t>
        </is>
      </c>
      <c r="G56" s="173">
        <f>F28</f>
        <v/>
      </c>
      <c r="H56" s="265" t="inlineStr">
        <is>
          <t>Chèques</t>
        </is>
      </c>
      <c r="I56" s="264" t="n">
        <v>2</v>
      </c>
      <c r="J56" s="263" t="n">
        <v>3201.26</v>
      </c>
    </row>
    <row r="57" ht="16.5" customHeight="1" s="341">
      <c r="A57" s="346" t="inlineStr">
        <is>
          <t>3403 base</t>
        </is>
      </c>
      <c r="B57" s="346" t="inlineStr">
        <is>
          <t>Prévoyance &gt; 414h tr1</t>
        </is>
      </c>
      <c r="C57" s="293" t="n">
        <v>72156.28999999999</v>
      </c>
      <c r="D57" s="426" t="n"/>
      <c r="F57" s="174" t="inlineStr">
        <is>
          <t>Total Liste des acomptes</t>
        </is>
      </c>
      <c r="G57" s="175">
        <f>+G56</f>
        <v/>
      </c>
      <c r="H57" s="265" t="inlineStr">
        <is>
          <t>Paies négatives</t>
        </is>
      </c>
      <c r="I57" s="264" t="n"/>
      <c r="J57" s="263" t="n"/>
    </row>
    <row r="58" ht="16.5" customHeight="1" s="341">
      <c r="A58" s="346" t="inlineStr">
        <is>
          <t>3404 base</t>
        </is>
      </c>
      <c r="B58" s="346" t="inlineStr">
        <is>
          <t>Prévoyance &gt; 414h tr2 (mettre le signe - si négatif)</t>
        </is>
      </c>
      <c r="C58" s="293" t="n">
        <v>0</v>
      </c>
      <c r="D58" s="426" t="n"/>
      <c r="F58" s="174" t="inlineStr">
        <is>
          <t>JAL/RUB / Rubrique 6000</t>
        </is>
      </c>
      <c r="G58" s="176">
        <f>C100</f>
        <v/>
      </c>
      <c r="H58" s="323" t="n"/>
      <c r="I58" s="323" t="n"/>
    </row>
    <row r="59">
      <c r="A59" s="346" t="inlineStr">
        <is>
          <t>3601 base</t>
        </is>
      </c>
      <c r="B59" s="346" t="inlineStr">
        <is>
          <t>Siaci St Honoré FG</t>
        </is>
      </c>
      <c r="C59" s="293" t="n">
        <v>7418.75</v>
      </c>
      <c r="D59" s="426" t="n"/>
      <c r="E59" s="328" t="n"/>
      <c r="F59" s="323" t="n"/>
      <c r="G59" s="323" t="n"/>
      <c r="H59" s="323" t="n"/>
      <c r="I59" s="323" t="n"/>
    </row>
    <row r="60">
      <c r="A60" s="346" t="inlineStr">
        <is>
          <t>3602 base</t>
        </is>
      </c>
      <c r="B60" s="346" t="inlineStr">
        <is>
          <t>Siaci St Honoré Mutuelle</t>
        </is>
      </c>
      <c r="C60" s="293" t="n">
        <v>5635.79</v>
      </c>
      <c r="D60" s="426" t="n"/>
      <c r="E60" s="328" t="n"/>
      <c r="F60" s="361" t="inlineStr">
        <is>
          <t xml:space="preserve"> MONTANTS NETS</t>
        </is>
      </c>
      <c r="G60" s="430" t="n"/>
      <c r="H60" s="323" t="n"/>
      <c r="I60" s="323" t="n"/>
    </row>
    <row r="61" ht="33.75" customHeight="1" s="341">
      <c r="A61" s="346" t="inlineStr">
        <is>
          <t>5110 base</t>
        </is>
      </c>
      <c r="B61" s="346" t="inlineStr">
        <is>
          <t>Impôt prélevé à la source (PAS)</t>
        </is>
      </c>
      <c r="C61" s="293" t="n">
        <v>82448.60000000001</v>
      </c>
      <c r="D61" s="426" t="n"/>
      <c r="F61" s="177" t="inlineStr">
        <is>
          <t>VIREMENT ET CHEQUE - NET A PAYER en PDF</t>
        </is>
      </c>
      <c r="G61" s="262" t="n"/>
      <c r="H61" s="278" t="n"/>
      <c r="I61" s="323" t="n"/>
    </row>
    <row r="62">
      <c r="A62" s="346" t="inlineStr">
        <is>
          <t>5110 salarié montant</t>
        </is>
      </c>
      <c r="B62" s="346" t="inlineStr">
        <is>
          <t>Impôt prélevé à la source (PAS)</t>
        </is>
      </c>
      <c r="C62" s="293" t="n">
        <v>323.95</v>
      </c>
      <c r="D62" s="426" t="n"/>
      <c r="F62" s="177" t="inlineStr">
        <is>
          <t>JAL/MAT - NET A PAYER</t>
        </is>
      </c>
      <c r="G62" s="183">
        <f>C70</f>
        <v/>
      </c>
      <c r="H62" s="323" t="n"/>
      <c r="I62" s="323" t="n"/>
    </row>
    <row r="63">
      <c r="A63" s="248" t="inlineStr">
        <is>
          <t>Agence patronal montant</t>
        </is>
      </c>
      <c r="B63" s="248" t="inlineStr">
        <is>
          <t>Janus SAS (charges)</t>
        </is>
      </c>
      <c r="C63" s="293" t="n">
        <v>32543.95</v>
      </c>
      <c r="D63" s="426" t="n"/>
      <c r="F63" s="179" t="inlineStr">
        <is>
          <t>JAL/RUB - NET TOTAL</t>
        </is>
      </c>
      <c r="G63" s="183">
        <f>C102</f>
        <v/>
      </c>
      <c r="H63" s="323" t="n"/>
      <c r="I63" s="323" t="n"/>
    </row>
    <row r="64">
      <c r="A64" s="249" t="n"/>
      <c r="B64" s="249" t="n"/>
      <c r="C64" s="250" t="n"/>
      <c r="D64" s="239" t="n"/>
      <c r="F64" s="180" t="n"/>
      <c r="G64" s="181" t="n"/>
      <c r="H64" s="323" t="n"/>
      <c r="I64" s="323" t="n"/>
    </row>
    <row r="65">
      <c r="A65" s="370" t="inlineStr">
        <is>
          <t>Journal matricule</t>
        </is>
      </c>
      <c r="B65" s="429" t="n"/>
      <c r="C65" s="430" t="n"/>
      <c r="D65" s="227" t="inlineStr">
        <is>
          <t>Justif écart</t>
        </is>
      </c>
      <c r="F65" s="363" t="inlineStr">
        <is>
          <t xml:space="preserve"> MONTANTS BRUTS</t>
        </is>
      </c>
      <c r="G65" s="430" t="n"/>
      <c r="H65" s="323" t="n"/>
      <c r="I65" s="323" t="n"/>
    </row>
    <row r="66">
      <c r="A66" s="154" t="inlineStr">
        <is>
          <t>Brut total</t>
        </is>
      </c>
      <c r="B66" s="155" t="n"/>
      <c r="C66" s="425" t="n">
        <v>109972.69</v>
      </c>
      <c r="D66" s="243" t="n"/>
      <c r="F66" s="182" t="inlineStr">
        <is>
          <t>JAL/MAT - BRUT TOTAL</t>
        </is>
      </c>
      <c r="G66" s="183">
        <f>C66</f>
        <v/>
      </c>
      <c r="H66" s="323" t="n"/>
      <c r="I66" s="323" t="n"/>
    </row>
    <row r="67">
      <c r="A67" s="154" t="inlineStr">
        <is>
          <t>Brut tranche A</t>
        </is>
      </c>
      <c r="B67" s="155" t="n"/>
      <c r="C67" s="425" t="n">
        <v>109972.69</v>
      </c>
      <c r="D67" s="245" t="n"/>
      <c r="F67" s="184" t="inlineStr">
        <is>
          <t>JAL/MAT - BRUT TA/TB</t>
        </is>
      </c>
      <c r="G67" s="183">
        <f>C67+C68</f>
        <v/>
      </c>
      <c r="H67" s="323" t="n"/>
      <c r="I67" s="323" t="n"/>
    </row>
    <row r="68">
      <c r="A68" s="154" t="inlineStr">
        <is>
          <t>Brut tranche B</t>
        </is>
      </c>
      <c r="B68" s="156" t="inlineStr">
        <is>
          <t>mettre le signe - si négatif</t>
        </is>
      </c>
      <c r="C68" s="425" t="n">
        <v>0</v>
      </c>
      <c r="D68" s="245" t="n"/>
      <c r="F68" s="184" t="inlineStr">
        <is>
          <t>JAL/COT - BASE URSSAF</t>
        </is>
      </c>
      <c r="G68" s="183">
        <f>C39</f>
        <v/>
      </c>
      <c r="H68" s="275" t="n"/>
      <c r="I68" s="323" t="n"/>
    </row>
    <row r="69" s="341">
      <c r="A69" s="154" t="inlineStr">
        <is>
          <t>Heures travaillées</t>
        </is>
      </c>
      <c r="B69" s="155" t="n"/>
      <c r="C69" s="425" t="n">
        <v>7161.75</v>
      </c>
      <c r="D69" s="245" t="n"/>
      <c r="F69" s="184" t="inlineStr">
        <is>
          <t>JAL/COT - RETRAITE T1/T2</t>
        </is>
      </c>
      <c r="G69" s="183">
        <f>C52+C53</f>
        <v/>
      </c>
      <c r="H69" s="323" t="n"/>
      <c r="I69" s="323" t="n"/>
    </row>
    <row r="70">
      <c r="A70" s="154" t="inlineStr">
        <is>
          <t>Net à payer</t>
        </is>
      </c>
      <c r="B70" s="155" t="n"/>
      <c r="C70" s="425" t="n">
        <v>83530.7</v>
      </c>
      <c r="D70" s="244" t="n"/>
      <c r="F70" s="182" t="inlineStr">
        <is>
          <t>JAL/RUB - BRUT A PAYER</t>
        </is>
      </c>
      <c r="G70" s="183">
        <f>C89</f>
        <v/>
      </c>
      <c r="H70" s="323" t="n"/>
      <c r="I70" s="323" t="n"/>
    </row>
    <row r="71">
      <c r="A71" s="157" t="n"/>
      <c r="B71" s="157" t="n"/>
      <c r="C71" s="158" t="n"/>
      <c r="F71" s="323" t="n"/>
      <c r="G71" s="323" t="n"/>
    </row>
    <row r="72">
      <c r="A72" s="358" t="inlineStr">
        <is>
          <t>Journal de rubriques</t>
        </is>
      </c>
      <c r="B72" s="429" t="n"/>
      <c r="C72" s="429" t="n"/>
      <c r="D72" s="227" t="inlineStr">
        <is>
          <t>Justif écart</t>
        </is>
      </c>
      <c r="F72" s="364" t="inlineStr">
        <is>
          <t>TICKETS RESTAURANT</t>
        </is>
      </c>
      <c r="G72" s="430" t="n"/>
    </row>
    <row r="73">
      <c r="A73" s="346" t="inlineStr">
        <is>
          <t>1110 base</t>
        </is>
      </c>
      <c r="B73" s="346" t="inlineStr">
        <is>
          <t>Heures normales</t>
        </is>
      </c>
      <c r="C73" s="292" t="n">
        <v>6632.1</v>
      </c>
      <c r="D73" s="426" t="n"/>
      <c r="F73" s="185" t="inlineStr">
        <is>
          <t>LISTE TICKET RESTAURANT - Taux exonéré</t>
        </is>
      </c>
      <c r="G73" s="186" t="n"/>
    </row>
    <row r="74">
      <c r="A74" s="346" t="inlineStr">
        <is>
          <t>1120 base</t>
        </is>
      </c>
      <c r="B74" s="346" t="inlineStr">
        <is>
          <t>Heures sup 125%</t>
        </is>
      </c>
      <c r="C74" s="292" t="n">
        <v>186.88</v>
      </c>
      <c r="D74" s="426" t="n"/>
      <c r="F74" s="185" t="inlineStr">
        <is>
          <t>JAL/RUB - Rubrique  5230 Part salariale</t>
        </is>
      </c>
      <c r="G74" s="176">
        <f>C99</f>
        <v/>
      </c>
    </row>
    <row r="75">
      <c r="A75" s="346" t="inlineStr">
        <is>
          <t>1130 base</t>
        </is>
      </c>
      <c r="B75" s="346" t="inlineStr">
        <is>
          <t>Heures sup 150%</t>
        </is>
      </c>
      <c r="C75" s="292" t="n">
        <v>1.93</v>
      </c>
      <c r="D75" s="426" t="n"/>
      <c r="L75" s="277" t="n"/>
    </row>
    <row r="76">
      <c r="A76" s="346" t="inlineStr">
        <is>
          <t>1170 base</t>
        </is>
      </c>
      <c r="B76" s="346" t="inlineStr">
        <is>
          <t>Heures JFNT</t>
        </is>
      </c>
      <c r="C76" s="292" t="n">
        <v>257</v>
      </c>
      <c r="D76" s="426" t="inlineStr">
        <is>
          <t>non trav</t>
        </is>
      </c>
      <c r="L76" s="277" t="n"/>
    </row>
    <row r="77" s="341">
      <c r="A77" s="346" t="inlineStr">
        <is>
          <t>1175 base</t>
        </is>
      </c>
      <c r="B77" s="346" t="inlineStr">
        <is>
          <t>Heures visites médicales</t>
        </is>
      </c>
      <c r="C77" s="425" t="n">
        <v>0</v>
      </c>
      <c r="D77" s="426" t="n"/>
      <c r="F77" s="127" t="n"/>
      <c r="G77" s="219" t="n"/>
      <c r="L77" s="277" t="n"/>
    </row>
    <row r="78">
      <c r="A78" s="346" t="inlineStr">
        <is>
          <t>1740 base</t>
        </is>
      </c>
      <c r="B78" s="346" t="inlineStr">
        <is>
          <t>Hrs à 125%</t>
        </is>
      </c>
      <c r="C78" s="425" t="n">
        <v>0</v>
      </c>
      <c r="D78" s="426" t="n"/>
      <c r="F78" s="232" t="inlineStr">
        <is>
          <t xml:space="preserve">Informations transfert de paie et DSN : </t>
        </is>
      </c>
      <c r="L78" s="277" t="n"/>
    </row>
    <row r="79" s="341">
      <c r="A79" s="346" t="inlineStr">
        <is>
          <t>1172 base</t>
        </is>
      </c>
      <c r="B79" s="346" t="inlineStr">
        <is>
          <t>Hrs Dimanche</t>
        </is>
      </c>
      <c r="C79" s="425" t="n">
        <v>0</v>
      </c>
      <c r="D79" s="426" t="n"/>
      <c r="F79" s="344" t="n"/>
      <c r="G79" s="345" t="n"/>
      <c r="H79" s="345" t="n"/>
      <c r="I79" s="345" t="n"/>
      <c r="J79" s="345" t="n"/>
      <c r="L79" s="277" t="n"/>
    </row>
    <row r="80" s="341">
      <c r="A80" s="346" t="inlineStr">
        <is>
          <t>1200 base</t>
        </is>
      </c>
      <c r="B80" s="346" t="inlineStr">
        <is>
          <t>Congés evenements familiaux</t>
        </is>
      </c>
      <c r="C80" s="425" t="n">
        <v>0</v>
      </c>
      <c r="D80" s="426" t="n"/>
      <c r="F80" s="345" t="n"/>
      <c r="G80" s="345" t="n"/>
      <c r="H80" s="345" t="n"/>
      <c r="I80" s="345" t="n"/>
      <c r="J80" s="345" t="n"/>
      <c r="L80" s="277" t="n"/>
    </row>
    <row r="81" s="341">
      <c r="A81" s="346" t="inlineStr">
        <is>
          <t>1340 base</t>
        </is>
      </c>
      <c r="B81" s="346" t="inlineStr">
        <is>
          <t>Heures complémentaires</t>
        </is>
      </c>
      <c r="C81" s="425" t="n">
        <v>0</v>
      </c>
      <c r="D81" s="426" t="n"/>
      <c r="F81" s="345" t="n"/>
      <c r="G81" s="345" t="n"/>
      <c r="H81" s="345" t="n"/>
      <c r="I81" s="345" t="n"/>
      <c r="J81" s="345" t="n"/>
      <c r="L81" s="277" t="n"/>
    </row>
    <row r="82" s="341">
      <c r="A82" s="346" t="inlineStr">
        <is>
          <t>1420 base</t>
        </is>
      </c>
      <c r="B82" s="346" t="inlineStr">
        <is>
          <t>Hrs Congés payés</t>
        </is>
      </c>
      <c r="C82" s="292" t="n">
        <v>14</v>
      </c>
      <c r="D82" s="426" t="n"/>
      <c r="F82" s="345" t="n"/>
      <c r="G82" s="345" t="n"/>
      <c r="H82" s="345" t="n"/>
      <c r="I82" s="345" t="n"/>
      <c r="J82" s="345" t="n"/>
      <c r="L82" s="277" t="n"/>
    </row>
    <row r="83" s="341">
      <c r="A83" s="346" t="inlineStr">
        <is>
          <t>1425 base</t>
        </is>
      </c>
      <c r="B83" s="346" t="inlineStr">
        <is>
          <t>Heures habillage/déshabillage</t>
        </is>
      </c>
      <c r="C83" s="292" t="n">
        <v>5.61</v>
      </c>
      <c r="D83" s="426" t="n"/>
      <c r="F83" s="345" t="n"/>
      <c r="G83" s="345" t="n"/>
      <c r="H83" s="345" t="n"/>
      <c r="I83" s="345" t="n"/>
      <c r="J83" s="345" t="n"/>
      <c r="L83" s="277" t="n"/>
    </row>
    <row r="84" s="341">
      <c r="A84" s="346" t="inlineStr">
        <is>
          <t>1540 base</t>
        </is>
      </c>
      <c r="B84" s="346" t="inlineStr">
        <is>
          <t>Recub (payée)</t>
        </is>
      </c>
      <c r="C84" s="292" t="n">
        <v>28</v>
      </c>
      <c r="D84" s="426" t="n"/>
      <c r="F84" s="345" t="n"/>
      <c r="G84" s="345" t="n"/>
      <c r="H84" s="345" t="n"/>
      <c r="I84" s="345" t="n"/>
      <c r="J84" s="345" t="n"/>
      <c r="L84" s="277" t="n"/>
    </row>
    <row r="85" s="341">
      <c r="A85" s="346" t="inlineStr">
        <is>
          <t>1545 base</t>
        </is>
      </c>
      <c r="B85" s="346" t="inlineStr">
        <is>
          <t>Heures de route</t>
        </is>
      </c>
      <c r="C85" s="292" t="n">
        <v>36.25</v>
      </c>
      <c r="D85" s="426" t="n"/>
      <c r="F85" s="345" t="n"/>
      <c r="G85" s="345" t="n"/>
      <c r="H85" s="345" t="n"/>
      <c r="I85" s="345" t="n"/>
      <c r="J85" s="345" t="n"/>
      <c r="L85" s="277" t="n"/>
    </row>
    <row r="86" s="341">
      <c r="A86" s="346" t="inlineStr">
        <is>
          <t>1550 base</t>
        </is>
      </c>
      <c r="B86" s="346" t="inlineStr">
        <is>
          <t>Heures de pause</t>
        </is>
      </c>
      <c r="C86" s="292" t="n">
        <v>12.48</v>
      </c>
      <c r="D86" s="426" t="n"/>
      <c r="F86" s="345" t="n"/>
      <c r="G86" s="345" t="n"/>
      <c r="H86" s="345" t="n"/>
      <c r="I86" s="345" t="n"/>
      <c r="J86" s="345" t="n"/>
      <c r="L86" s="277" t="n"/>
    </row>
    <row r="87" s="341">
      <c r="A87" s="346" t="inlineStr">
        <is>
          <t>1900 à payer</t>
        </is>
      </c>
      <c r="B87" s="346" t="inlineStr">
        <is>
          <t>IFM</t>
        </is>
      </c>
      <c r="C87" s="292" t="n">
        <v>6872.96</v>
      </c>
      <c r="D87" s="426" t="n"/>
      <c r="F87" s="345" t="n"/>
      <c r="G87" s="345" t="n"/>
      <c r="H87" s="345" t="n"/>
      <c r="I87" s="345" t="n"/>
      <c r="J87" s="345" t="n"/>
      <c r="L87" s="277" t="n"/>
    </row>
    <row r="88">
      <c r="A88" s="346" t="inlineStr">
        <is>
          <t>1910 à payer</t>
        </is>
      </c>
      <c r="B88" s="346" t="inlineStr">
        <is>
          <t>ICP</t>
        </is>
      </c>
      <c r="C88" s="292" t="n">
        <v>10779.05</v>
      </c>
      <c r="D88" s="426" t="n"/>
      <c r="F88" s="345" t="n"/>
      <c r="G88" s="345" t="n"/>
      <c r="H88" s="345" t="n"/>
      <c r="I88" s="345" t="n"/>
      <c r="J88" s="345" t="n"/>
      <c r="L88" s="277" t="n"/>
    </row>
    <row r="89" s="341">
      <c r="A89" s="161" t="inlineStr">
        <is>
          <t xml:space="preserve">Total </t>
        </is>
      </c>
      <c r="B89" s="161" t="inlineStr">
        <is>
          <t>BRUT à payer</t>
        </is>
      </c>
      <c r="C89" s="292" t="n">
        <v>109972.69</v>
      </c>
      <c r="D89" s="426" t="n"/>
      <c r="F89" s="345" t="n"/>
      <c r="G89" s="345" t="n"/>
      <c r="H89" s="345" t="n"/>
      <c r="I89" s="345" t="n"/>
      <c r="J89" s="345" t="n"/>
      <c r="L89" s="277" t="n"/>
    </row>
    <row r="90">
      <c r="A90" s="346" t="inlineStr">
        <is>
          <t>3602 à retenir</t>
        </is>
      </c>
      <c r="B90" s="346" t="inlineStr">
        <is>
          <t>Siaci St Honoré mutuelle</t>
        </is>
      </c>
      <c r="C90" s="292" t="n">
        <v>372.54</v>
      </c>
      <c r="D90" s="426" t="n"/>
      <c r="F90" s="345" t="n"/>
      <c r="G90" s="345" t="n"/>
      <c r="H90" s="345" t="n"/>
      <c r="I90" s="345" t="n"/>
      <c r="J90" s="345" t="n"/>
      <c r="L90" s="277" t="n"/>
    </row>
    <row r="91">
      <c r="A91" s="346" t="inlineStr">
        <is>
          <t>4072 à payer</t>
        </is>
      </c>
      <c r="B91" s="346" t="inlineStr">
        <is>
          <t>Intempéries</t>
        </is>
      </c>
      <c r="C91" s="292" t="n">
        <v>0</v>
      </c>
      <c r="D91" s="426" t="n"/>
      <c r="F91" s="345" t="n"/>
      <c r="G91" s="345" t="n"/>
      <c r="H91" s="345" t="n"/>
      <c r="I91" s="345" t="n"/>
      <c r="J91" s="345" t="n"/>
      <c r="L91" s="277" t="n"/>
    </row>
    <row r="92">
      <c r="A92" s="222" t="inlineStr">
        <is>
          <t>4076 base</t>
        </is>
      </c>
      <c r="B92" s="346" t="inlineStr">
        <is>
          <t>Activité partielle</t>
        </is>
      </c>
      <c r="C92" s="292" t="n">
        <v>0</v>
      </c>
      <c r="D92" s="426" t="n"/>
      <c r="F92" s="345" t="n"/>
      <c r="G92" s="345" t="n"/>
      <c r="H92" s="345" t="n"/>
      <c r="I92" s="345" t="n"/>
      <c r="J92" s="345" t="n"/>
      <c r="L92" s="277" t="n"/>
    </row>
    <row r="93" s="341">
      <c r="A93" s="222" t="inlineStr">
        <is>
          <t>4076 à payer</t>
        </is>
      </c>
      <c r="B93" s="346" t="inlineStr">
        <is>
          <t>Activité partielle</t>
        </is>
      </c>
      <c r="C93" s="292" t="n">
        <v>0</v>
      </c>
      <c r="D93" s="426" t="n"/>
      <c r="F93" s="345" t="n"/>
      <c r="G93" s="345" t="n"/>
      <c r="H93" s="345" t="n"/>
      <c r="I93" s="345" t="n"/>
      <c r="J93" s="345" t="n"/>
      <c r="L93" s="277" t="n"/>
    </row>
    <row r="94">
      <c r="A94" s="161" t="inlineStr">
        <is>
          <t>Total</t>
        </is>
      </c>
      <c r="B94" s="161" t="inlineStr">
        <is>
          <t xml:space="preserve"> Fiscal</t>
        </is>
      </c>
      <c r="C94" s="292" t="n">
        <v>87229.61</v>
      </c>
      <c r="D94" s="426" t="n"/>
      <c r="F94" s="345" t="n"/>
      <c r="G94" s="345" t="n"/>
      <c r="H94" s="345" t="n"/>
      <c r="I94" s="345" t="n"/>
      <c r="J94" s="345" t="n"/>
      <c r="L94" s="277" t="n"/>
    </row>
    <row r="95">
      <c r="A95" s="346" t="inlineStr">
        <is>
          <t>5100 à retenir</t>
        </is>
      </c>
      <c r="B95" s="346" t="inlineStr">
        <is>
          <t>CSG CRDS non déductible</t>
        </is>
      </c>
      <c r="C95" s="292" t="n">
        <v>3078.08</v>
      </c>
      <c r="D95" s="426" t="n"/>
      <c r="F95" s="345" t="n"/>
      <c r="G95" s="345" t="n"/>
      <c r="H95" s="345" t="n"/>
      <c r="I95" s="345" t="n"/>
      <c r="J95" s="345" t="n"/>
      <c r="L95" s="277" t="n"/>
    </row>
    <row r="96">
      <c r="A96" s="346" t="inlineStr">
        <is>
          <t>5102 à retenir</t>
        </is>
      </c>
      <c r="B96" s="346" t="inlineStr">
        <is>
          <t>CSG CRDS non déductible Hrs sup</t>
        </is>
      </c>
      <c r="C96" s="292" t="n">
        <v>270.87</v>
      </c>
      <c r="D96" s="426" t="n"/>
      <c r="F96" s="345" t="n"/>
      <c r="G96" s="345" t="n"/>
      <c r="H96" s="345" t="n"/>
      <c r="I96" s="345" t="n"/>
      <c r="J96" s="345" t="n"/>
      <c r="L96" s="277" t="n"/>
    </row>
    <row r="97">
      <c r="A97" s="346" t="inlineStr">
        <is>
          <t xml:space="preserve">5103 à retenir </t>
        </is>
      </c>
      <c r="B97" s="346" t="inlineStr">
        <is>
          <t xml:space="preserve">CSG CRDS activité partielle </t>
        </is>
      </c>
      <c r="C97" s="292" t="n">
        <v>0</v>
      </c>
      <c r="D97" s="426" t="n"/>
      <c r="F97" s="345" t="n"/>
      <c r="G97" s="345" t="n"/>
      <c r="H97" s="345" t="n"/>
      <c r="I97" s="345" t="n"/>
      <c r="J97" s="345" t="n"/>
      <c r="L97" s="277" t="n"/>
    </row>
    <row r="98">
      <c r="A98" s="346" t="inlineStr">
        <is>
          <t>5110 à retenir</t>
        </is>
      </c>
      <c r="B98" s="346" t="inlineStr">
        <is>
          <t>Impôt prélevé à la source</t>
        </is>
      </c>
      <c r="C98" s="292" t="n">
        <v>323.95</v>
      </c>
      <c r="D98" s="426" t="n"/>
      <c r="F98" s="345" t="n"/>
      <c r="G98" s="345" t="n"/>
      <c r="H98" s="345" t="n"/>
      <c r="I98" s="345" t="n"/>
      <c r="J98" s="345" t="n"/>
      <c r="L98" s="277" t="n"/>
    </row>
    <row r="99">
      <c r="A99" s="346" t="inlineStr">
        <is>
          <t>5230 à retenir</t>
        </is>
      </c>
      <c r="B99" s="346" t="inlineStr">
        <is>
          <t>Ticket restaurant part salariale</t>
        </is>
      </c>
      <c r="C99" s="292" t="n">
        <v>0</v>
      </c>
      <c r="D99" s="426" t="n"/>
      <c r="F99" s="345" t="n"/>
      <c r="G99" s="345" t="n"/>
      <c r="H99" s="345" t="n"/>
      <c r="I99" s="345" t="n"/>
      <c r="J99" s="345" t="n"/>
      <c r="L99" s="277" t="n"/>
    </row>
    <row r="100">
      <c r="A100" s="346" t="inlineStr">
        <is>
          <t>6000 à retenir</t>
        </is>
      </c>
      <c r="B100" s="346" t="inlineStr">
        <is>
          <t>Acompte CIC</t>
        </is>
      </c>
      <c r="C100" s="292" t="n">
        <v>4950</v>
      </c>
      <c r="D100" s="426" t="n"/>
      <c r="F100" s="345" t="n"/>
      <c r="G100" s="345" t="n"/>
      <c r="H100" s="345" t="n"/>
      <c r="I100" s="345" t="n"/>
      <c r="J100" s="345" t="n"/>
      <c r="L100" s="277" t="n"/>
    </row>
    <row r="101">
      <c r="A101" s="346" t="inlineStr">
        <is>
          <t>6011 à retenir</t>
        </is>
      </c>
      <c r="B101" s="346" t="inlineStr">
        <is>
          <t>Saisie arrêt</t>
        </is>
      </c>
      <c r="C101" s="292" t="n">
        <v>853.39</v>
      </c>
      <c r="D101" s="426" t="n"/>
      <c r="F101" s="345" t="n"/>
      <c r="G101" s="345" t="n"/>
      <c r="H101" s="345" t="n"/>
      <c r="I101" s="345" t="n"/>
      <c r="J101" s="345" t="n"/>
      <c r="L101" s="277" t="n"/>
    </row>
    <row r="102">
      <c r="A102" s="162" t="inlineStr">
        <is>
          <t>Total à payer</t>
        </is>
      </c>
      <c r="B102" s="162" t="inlineStr">
        <is>
          <t>Net ***</t>
        </is>
      </c>
      <c r="C102" s="292" t="n"/>
      <c r="D102" s="426" t="n"/>
      <c r="F102" s="345" t="n"/>
      <c r="G102" s="345" t="n"/>
      <c r="H102" s="345" t="n"/>
      <c r="I102" s="345" t="n"/>
      <c r="J102" s="345" t="n"/>
      <c r="L102" s="277" t="n"/>
    </row>
    <row r="103">
      <c r="A103" s="127" t="n"/>
      <c r="B103" s="127" t="n"/>
      <c r="C103" s="219" t="n"/>
      <c r="F103" s="345" t="n"/>
      <c r="G103" s="345" t="n"/>
      <c r="H103" s="345" t="n"/>
      <c r="I103" s="345" t="n"/>
      <c r="J103" s="345" t="n"/>
      <c r="L103" s="277" t="n"/>
    </row>
    <row r="104">
      <c r="A104" s="127" t="n"/>
      <c r="F104" s="345" t="n"/>
      <c r="G104" s="345" t="n"/>
      <c r="H104" s="345" t="n"/>
      <c r="I104" s="345" t="n"/>
      <c r="J104" s="345" t="n"/>
      <c r="L104" s="277" t="n"/>
    </row>
    <row r="105">
      <c r="A105" s="127" t="n"/>
      <c r="F105" s="345" t="n"/>
      <c r="G105" s="345" t="n"/>
      <c r="H105" s="345" t="n"/>
      <c r="I105" s="345" t="n"/>
      <c r="J105" s="345" t="n"/>
      <c r="L105" s="277" t="n"/>
    </row>
    <row r="106">
      <c r="A106" s="127" t="n"/>
      <c r="B106" s="127" t="n"/>
      <c r="C106" s="219" t="n"/>
      <c r="F106" s="345" t="n"/>
      <c r="G106" s="345" t="n"/>
      <c r="H106" s="345" t="n"/>
      <c r="I106" s="345" t="n"/>
      <c r="J106" s="345" t="n"/>
      <c r="L106" s="277" t="n"/>
    </row>
    <row r="107">
      <c r="A107" s="127" t="n"/>
      <c r="B107" s="127" t="n"/>
      <c r="C107" s="219" t="n"/>
      <c r="F107" s="345" t="n"/>
      <c r="G107" s="345" t="n"/>
      <c r="H107" s="345" t="n"/>
      <c r="I107" s="345" t="n"/>
      <c r="J107" s="345" t="n"/>
      <c r="L107" s="277" t="n"/>
    </row>
    <row r="108">
      <c r="F108" s="345" t="n"/>
      <c r="G108" s="345" t="n"/>
      <c r="H108" s="345" t="n"/>
      <c r="I108" s="345" t="n"/>
      <c r="J108" s="345" t="n"/>
      <c r="L108" s="277" t="n"/>
    </row>
    <row r="109">
      <c r="F109" s="345" t="n"/>
      <c r="G109" s="345" t="n"/>
      <c r="H109" s="345" t="n"/>
      <c r="I109" s="345" t="n"/>
      <c r="J109" s="345" t="n"/>
      <c r="L109" s="277" t="n"/>
    </row>
    <row r="110">
      <c r="F110" s="345" t="n"/>
      <c r="G110" s="345" t="n"/>
      <c r="H110" s="345" t="n"/>
      <c r="I110" s="345" t="n"/>
      <c r="J110" s="345" t="n"/>
      <c r="L110" s="277" t="n"/>
    </row>
    <row r="111">
      <c r="D111" t="inlineStr">
        <is>
          <t xml:space="preserve">    </t>
        </is>
      </c>
      <c r="F111" s="345" t="n"/>
      <c r="G111" s="345" t="n"/>
      <c r="H111" s="345" t="n"/>
      <c r="I111" s="345" t="n"/>
      <c r="J111" s="345" t="n"/>
      <c r="L111" s="277" t="n"/>
    </row>
    <row r="112">
      <c r="D112" t="inlineStr">
        <is>
          <t xml:space="preserve">    </t>
        </is>
      </c>
      <c r="F112" s="345" t="n"/>
      <c r="G112" s="345" t="n"/>
      <c r="H112" s="345" t="n"/>
      <c r="I112" s="345" t="n"/>
      <c r="J112" s="345" t="n"/>
      <c r="L112" s="277" t="n"/>
    </row>
    <row r="113">
      <c r="F113" s="345" t="n"/>
      <c r="G113" s="345" t="n"/>
      <c r="H113" s="345" t="n"/>
      <c r="I113" s="345" t="n"/>
      <c r="J113" s="345" t="n"/>
      <c r="L113" s="277" t="n"/>
    </row>
    <row r="114">
      <c r="F114" s="345" t="n"/>
      <c r="G114" s="345" t="n"/>
      <c r="H114" s="345" t="n"/>
      <c r="I114" s="345" t="n"/>
      <c r="J114" s="345" t="n"/>
      <c r="L114" s="277" t="n"/>
    </row>
    <row r="115">
      <c r="F115" s="345" t="n"/>
      <c r="G115" s="345" t="n"/>
      <c r="H115" s="345" t="n"/>
      <c r="I115" s="345" t="n"/>
      <c r="J115" s="345" t="n"/>
      <c r="L115" s="277" t="n"/>
    </row>
    <row r="116">
      <c r="F116" s="345" t="n"/>
      <c r="G116" s="345" t="n"/>
      <c r="H116" s="345" t="n"/>
      <c r="I116" s="345" t="n"/>
      <c r="J116" s="345" t="n"/>
      <c r="L116" s="277" t="n"/>
    </row>
    <row r="117">
      <c r="F117" s="345" t="n"/>
      <c r="G117" s="345" t="n"/>
      <c r="H117" s="345" t="n"/>
      <c r="I117" s="345" t="n"/>
      <c r="J117" s="345" t="n"/>
      <c r="L117" s="277" t="n"/>
    </row>
    <row r="118">
      <c r="F118" s="345" t="n"/>
      <c r="G118" s="345" t="n"/>
      <c r="H118" s="345" t="n"/>
      <c r="I118" s="345" t="n"/>
      <c r="J118" s="345" t="n"/>
      <c r="L118" s="277" t="n"/>
    </row>
    <row r="119">
      <c r="F119" s="345" t="n"/>
      <c r="G119" s="345" t="n"/>
      <c r="H119" s="345" t="n"/>
      <c r="I119" s="345" t="n"/>
      <c r="J119" s="345" t="n"/>
      <c r="L119" s="277" t="n"/>
    </row>
    <row r="120">
      <c r="F120" s="345" t="n"/>
      <c r="G120" s="345" t="n"/>
      <c r="H120" s="345" t="n"/>
      <c r="I120" s="345" t="n"/>
      <c r="J120" s="345" t="n"/>
      <c r="L120" s="277" t="n"/>
    </row>
    <row r="121">
      <c r="F121" s="345" t="n"/>
      <c r="G121" s="345" t="n"/>
      <c r="H121" s="345" t="n"/>
      <c r="I121" s="345" t="n"/>
      <c r="J121" s="345" t="n"/>
      <c r="L121" s="277" t="n"/>
    </row>
    <row r="122">
      <c r="F122" s="345" t="n"/>
      <c r="G122" s="345" t="n"/>
      <c r="H122" s="345" t="n"/>
      <c r="I122" s="345" t="n"/>
      <c r="J122" s="345" t="n"/>
    </row>
    <row r="123">
      <c r="F123" s="345" t="n"/>
      <c r="G123" s="345" t="n"/>
      <c r="H123" s="345" t="n"/>
      <c r="I123" s="345" t="n"/>
      <c r="J123" s="345" t="n"/>
    </row>
    <row r="124">
      <c r="F124" s="345" t="n"/>
      <c r="G124" s="345" t="n"/>
      <c r="H124" s="345" t="n"/>
      <c r="I124" s="345" t="n"/>
      <c r="J124" s="345" t="n"/>
    </row>
    <row r="125">
      <c r="F125" s="345" t="n"/>
      <c r="G125" s="345" t="n"/>
      <c r="H125" s="345" t="n"/>
      <c r="I125" s="345" t="n"/>
      <c r="J125" s="345" t="n"/>
    </row>
    <row r="126">
      <c r="F126" s="345" t="n"/>
      <c r="G126" s="345" t="n"/>
      <c r="H126" s="345" t="n"/>
      <c r="I126" s="345" t="n"/>
      <c r="J126" s="345" t="n"/>
    </row>
    <row r="127">
      <c r="F127" s="345" t="n"/>
      <c r="G127" s="345" t="n"/>
      <c r="H127" s="345" t="n"/>
      <c r="I127" s="345" t="n"/>
      <c r="J127" s="345" t="n"/>
    </row>
    <row r="128">
      <c r="F128" s="345" t="n"/>
      <c r="G128" s="345" t="n"/>
      <c r="H128" s="345" t="n"/>
      <c r="I128" s="345" t="n"/>
      <c r="J128" s="345" t="n"/>
    </row>
    <row r="129">
      <c r="F129" s="345" t="n"/>
      <c r="G129" s="345" t="n"/>
      <c r="H129" s="345" t="n"/>
      <c r="I129" s="345" t="n"/>
      <c r="J129" s="345" t="n"/>
    </row>
    <row r="130">
      <c r="F130" s="345" t="n"/>
      <c r="G130" s="345" t="n"/>
      <c r="H130" s="345" t="n"/>
      <c r="I130" s="345" t="n"/>
      <c r="J130" s="345" t="n"/>
    </row>
    <row r="131">
      <c r="F131" s="345" t="n"/>
      <c r="G131" s="345" t="n"/>
      <c r="H131" s="345" t="n"/>
      <c r="I131" s="345" t="n"/>
      <c r="J131" s="345" t="n"/>
    </row>
    <row r="132">
      <c r="F132" s="345" t="n"/>
      <c r="G132" s="345" t="n"/>
      <c r="H132" s="345" t="n"/>
      <c r="I132" s="345" t="n"/>
      <c r="J132" s="345" t="n"/>
    </row>
    <row r="133">
      <c r="F133" s="345" t="n"/>
      <c r="G133" s="345" t="n"/>
      <c r="H133" s="345" t="n"/>
      <c r="I133" s="345" t="n"/>
      <c r="J133" s="345" t="n"/>
    </row>
    <row r="134">
      <c r="F134" s="345" t="n"/>
      <c r="G134" s="345" t="n"/>
      <c r="H134" s="345" t="n"/>
      <c r="I134" s="345" t="n"/>
      <c r="J134" s="345" t="n"/>
    </row>
    <row r="135">
      <c r="F135" s="345" t="n"/>
      <c r="G135" s="345" t="n"/>
      <c r="H135" s="345" t="n"/>
      <c r="I135" s="345" t="n"/>
      <c r="J135" s="345" t="n"/>
    </row>
    <row r="136">
      <c r="F136" s="345" t="n"/>
      <c r="G136" s="345" t="n"/>
      <c r="H136" s="345" t="n"/>
      <c r="I136" s="345" t="n"/>
      <c r="J136" s="345" t="n"/>
    </row>
    <row r="137">
      <c r="F137" s="345" t="n"/>
      <c r="G137" s="345" t="n"/>
      <c r="H137" s="345" t="n"/>
      <c r="I137" s="345" t="n"/>
      <c r="J137" s="345" t="n"/>
    </row>
    <row r="138">
      <c r="F138" s="345" t="n"/>
      <c r="G138" s="345" t="n"/>
      <c r="H138" s="345" t="n"/>
      <c r="I138" s="345" t="n"/>
      <c r="J138" s="345" t="n"/>
    </row>
    <row r="139">
      <c r="F139" s="345" t="n"/>
      <c r="G139" s="345" t="n"/>
      <c r="H139" s="345" t="n"/>
      <c r="I139" s="345" t="n"/>
      <c r="J139" s="345" t="n"/>
    </row>
    <row r="140">
      <c r="F140" s="345" t="n"/>
      <c r="G140" s="345" t="n"/>
      <c r="H140" s="345" t="n"/>
      <c r="I140" s="345" t="n"/>
      <c r="J140" s="345" t="n"/>
    </row>
    <row r="141">
      <c r="F141" s="345" t="n"/>
      <c r="G141" s="345" t="n"/>
      <c r="H141" s="345" t="n"/>
      <c r="I141" s="345" t="n"/>
      <c r="J141" s="345" t="n"/>
    </row>
    <row r="142">
      <c r="F142" s="345" t="n"/>
      <c r="G142" s="345" t="n"/>
      <c r="H142" s="345" t="n"/>
      <c r="I142" s="345" t="n"/>
      <c r="J142" s="345" t="n"/>
    </row>
    <row r="143">
      <c r="F143" s="345" t="n"/>
      <c r="G143" s="345" t="n"/>
      <c r="H143" s="345" t="n"/>
      <c r="I143" s="345" t="n"/>
      <c r="J143" s="345" t="n"/>
    </row>
    <row r="144">
      <c r="F144" s="345" t="n"/>
      <c r="G144" s="345" t="n"/>
      <c r="H144" s="345" t="n"/>
      <c r="I144" s="345" t="n"/>
      <c r="J144" s="345" t="n"/>
    </row>
    <row r="145">
      <c r="F145" s="345" t="n"/>
      <c r="G145" s="345" t="n"/>
      <c r="H145" s="345" t="n"/>
      <c r="I145" s="345" t="n"/>
      <c r="J145" s="345" t="n"/>
    </row>
    <row r="146">
      <c r="F146" s="345" t="n"/>
      <c r="G146" s="345" t="n"/>
      <c r="H146" s="345" t="n"/>
      <c r="I146" s="345" t="n"/>
      <c r="J146" s="345" t="n"/>
    </row>
    <row r="147">
      <c r="F147" s="345" t="n"/>
      <c r="G147" s="345" t="n"/>
      <c r="H147" s="345" t="n"/>
      <c r="I147" s="345" t="n"/>
      <c r="J147" s="345" t="n"/>
    </row>
    <row r="148">
      <c r="F148" s="345" t="n"/>
      <c r="G148" s="345" t="n"/>
      <c r="H148" s="345" t="n"/>
      <c r="I148" s="345" t="n"/>
      <c r="J148" s="345" t="n"/>
    </row>
    <row r="149">
      <c r="F149" s="345" t="n"/>
      <c r="G149" s="345" t="n"/>
      <c r="H149" s="345" t="n"/>
      <c r="I149" s="345" t="n"/>
      <c r="J149" s="345" t="n"/>
    </row>
    <row r="150">
      <c r="F150" s="345" t="n"/>
      <c r="G150" s="345" t="n"/>
      <c r="H150" s="345" t="n"/>
      <c r="I150" s="345" t="n"/>
      <c r="J150" s="345" t="n"/>
    </row>
    <row r="151">
      <c r="F151" s="345" t="n"/>
      <c r="G151" s="345" t="n"/>
      <c r="H151" s="345" t="n"/>
      <c r="I151" s="345" t="n"/>
      <c r="J151" s="345" t="n"/>
    </row>
    <row r="152">
      <c r="F152" s="345" t="n"/>
      <c r="G152" s="345" t="n"/>
      <c r="H152" s="345" t="n"/>
      <c r="I152" s="345" t="n"/>
      <c r="J152" s="345" t="n"/>
    </row>
    <row r="153">
      <c r="F153" s="345" t="n"/>
      <c r="G153" s="345" t="n"/>
      <c r="H153" s="345" t="n"/>
      <c r="I153" s="345" t="n"/>
      <c r="J153" s="345" t="n"/>
    </row>
    <row r="154">
      <c r="F154" s="345" t="n"/>
      <c r="G154" s="345" t="n"/>
      <c r="H154" s="345" t="n"/>
      <c r="I154" s="345" t="n"/>
      <c r="J154" s="345" t="n"/>
    </row>
    <row r="155">
      <c r="F155" s="345" t="n"/>
      <c r="G155" s="345" t="n"/>
      <c r="H155" s="345" t="n"/>
      <c r="I155" s="345" t="n"/>
      <c r="J155" s="345" t="n"/>
    </row>
    <row r="156">
      <c r="F156" s="345" t="n"/>
      <c r="G156" s="345" t="n"/>
      <c r="H156" s="345" t="n"/>
      <c r="I156" s="345" t="n"/>
      <c r="J156" s="345" t="n"/>
    </row>
    <row r="157">
      <c r="F157" s="345" t="n"/>
      <c r="G157" s="345" t="n"/>
      <c r="H157" s="345" t="n"/>
      <c r="I157" s="345" t="n"/>
      <c r="J157" s="345" t="n"/>
    </row>
    <row r="158">
      <c r="F158" s="345" t="n"/>
      <c r="G158" s="345" t="n"/>
      <c r="H158" s="345" t="n"/>
      <c r="I158" s="345" t="n"/>
      <c r="J158" s="345" t="n"/>
    </row>
    <row r="159">
      <c r="F159" s="345" t="n"/>
      <c r="G159" s="345" t="n"/>
      <c r="H159" s="345" t="n"/>
      <c r="I159" s="345" t="n"/>
      <c r="J159" s="345" t="n"/>
    </row>
    <row r="160">
      <c r="F160" s="345" t="n"/>
      <c r="G160" s="345" t="n"/>
      <c r="H160" s="345" t="n"/>
      <c r="I160" s="345" t="n"/>
      <c r="J160" s="345" t="n"/>
    </row>
    <row r="161">
      <c r="F161" s="345" t="n"/>
      <c r="G161" s="345" t="n"/>
      <c r="H161" s="345" t="n"/>
      <c r="I161" s="345" t="n"/>
      <c r="J161" s="345" t="n"/>
    </row>
    <row r="162">
      <c r="F162" s="345" t="n"/>
      <c r="G162" s="345" t="n"/>
      <c r="H162" s="345" t="n"/>
      <c r="I162" s="345" t="n"/>
      <c r="J162" s="345" t="n"/>
    </row>
    <row r="163">
      <c r="F163" s="345" t="n"/>
      <c r="G163" s="345" t="n"/>
      <c r="H163" s="345" t="n"/>
      <c r="I163" s="345" t="n"/>
      <c r="J163" s="345" t="n"/>
    </row>
    <row r="164">
      <c r="F164" s="345" t="n"/>
      <c r="G164" s="345" t="n"/>
      <c r="H164" s="345" t="n"/>
      <c r="I164" s="345" t="n"/>
      <c r="J164" s="345" t="n"/>
    </row>
    <row r="165">
      <c r="F165" s="345" t="n"/>
      <c r="G165" s="345" t="n"/>
      <c r="H165" s="345" t="n"/>
      <c r="I165" s="345" t="n"/>
      <c r="J165" s="345" t="n"/>
    </row>
    <row r="166">
      <c r="F166" s="345" t="n"/>
      <c r="G166" s="345" t="n"/>
      <c r="H166" s="345" t="n"/>
      <c r="I166" s="345" t="n"/>
      <c r="J166" s="345" t="n"/>
    </row>
    <row r="167">
      <c r="F167" s="345" t="n"/>
      <c r="G167" s="345" t="n"/>
      <c r="H167" s="345" t="n"/>
      <c r="I167" s="345" t="n"/>
      <c r="J167" s="345" t="n"/>
    </row>
    <row r="168">
      <c r="F168" s="345" t="n"/>
      <c r="G168" s="345" t="n"/>
      <c r="H168" s="345" t="n"/>
      <c r="I168" s="345" t="n"/>
      <c r="J168" s="345" t="n"/>
    </row>
    <row r="169">
      <c r="F169" s="345" t="n"/>
      <c r="G169" s="345" t="n"/>
      <c r="H169" s="345" t="n"/>
      <c r="I169" s="345" t="n"/>
      <c r="J169" s="345" t="n"/>
    </row>
    <row r="170">
      <c r="F170" s="345" t="n"/>
      <c r="G170" s="345" t="n"/>
      <c r="H170" s="345" t="n"/>
      <c r="I170" s="345" t="n"/>
      <c r="J170" s="345" t="n"/>
    </row>
    <row r="171">
      <c r="F171" s="345" t="n"/>
      <c r="G171" s="345" t="n"/>
      <c r="H171" s="345" t="n"/>
      <c r="I171" s="345" t="n"/>
      <c r="J171" s="345" t="n"/>
    </row>
    <row r="172">
      <c r="F172" s="345" t="n"/>
      <c r="G172" s="345" t="n"/>
      <c r="H172" s="345" t="n"/>
      <c r="I172" s="345" t="n"/>
      <c r="J172" s="345" t="n"/>
    </row>
    <row r="173">
      <c r="F173" s="345" t="n"/>
      <c r="G173" s="345" t="n"/>
      <c r="H173" s="345" t="n"/>
      <c r="I173" s="345" t="n"/>
      <c r="J173" s="345" t="n"/>
    </row>
    <row r="174">
      <c r="F174" s="345" t="n"/>
      <c r="G174" s="345" t="n"/>
      <c r="H174" s="345" t="n"/>
      <c r="I174" s="345" t="n"/>
      <c r="J174" s="345" t="n"/>
    </row>
    <row r="175">
      <c r="F175" s="345" t="n"/>
      <c r="G175" s="345" t="n"/>
      <c r="H175" s="345" t="n"/>
      <c r="I175" s="345" t="n"/>
      <c r="J175" s="345" t="n"/>
    </row>
    <row r="176">
      <c r="F176" s="345" t="n"/>
      <c r="G176" s="345" t="n"/>
      <c r="H176" s="345" t="n"/>
      <c r="I176" s="345" t="n"/>
      <c r="J176" s="345" t="n"/>
    </row>
    <row r="177">
      <c r="F177" s="345" t="n"/>
      <c r="G177" s="345" t="n"/>
      <c r="H177" s="233" t="n"/>
      <c r="I177" s="233" t="n"/>
      <c r="J177" s="233" t="n"/>
    </row>
    <row r="178">
      <c r="F178" s="345" t="n"/>
      <c r="G178" s="345" t="n"/>
      <c r="H178" s="233" t="n"/>
      <c r="I178" s="233" t="n"/>
      <c r="J178" s="233" t="n"/>
    </row>
    <row r="179">
      <c r="F179" s="345" t="n"/>
      <c r="G179" s="345" t="n"/>
      <c r="H179" s="233" t="n"/>
      <c r="I179" s="233" t="n"/>
      <c r="J179" s="233" t="n"/>
    </row>
    <row r="180">
      <c r="F180" s="345" t="n"/>
      <c r="G180" s="345" t="n"/>
      <c r="H180" s="233" t="n"/>
      <c r="I180" s="233" t="n"/>
      <c r="J180" s="233" t="n"/>
    </row>
    <row r="181">
      <c r="F181" s="345" t="n"/>
      <c r="G181" s="345" t="n"/>
      <c r="H181" s="233" t="n"/>
      <c r="I181" s="233" t="n"/>
      <c r="J181" s="233" t="n"/>
    </row>
    <row r="182">
      <c r="F182" s="234" t="n"/>
      <c r="G182" s="235" t="n"/>
      <c r="H182" s="233" t="n"/>
      <c r="I182" s="233" t="n"/>
      <c r="J182" s="233" t="n"/>
    </row>
  </sheetData>
  <mergeCells count="29">
    <mergeCell ref="B31:E32"/>
    <mergeCell ref="B9:E9"/>
    <mergeCell ref="B1:D1"/>
    <mergeCell ref="F65:G65"/>
    <mergeCell ref="B30:E30"/>
    <mergeCell ref="B28:E28"/>
    <mergeCell ref="B11:E12"/>
    <mergeCell ref="B19:E27"/>
    <mergeCell ref="B10:E10"/>
    <mergeCell ref="B4:E4"/>
    <mergeCell ref="H49:I49"/>
    <mergeCell ref="B7:E7"/>
    <mergeCell ref="H19:H27"/>
    <mergeCell ref="B6:D6"/>
    <mergeCell ref="A38:C38"/>
    <mergeCell ref="A72:C72"/>
    <mergeCell ref="B18:E18"/>
    <mergeCell ref="B5:D5"/>
    <mergeCell ref="F72:G72"/>
    <mergeCell ref="B2:E2"/>
    <mergeCell ref="A34:C34"/>
    <mergeCell ref="B8:E8"/>
    <mergeCell ref="F60:G60"/>
    <mergeCell ref="B29:E29"/>
    <mergeCell ref="A31:A32"/>
    <mergeCell ref="B13:E17"/>
    <mergeCell ref="D35:D36"/>
    <mergeCell ref="A65:C65"/>
    <mergeCell ref="G19:G2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zoomScale="85" zoomScaleNormal="85" workbookViewId="0">
      <selection activeCell="C37" sqref="C37"/>
    </sheetView>
  </sheetViews>
  <sheetFormatPr baseColWidth="10" defaultRowHeight="15"/>
  <cols>
    <col width="50.140625" bestFit="1" customWidth="1" style="341" min="1" max="1"/>
    <col width="21.85546875" customWidth="1" style="323" min="2" max="2"/>
    <col width="10.140625" customWidth="1" style="341" min="3" max="3"/>
    <col width="14.42578125" customWidth="1" style="323" min="4" max="4"/>
    <col width="39.140625" customWidth="1" style="323" min="5" max="5"/>
    <col width="5.42578125" customWidth="1" style="323" min="6" max="6"/>
    <col width="29.140625" customWidth="1" style="341" min="7" max="7"/>
    <col width="7.140625" customWidth="1" style="341" min="8" max="8"/>
  </cols>
  <sheetData>
    <row r="1">
      <c r="A1" t="inlineStr">
        <is>
          <t>Brut</t>
        </is>
      </c>
      <c r="C1" s="332" t="n"/>
      <c r="E1" s="98" t="inlineStr">
        <is>
          <t>JCOT Rub 3750 (Base) Forf. Soc. Prévoyance</t>
        </is>
      </c>
      <c r="F1" s="98" t="n"/>
    </row>
    <row r="2">
      <c r="A2" t="inlineStr">
        <is>
          <t>JCOT Rub 3201 (Base) TA (J mat)</t>
        </is>
      </c>
      <c r="B2" s="99">
        <f>'Tempo-Banco'!C52</f>
        <v/>
      </c>
      <c r="C2" s="332" t="n"/>
      <c r="D2" s="100" t="n"/>
      <c r="E2" s="383">
        <f>D20+D21+D22+D23+D5</f>
        <v/>
      </c>
      <c r="F2" s="386" t="inlineStr">
        <is>
          <t>=</t>
        </is>
      </c>
      <c r="G2" s="383">
        <f>'Tempo-Banco'!C47</f>
        <v/>
      </c>
      <c r="I2" s="105" t="n"/>
    </row>
    <row r="3">
      <c r="A3" t="inlineStr">
        <is>
          <t>JCOT Rub 3202 (Base) TB (J mat)</t>
        </is>
      </c>
      <c r="B3" s="99">
        <f>'Tempo-Banco'!C53</f>
        <v/>
      </c>
      <c r="C3" s="332" t="n"/>
      <c r="D3" s="100" t="n"/>
    </row>
    <row r="4">
      <c r="A4" s="103" t="inlineStr">
        <is>
          <t>Brut</t>
        </is>
      </c>
      <c r="B4" s="104">
        <f>SUM(B2:B3)</f>
        <v/>
      </c>
      <c r="C4" s="332" t="n"/>
      <c r="I4" s="105" t="n"/>
    </row>
    <row r="5">
      <c r="A5" t="inlineStr">
        <is>
          <t>JCOT Rub 3602 (Base) Siaci Mutuelle</t>
        </is>
      </c>
      <c r="B5" s="99">
        <f>'Tempo-Banco'!C60</f>
        <v/>
      </c>
      <c r="C5" s="332" t="n">
        <v>0.06610000000000001</v>
      </c>
      <c r="D5" s="104">
        <f>B5*C5</f>
        <v/>
      </c>
    </row>
    <row r="6">
      <c r="A6" t="inlineStr">
        <is>
          <t>JCOT Rub 3601 (Base) Siaci FG</t>
        </is>
      </c>
      <c r="B6" s="99">
        <f>'Tempo-Banco'!C59</f>
        <v/>
      </c>
      <c r="C6" s="332" t="n">
        <v>0.0244</v>
      </c>
      <c r="D6" s="104">
        <f>B6*C6</f>
        <v/>
      </c>
      <c r="I6" s="105" t="n"/>
    </row>
    <row r="7" ht="74.25" customHeight="1" s="341">
      <c r="A7" t="inlineStr">
        <is>
          <t xml:space="preserve">Rub </t>
        </is>
      </c>
      <c r="B7" s="323" t="n"/>
      <c r="C7" s="332" t="n"/>
      <c r="D7" s="323" t="n"/>
      <c r="E7" s="215" t="n"/>
      <c r="F7" s="215" t="n"/>
      <c r="G7" s="216" t="inlineStr">
        <is>
          <t>JCOT Rub 5100 base + 5102 base + E9 de cette page
CSG CRDS non deduc + non deduc sur hrs sup</t>
        </is>
      </c>
    </row>
    <row r="8" ht="21" customHeight="1" s="341">
      <c r="A8" t="inlineStr">
        <is>
          <t>Base CSG</t>
        </is>
      </c>
      <c r="B8" s="323">
        <f>B4</f>
        <v/>
      </c>
      <c r="C8" s="106" t="n">
        <v>0.9825</v>
      </c>
      <c r="D8" s="100">
        <f>B8*C8</f>
        <v/>
      </c>
      <c r="E8" s="217">
        <f>E2+D8</f>
        <v/>
      </c>
      <c r="F8" s="223" t="n"/>
      <c r="G8" s="383">
        <f>E8+E9</f>
        <v/>
      </c>
      <c r="H8" s="382" t="inlineStr">
        <is>
          <t>=</t>
        </is>
      </c>
      <c r="I8" s="383">
        <f>'Tempo-Banco'!C49+'Tempo-Banco'!C50+E9</f>
        <v/>
      </c>
    </row>
    <row r="9">
      <c r="A9" t="inlineStr">
        <is>
          <t>JRUB Rub 4072+4073 (A payer) Intempéries/chom part</t>
        </is>
      </c>
      <c r="B9" s="99">
        <f>'Tempo-Banco'!C91+'Tempo-Banco'!C93</f>
        <v/>
      </c>
      <c r="C9" s="106" t="n">
        <v>0.9825</v>
      </c>
      <c r="D9" s="100">
        <f>B9*C9</f>
        <v/>
      </c>
      <c r="E9" s="121">
        <f>D9</f>
        <v/>
      </c>
      <c r="F9" s="223" t="n"/>
    </row>
    <row r="10">
      <c r="C10" s="106" t="n"/>
      <c r="D10" s="108" t="n"/>
      <c r="E10" s="107" t="n"/>
      <c r="F10" s="107" t="n"/>
    </row>
    <row r="11">
      <c r="C11" s="106" t="n"/>
      <c r="D11" s="108" t="n"/>
    </row>
    <row r="12">
      <c r="A12" t="inlineStr">
        <is>
          <t>AT</t>
        </is>
      </c>
      <c r="B12" s="323">
        <f>B8</f>
        <v/>
      </c>
      <c r="C12" s="110" t="n">
        <v>0.024</v>
      </c>
      <c r="D12" s="323">
        <f>B12*C12</f>
        <v/>
      </c>
      <c r="E12" s="109" t="inlineStr">
        <is>
          <t>JCOT Rub 3031 (Patron. Mont.) URSSAF AT</t>
        </is>
      </c>
      <c r="F12" s="109" t="n"/>
    </row>
    <row r="13" ht="21" customHeight="1" s="341">
      <c r="C13" s="332" t="n"/>
      <c r="E13" s="383">
        <f>D12</f>
        <v/>
      </c>
      <c r="F13" s="224" t="inlineStr">
        <is>
          <t>=</t>
        </is>
      </c>
      <c r="G13" s="383">
        <f>'Tempo-Banco'!C42</f>
        <v/>
      </c>
    </row>
    <row r="14">
      <c r="A14" s="384" t="inlineStr">
        <is>
          <t>Mutuelle CAISSE SIACI</t>
        </is>
      </c>
      <c r="C14" s="332" t="n"/>
    </row>
    <row r="15">
      <c r="A15" t="inlineStr">
        <is>
          <t>Hrs Sciaci</t>
        </is>
      </c>
      <c r="B15" s="111">
        <f>B6</f>
        <v/>
      </c>
    </row>
    <row r="16">
      <c r="A16" t="inlineStr">
        <is>
          <t>JCOT Rub 3601 (Base) Heures Trav.</t>
        </is>
      </c>
      <c r="B16" s="99">
        <f>'Tempo-Banco'!C59</f>
        <v/>
      </c>
    </row>
    <row r="17" ht="18.75" customHeight="1" s="341">
      <c r="A17" s="113" t="inlineStr">
        <is>
          <t>Ecart à Justifier</t>
        </is>
      </c>
      <c r="B17" s="114">
        <f>B15-B16</f>
        <v/>
      </c>
      <c r="E17" s="387" t="inlineStr">
        <is>
          <t>pour vérifier</t>
        </is>
      </c>
    </row>
    <row r="18" ht="15.75" customHeight="1" s="341"/>
    <row r="19">
      <c r="A19" s="384" t="inlineStr">
        <is>
          <t>Prévoyance</t>
        </is>
      </c>
    </row>
    <row r="20">
      <c r="A20" s="384" t="inlineStr">
        <is>
          <t>JCOT Rub 3401 (Base) &lt; 414h NC TR1</t>
        </is>
      </c>
      <c r="B20" s="112">
        <f>'Tempo-Banco'!C55</f>
        <v/>
      </c>
      <c r="C20">
        <f>0.508-0.09</f>
        <v/>
      </c>
      <c r="D20" s="323">
        <f>B20*C20%</f>
        <v/>
      </c>
    </row>
    <row r="21">
      <c r="A21" s="384" t="inlineStr">
        <is>
          <t>JCOT Rub 3403 (Base) &gt;414h NC TR1</t>
        </is>
      </c>
      <c r="B21" s="112">
        <f>'Tempo-Banco'!C57</f>
        <v/>
      </c>
      <c r="C21">
        <f>0.636-0.144</f>
        <v/>
      </c>
      <c r="D21" s="323">
        <f>B21*C21%</f>
        <v/>
      </c>
    </row>
    <row r="22">
      <c r="A22" s="384" t="inlineStr">
        <is>
          <t>JCOT Rub 3402 (Base) &lt; 414h NC TR2</t>
        </is>
      </c>
      <c r="B22" s="112">
        <f>'Tempo-Banco'!C56</f>
        <v/>
      </c>
      <c r="C22">
        <f>0.438-0.09</f>
        <v/>
      </c>
      <c r="D22" s="323">
        <f>B22*C22%</f>
        <v/>
      </c>
    </row>
    <row r="23">
      <c r="A23" s="384" t="inlineStr">
        <is>
          <t>JCOT Rub 3404 (Base) &gt;414h NC TR2</t>
        </is>
      </c>
      <c r="B23" s="112">
        <f>'Tempo-Banco'!C58</f>
        <v/>
      </c>
      <c r="C23">
        <f>0.541-0.133</f>
        <v/>
      </c>
      <c r="D23" s="323">
        <f>B23*C23%</f>
        <v/>
      </c>
    </row>
    <row r="24">
      <c r="A24" s="384" t="inlineStr">
        <is>
          <t>Cadre</t>
        </is>
      </c>
      <c r="B24" s="112" t="n"/>
    </row>
    <row r="25">
      <c r="A25" s="113" t="inlineStr">
        <is>
          <t>Ecart à Justifier</t>
        </is>
      </c>
      <c r="B25" s="114">
        <f>B4-(SUM(B20:B24))</f>
        <v/>
      </c>
    </row>
    <row r="26"/>
    <row r="27"/>
    <row r="28">
      <c r="A28" s="51" t="inlineStr">
        <is>
          <t>Commentaire</t>
        </is>
      </c>
      <c r="B28" s="385" t="n"/>
      <c r="C28" s="429" t="n"/>
      <c r="D28" s="429" t="n"/>
      <c r="E28" s="429" t="n"/>
      <c r="F28" s="429" t="n"/>
      <c r="G28" s="430" t="n"/>
    </row>
    <row r="29">
      <c r="H29" s="323" t="n"/>
      <c r="I29" s="323" t="n"/>
      <c r="J29" s="323" t="n"/>
    </row>
    <row r="30">
      <c r="H30" s="323" t="n"/>
      <c r="I30" s="323" t="n"/>
      <c r="J30" s="323" t="n"/>
    </row>
    <row r="31">
      <c r="H31" s="323" t="n"/>
      <c r="I31" s="323" t="n"/>
      <c r="J31" s="323" t="n"/>
    </row>
  </sheetData>
  <mergeCells count="12">
    <mergeCell ref="B28:G28"/>
    <mergeCell ref="H8:H9"/>
    <mergeCell ref="G8:G9"/>
    <mergeCell ref="A19:B19"/>
    <mergeCell ref="E13:E14"/>
    <mergeCell ref="G13:G14"/>
    <mergeCell ref="F2:F5"/>
    <mergeCell ref="E17:G17"/>
    <mergeCell ref="A14:B14"/>
    <mergeCell ref="G2:G5"/>
    <mergeCell ref="E2:E5"/>
    <mergeCell ref="I8:J9"/>
  </mergeCells>
  <pageMargins left="0.7" right="0.7" top="0.75" bottom="0.75" header="0.3" footer="0.3"/>
  <pageSetup orientation="portrait" paperSize="9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"/>
  <sheetViews>
    <sheetView topLeftCell="A13" workbookViewId="0">
      <selection activeCell="Q6" sqref="Q6"/>
    </sheetView>
  </sheetViews>
  <sheetFormatPr baseColWidth="10" defaultColWidth="11.42578125" defaultRowHeight="15"/>
  <cols>
    <col width="12" customWidth="1" style="140" min="1" max="1"/>
    <col width="13" customWidth="1" style="285" min="2" max="2"/>
    <col width="9.85546875" customWidth="1" style="140" min="3" max="3"/>
    <col width="11.5703125" customWidth="1" style="285" min="4" max="4"/>
    <col width="8" bestFit="1" customWidth="1" style="285" min="5" max="5"/>
    <col width="8.42578125" customWidth="1" style="140" min="6" max="6"/>
    <col width="7.85546875" bestFit="1" customWidth="1" style="140" min="7" max="7"/>
    <col width="10.140625" bestFit="1" customWidth="1" style="140" min="8" max="8"/>
    <col width="10.5703125" bestFit="1" customWidth="1" style="140" min="9" max="9"/>
    <col width="16.42578125" bestFit="1" customWidth="1" style="140" min="10" max="10"/>
    <col width="6.5703125" bestFit="1" customWidth="1" style="140" min="11" max="11"/>
    <col width="10" bestFit="1" customWidth="1" style="140" min="12" max="12"/>
    <col width="7.85546875" bestFit="1" customWidth="1" style="140" min="13" max="14"/>
    <col width="3.5703125" customWidth="1" style="140" min="15" max="15"/>
    <col width="40.140625" bestFit="1" customWidth="1" style="140" min="16" max="16"/>
    <col width="12.85546875" customWidth="1" style="140" min="17" max="17"/>
    <col width="11.42578125" customWidth="1" style="140" min="18" max="18"/>
    <col width="10.85546875" bestFit="1" customWidth="1" style="140" min="19" max="19"/>
    <col width="11.42578125" customWidth="1" style="140" min="20" max="16384"/>
  </cols>
  <sheetData>
    <row r="1" ht="15.75" customHeight="1" s="341">
      <c r="A1" s="406" t="inlineStr">
        <is>
          <t xml:space="preserve">A imprimer </t>
        </is>
      </c>
      <c r="B1" s="430" t="n"/>
      <c r="C1" s="406" t="inlineStr">
        <is>
          <t>Chemin</t>
        </is>
      </c>
      <c r="D1" s="429" t="n"/>
      <c r="E1" s="430" t="n"/>
      <c r="F1" s="212" t="inlineStr">
        <is>
          <t xml:space="preserve">Sorti ? </t>
        </is>
      </c>
    </row>
    <row r="2">
      <c r="A2" s="401" t="inlineStr">
        <is>
          <t>Justif réduc générale</t>
        </is>
      </c>
      <c r="B2" s="430" t="n"/>
      <c r="C2" s="402" t="inlineStr">
        <is>
          <t>BANCO Mensuel -&gt; 10 (le 2ème)</t>
        </is>
      </c>
      <c r="D2" s="429" t="n"/>
      <c r="E2" s="430" t="n"/>
      <c r="F2" s="402" t="n"/>
      <c r="T2" s="285" t="n"/>
    </row>
    <row r="3">
      <c r="A3" s="285" t="n"/>
      <c r="B3" s="140" t="n"/>
      <c r="T3" s="285" t="n"/>
    </row>
    <row r="4">
      <c r="A4" s="407" t="inlineStr">
        <is>
          <t>SANS FDM</t>
        </is>
      </c>
      <c r="B4" s="429" t="n"/>
      <c r="C4" s="429" t="n"/>
      <c r="D4" s="429" t="n"/>
      <c r="E4" s="429" t="n"/>
      <c r="F4" s="429" t="n"/>
      <c r="G4" s="429" t="n"/>
      <c r="H4" s="429" t="n"/>
      <c r="I4" s="429" t="n"/>
      <c r="J4" s="429" t="n"/>
      <c r="K4" s="429" t="n"/>
      <c r="L4" s="429" t="n"/>
      <c r="M4" s="429" t="n"/>
      <c r="N4" s="430" t="n"/>
      <c r="P4" s="76" t="inlineStr">
        <is>
          <t>JUSTIF REDUC GENERALE Brut du mois</t>
        </is>
      </c>
      <c r="Q4" s="187" t="inlineStr">
        <is>
          <t>ok</t>
        </is>
      </c>
    </row>
    <row r="5" ht="15.75" customHeight="1" s="341">
      <c r="A5" s="442" t="inlineStr">
        <is>
          <t>REDUCTION GENERALE URSSAF AVEC PROVISION (Théorique)</t>
        </is>
      </c>
      <c r="B5" s="429" t="n"/>
      <c r="C5" s="429" t="n"/>
      <c r="D5" s="429" t="n"/>
      <c r="E5" s="429" t="n"/>
      <c r="F5" s="429" t="n"/>
      <c r="G5" s="430" t="n"/>
      <c r="H5" s="443" t="inlineStr">
        <is>
          <t>REDUCTION GENERALE CHOMAGE AVEC PROVISION (Théorique)</t>
        </is>
      </c>
      <c r="I5" s="429" t="n"/>
      <c r="J5" s="429" t="n"/>
      <c r="K5" s="429" t="n"/>
      <c r="L5" s="429" t="n"/>
      <c r="M5" s="429" t="n"/>
      <c r="N5" s="430" t="n"/>
      <c r="P5" s="76">
        <f>'Tempo-Banco'!F70</f>
        <v/>
      </c>
      <c r="Q5" s="146">
        <f>'Tempo-Banco'!C89</f>
        <v/>
      </c>
    </row>
    <row r="6" ht="15.75" customHeight="1" s="341">
      <c r="A6" s="22" t="inlineStr">
        <is>
          <t>Abdoulaye</t>
        </is>
      </c>
      <c r="B6" s="284" t="n"/>
      <c r="C6" s="41" t="n"/>
      <c r="D6" s="284" t="n"/>
      <c r="E6" s="284" t="n"/>
      <c r="F6" s="41" t="n"/>
      <c r="G6" s="15" t="inlineStr">
        <is>
          <t>Taux</t>
        </is>
      </c>
      <c r="H6" s="142" t="n"/>
      <c r="I6" s="285" t="n"/>
      <c r="J6" s="140" t="n"/>
      <c r="K6" s="285" t="n"/>
      <c r="L6" s="285" t="n"/>
      <c r="M6" s="140" t="n"/>
      <c r="N6" s="19" t="inlineStr">
        <is>
          <t>Taux</t>
        </is>
      </c>
      <c r="P6" s="74" t="inlineStr">
        <is>
          <t>JUSTIF REDUC GENERALE Heures du mois</t>
        </is>
      </c>
      <c r="Q6" s="187" t="n"/>
      <c r="R6" s="308">
        <f>Q7-Q6</f>
        <v/>
      </c>
      <c r="S6" s="308" t="inlineStr">
        <is>
          <t>A VERIFIER</t>
        </is>
      </c>
      <c r="T6" s="140" t="inlineStr">
        <is>
          <t>heures de route</t>
        </is>
      </c>
    </row>
    <row r="7" ht="15.75" customHeight="1" s="341">
      <c r="A7" s="22" t="n"/>
      <c r="B7" s="287">
        <f>0.2228/0.6</f>
        <v/>
      </c>
      <c r="C7" s="41" t="n"/>
      <c r="D7" s="284" t="n"/>
      <c r="E7" s="284" t="n"/>
      <c r="F7" s="41" t="n"/>
      <c r="G7" s="15" t="n"/>
      <c r="H7" s="142" t="n"/>
      <c r="I7" s="286">
        <f>0.0405/0.6</f>
        <v/>
      </c>
      <c r="J7" s="140" t="n"/>
      <c r="K7" s="285" t="n"/>
      <c r="L7" s="285" t="n"/>
      <c r="M7" s="140" t="n"/>
      <c r="N7" s="19" t="n"/>
      <c r="P7" s="74" t="inlineStr">
        <is>
          <t>JAL/RUB - Heures payés (addition des hrs)</t>
        </is>
      </c>
      <c r="Q7" s="188">
        <f>'Tempo-Banco'!G50</f>
        <v/>
      </c>
      <c r="R7" s="299" t="n"/>
    </row>
    <row r="8" ht="15.75" customHeight="1" s="341">
      <c r="A8" s="22" t="n"/>
      <c r="B8" s="284" t="n">
        <v>1.6</v>
      </c>
      <c r="C8" s="41">
        <f>B9*B10/B11</f>
        <v/>
      </c>
      <c r="D8" s="284">
        <f>B8*C8</f>
        <v/>
      </c>
      <c r="E8" s="284">
        <f>D8-1</f>
        <v/>
      </c>
      <c r="F8" s="41">
        <f>E8*1.1</f>
        <v/>
      </c>
      <c r="G8" s="444">
        <f>F8*B7</f>
        <v/>
      </c>
      <c r="H8" s="142" t="n"/>
      <c r="I8" s="285" t="n">
        <v>1.6</v>
      </c>
      <c r="J8" s="140">
        <f>I9*I10/I11</f>
        <v/>
      </c>
      <c r="K8" s="285">
        <f>I8*J8</f>
        <v/>
      </c>
      <c r="L8" s="285">
        <f>K8-1</f>
        <v/>
      </c>
      <c r="M8" s="140">
        <f>L8*1.1</f>
        <v/>
      </c>
      <c r="N8" s="445">
        <f>M8*I7</f>
        <v/>
      </c>
      <c r="P8" s="77" t="inlineStr">
        <is>
          <t>JUSTIF REDUC GENERALE Total Urssaf</t>
        </is>
      </c>
      <c r="Q8" s="385" t="inlineStr">
        <is>
          <t>ok</t>
        </is>
      </c>
      <c r="S8" s="300" t="n"/>
    </row>
    <row r="9" ht="15.75" customHeight="1" s="341">
      <c r="A9" s="22" t="inlineStr">
        <is>
          <t>Hrs trav</t>
        </is>
      </c>
      <c r="B9" s="23" t="n">
        <v>175</v>
      </c>
      <c r="C9" s="41" t="n"/>
      <c r="D9" s="284" t="n"/>
      <c r="E9" s="284" t="n"/>
      <c r="F9" s="41" t="n"/>
      <c r="G9" s="24" t="n"/>
      <c r="H9" s="142" t="inlineStr">
        <is>
          <t>Hrs trav</t>
        </is>
      </c>
      <c r="I9" s="25">
        <f>B9</f>
        <v/>
      </c>
      <c r="J9" s="140" t="n"/>
      <c r="K9" s="285" t="n"/>
      <c r="L9" s="285" t="n"/>
      <c r="M9" s="140" t="n"/>
      <c r="N9" s="26" t="n"/>
      <c r="P9" s="77" t="inlineStr">
        <is>
          <t>JAL/COT - Rubrique 3083</t>
        </is>
      </c>
      <c r="Q9" s="146">
        <f>+'Tempo-Banco'!C44</f>
        <v/>
      </c>
      <c r="S9" s="328" t="n"/>
      <c r="T9" s="328" t="n"/>
      <c r="U9" s="328" t="n"/>
    </row>
    <row r="10" ht="15.75" customHeight="1" s="341">
      <c r="A10" s="22" t="inlineStr">
        <is>
          <t xml:space="preserve">Smic    hor </t>
        </is>
      </c>
      <c r="B10" s="284" t="n">
        <v>11.65</v>
      </c>
      <c r="C10" s="41" t="n"/>
      <c r="D10" s="284" t="n"/>
      <c r="E10" s="284" t="n"/>
      <c r="F10" s="41" t="n"/>
      <c r="G10" s="24" t="n"/>
      <c r="H10" s="142" t="inlineStr">
        <is>
          <t xml:space="preserve">Smic    hor </t>
        </is>
      </c>
      <c r="I10" s="285">
        <f>B10</f>
        <v/>
      </c>
      <c r="J10" s="140" t="n"/>
      <c r="K10" s="285" t="n"/>
      <c r="L10" s="285" t="n"/>
      <c r="M10" s="140" t="n"/>
      <c r="N10" s="26" t="n"/>
      <c r="P10" s="78" t="inlineStr">
        <is>
          <t>JUSTIF REDUC GENERALE  Total Retraite</t>
        </is>
      </c>
      <c r="Q10" s="187" t="inlineStr">
        <is>
          <t>ok</t>
        </is>
      </c>
      <c r="S10" s="328" t="n"/>
      <c r="T10" s="328" t="n"/>
      <c r="U10" s="328" t="n"/>
    </row>
    <row r="11" ht="15.75" customHeight="1" s="341">
      <c r="A11" s="22" t="inlineStr">
        <is>
          <t>Brut</t>
        </is>
      </c>
      <c r="B11" s="284">
        <f>C11+D13</f>
        <v/>
      </c>
      <c r="C11" s="23" t="n">
        <v>2335.79</v>
      </c>
      <c r="D11" s="284">
        <f>C11*10/100</f>
        <v/>
      </c>
      <c r="E11" s="284" t="n"/>
      <c r="F11" s="41" t="n"/>
      <c r="G11" s="24" t="n"/>
      <c r="H11" s="142" t="inlineStr">
        <is>
          <t>Brut</t>
        </is>
      </c>
      <c r="I11" s="285">
        <f>J11+K13</f>
        <v/>
      </c>
      <c r="J11" s="25">
        <f>C11</f>
        <v/>
      </c>
      <c r="K11" s="285">
        <f>J11*10/100</f>
        <v/>
      </c>
      <c r="L11" s="285" t="n"/>
      <c r="M11" s="140" t="n"/>
      <c r="N11" s="26" t="n"/>
      <c r="P11" s="78" t="inlineStr">
        <is>
          <t>JAL/COT - Rubrique 3208</t>
        </is>
      </c>
      <c r="Q11" s="189">
        <f>'Tempo-Banco'!C54</f>
        <v/>
      </c>
    </row>
    <row r="12" ht="15.75" customHeight="1" s="341">
      <c r="A12" s="27" t="inlineStr">
        <is>
          <t>Réduction</t>
        </is>
      </c>
      <c r="B12" s="28">
        <f>C11*1.21*G8</f>
        <v/>
      </c>
      <c r="C12" s="41" t="n"/>
      <c r="D12" s="284">
        <f>(C11+D11)*10/100</f>
        <v/>
      </c>
      <c r="E12" s="284" t="n"/>
      <c r="F12" s="41" t="n"/>
      <c r="G12" s="24" t="n"/>
      <c r="H12" s="29" t="inlineStr">
        <is>
          <t>Réduction</t>
        </is>
      </c>
      <c r="I12" s="30">
        <f>J11*1.21*N8</f>
        <v/>
      </c>
      <c r="J12" s="140" t="n"/>
      <c r="K12" s="285">
        <f>(J11+K11)*10/100</f>
        <v/>
      </c>
      <c r="L12" s="285" t="n"/>
      <c r="M12" s="140" t="n"/>
      <c r="N12" s="26" t="n"/>
      <c r="P12" s="79" t="inlineStr">
        <is>
          <t>JUSTIF REDUC GENERALE  Total Pôle  Emploi</t>
        </is>
      </c>
      <c r="Q12" s="190" t="inlineStr">
        <is>
          <t>ok</t>
        </is>
      </c>
    </row>
    <row r="13" ht="15.75" customHeight="1" s="341">
      <c r="A13" s="31" t="n"/>
      <c r="B13" s="32" t="n"/>
      <c r="C13" s="33" t="n"/>
      <c r="D13" s="32">
        <f>SUM(D11:D12)</f>
        <v/>
      </c>
      <c r="E13" s="32" t="n"/>
      <c r="F13" s="33" t="n"/>
      <c r="G13" s="34" t="n"/>
      <c r="H13" s="35" t="n"/>
      <c r="I13" s="36" t="n"/>
      <c r="J13" s="37" t="n"/>
      <c r="K13" s="36">
        <f>SUM(K11:K12)</f>
        <v/>
      </c>
      <c r="L13" s="36" t="n"/>
      <c r="M13" s="37" t="n"/>
      <c r="N13" s="38" t="n"/>
      <c r="P13" s="79" t="inlineStr">
        <is>
          <t>JAL/COT - Rubrique 3101</t>
        </is>
      </c>
      <c r="Q13" s="189">
        <f>'Tempo-Banco'!C48</f>
        <v/>
      </c>
    </row>
    <row r="14" ht="15.75" customHeight="1" s="341">
      <c r="A14" s="446" t="inlineStr">
        <is>
          <t>REDUCTION GENERALE RETRAITE AVEC PROVISION (Théorique)</t>
        </is>
      </c>
      <c r="B14" s="429" t="n"/>
      <c r="C14" s="429" t="n"/>
      <c r="D14" s="429" t="n"/>
      <c r="E14" s="429" t="n"/>
      <c r="F14" s="429" t="n"/>
      <c r="G14" s="430" t="n"/>
      <c r="H14" s="389" t="inlineStr">
        <is>
          <t>(T/0,6) x ((1,6 x18 473 € / rémunération annuelle brute -1)*1,1)</t>
        </is>
      </c>
      <c r="I14" s="432" t="n"/>
      <c r="J14" s="432" t="n"/>
      <c r="K14" s="432" t="n"/>
      <c r="L14" s="432" t="n"/>
      <c r="M14" s="432" t="n"/>
      <c r="O14" s="328" t="n"/>
      <c r="P14" s="328" t="n"/>
      <c r="Q14" s="328" t="n"/>
      <c r="R14" s="328" t="n"/>
      <c r="S14" s="328" t="n"/>
    </row>
    <row r="15" ht="15.75" customHeight="1" s="341">
      <c r="A15" s="142" t="n"/>
      <c r="B15" s="285" t="n"/>
      <c r="C15" s="140" t="n"/>
      <c r="D15" s="285" t="n"/>
      <c r="E15" s="285" t="n"/>
      <c r="F15" s="140" t="n"/>
      <c r="G15" s="19" t="inlineStr">
        <is>
          <t>Taux</t>
        </is>
      </c>
      <c r="O15" s="328" t="n"/>
      <c r="R15" s="328" t="n"/>
      <c r="S15" s="328" t="n"/>
    </row>
    <row r="16" ht="15.75" customHeight="1" s="341">
      <c r="A16" s="142" t="n"/>
      <c r="B16" s="286">
        <f>0.0601/0.6</f>
        <v/>
      </c>
      <c r="C16" s="140" t="n"/>
      <c r="D16" s="285" t="n"/>
      <c r="E16" s="285" t="n"/>
      <c r="F16" s="140" t="n"/>
      <c r="G16" s="19" t="n"/>
      <c r="H16" s="394" t="inlineStr">
        <is>
          <t>TOTAL REDUCTION AVEC PROSIVSION</t>
        </is>
      </c>
      <c r="I16" s="429" t="n"/>
      <c r="J16" s="429" t="n"/>
      <c r="K16" s="430" t="n"/>
      <c r="L16" s="73">
        <f>B12+B21+I12</f>
        <v/>
      </c>
      <c r="O16" s="328" t="n"/>
      <c r="R16" s="328" t="n"/>
      <c r="S16" s="328" t="n"/>
    </row>
    <row r="17" ht="15.75" customHeight="1" s="341">
      <c r="A17" s="142" t="n"/>
      <c r="B17" s="285" t="n">
        <v>1.6</v>
      </c>
      <c r="C17" s="140">
        <f>B18*B19/B20</f>
        <v/>
      </c>
      <c r="D17" s="285">
        <f>B17*C17</f>
        <v/>
      </c>
      <c r="E17" s="285">
        <f>D17-1</f>
        <v/>
      </c>
      <c r="F17" s="140">
        <f>E17*1.1</f>
        <v/>
      </c>
      <c r="G17" s="445">
        <f>F17*B16</f>
        <v/>
      </c>
      <c r="I17" s="39" t="n"/>
      <c r="J17" s="39" t="n"/>
      <c r="K17" s="39" t="n"/>
      <c r="O17" s="328" t="n"/>
      <c r="R17" s="328" t="n"/>
      <c r="S17" s="328" t="n"/>
    </row>
    <row r="18">
      <c r="A18" s="142" t="inlineStr">
        <is>
          <t>Hrs trav</t>
        </is>
      </c>
      <c r="B18" s="25">
        <f>B9</f>
        <v/>
      </c>
      <c r="C18" s="140" t="n"/>
      <c r="D18" s="285" t="n"/>
      <c r="E18" s="285" t="n"/>
      <c r="F18" s="140" t="n"/>
      <c r="G18" s="26" t="n"/>
      <c r="I18" s="139" t="n"/>
      <c r="J18" s="256" t="n"/>
      <c r="K18" s="257" t="n"/>
      <c r="L18" s="256" t="inlineStr">
        <is>
          <t>OK</t>
        </is>
      </c>
    </row>
    <row r="19" ht="15.75" customHeight="1" s="341">
      <c r="A19" s="142" t="inlineStr">
        <is>
          <t xml:space="preserve">Smic    hor </t>
        </is>
      </c>
      <c r="B19" s="285">
        <f>B10</f>
        <v/>
      </c>
      <c r="C19" s="140" t="n"/>
      <c r="D19" s="285" t="n"/>
      <c r="E19" s="285" t="n"/>
      <c r="F19" s="140" t="n"/>
      <c r="G19" s="26" t="n"/>
      <c r="L19" s="140" t="n"/>
    </row>
    <row r="20" ht="15.75" customHeight="1" s="341">
      <c r="A20" s="142" t="inlineStr">
        <is>
          <t>Brut</t>
        </is>
      </c>
      <c r="B20" s="285">
        <f>C20+D22</f>
        <v/>
      </c>
      <c r="C20" s="25">
        <f>C11</f>
        <v/>
      </c>
      <c r="D20" s="285">
        <f>C20*10/100</f>
        <v/>
      </c>
      <c r="E20" s="285" t="n"/>
      <c r="F20" s="140" t="n"/>
      <c r="G20" s="26" t="n"/>
      <c r="K20" s="42" t="n"/>
      <c r="L20" s="42" t="n"/>
      <c r="M20" s="42" t="n"/>
      <c r="N20" s="42" t="n"/>
    </row>
    <row r="21">
      <c r="A21" s="43" t="inlineStr">
        <is>
          <t>Réduction</t>
        </is>
      </c>
      <c r="B21" s="44">
        <f>C20*1.21*G17</f>
        <v/>
      </c>
      <c r="C21" s="140" t="n"/>
      <c r="D21" s="285">
        <f>(C20+D20)*10/100</f>
        <v/>
      </c>
      <c r="E21" s="285" t="n"/>
      <c r="F21" s="140" t="n"/>
      <c r="G21" s="26" t="n"/>
    </row>
    <row r="22" ht="15.75" customHeight="1" s="341">
      <c r="A22" s="35" t="n"/>
      <c r="B22" s="36" t="n"/>
      <c r="C22" s="37" t="n"/>
      <c r="D22" s="36">
        <f>SUM(D20:D21)</f>
        <v/>
      </c>
      <c r="E22" s="36" t="n"/>
      <c r="F22" s="37" t="n"/>
      <c r="G22" s="38" t="n"/>
    </row>
    <row r="23" ht="15.75" customHeight="1" s="341">
      <c r="A23" s="447" t="inlineStr">
        <is>
          <t>AVEC FDM</t>
        </is>
      </c>
      <c r="B23" s="429" t="n"/>
      <c r="C23" s="429" t="n"/>
      <c r="D23" s="429" t="n"/>
      <c r="E23" s="429" t="n"/>
      <c r="F23" s="429" t="n"/>
      <c r="G23" s="429" t="n"/>
      <c r="H23" s="429" t="n"/>
      <c r="I23" s="429" t="n"/>
      <c r="J23" s="429" t="n"/>
      <c r="K23" s="429" t="n"/>
      <c r="L23" s="429" t="n"/>
      <c r="M23" s="429" t="n"/>
      <c r="N23" s="430" t="n"/>
    </row>
    <row r="24" ht="15.75" customHeight="1" s="341">
      <c r="A24" s="442" t="inlineStr">
        <is>
          <t>REDUCTION GENERALE URSSAF SANS PROVISION (Réelle)</t>
        </is>
      </c>
      <c r="B24" s="429" t="n"/>
      <c r="C24" s="429" t="n"/>
      <c r="D24" s="429" t="n"/>
      <c r="E24" s="429" t="n"/>
      <c r="F24" s="429" t="n"/>
      <c r="G24" s="430" t="n"/>
      <c r="H24" s="443" t="inlineStr">
        <is>
          <t>REDUCTION GENERALE CHOMAGE SANS PROVISION (Réelle)</t>
        </is>
      </c>
      <c r="I24" s="429" t="n"/>
      <c r="J24" s="429" t="n"/>
      <c r="K24" s="429" t="n"/>
      <c r="L24" s="429" t="n"/>
      <c r="M24" s="429" t="n"/>
      <c r="N24" s="430" t="n"/>
    </row>
    <row r="25">
      <c r="A25" s="22" t="inlineStr">
        <is>
          <t>Bangoura</t>
        </is>
      </c>
      <c r="B25" s="284" t="n"/>
      <c r="C25" s="41" t="n"/>
      <c r="D25" s="284" t="n"/>
      <c r="E25" s="284" t="n"/>
      <c r="F25" s="41" t="n"/>
      <c r="G25" s="15" t="inlineStr">
        <is>
          <t>Taux</t>
        </is>
      </c>
      <c r="H25" s="142" t="n"/>
      <c r="I25" s="285" t="n"/>
      <c r="J25" s="140" t="n"/>
      <c r="K25" s="285" t="n"/>
      <c r="L25" s="285" t="n"/>
      <c r="M25" s="140" t="n"/>
      <c r="N25" s="19" t="inlineStr">
        <is>
          <t>Taux</t>
        </is>
      </c>
    </row>
    <row r="26">
      <c r="A26" s="22" t="n"/>
      <c r="B26" s="287">
        <f>0.2228/0.6</f>
        <v/>
      </c>
      <c r="C26" s="41" t="n"/>
      <c r="D26" s="284" t="n"/>
      <c r="E26" s="284" t="n"/>
      <c r="F26" s="41" t="n"/>
      <c r="G26" s="15" t="n"/>
      <c r="H26" s="142" t="n"/>
      <c r="I26" s="286">
        <f>0.0405/0.6</f>
        <v/>
      </c>
      <c r="J26" s="140" t="n"/>
      <c r="K26" s="285" t="n"/>
      <c r="L26" s="285" t="n"/>
      <c r="M26" s="140" t="n"/>
      <c r="N26" s="19" t="n"/>
    </row>
    <row r="27">
      <c r="A27" s="22" t="n"/>
      <c r="B27" s="284" t="n">
        <v>1.6</v>
      </c>
      <c r="C27" s="41">
        <f>B28*B29/B30</f>
        <v/>
      </c>
      <c r="D27" s="284">
        <f>C27*B27</f>
        <v/>
      </c>
      <c r="E27" s="284">
        <f>D27-1</f>
        <v/>
      </c>
      <c r="F27" s="41">
        <f>E27*1.1</f>
        <v/>
      </c>
      <c r="G27" s="444">
        <f>F27*B26</f>
        <v/>
      </c>
      <c r="H27" s="142" t="n"/>
      <c r="I27" s="285" t="n">
        <v>1.6</v>
      </c>
      <c r="J27" s="140">
        <f>I28*I29/I30</f>
        <v/>
      </c>
      <c r="K27" s="285">
        <f>J27*I27</f>
        <v/>
      </c>
      <c r="L27" s="285">
        <f>K27-1</f>
        <v/>
      </c>
      <c r="M27" s="140">
        <f>L27*1.1</f>
        <v/>
      </c>
      <c r="N27" s="445">
        <f>M27*I26</f>
        <v/>
      </c>
    </row>
    <row r="28">
      <c r="A28" s="22" t="inlineStr">
        <is>
          <t>Hrs trav</t>
        </is>
      </c>
      <c r="B28" s="23" t="n">
        <v>24</v>
      </c>
      <c r="C28" s="41" t="n"/>
      <c r="D28" s="284" t="n"/>
      <c r="E28" s="284" t="n"/>
      <c r="F28" s="41" t="n"/>
      <c r="G28" s="24" t="n"/>
      <c r="H28" s="142" t="inlineStr">
        <is>
          <t>Hrs trav</t>
        </is>
      </c>
      <c r="I28" s="25">
        <f>B28</f>
        <v/>
      </c>
      <c r="J28" s="140" t="n"/>
      <c r="K28" s="285" t="n"/>
      <c r="L28" s="285" t="n"/>
      <c r="M28" s="140" t="n"/>
      <c r="N28" s="26" t="n"/>
    </row>
    <row r="29">
      <c r="A29" s="22" t="n"/>
      <c r="B29" s="284">
        <f>B10</f>
        <v/>
      </c>
      <c r="C29" s="41" t="n"/>
      <c r="D29" s="284" t="n"/>
      <c r="E29" s="284" t="n"/>
      <c r="F29" s="41" t="n"/>
      <c r="G29" s="24" t="n"/>
      <c r="H29" s="142" t="n"/>
      <c r="I29" s="285">
        <f>B10</f>
        <v/>
      </c>
      <c r="J29" s="140" t="n"/>
      <c r="K29" s="285" t="n"/>
      <c r="L29" s="285" t="n"/>
      <c r="M29" s="140" t="n"/>
      <c r="N29" s="26" t="n"/>
    </row>
    <row r="30">
      <c r="A30" s="22" t="inlineStr">
        <is>
          <t>Brut</t>
        </is>
      </c>
      <c r="B30" s="23" t="n">
        <v>338.32</v>
      </c>
      <c r="C30" s="41" t="n"/>
      <c r="D30" s="284" t="n"/>
      <c r="E30" s="284" t="n"/>
      <c r="F30" s="41" t="n"/>
      <c r="G30" s="24" t="n"/>
      <c r="H30" s="142" t="inlineStr">
        <is>
          <t>Brut</t>
        </is>
      </c>
      <c r="I30" s="25">
        <f>B30</f>
        <v/>
      </c>
      <c r="J30" s="140" t="n"/>
      <c r="K30" s="285" t="n"/>
      <c r="L30" s="285" t="n"/>
      <c r="M30" s="140" t="n"/>
      <c r="N30" s="26" t="n"/>
    </row>
    <row r="31">
      <c r="A31" s="27" t="inlineStr">
        <is>
          <t>Réduction</t>
        </is>
      </c>
      <c r="B31" s="28">
        <f>B30*G27</f>
        <v/>
      </c>
      <c r="C31" s="41" t="n"/>
      <c r="D31" s="284" t="n"/>
      <c r="E31" s="284" t="n"/>
      <c r="F31" s="41" t="n"/>
      <c r="G31" s="24" t="n"/>
      <c r="H31" s="29" t="inlineStr">
        <is>
          <t>Réduction</t>
        </is>
      </c>
      <c r="I31" s="30">
        <f>I30*N27</f>
        <v/>
      </c>
      <c r="J31" s="41" t="n"/>
      <c r="K31" s="285" t="n"/>
      <c r="L31" s="285" t="n"/>
      <c r="M31" s="140" t="n"/>
      <c r="N31" s="26" t="n"/>
    </row>
    <row r="32">
      <c r="A32" s="35" t="n"/>
      <c r="B32" s="36" t="n"/>
      <c r="C32" s="36" t="n"/>
      <c r="D32" s="36" t="n"/>
      <c r="E32" s="36" t="n"/>
      <c r="F32" s="37" t="n"/>
      <c r="G32" s="38" t="n"/>
      <c r="H32" s="35" t="n"/>
      <c r="I32" s="36" t="n"/>
      <c r="J32" s="36" t="n"/>
      <c r="K32" s="36" t="n"/>
      <c r="L32" s="36" t="n"/>
      <c r="M32" s="37" t="n"/>
      <c r="N32" s="38" t="n"/>
    </row>
    <row r="33" ht="15.75" customHeight="1" s="341">
      <c r="A33" s="446" t="inlineStr">
        <is>
          <t>REDUCTION GENERALE RETRAITE SANS PROVISION (Réelle)</t>
        </is>
      </c>
      <c r="B33" s="429" t="n"/>
      <c r="C33" s="429" t="n"/>
      <c r="D33" s="429" t="n"/>
      <c r="E33" s="429" t="n"/>
      <c r="F33" s="429" t="n"/>
      <c r="G33" s="430" t="n"/>
      <c r="H33" s="389" t="inlineStr">
        <is>
          <t>(T/0,6) x ((1,6 x18 473 € / rémunération annuelle brute -1)*1,1)</t>
        </is>
      </c>
      <c r="I33" s="432" t="n"/>
      <c r="J33" s="432" t="n"/>
      <c r="K33" s="432" t="n"/>
      <c r="L33" s="432" t="n"/>
      <c r="M33" s="432" t="n"/>
    </row>
    <row r="34">
      <c r="A34" s="142" t="n"/>
      <c r="B34" s="285" t="n"/>
      <c r="C34" s="140" t="n"/>
      <c r="D34" s="285" t="n"/>
      <c r="E34" s="285" t="n"/>
      <c r="F34" s="140" t="n"/>
      <c r="G34" s="19" t="inlineStr">
        <is>
          <t>Taux</t>
        </is>
      </c>
      <c r="M34" s="41" t="n"/>
    </row>
    <row r="35" ht="15" customHeight="1" s="341">
      <c r="A35" s="142" t="n"/>
      <c r="B35" s="286">
        <f>0.0601/0.6</f>
        <v/>
      </c>
      <c r="C35" s="140" t="n"/>
      <c r="D35" s="285" t="n"/>
      <c r="E35" s="285" t="n"/>
      <c r="F35" s="140" t="n"/>
      <c r="G35" s="19" t="n"/>
      <c r="H35" s="388" t="inlineStr">
        <is>
          <t>TOTAL REDUCTION SANS PROVISION</t>
        </is>
      </c>
      <c r="I35" s="429" t="n"/>
      <c r="J35" s="429" t="n"/>
      <c r="K35" s="430" t="n"/>
      <c r="L35" s="82">
        <f>B31+B40+I31</f>
        <v/>
      </c>
    </row>
    <row r="36" ht="15" customHeight="1" s="341">
      <c r="A36" s="142" t="n"/>
      <c r="B36" s="285" t="n">
        <v>1.6</v>
      </c>
      <c r="C36" s="140">
        <f>B37*B38/B39</f>
        <v/>
      </c>
      <c r="D36" s="285">
        <f>C36*B36</f>
        <v/>
      </c>
      <c r="E36" s="285">
        <f>D36-1</f>
        <v/>
      </c>
      <c r="F36" s="140">
        <f>E36*1.1</f>
        <v/>
      </c>
      <c r="G36" s="445">
        <f>F36*B35</f>
        <v/>
      </c>
    </row>
    <row r="37">
      <c r="A37" s="142" t="inlineStr">
        <is>
          <t>Hrs trav</t>
        </is>
      </c>
      <c r="B37" s="25">
        <f>B28</f>
        <v/>
      </c>
      <c r="C37" s="140" t="n"/>
      <c r="D37" s="285" t="n"/>
      <c r="E37" s="285" t="n"/>
      <c r="F37" s="140" t="n"/>
      <c r="G37" s="26" t="n"/>
    </row>
    <row r="38">
      <c r="A38" s="142" t="n"/>
      <c r="B38" s="285">
        <f>B10</f>
        <v/>
      </c>
      <c r="C38" s="140" t="n"/>
      <c r="D38" s="285" t="n"/>
      <c r="E38" s="285" t="n"/>
      <c r="F38" s="140" t="n"/>
      <c r="G38" s="26" t="n"/>
      <c r="J38" s="258" t="n"/>
      <c r="K38" s="259" t="inlineStr">
        <is>
          <t>OK</t>
        </is>
      </c>
    </row>
    <row r="39">
      <c r="A39" s="142" t="inlineStr">
        <is>
          <t>Brut</t>
        </is>
      </c>
      <c r="B39" s="25">
        <f>B30</f>
        <v/>
      </c>
      <c r="C39" s="140" t="n"/>
      <c r="D39" s="285" t="n"/>
      <c r="E39" s="285" t="n"/>
      <c r="F39" s="140" t="n"/>
      <c r="G39" s="26" t="n"/>
    </row>
    <row r="40">
      <c r="A40" s="43" t="inlineStr">
        <is>
          <t>Réduction</t>
        </is>
      </c>
      <c r="B40" s="44">
        <f>B39*G36</f>
        <v/>
      </c>
      <c r="C40" s="140" t="n"/>
      <c r="D40" s="285" t="n"/>
      <c r="E40" s="285" t="n"/>
      <c r="F40" s="140" t="n"/>
      <c r="G40" s="26" t="n"/>
    </row>
    <row r="41">
      <c r="A41" s="35" t="n"/>
      <c r="B41" s="36" t="n"/>
      <c r="C41" s="36" t="n"/>
      <c r="D41" s="36" t="n"/>
      <c r="E41" s="36" t="n"/>
      <c r="F41" s="37" t="n"/>
      <c r="G41" s="38" t="n"/>
    </row>
  </sheetData>
  <mergeCells count="16">
    <mergeCell ref="C2:E2"/>
    <mergeCell ref="A14:G14"/>
    <mergeCell ref="H5:N5"/>
    <mergeCell ref="A2:B2"/>
    <mergeCell ref="C1:E1"/>
    <mergeCell ref="H33:M33"/>
    <mergeCell ref="A33:G33"/>
    <mergeCell ref="A4:N4"/>
    <mergeCell ref="H14:M14"/>
    <mergeCell ref="H35:K35"/>
    <mergeCell ref="A24:G24"/>
    <mergeCell ref="H16:K16"/>
    <mergeCell ref="A1:B1"/>
    <mergeCell ref="A23:N23"/>
    <mergeCell ref="H24:N24"/>
    <mergeCell ref="A5:G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B28" sqref="B28"/>
    </sheetView>
  </sheetViews>
  <sheetFormatPr baseColWidth="10" defaultRowHeight="15"/>
  <cols>
    <col width="41.140625" bestFit="1" customWidth="1" style="341" min="1" max="1"/>
    <col width="30.85546875" customWidth="1" style="341" min="2" max="2"/>
    <col width="14.85546875" customWidth="1" style="9" min="3" max="3"/>
    <col width="42" bestFit="1" customWidth="1" style="341" min="4" max="4"/>
  </cols>
  <sheetData>
    <row r="1" ht="15.75" customHeight="1" s="341">
      <c r="A1" s="406" t="inlineStr">
        <is>
          <t xml:space="preserve">A imprimer </t>
        </is>
      </c>
      <c r="B1" s="406" t="inlineStr">
        <is>
          <t>Chemin</t>
        </is>
      </c>
      <c r="C1" s="289" t="inlineStr">
        <is>
          <t xml:space="preserve">Sorti ? </t>
        </is>
      </c>
      <c r="D1" s="141" t="n"/>
      <c r="E1" s="139" t="n"/>
    </row>
    <row r="2" ht="12.75" customHeight="1" s="341">
      <c r="A2" s="207" t="inlineStr">
        <is>
          <t>Justif allocations familiales</t>
        </is>
      </c>
      <c r="B2" s="207" t="inlineStr">
        <is>
          <t>BANCO Mensuel -&gt; 10 (le 2ème)</t>
        </is>
      </c>
      <c r="C2" s="290" t="n"/>
      <c r="D2" s="141" t="n"/>
      <c r="E2" s="139" t="n"/>
    </row>
    <row r="3" ht="12.75" customHeight="1" s="341">
      <c r="A3" s="207" t="inlineStr">
        <is>
          <t>Justif CET</t>
        </is>
      </c>
      <c r="B3" s="207" t="inlineStr">
        <is>
          <t>BANCO Mensuel -&gt; 10 (le 2ème)</t>
        </is>
      </c>
      <c r="C3" s="290" t="n"/>
      <c r="D3" s="141" t="n"/>
      <c r="E3" s="139" t="n"/>
    </row>
    <row r="4" ht="12.75" customHeight="1" s="341">
      <c r="A4" s="207" t="inlineStr">
        <is>
          <t>Justif maladie</t>
        </is>
      </c>
      <c r="B4" s="207" t="inlineStr">
        <is>
          <t>BANCO Mensuel -&gt; 10 (le 2ème)</t>
        </is>
      </c>
      <c r="C4" s="290" t="n"/>
      <c r="D4" s="141" t="n"/>
      <c r="E4" s="139" t="n"/>
    </row>
    <row r="5" ht="12.75" customHeight="1" s="341">
      <c r="A5" s="208" t="inlineStr">
        <is>
          <t>Justif TEPA</t>
        </is>
      </c>
      <c r="B5" s="207" t="inlineStr">
        <is>
          <t>BANCO Mensuel -&gt; 10 (le 2ème)</t>
        </is>
      </c>
      <c r="C5" s="290" t="n"/>
      <c r="D5" s="142" t="n"/>
      <c r="E5" s="140" t="n"/>
    </row>
    <row r="6" s="341">
      <c r="C6" s="9" t="n"/>
    </row>
    <row r="7" s="341">
      <c r="C7" s="9" t="n"/>
    </row>
    <row r="8">
      <c r="A8" s="409" t="inlineStr">
        <is>
          <t>ALLOCATIONS FAMILIALES</t>
        </is>
      </c>
      <c r="B8" s="430" t="n"/>
      <c r="D8" s="410" t="inlineStr">
        <is>
          <t>CET</t>
        </is>
      </c>
      <c r="E8" s="430" t="n"/>
    </row>
    <row r="9">
      <c r="A9" s="76" t="inlineStr">
        <is>
          <t>JUSTIF AF ALLOCATION - Brut du mois</t>
        </is>
      </c>
      <c r="B9" s="123" t="inlineStr">
        <is>
          <t>ok</t>
        </is>
      </c>
      <c r="D9" s="80" t="inlineStr">
        <is>
          <t>JUSTIF CET - Total général brut abbatu cumulé</t>
        </is>
      </c>
      <c r="E9" s="124" t="inlineStr">
        <is>
          <t>ok</t>
        </is>
      </c>
    </row>
    <row r="10">
      <c r="A10" s="76">
        <f>'Tempo-Banco'!F70</f>
        <v/>
      </c>
      <c r="B10" s="145">
        <f>'Tempo-Banco'!C89</f>
        <v/>
      </c>
      <c r="D10" s="80" t="inlineStr">
        <is>
          <t>JAL/COT - Rubrique 3201 + 3202</t>
        </is>
      </c>
      <c r="E10" s="146">
        <f>'Tempo-Banco'!C52+'Tempo-Banco'!C53</f>
        <v/>
      </c>
    </row>
    <row r="11" ht="15" customHeight="1" s="341">
      <c r="A11" s="76" t="inlineStr">
        <is>
          <t>JUSTIFICATIF AF - Heures du mois</t>
        </is>
      </c>
      <c r="B11" s="123" t="n">
        <v>7126.64</v>
      </c>
      <c r="D11" s="328" t="n"/>
      <c r="E11" s="328" t="n"/>
    </row>
    <row r="12" ht="15" customHeight="1" s="341">
      <c r="A12" s="76">
        <f>'Tempo-Banco'!F50</f>
        <v/>
      </c>
      <c r="B12" s="146">
        <f>'Tempo-Banco'!G50</f>
        <v/>
      </c>
      <c r="C12" s="309">
        <f>B12-B11</f>
        <v/>
      </c>
      <c r="D12" s="411" t="inlineStr">
        <is>
          <t>MALADIE</t>
        </is>
      </c>
      <c r="E12" s="430" t="n"/>
    </row>
    <row r="13" ht="27.75" customHeight="1" s="341">
      <c r="A13" s="76" t="inlineStr">
        <is>
          <t>JUSTIFICATIF AF - Total général base minorée</t>
        </is>
      </c>
      <c r="B13" s="123" t="inlineStr">
        <is>
          <t>ok</t>
        </is>
      </c>
      <c r="C13" s="140" t="inlineStr">
        <is>
          <t>Voir onglet précédent</t>
        </is>
      </c>
      <c r="D13" s="74" t="inlineStr">
        <is>
          <t>JUSTIF MALADIE -  Base de calcul de la maladie</t>
        </is>
      </c>
      <c r="E13" s="122" t="inlineStr">
        <is>
          <t>ok</t>
        </is>
      </c>
    </row>
    <row r="14">
      <c r="A14" s="76" t="inlineStr">
        <is>
          <t>JAL/COT - Rubrique 3005</t>
        </is>
      </c>
      <c r="B14" s="146">
        <f>'Tempo-Banco'!C39-B16</f>
        <v/>
      </c>
      <c r="D14" s="74" t="inlineStr">
        <is>
          <t>JAL/COT - Rubrique  3007</t>
        </is>
      </c>
      <c r="E14" s="146">
        <f>'Tempo-Banco'!C41</f>
        <v/>
      </c>
    </row>
    <row r="15">
      <c r="A15" s="75" t="inlineStr">
        <is>
          <t>JUSTIFICATIF AF - Total général base majorée</t>
        </is>
      </c>
      <c r="B15" s="123" t="inlineStr">
        <is>
          <t>ok</t>
        </is>
      </c>
    </row>
    <row r="16">
      <c r="A16" s="75" t="inlineStr">
        <is>
          <t>JAL/COT - Rubrique 3006</t>
        </is>
      </c>
      <c r="B16" s="146">
        <f>'Tempo-Banco'!C40</f>
        <v/>
      </c>
      <c r="C16" s="9" t="inlineStr">
        <is>
          <t>OK</t>
        </is>
      </c>
    </row>
  </sheetData>
  <mergeCells count="3">
    <mergeCell ref="D8:E8"/>
    <mergeCell ref="A8:B8"/>
    <mergeCell ref="D12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B5" sqref="B5"/>
    </sheetView>
  </sheetViews>
  <sheetFormatPr baseColWidth="10" defaultRowHeight="15"/>
  <cols>
    <col width="38.140625" customWidth="1" style="341" min="1" max="1"/>
    <col width="27.85546875" customWidth="1" style="341" min="2" max="2"/>
    <col width="21.140625" customWidth="1" style="341" min="3" max="5"/>
    <col width="12.85546875" bestFit="1" customWidth="1" style="341" min="8" max="8"/>
  </cols>
  <sheetData>
    <row r="1" ht="15.75" customHeight="1" s="341">
      <c r="A1" s="406" t="inlineStr">
        <is>
          <t xml:space="preserve">A imprimer </t>
        </is>
      </c>
      <c r="B1" s="406" t="inlineStr">
        <is>
          <t>Chemin</t>
        </is>
      </c>
      <c r="C1" s="406" t="inlineStr">
        <is>
          <t xml:space="preserve">Sorti ? </t>
        </is>
      </c>
    </row>
    <row r="2" s="341">
      <c r="A2" s="209" t="inlineStr">
        <is>
          <t>Transport</t>
        </is>
      </c>
      <c r="B2" s="211" t="inlineStr">
        <is>
          <t>Banco Mensuel -&gt; 11bis 2020</t>
        </is>
      </c>
      <c r="C2" s="236" t="n"/>
    </row>
    <row r="3" s="341"/>
    <row r="4">
      <c r="A4" s="410" t="inlineStr">
        <is>
          <t>VERSEMENT MOBILITE</t>
        </is>
      </c>
      <c r="B4" s="430" t="n"/>
    </row>
    <row r="5">
      <c r="A5" s="80" t="inlineStr">
        <is>
          <t>JUSTIF TRANSPORT - Répartition par zone</t>
        </is>
      </c>
      <c r="B5" s="137" t="n">
        <v>1936.61</v>
      </c>
    </row>
    <row r="6">
      <c r="A6" s="80" t="inlineStr">
        <is>
          <t>JAL/COT - Montant Rubrique 3050</t>
        </is>
      </c>
      <c r="B6" s="191">
        <f>'Tempo-Banco'!C43</f>
        <v/>
      </c>
    </row>
    <row r="7">
      <c r="A7" s="80" t="inlineStr">
        <is>
          <t>DSN Onglet 1</t>
        </is>
      </c>
      <c r="B7" s="137" t="n">
        <v>1936.62</v>
      </c>
    </row>
    <row r="8"/>
    <row r="9"/>
    <row r="10"/>
    <row r="11"/>
    <row r="12"/>
    <row r="13"/>
    <row r="14">
      <c r="A14" s="312" t="n"/>
      <c r="B14" s="312" t="n"/>
      <c r="C14" s="312" t="n"/>
      <c r="D14" s="312" t="n"/>
      <c r="E14" s="312" t="n"/>
      <c r="F14" s="312" t="n"/>
      <c r="G14" s="312" t="n"/>
      <c r="H14" s="312" t="n"/>
      <c r="I14" s="312" t="n"/>
      <c r="J14" s="312" t="n"/>
      <c r="K14" s="312" t="n"/>
      <c r="L14" s="312" t="n"/>
      <c r="M14" s="312" t="n"/>
      <c r="N14" s="312" t="n"/>
    </row>
    <row r="15">
      <c r="A15" s="311" t="n"/>
      <c r="B15" s="312" t="n"/>
      <c r="C15" s="311" t="n"/>
      <c r="D15" s="313" t="n"/>
      <c r="E15" s="448" t="n"/>
      <c r="F15" s="313" t="n"/>
      <c r="G15" s="311" t="n"/>
      <c r="H15" s="313" t="n"/>
      <c r="I15" s="448" t="n"/>
      <c r="J15" s="313" t="n"/>
      <c r="K15" s="448" t="n"/>
      <c r="L15" s="313" t="n"/>
      <c r="M15" s="313" t="n"/>
      <c r="N15" s="313" t="n"/>
    </row>
    <row r="16">
      <c r="A16" s="311" t="n"/>
      <c r="B16" s="312" t="n"/>
      <c r="C16" s="311" t="n"/>
      <c r="D16" s="313" t="n"/>
      <c r="E16" s="448" t="n"/>
      <c r="F16" s="313" t="n"/>
      <c r="G16" s="311" t="n"/>
      <c r="H16" s="313" t="n"/>
      <c r="I16" s="315" t="n"/>
      <c r="J16" s="313" t="n"/>
      <c r="K16" s="448" t="n"/>
      <c r="L16" s="313" t="n"/>
      <c r="M16" s="313" t="n"/>
      <c r="N16" s="313" t="n"/>
    </row>
    <row r="17">
      <c r="A17" s="311" t="n"/>
      <c r="B17" s="312" t="n"/>
      <c r="C17" s="311" t="n"/>
      <c r="D17" s="313" t="n"/>
      <c r="E17" s="448" t="n"/>
      <c r="F17" s="313" t="n"/>
      <c r="G17" s="311" t="n"/>
      <c r="H17" s="313" t="n"/>
      <c r="I17" s="315" t="n"/>
      <c r="J17" s="313" t="n"/>
      <c r="K17" s="448" t="n"/>
      <c r="L17" s="313" t="n"/>
      <c r="M17" s="313" t="n"/>
      <c r="N17" s="313" t="n"/>
    </row>
    <row r="18">
      <c r="A18" s="311" t="n"/>
      <c r="B18" s="312" t="n"/>
      <c r="C18" s="311" t="n"/>
      <c r="D18" s="313" t="n"/>
      <c r="E18" s="448" t="n"/>
      <c r="F18" s="313" t="n"/>
      <c r="G18" s="311" t="n"/>
      <c r="H18" s="313" t="n"/>
      <c r="I18" s="315" t="n"/>
      <c r="J18" s="313" t="n"/>
      <c r="K18" s="448" t="n"/>
      <c r="L18" s="313" t="n"/>
      <c r="M18" s="313" t="n"/>
      <c r="N18" s="313" t="n"/>
    </row>
    <row r="19">
      <c r="A19" s="311" t="n"/>
      <c r="B19" s="312" t="n"/>
      <c r="C19" s="311" t="n"/>
      <c r="D19" s="313" t="n"/>
      <c r="E19" s="448" t="n"/>
      <c r="F19" s="313" t="n"/>
      <c r="G19" s="311" t="n"/>
      <c r="H19" s="313" t="n"/>
      <c r="I19" s="448" t="n"/>
      <c r="J19" s="313" t="n"/>
      <c r="K19" s="448" t="n"/>
      <c r="L19" s="313" t="n"/>
      <c r="M19" s="313" t="n"/>
      <c r="N19" s="313" t="n"/>
    </row>
    <row r="20">
      <c r="A20" s="311" t="n"/>
      <c r="B20" s="312" t="n"/>
      <c r="C20" s="311" t="n"/>
      <c r="D20" s="313" t="n"/>
      <c r="E20" s="448" t="n"/>
      <c r="F20" s="313" t="n"/>
      <c r="G20" s="311" t="n"/>
      <c r="H20" s="313" t="n"/>
      <c r="I20" s="315" t="n"/>
      <c r="J20" s="313" t="n"/>
      <c r="K20" s="448" t="n"/>
      <c r="L20" s="313" t="n"/>
      <c r="M20" s="313" t="n"/>
      <c r="N20" s="313" t="n"/>
    </row>
    <row r="21">
      <c r="A21" s="311" t="n"/>
      <c r="B21" s="312" t="n"/>
      <c r="C21" s="311" t="n"/>
      <c r="D21" s="313" t="n"/>
      <c r="E21" s="448" t="n"/>
      <c r="F21" s="313" t="n"/>
      <c r="G21" s="311" t="n"/>
      <c r="H21" s="313" t="n"/>
      <c r="I21" s="315" t="n"/>
      <c r="J21" s="313" t="n"/>
      <c r="K21" s="448" t="n"/>
      <c r="L21" s="313" t="n"/>
      <c r="M21" s="313" t="n"/>
      <c r="N21" s="313" t="n"/>
    </row>
    <row r="22">
      <c r="A22" s="311" t="n"/>
      <c r="B22" s="312" t="n"/>
      <c r="C22" s="311" t="n"/>
      <c r="D22" s="313" t="n"/>
      <c r="E22" s="448" t="n"/>
      <c r="F22" s="313" t="n"/>
      <c r="G22" s="311" t="n"/>
      <c r="H22" s="313" t="n"/>
      <c r="I22" s="315" t="n"/>
      <c r="J22" s="313" t="n"/>
      <c r="K22" s="315" t="n"/>
      <c r="L22" s="313" t="n"/>
      <c r="M22" s="313" t="n"/>
      <c r="N22" s="313" t="n"/>
    </row>
    <row r="23">
      <c r="A23" s="311" t="n"/>
      <c r="B23" s="312" t="n"/>
      <c r="C23" s="311" t="n"/>
      <c r="D23" s="313" t="n"/>
      <c r="E23" s="448" t="n"/>
      <c r="F23" s="313" t="n"/>
      <c r="G23" s="311" t="n"/>
      <c r="H23" s="313" t="n"/>
      <c r="I23" s="315" t="n"/>
      <c r="J23" s="313" t="n"/>
      <c r="K23" s="448" t="n"/>
      <c r="L23" s="313" t="n"/>
      <c r="M23" s="313" t="n"/>
      <c r="N23" s="313" t="n"/>
    </row>
    <row r="24">
      <c r="A24" s="311" t="n"/>
      <c r="B24" s="312" t="n"/>
      <c r="C24" s="311" t="n"/>
      <c r="D24" s="313" t="n"/>
      <c r="E24" s="448" t="n"/>
      <c r="F24" s="313" t="n"/>
      <c r="G24" s="311" t="n"/>
      <c r="H24" s="313" t="n"/>
      <c r="I24" s="448" t="n"/>
      <c r="J24" s="313" t="n"/>
      <c r="K24" s="315" t="n"/>
      <c r="L24" s="313" t="n"/>
      <c r="M24" s="313" t="n"/>
      <c r="N24" s="313" t="n"/>
    </row>
    <row r="25">
      <c r="A25" s="311" t="n"/>
      <c r="B25" s="312" t="n"/>
      <c r="C25" s="311" t="n"/>
      <c r="D25" s="313" t="n"/>
      <c r="E25" s="448" t="n"/>
      <c r="F25" s="313" t="n"/>
      <c r="G25" s="311" t="n"/>
      <c r="H25" s="313" t="n"/>
      <c r="I25" s="315" t="n"/>
      <c r="J25" s="313" t="n"/>
      <c r="K25" s="448" t="n"/>
      <c r="L25" s="313" t="n"/>
      <c r="M25" s="313" t="n"/>
      <c r="N25" s="313" t="n"/>
    </row>
    <row r="26">
      <c r="A26" s="311" t="n"/>
      <c r="B26" s="312" t="n"/>
      <c r="C26" s="311" t="n"/>
      <c r="D26" s="313" t="n"/>
      <c r="E26" s="448" t="n"/>
      <c r="F26" s="313" t="n"/>
      <c r="G26" s="311" t="n"/>
      <c r="H26" s="313" t="n"/>
      <c r="I26" s="315" t="n"/>
      <c r="J26" s="313" t="n"/>
      <c r="K26" s="448" t="n"/>
      <c r="L26" s="313" t="n"/>
      <c r="M26" s="313" t="n"/>
      <c r="N26" s="313" t="n"/>
    </row>
    <row r="27">
      <c r="A27" s="311" t="n"/>
      <c r="B27" s="312" t="n"/>
      <c r="C27" s="311" t="n"/>
      <c r="D27" s="313" t="n"/>
      <c r="E27" s="448" t="n"/>
      <c r="F27" s="313" t="n"/>
      <c r="G27" s="311" t="n"/>
      <c r="H27" s="313" t="n"/>
      <c r="I27" s="315" t="n"/>
      <c r="J27" s="313" t="n"/>
      <c r="K27" s="448" t="n"/>
      <c r="L27" s="313" t="n"/>
      <c r="M27" s="313" t="n"/>
      <c r="N27" s="313" t="n"/>
    </row>
    <row r="28">
      <c r="A28" s="311" t="n"/>
      <c r="B28" s="312" t="n"/>
      <c r="C28" s="311" t="n"/>
      <c r="D28" s="313" t="n"/>
      <c r="E28" s="448" t="n"/>
      <c r="F28" s="313" t="n"/>
      <c r="G28" s="311" t="n"/>
      <c r="H28" s="313" t="n"/>
      <c r="I28" s="315" t="n"/>
      <c r="J28" s="313" t="n"/>
      <c r="K28" s="448" t="n"/>
      <c r="L28" s="313" t="n"/>
      <c r="M28" s="313" t="n"/>
      <c r="N28" s="313" t="n"/>
    </row>
    <row r="29">
      <c r="A29" s="311" t="n"/>
      <c r="B29" s="312" t="n"/>
      <c r="C29" s="311" t="n"/>
      <c r="D29" s="313" t="n"/>
      <c r="E29" s="448" t="n"/>
      <c r="F29" s="313" t="n"/>
      <c r="G29" s="311" t="n"/>
      <c r="H29" s="313" t="n"/>
      <c r="I29" s="315" t="n"/>
      <c r="J29" s="313" t="n"/>
      <c r="K29" s="448" t="n"/>
      <c r="L29" s="313" t="n"/>
      <c r="M29" s="313" t="n"/>
      <c r="N29" s="313" t="n"/>
    </row>
    <row r="30">
      <c r="A30" s="311" t="n"/>
      <c r="B30" s="312" t="n"/>
      <c r="C30" s="311" t="n"/>
      <c r="D30" s="313" t="n"/>
      <c r="E30" s="448" t="n"/>
      <c r="F30" s="333" t="n"/>
      <c r="G30" s="311" t="n"/>
      <c r="H30" s="313" t="n"/>
      <c r="I30" s="315" t="n"/>
      <c r="J30" s="313" t="n"/>
      <c r="K30" s="448" t="n"/>
      <c r="L30" s="313" t="n"/>
      <c r="M30" s="313" t="n"/>
      <c r="N30" s="313" t="n"/>
    </row>
    <row r="31">
      <c r="A31" s="311" t="n"/>
      <c r="B31" s="312" t="n"/>
      <c r="C31" s="311" t="n"/>
      <c r="D31" s="313" t="n"/>
      <c r="E31" s="448" t="n"/>
      <c r="F31" s="333" t="n"/>
      <c r="G31" s="311" t="n"/>
      <c r="H31" s="313" t="n"/>
      <c r="I31" s="448" t="n"/>
      <c r="J31" s="313" t="n"/>
      <c r="K31" s="315" t="n"/>
      <c r="L31" s="313" t="n"/>
      <c r="M31" s="313" t="n"/>
      <c r="N31" s="313" t="n"/>
    </row>
    <row r="32">
      <c r="A32" s="311" t="n"/>
      <c r="B32" s="312" t="n"/>
      <c r="C32" s="311" t="n"/>
      <c r="D32" s="313" t="n"/>
      <c r="E32" s="448" t="n"/>
      <c r="F32" s="333" t="n"/>
      <c r="G32" s="311" t="n"/>
      <c r="H32" s="313" t="n"/>
      <c r="I32" s="448" t="n"/>
      <c r="J32" s="313" t="n"/>
      <c r="K32" s="315" t="n"/>
      <c r="L32" s="313" t="n"/>
      <c r="M32" s="313" t="n"/>
      <c r="N32" s="313" t="n"/>
    </row>
    <row r="33">
      <c r="A33" s="311" t="n"/>
      <c r="B33" s="312" t="n"/>
      <c r="C33" s="311" t="n"/>
      <c r="D33" s="313" t="n"/>
      <c r="E33" s="448" t="n"/>
      <c r="F33" s="333" t="n"/>
      <c r="G33" s="311" t="n"/>
      <c r="H33" s="313" t="n"/>
      <c r="I33" s="448" t="n"/>
      <c r="J33" s="313" t="n"/>
      <c r="K33" s="315" t="n"/>
      <c r="L33" s="313" t="n"/>
      <c r="M33" s="313" t="n"/>
      <c r="N33" s="313" t="n"/>
    </row>
    <row r="34">
      <c r="A34" s="311" t="n"/>
      <c r="B34" s="312" t="n"/>
      <c r="C34" s="311" t="n"/>
      <c r="D34" s="313" t="n"/>
      <c r="E34" s="448" t="n"/>
      <c r="F34" s="333" t="n"/>
      <c r="G34" s="311" t="n"/>
      <c r="H34" s="313" t="n"/>
      <c r="I34" s="315" t="n"/>
      <c r="J34" s="313" t="n"/>
      <c r="K34" s="315" t="n"/>
      <c r="L34" s="313" t="n"/>
      <c r="M34" s="313" t="n"/>
      <c r="N34" s="313" t="n"/>
    </row>
    <row r="35">
      <c r="A35" s="311" t="n"/>
      <c r="B35" s="312" t="n"/>
      <c r="C35" s="311" t="n"/>
      <c r="D35" s="313" t="n"/>
      <c r="E35" s="448" t="n"/>
      <c r="F35" s="333" t="n"/>
      <c r="G35" s="311" t="n"/>
      <c r="H35" s="313" t="n"/>
      <c r="I35" s="315" t="n"/>
      <c r="J35" s="313" t="n"/>
      <c r="K35" s="315" t="n"/>
      <c r="L35" s="313" t="n"/>
      <c r="M35" s="313" t="n"/>
      <c r="N35" s="313" t="n"/>
    </row>
    <row r="36">
      <c r="A36" s="311" t="n"/>
      <c r="B36" s="312" t="n"/>
      <c r="C36" s="311" t="n"/>
      <c r="D36" s="313" t="n"/>
      <c r="E36" s="448" t="n"/>
      <c r="F36" s="333" t="n"/>
      <c r="G36" s="311" t="n"/>
      <c r="H36" s="313" t="n"/>
      <c r="I36" s="315" t="n"/>
      <c r="J36" s="313" t="n"/>
      <c r="K36" s="315" t="n"/>
      <c r="L36" s="313" t="n"/>
      <c r="M36" s="313" t="n"/>
      <c r="N36" s="313" t="n"/>
    </row>
    <row r="37">
      <c r="A37" s="311" t="n"/>
      <c r="B37" s="312" t="n"/>
      <c r="C37" s="311" t="n"/>
      <c r="D37" s="313" t="n"/>
      <c r="E37" s="448" t="n"/>
      <c r="F37" s="333" t="n"/>
      <c r="G37" s="311" t="n"/>
      <c r="H37" s="313" t="n"/>
      <c r="I37" s="315" t="n"/>
      <c r="J37" s="313" t="n"/>
      <c r="K37" s="315" t="n"/>
      <c r="L37" s="313" t="n"/>
      <c r="M37" s="313" t="n"/>
      <c r="N37" s="313" t="n"/>
    </row>
    <row r="38">
      <c r="A38" s="311" t="n"/>
      <c r="B38" s="312" t="n"/>
      <c r="C38" s="311" t="n"/>
      <c r="D38" s="313" t="n"/>
      <c r="E38" s="448" t="n"/>
      <c r="F38" s="333" t="n"/>
      <c r="G38" s="311" t="n"/>
      <c r="H38" s="313" t="n"/>
      <c r="I38" s="315" t="n"/>
      <c r="J38" s="313" t="n"/>
      <c r="K38" s="315" t="n"/>
      <c r="L38" s="313" t="n"/>
      <c r="M38" s="313" t="n"/>
      <c r="N38" s="313" t="n"/>
    </row>
    <row r="39">
      <c r="A39" s="311" t="n"/>
      <c r="B39" s="312" t="n"/>
      <c r="C39" s="311" t="n"/>
      <c r="D39" s="313" t="n"/>
      <c r="E39" s="448" t="n"/>
      <c r="F39" s="333" t="n"/>
      <c r="G39" s="311" t="n"/>
      <c r="H39" s="313" t="n"/>
      <c r="I39" s="315" t="n"/>
      <c r="J39" s="313" t="n"/>
      <c r="K39" s="315" t="n"/>
      <c r="L39" s="313" t="n"/>
      <c r="M39" s="313" t="n"/>
      <c r="N39" s="313" t="n"/>
    </row>
    <row r="40">
      <c r="A40" s="311" t="n"/>
      <c r="B40" s="312" t="n"/>
      <c r="C40" s="311" t="n"/>
      <c r="D40" s="313" t="n"/>
      <c r="E40" s="448" t="n"/>
      <c r="F40" s="313" t="n"/>
      <c r="G40" s="311" t="n"/>
      <c r="H40" s="313" t="n"/>
      <c r="I40" s="315" t="n"/>
      <c r="J40" s="313" t="n"/>
      <c r="K40" s="315" t="n"/>
      <c r="L40" s="313" t="n"/>
      <c r="M40" s="313" t="n"/>
      <c r="N40" s="313" t="n"/>
    </row>
    <row r="41">
      <c r="A41" s="311" t="n"/>
      <c r="B41" s="312" t="n"/>
      <c r="C41" s="311" t="n"/>
      <c r="D41" s="313" t="n"/>
      <c r="E41" s="448" t="n"/>
      <c r="F41" s="313" t="n"/>
      <c r="G41" s="311" t="n"/>
      <c r="H41" s="313" t="n"/>
      <c r="I41" s="315" t="n"/>
      <c r="J41" s="313" t="n"/>
      <c r="K41" s="315" t="n"/>
      <c r="L41" s="313" t="n"/>
      <c r="M41" s="313" t="n"/>
      <c r="N41" s="313" t="n"/>
    </row>
    <row r="42">
      <c r="A42" s="311" t="n"/>
      <c r="B42" s="312" t="n"/>
      <c r="C42" s="311" t="n"/>
      <c r="D42" s="313" t="n"/>
      <c r="E42" s="315" t="n"/>
      <c r="F42" s="313" t="n"/>
      <c r="G42" s="311" t="n"/>
      <c r="H42" s="313" t="n"/>
      <c r="I42" s="315" t="n"/>
      <c r="J42" s="313" t="n"/>
      <c r="K42" s="315" t="n"/>
      <c r="L42" s="313" t="n"/>
      <c r="M42" s="313" t="n"/>
      <c r="N42" s="313" t="n"/>
    </row>
  </sheetData>
  <mergeCells count="1">
    <mergeCell ref="A4:B4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zoomScaleNormal="100" workbookViewId="0">
      <selection activeCell="B14" sqref="B14"/>
    </sheetView>
  </sheetViews>
  <sheetFormatPr baseColWidth="10" defaultRowHeight="15"/>
  <cols>
    <col width="12.42578125" bestFit="1" customWidth="1" style="341" min="1" max="1"/>
    <col width="16.42578125" customWidth="1" style="341" min="2" max="2"/>
    <col width="5" customWidth="1" style="341" min="3" max="3"/>
    <col width="10.140625" bestFit="1" customWidth="1" style="9" min="4" max="4"/>
    <col width="11.85546875" customWidth="1" style="341" min="5" max="5"/>
    <col width="5.140625" customWidth="1" style="341" min="6" max="6"/>
    <col width="51.85546875" bestFit="1" customWidth="1" style="341" min="7" max="7"/>
    <col width="5.140625" customWidth="1" style="341" min="9" max="9"/>
    <col width="30.140625" bestFit="1" customWidth="1" style="341" min="10" max="10"/>
  </cols>
  <sheetData>
    <row r="1" ht="15.75" customHeight="1" s="341">
      <c r="A1" s="406" t="inlineStr">
        <is>
          <t xml:space="preserve">A imprimer </t>
        </is>
      </c>
      <c r="B1" s="416" t="inlineStr">
        <is>
          <t>Chemin</t>
        </is>
      </c>
      <c r="C1" s="435" t="n"/>
      <c r="D1" s="435" t="n"/>
      <c r="E1" s="435" t="n"/>
      <c r="F1" s="435" t="n"/>
      <c r="G1" s="435" t="n"/>
      <c r="H1" s="406" t="inlineStr">
        <is>
          <t xml:space="preserve">Sorti ? </t>
        </is>
      </c>
    </row>
    <row r="2" s="341">
      <c r="A2" s="211" t="inlineStr">
        <is>
          <t>PAS</t>
        </is>
      </c>
      <c r="B2" s="415" t="inlineStr">
        <is>
          <t xml:space="preserve">BANCO Edition -&gt; Situation salarié PAS -&gt; Sélectionner historique des taux et prélèvements </t>
        </is>
      </c>
      <c r="C2" s="429" t="n"/>
      <c r="D2" s="429" t="n"/>
      <c r="E2" s="429" t="n"/>
      <c r="F2" s="429" t="n"/>
      <c r="G2" s="430" t="n"/>
      <c r="H2" s="211" t="n"/>
      <c r="I2" s="230" t="inlineStr">
        <is>
          <t>EXTRACTION</t>
        </is>
      </c>
    </row>
    <row r="3" s="341">
      <c r="D3" s="9" t="n"/>
    </row>
    <row r="4">
      <c r="A4" s="449" t="inlineStr">
        <is>
          <t>BULLETIN DE SALAIRE</t>
        </is>
      </c>
      <c r="B4" s="430" t="n"/>
      <c r="D4" s="449" t="inlineStr">
        <is>
          <t>HISTORIQUE PAS</t>
        </is>
      </c>
      <c r="E4" s="430" t="n"/>
      <c r="G4" s="421" t="inlineStr">
        <is>
          <t>VERIFICATION CALCUL</t>
        </is>
      </c>
      <c r="H4" s="430" t="n"/>
      <c r="J4" s="88" t="inlineStr">
        <is>
          <t>JAL/RUB - Rubrique 5110</t>
        </is>
      </c>
      <c r="K4" s="146">
        <f>'Tempo-Banco'!C98</f>
        <v/>
      </c>
    </row>
    <row r="5">
      <c r="A5" s="83" t="inlineStr">
        <is>
          <t>INTERIMAIRE</t>
        </is>
      </c>
      <c r="B5" s="84" t="inlineStr">
        <is>
          <t>EBRAHIMKHIL</t>
        </is>
      </c>
      <c r="D5" s="51" t="inlineStr">
        <is>
          <t xml:space="preserve">BASE </t>
        </is>
      </c>
      <c r="E5" s="124" t="n">
        <v>1890</v>
      </c>
      <c r="G5" s="420" t="inlineStr">
        <is>
          <t>BASE (fiche de paie clarifiée)</t>
        </is>
      </c>
      <c r="H5" s="430" t="n"/>
      <c r="J5" s="88" t="inlineStr">
        <is>
          <t>HISTORIQUE PAS - Montant Total</t>
        </is>
      </c>
      <c r="K5" s="194" t="n">
        <v>323.95</v>
      </c>
    </row>
    <row r="6">
      <c r="A6" s="51" t="inlineStr">
        <is>
          <t xml:space="preserve">BASE </t>
        </is>
      </c>
      <c r="B6" s="124" t="n">
        <v>1890.26</v>
      </c>
      <c r="D6" s="51" t="inlineStr">
        <is>
          <t xml:space="preserve">TAUX </t>
        </is>
      </c>
      <c r="E6" s="192" t="n">
        <v>2.9</v>
      </c>
      <c r="G6" s="68" t="inlineStr">
        <is>
          <t>BRUT TOTAL</t>
        </is>
      </c>
      <c r="H6" s="385" t="n">
        <v>2319.09</v>
      </c>
      <c r="K6" s="328" t="n"/>
      <c r="L6" s="328" t="n"/>
      <c r="M6" s="328" t="n"/>
      <c r="N6" s="328" t="n"/>
    </row>
    <row r="7">
      <c r="A7" s="51" t="inlineStr">
        <is>
          <t xml:space="preserve">TAUX </t>
        </is>
      </c>
      <c r="B7" s="192" t="n">
        <v>2.9</v>
      </c>
      <c r="D7" s="51" t="inlineStr">
        <is>
          <t>MONTANT</t>
        </is>
      </c>
      <c r="E7" s="193">
        <f>E5*E6/100</f>
        <v/>
      </c>
      <c r="G7" s="51" t="inlineStr">
        <is>
          <t>TOTAL DES COTISATIONS ET CONTRIBUTIONS SALARIALES</t>
        </is>
      </c>
      <c r="H7" s="385" t="n">
        <v>505.59</v>
      </c>
      <c r="K7" s="328" t="n"/>
      <c r="L7" s="328" t="n"/>
      <c r="M7" s="328" t="n"/>
      <c r="N7" s="328" t="n"/>
    </row>
    <row r="8">
      <c r="A8" s="51" t="inlineStr">
        <is>
          <t>MONTANT</t>
        </is>
      </c>
      <c r="B8" s="193">
        <f>B6*B7/100</f>
        <v/>
      </c>
      <c r="G8" s="68" t="inlineStr">
        <is>
          <t>CSG NON DEDUCTIBLE</t>
        </is>
      </c>
      <c r="H8" s="385" t="n">
        <v>66.65000000000001</v>
      </c>
    </row>
    <row r="9" ht="16.5" customHeight="1" s="341">
      <c r="A9" s="65" t="n"/>
      <c r="B9" s="65" t="n"/>
      <c r="G9" s="68" t="inlineStr">
        <is>
          <t>COMPLEMENTAIRE SANTE</t>
        </is>
      </c>
      <c r="H9" s="385" t="n">
        <v>10.11</v>
      </c>
    </row>
    <row r="10">
      <c r="A10" s="228" t="inlineStr">
        <is>
          <t>ATTENTION PENSER A COPIER L'EXTRACTION</t>
        </is>
      </c>
      <c r="B10" s="228" t="n"/>
      <c r="C10" s="228" t="n"/>
      <c r="D10" s="229" t="n"/>
      <c r="G10" s="51" t="inlineStr">
        <is>
          <t>HEURES SUPPLEMENTAIRES</t>
        </is>
      </c>
      <c r="H10" s="385" t="n">
        <v>0</v>
      </c>
      <c r="I10" s="86" t="n"/>
      <c r="J10" s="86" t="n"/>
      <c r="K10" s="86" t="n"/>
      <c r="L10" s="86" t="n"/>
    </row>
    <row r="11">
      <c r="G11" s="51" t="inlineStr">
        <is>
          <t>CSG NON DEDUCTIBLE SUR HEURES SUPPLEMENTAIRES</t>
        </is>
      </c>
      <c r="H11" s="385" t="n">
        <v>0</v>
      </c>
      <c r="K11" s="9" t="n"/>
    </row>
    <row r="12">
      <c r="G12" s="87" t="inlineStr">
        <is>
          <t>TOTAL</t>
        </is>
      </c>
      <c r="H12" s="146">
        <f>H6-H7+H8+H9-H10+H11</f>
        <v/>
      </c>
    </row>
    <row r="13">
      <c r="G13" s="69">
        <f>E6</f>
        <v/>
      </c>
      <c r="H13" s="193">
        <f>H12*G13/100</f>
        <v/>
      </c>
      <c r="J13" s="334" t="n"/>
    </row>
    <row r="14" ht="15" customHeight="1" s="341"/>
    <row r="15" ht="15" customHeight="1" s="341"/>
    <row r="16">
      <c r="K16" s="9" t="n"/>
    </row>
    <row r="17">
      <c r="K17" s="9" t="n"/>
    </row>
    <row r="18">
      <c r="B18" s="316" t="n"/>
      <c r="C18" s="269" t="n"/>
      <c r="K18" s="9" t="n"/>
    </row>
    <row r="19">
      <c r="K19" s="9" t="n"/>
    </row>
    <row r="20">
      <c r="B20" s="316" t="n"/>
      <c r="K20" s="9" t="n"/>
    </row>
    <row r="21">
      <c r="K21" s="9" t="n"/>
    </row>
    <row r="22">
      <c r="B22" s="316" t="n"/>
      <c r="C22" s="269" t="n"/>
    </row>
    <row r="23"/>
    <row r="24">
      <c r="B24" s="316" t="n"/>
      <c r="C24" s="269" t="n"/>
    </row>
    <row r="25"/>
    <row r="26">
      <c r="B26" s="316" t="n"/>
      <c r="C26" s="269" t="n"/>
    </row>
    <row r="27"/>
    <row r="28">
      <c r="B28" s="316" t="n"/>
    </row>
    <row r="29"/>
    <row r="30">
      <c r="B30" s="316" t="n"/>
      <c r="C30" s="269" t="n"/>
    </row>
    <row r="31"/>
    <row r="32">
      <c r="B32" s="316" t="n"/>
      <c r="C32" s="269" t="n"/>
    </row>
    <row r="33"/>
    <row r="34">
      <c r="B34" s="316" t="n"/>
      <c r="C34" s="269" t="n"/>
    </row>
    <row r="35"/>
    <row r="36">
      <c r="B36" s="316" t="n"/>
      <c r="C36" s="269" t="n"/>
    </row>
    <row r="37"/>
    <row r="38">
      <c r="B38" s="316" t="n"/>
      <c r="C38" s="269" t="n"/>
    </row>
    <row r="39"/>
    <row r="40">
      <c r="B40" s="316" t="n"/>
      <c r="C40" s="269" t="n"/>
    </row>
    <row r="41"/>
    <row r="42">
      <c r="B42" s="316" t="n"/>
      <c r="C42" s="269" t="n"/>
    </row>
    <row r="43"/>
    <row r="44">
      <c r="B44" s="316" t="n"/>
      <c r="C44" s="269" t="n"/>
    </row>
    <row r="45"/>
    <row r="46">
      <c r="B46" s="316" t="n"/>
      <c r="C46" s="269" t="n"/>
    </row>
    <row r="47"/>
    <row r="48">
      <c r="B48" s="316" t="n"/>
      <c r="C48" s="269" t="n"/>
    </row>
    <row r="49"/>
    <row r="50">
      <c r="B50" s="316" t="n"/>
      <c r="C50" s="269" t="n"/>
    </row>
    <row r="51"/>
    <row r="52">
      <c r="B52" s="316" t="n"/>
      <c r="C52" s="269" t="n"/>
    </row>
    <row r="53"/>
    <row r="54">
      <c r="B54" s="316" t="n"/>
      <c r="C54" s="269" t="n"/>
    </row>
    <row r="55"/>
    <row r="56">
      <c r="B56" s="316" t="n"/>
      <c r="C56" s="269" t="n"/>
    </row>
    <row r="57"/>
    <row r="58">
      <c r="B58" s="316" t="n"/>
      <c r="C58" s="269" t="n"/>
    </row>
    <row r="59">
      <c r="B59" s="318" t="n"/>
      <c r="C59" s="318" t="n"/>
      <c r="D59" s="319" t="n"/>
      <c r="E59" s="318" t="n"/>
      <c r="F59" s="318" t="n"/>
      <c r="G59" s="320" t="n"/>
      <c r="H59" s="318" t="n"/>
      <c r="I59" s="318" t="n"/>
    </row>
    <row r="60">
      <c r="B60" s="316" t="n"/>
      <c r="C60" s="269" t="n"/>
      <c r="G60" s="317" t="n"/>
    </row>
    <row r="61"/>
    <row r="62">
      <c r="B62" s="316" t="n"/>
      <c r="C62" s="269" t="n"/>
    </row>
    <row r="63"/>
    <row r="64">
      <c r="B64" s="316" t="n"/>
      <c r="C64" s="269" t="n"/>
    </row>
    <row r="65"/>
    <row r="66">
      <c r="B66" s="316" t="n"/>
      <c r="C66" s="269" t="n"/>
    </row>
    <row r="67"/>
    <row r="68">
      <c r="B68" s="316" t="n"/>
      <c r="C68" s="269" t="n"/>
    </row>
    <row r="69"/>
    <row r="70">
      <c r="B70" s="316" t="n"/>
    </row>
    <row r="71">
      <c r="G71" s="317" t="n"/>
    </row>
    <row r="72">
      <c r="B72" s="316" t="n"/>
      <c r="C72" s="269" t="n"/>
      <c r="G72" s="317" t="n"/>
    </row>
    <row r="73"/>
    <row r="74">
      <c r="B74" s="316" t="n"/>
      <c r="C74" s="269" t="n"/>
    </row>
    <row r="75"/>
    <row r="76">
      <c r="B76" s="316" t="n"/>
      <c r="C76" s="269" t="n"/>
    </row>
    <row r="77"/>
    <row r="78">
      <c r="B78" s="316" t="n"/>
      <c r="C78" s="269" t="n"/>
    </row>
    <row r="79"/>
    <row r="80">
      <c r="B80" s="316" t="n"/>
      <c r="C80" s="269" t="n"/>
    </row>
    <row r="81"/>
    <row r="82">
      <c r="B82" s="316" t="n"/>
      <c r="C82" s="269" t="n"/>
    </row>
    <row r="83"/>
    <row r="84">
      <c r="B84" s="316" t="n"/>
      <c r="C84" s="269" t="n"/>
    </row>
    <row r="85"/>
    <row r="86">
      <c r="B86" s="316" t="n"/>
      <c r="C86" s="269" t="n"/>
    </row>
    <row r="87"/>
    <row r="88">
      <c r="B88" s="316" t="n"/>
      <c r="C88" s="269" t="n"/>
    </row>
    <row r="89"/>
    <row r="90">
      <c r="B90" s="316" t="n"/>
      <c r="C90" s="269" t="n"/>
    </row>
    <row r="91"/>
    <row r="92">
      <c r="B92" s="316" t="n"/>
      <c r="C92" s="269" t="n"/>
    </row>
    <row r="93"/>
    <row r="94">
      <c r="B94" s="316" t="n"/>
      <c r="C94" s="269" t="n"/>
    </row>
    <row r="95"/>
    <row r="96">
      <c r="B96" s="316" t="n"/>
      <c r="C96" s="269" t="n"/>
    </row>
    <row r="97"/>
    <row r="98">
      <c r="B98" s="316" t="n"/>
      <c r="C98" s="269" t="n"/>
    </row>
    <row r="99"/>
    <row r="100">
      <c r="B100" s="316" t="n"/>
    </row>
    <row r="101"/>
    <row r="102">
      <c r="B102" s="316" t="n"/>
      <c r="C102" s="269" t="n"/>
    </row>
    <row r="103"/>
    <row r="104">
      <c r="B104" s="316" t="n"/>
      <c r="C104" s="269" t="n"/>
    </row>
    <row r="105"/>
    <row r="106">
      <c r="B106" s="316" t="n"/>
      <c r="C106" s="269" t="n"/>
    </row>
    <row r="107"/>
    <row r="108">
      <c r="B108" s="316" t="n"/>
      <c r="C108" s="269" t="n"/>
    </row>
    <row r="109"/>
    <row r="110">
      <c r="B110" s="316" t="n"/>
      <c r="C110" s="269" t="n"/>
    </row>
    <row r="111"/>
    <row r="112">
      <c r="B112" s="316" t="n"/>
      <c r="C112" s="269" t="n"/>
    </row>
    <row r="113"/>
    <row r="114">
      <c r="B114" s="316" t="n"/>
      <c r="C114" s="269" t="n"/>
    </row>
    <row r="115"/>
    <row r="116">
      <c r="B116" s="316" t="n"/>
      <c r="C116" s="269" t="n"/>
    </row>
    <row r="117"/>
    <row r="118">
      <c r="B118" s="316" t="n"/>
      <c r="C118" s="269" t="n"/>
    </row>
    <row r="119">
      <c r="G119" s="317" t="n"/>
    </row>
    <row r="120">
      <c r="B120" s="316" t="n"/>
      <c r="C120" s="269" t="n"/>
      <c r="G120" s="317" t="n"/>
    </row>
    <row r="121"/>
    <row r="122">
      <c r="B122" s="316" t="n"/>
      <c r="C122" s="269" t="n"/>
    </row>
    <row r="123"/>
    <row r="124">
      <c r="B124" s="316" t="n"/>
      <c r="C124" s="269" t="n"/>
    </row>
    <row r="125"/>
    <row r="126">
      <c r="B126" s="316" t="n"/>
      <c r="C126" s="269" t="n"/>
    </row>
    <row r="127"/>
    <row r="128">
      <c r="B128" s="316" t="n"/>
      <c r="C128" s="269" t="n"/>
    </row>
    <row r="129"/>
    <row r="130">
      <c r="B130" s="316" t="n"/>
    </row>
    <row r="131"/>
    <row r="132">
      <c r="B132" s="316" t="n"/>
    </row>
    <row r="133"/>
    <row r="134">
      <c r="B134" s="316" t="n"/>
    </row>
    <row r="135"/>
    <row r="136">
      <c r="B136" s="316" t="n"/>
      <c r="C136" s="269" t="n"/>
    </row>
    <row r="137"/>
    <row r="138">
      <c r="B138" s="316" t="n"/>
      <c r="C138" s="269" t="n"/>
    </row>
    <row r="139"/>
    <row r="140">
      <c r="B140" s="316" t="n"/>
      <c r="C140" s="269" t="n"/>
    </row>
    <row r="141"/>
    <row r="142">
      <c r="B142" s="316" t="n"/>
    </row>
    <row r="143"/>
    <row r="144">
      <c r="B144" s="316" t="n"/>
      <c r="C144" s="269" t="n"/>
    </row>
    <row r="145"/>
    <row r="146">
      <c r="B146" s="316" t="n"/>
      <c r="C146" s="269" t="n"/>
    </row>
    <row r="147">
      <c r="G147" s="317" t="n"/>
    </row>
    <row r="148">
      <c r="B148" s="316" t="n"/>
      <c r="C148" s="269" t="n"/>
      <c r="G148" s="317" t="n"/>
    </row>
    <row r="149"/>
    <row r="150">
      <c r="B150" s="316" t="n"/>
      <c r="C150" s="269" t="n"/>
    </row>
    <row r="151"/>
    <row r="152">
      <c r="B152" s="316" t="n"/>
      <c r="C152" s="269" t="n"/>
    </row>
    <row r="153"/>
    <row r="154">
      <c r="B154" s="316" t="n"/>
      <c r="C154" s="269" t="n"/>
    </row>
    <row r="155"/>
    <row r="156">
      <c r="B156" s="316" t="n"/>
      <c r="C156" s="269" t="n"/>
    </row>
    <row r="157"/>
    <row r="158">
      <c r="B158" s="316" t="n"/>
      <c r="C158" s="269" t="n"/>
    </row>
  </sheetData>
  <mergeCells count="6">
    <mergeCell ref="A4:B4"/>
    <mergeCell ref="B2:G2"/>
    <mergeCell ref="G4:H4"/>
    <mergeCell ref="B1:G1"/>
    <mergeCell ref="G5:H5"/>
    <mergeCell ref="D4:E4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E2" sqref="E2"/>
    </sheetView>
  </sheetViews>
  <sheetFormatPr baseColWidth="10" defaultRowHeight="15"/>
  <cols>
    <col width="25" customWidth="1" style="341" min="1" max="1"/>
    <col width="25" bestFit="1" customWidth="1" style="341" min="7" max="7"/>
    <col width="14.140625" customWidth="1" style="341" min="8" max="8"/>
  </cols>
  <sheetData>
    <row r="1" ht="15.75" customHeight="1" s="341">
      <c r="A1" s="406" t="inlineStr">
        <is>
          <t xml:space="preserve">A imprimer </t>
        </is>
      </c>
      <c r="B1" s="406" t="inlineStr">
        <is>
          <t>Chemin</t>
        </is>
      </c>
      <c r="C1" s="429" t="n"/>
      <c r="D1" s="430" t="n"/>
      <c r="E1" s="406" t="inlineStr">
        <is>
          <t xml:space="preserve">Sorti ? </t>
        </is>
      </c>
    </row>
    <row r="2" s="341">
      <c r="A2" s="207" t="inlineStr">
        <is>
          <t>Liste ATD</t>
        </is>
      </c>
      <c r="B2" s="412" t="inlineStr">
        <is>
          <t>BANCO Mensuel -&gt; 11 BIS</t>
        </is>
      </c>
      <c r="C2" s="429" t="n"/>
      <c r="D2" s="430" t="n"/>
      <c r="E2" s="211" t="n"/>
    </row>
    <row r="3" s="341"/>
    <row r="4" ht="16.5" customHeight="1" s="341">
      <c r="A4" s="6" t="inlineStr">
        <is>
          <t>http://rfpaye.grouperf.com/calcul/index.php?salaire=1500&amp;charge=3&amp;fichier=saisie_sur_salaires</t>
        </is>
      </c>
      <c r="B4" s="5" t="n"/>
      <c r="C4" s="5" t="n"/>
      <c r="D4" s="5" t="n"/>
      <c r="E4" s="5" t="n"/>
      <c r="F4" s="5" t="n"/>
    </row>
    <row r="5">
      <c r="F5" s="5" t="n"/>
    </row>
    <row r="6">
      <c r="A6" s="89" t="inlineStr">
        <is>
          <t>Total des saisies sur salaire</t>
        </is>
      </c>
      <c r="B6" s="195" t="n">
        <v>853.39</v>
      </c>
    </row>
    <row r="7">
      <c r="A7" s="89" t="inlineStr">
        <is>
          <t>JAL/RUB - Rubrique 6011</t>
        </is>
      </c>
      <c r="B7" s="145">
        <f>'Tempo-Banco'!C101</f>
        <v/>
      </c>
    </row>
    <row r="8"/>
    <row r="9">
      <c r="A9" s="450" t="inlineStr">
        <is>
          <t>BULLETIN DE SALAIRE</t>
        </is>
      </c>
      <c r="B9" s="430" t="n"/>
    </row>
    <row r="10">
      <c r="A10" s="76" t="inlineStr">
        <is>
          <t>INTERIMAIRE</t>
        </is>
      </c>
      <c r="B10" s="90" t="inlineStr">
        <is>
          <t>THOPART</t>
        </is>
      </c>
      <c r="C10" t="inlineStr">
        <is>
          <t>2 ENFANTS</t>
        </is>
      </c>
    </row>
    <row r="11">
      <c r="A11" s="91" t="inlineStr">
        <is>
          <t>MONTANT SAISIE SUR BS</t>
        </is>
      </c>
      <c r="B11" s="123" t="n">
        <v>186.53</v>
      </c>
      <c r="C11" t="inlineStr">
        <is>
          <t>OK</t>
        </is>
      </c>
    </row>
    <row r="12"/>
    <row r="13">
      <c r="A13" s="450" t="inlineStr">
        <is>
          <t>BULLETIN DE SALAIRE</t>
        </is>
      </c>
      <c r="B13" s="430" t="n"/>
    </row>
    <row r="14">
      <c r="A14" s="76" t="inlineStr">
        <is>
          <t>INTERIMAIRE</t>
        </is>
      </c>
      <c r="B14" s="90" t="inlineStr">
        <is>
          <t>hennebelle</t>
        </is>
      </c>
      <c r="C14" t="inlineStr">
        <is>
          <t>pas d'enfant</t>
        </is>
      </c>
    </row>
    <row r="15">
      <c r="A15" s="91" t="inlineStr">
        <is>
          <t>MONTANT SAISIE SUR BS</t>
        </is>
      </c>
      <c r="B15" s="123" t="n">
        <v>301.46</v>
      </c>
      <c r="C15" t="inlineStr">
        <is>
          <t>OK</t>
        </is>
      </c>
    </row>
    <row r="16"/>
    <row r="17"/>
    <row r="18">
      <c r="A18" s="413" t="inlineStr">
        <is>
          <t>BULLETIN DE SALAIRE</t>
        </is>
      </c>
      <c r="B18" s="414" t="n"/>
    </row>
    <row r="19">
      <c r="A19" s="76" t="inlineStr">
        <is>
          <t>INTERIMAIRE</t>
        </is>
      </c>
      <c r="B19" s="90" t="n"/>
    </row>
    <row r="20">
      <c r="A20" s="91" t="inlineStr">
        <is>
          <t>MONTANT SAISIE SUR BS</t>
        </is>
      </c>
      <c r="B20" s="123" t="n"/>
    </row>
    <row r="27" ht="26.25" customHeight="1" s="341"/>
  </sheetData>
  <mergeCells count="4">
    <mergeCell ref="A9:B9"/>
    <mergeCell ref="A13:B13"/>
    <mergeCell ref="B1:D1"/>
    <mergeCell ref="B2:D2"/>
  </mergeCells>
  <hyperlinks>
    <hyperlink xmlns:r="http://schemas.openxmlformats.org/officeDocument/2006/relationships" ref="A4" r:id="rId1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7"/>
  <sheetViews>
    <sheetView zoomScaleNormal="100" workbookViewId="0">
      <selection activeCell="G25" sqref="G25"/>
    </sheetView>
  </sheetViews>
  <sheetFormatPr baseColWidth="10" defaultRowHeight="15"/>
  <cols>
    <col width="21.140625" customWidth="1" style="9" min="1" max="1"/>
    <col width="14.140625" customWidth="1" style="341" min="2" max="2"/>
    <col width="14" customWidth="1" style="341" min="3" max="3"/>
    <col width="14" customWidth="1" style="341" min="4" max="4"/>
    <col width="30.42578125" bestFit="1" customWidth="1" style="341" min="5" max="5"/>
    <col width="22.140625" customWidth="1" style="341" min="6" max="6"/>
    <col width="35.140625" customWidth="1" style="341" min="7" max="7"/>
    <col width="43.42578125" customWidth="1" style="341" min="8" max="8"/>
    <col width="17.5703125" customWidth="1" style="341" min="9" max="9"/>
  </cols>
  <sheetData>
    <row r="1" ht="23.25" customHeight="1" s="341">
      <c r="A1" s="282" t="n"/>
    </row>
    <row r="2" ht="11.25" customHeight="1" s="341">
      <c r="A2" s="282" t="n"/>
    </row>
    <row r="3">
      <c r="B3" s="220" t="inlineStr">
        <is>
          <t>INFO DSN</t>
        </is>
      </c>
      <c r="C3" s="221" t="inlineStr">
        <is>
          <t xml:space="preserve">CONTROLE </t>
        </is>
      </c>
      <c r="D3" s="221" t="inlineStr">
        <is>
          <t>Ecart</t>
        </is>
      </c>
      <c r="E3" s="220" t="inlineStr">
        <is>
          <t>Justif Ecart</t>
        </is>
      </c>
      <c r="F3" s="219" t="n"/>
      <c r="G3" s="222" t="inlineStr">
        <is>
          <t xml:space="preserve"> LE TOTAL FISCAL : JNALRUB: a payer</t>
        </is>
      </c>
      <c r="H3" s="94" t="inlineStr">
        <is>
          <t>Net Fiscal :</t>
        </is>
      </c>
      <c r="I3" s="64">
        <f>'Tempo-Banco'!C94</f>
        <v/>
      </c>
    </row>
    <row r="4" s="341">
      <c r="A4" s="116" t="inlineStr">
        <is>
          <t>Heure 
Payées</t>
        </is>
      </c>
      <c r="B4" s="198" t="n"/>
      <c r="C4" s="147">
        <f>'Tempo-Banco'!C59</f>
        <v/>
      </c>
      <c r="D4" s="247">
        <f>B4-C4</f>
        <v/>
      </c>
      <c r="E4" s="237" t="n"/>
      <c r="F4" s="218" t="n"/>
      <c r="G4" s="222" t="inlineStr">
        <is>
          <t xml:space="preserve"> LA RUBRIQUE 5100 : JNALRUB: a retenir</t>
        </is>
      </c>
      <c r="H4" s="95" t="inlineStr">
        <is>
          <t>CSG/CRDS non déductible</t>
        </is>
      </c>
      <c r="I4" s="64">
        <f>'Tempo-Banco'!C95</f>
        <v/>
      </c>
    </row>
    <row r="5" s="341">
      <c r="A5" s="116" t="inlineStr">
        <is>
          <t xml:space="preserve">I.F.M. </t>
        </is>
      </c>
      <c r="B5" s="198" t="n"/>
      <c r="C5" s="143">
        <f>'Tempo-Banco'!C87</f>
        <v/>
      </c>
      <c r="D5" s="247">
        <f>B5-C5</f>
        <v/>
      </c>
      <c r="E5" s="237" t="n"/>
      <c r="F5" s="218" t="n"/>
      <c r="G5" s="222" t="inlineStr">
        <is>
          <t xml:space="preserve"> LA RUBRIQUE 5103 : JNALRUB: a retenir</t>
        </is>
      </c>
      <c r="H5" s="95" t="inlineStr">
        <is>
          <t>CSG/CRDS non déductible intempérie / AP</t>
        </is>
      </c>
      <c r="I5" s="64">
        <f>'Tempo-Banco'!C97</f>
        <v/>
      </c>
    </row>
    <row r="6" s="341">
      <c r="A6" s="116" t="inlineStr">
        <is>
          <t>I.C.P.</t>
        </is>
      </c>
      <c r="B6" s="198" t="n"/>
      <c r="C6" s="143">
        <f>'Tempo-Banco'!C88</f>
        <v/>
      </c>
      <c r="D6" s="247">
        <f>B6-C6</f>
        <v/>
      </c>
      <c r="E6" s="237" t="n"/>
      <c r="F6" s="218" t="n"/>
      <c r="G6" s="222" t="inlineStr">
        <is>
          <t xml:space="preserve"> LA RUBRIQUE 5102 : JNALRUB: a retenir</t>
        </is>
      </c>
      <c r="H6" s="95" t="inlineStr">
        <is>
          <t>CSG/CRDS non déductible des Heures supp</t>
        </is>
      </c>
      <c r="I6" s="64">
        <f>'Tempo-Banco'!C96</f>
        <v/>
      </c>
    </row>
    <row r="7" s="341">
      <c r="A7" s="116" t="inlineStr">
        <is>
          <t>Rémunération Brute</t>
        </is>
      </c>
      <c r="B7" s="198" t="n"/>
      <c r="C7" s="143">
        <f>'Tempo-Banco'!C66</f>
        <v/>
      </c>
      <c r="D7" s="247">
        <f>B7-C7</f>
        <v/>
      </c>
      <c r="E7" s="237" t="n"/>
      <c r="F7" s="218" t="n"/>
      <c r="G7" s="222" t="inlineStr">
        <is>
          <t xml:space="preserve"> LA RUBRIQUE 3602 : JNALRUB: a retenir</t>
        </is>
      </c>
      <c r="H7" s="95" t="inlineStr">
        <is>
          <t>Part Patronale mutuelle santé</t>
        </is>
      </c>
      <c r="I7" s="64">
        <f>'Tempo-Banco'!C90</f>
        <v/>
      </c>
    </row>
    <row r="8" ht="15.75" customHeight="1" s="341">
      <c r="A8" s="116" t="inlineStr">
        <is>
          <t>Base fiscale dsn</t>
        </is>
      </c>
      <c r="B8" s="198" t="n"/>
      <c r="C8" s="143">
        <f>'Tempo-Banco'!C94+'Tempo-Banco'!C45</f>
        <v/>
      </c>
      <c r="D8" s="247">
        <f>B8-C8</f>
        <v/>
      </c>
      <c r="E8" s="428" t="inlineStr">
        <is>
          <t>NOUVEAU CAHIER DES CHARGES</t>
        </is>
      </c>
      <c r="F8" s="218" t="n"/>
      <c r="G8" s="93" t="inlineStr">
        <is>
          <t xml:space="preserve"> LA DSN MENSUELLE </t>
        </is>
      </c>
      <c r="H8" s="409" t="inlineStr">
        <is>
          <t>NET VERSE :</t>
        </is>
      </c>
      <c r="I8" s="197">
        <f>I3-I4-I5-I6-I7</f>
        <v/>
      </c>
    </row>
    <row r="9" s="341">
      <c r="A9" s="116" t="inlineStr">
        <is>
          <t>Base PAS</t>
        </is>
      </c>
      <c r="B9" s="252" t="n"/>
      <c r="C9" s="143">
        <f>'Tempo-Banco'!C61</f>
        <v/>
      </c>
      <c r="D9" s="247">
        <f>B9-C9</f>
        <v/>
      </c>
      <c r="E9" s="237" t="n"/>
      <c r="F9" s="218" t="n"/>
    </row>
    <row r="10" s="341">
      <c r="A10" s="116" t="inlineStr">
        <is>
          <t>Montant PAS</t>
        </is>
      </c>
      <c r="B10" s="196" t="n"/>
      <c r="C10" s="143">
        <f>'Tempo-Banco'!C62</f>
        <v/>
      </c>
      <c r="D10" s="247">
        <f>B10-C10</f>
        <v/>
      </c>
      <c r="E10" s="237" t="n"/>
      <c r="F10" s="218" t="n"/>
      <c r="G10" s="422" t="inlineStr">
        <is>
          <t xml:space="preserve">OBS DSN à mettre sur onglet Tempo Banco à la suite des info transfert de paie 
</t>
        </is>
      </c>
      <c r="H10" s="432" t="n"/>
      <c r="I10" s="433" t="n"/>
    </row>
    <row r="11" s="341">
      <c r="A11" s="251" t="inlineStr">
        <is>
          <t xml:space="preserve">Net Versé </t>
        </is>
      </c>
      <c r="B11" s="198" t="n"/>
      <c r="C11" s="143">
        <f>I8</f>
        <v/>
      </c>
      <c r="D11" s="247">
        <f>B11-C11</f>
        <v/>
      </c>
      <c r="E11" s="428" t="inlineStr">
        <is>
          <t>NOUVEAU CAHIER DES CHARGES</t>
        </is>
      </c>
      <c r="F11" s="218" t="n"/>
      <c r="G11" s="437" t="n"/>
      <c r="I11" s="438" t="n"/>
    </row>
    <row r="12" s="341">
      <c r="A12" s="116" t="inlineStr">
        <is>
          <t>Pôle Emploi</t>
        </is>
      </c>
      <c r="B12" s="198" t="n"/>
      <c r="C12" s="143">
        <f>C7</f>
        <v/>
      </c>
      <c r="D12" s="247">
        <f>B12-C12</f>
        <v/>
      </c>
      <c r="E12" s="237" t="n"/>
      <c r="F12" s="218" t="n"/>
      <c r="G12" s="434" t="n"/>
      <c r="H12" s="435" t="n"/>
      <c r="I12" s="436" t="n"/>
    </row>
    <row r="13" s="341">
      <c r="A13" s="116" t="inlineStr">
        <is>
          <t>Déplafon.</t>
        </is>
      </c>
      <c r="B13" s="198" t="n"/>
      <c r="C13" s="143">
        <f>'Tempo-Banco'!C52+'Tempo-Banco'!C53</f>
        <v/>
      </c>
      <c r="D13" s="247">
        <f>B13-C13</f>
        <v/>
      </c>
      <c r="E13" s="237" t="n"/>
      <c r="F13" s="218" t="n"/>
      <c r="G13" s="231" t="n"/>
      <c r="H13" s="231" t="n"/>
      <c r="I13" s="231" t="n"/>
    </row>
    <row r="14" s="341">
      <c r="A14" s="116" t="inlineStr">
        <is>
          <t>Plafonnée</t>
        </is>
      </c>
      <c r="B14" s="198" t="n"/>
      <c r="C14" s="143">
        <f>'Tempo-Banco'!C52</f>
        <v/>
      </c>
      <c r="D14" s="247">
        <f>B14-C14</f>
        <v/>
      </c>
      <c r="E14" s="237" t="n"/>
      <c r="F14" s="218" t="n"/>
      <c r="G14" s="231" t="n"/>
      <c r="H14" s="231" t="n"/>
      <c r="I14" s="231" t="n"/>
    </row>
    <row r="15" s="341">
      <c r="A15" s="116" t="inlineStr">
        <is>
          <t>CSG</t>
        </is>
      </c>
      <c r="B15" s="198" t="n"/>
      <c r="C15" s="143">
        <f>Cotisations!G8</f>
        <v/>
      </c>
      <c r="D15" s="247">
        <f>B15-C15</f>
        <v/>
      </c>
      <c r="E15" s="237" t="n"/>
      <c r="F15" s="218" t="n"/>
      <c r="G15" s="231" t="n"/>
      <c r="H15" s="231" t="n"/>
      <c r="I15" s="231" t="n"/>
    </row>
    <row r="16" s="341">
      <c r="A16" s="116" t="inlineStr">
        <is>
          <t>Réduction</t>
        </is>
      </c>
      <c r="B16" s="198" t="n"/>
      <c r="C16" s="143">
        <f>'Réduc Générale'!Q9+'Réduc Générale'!Q13</f>
        <v/>
      </c>
      <c r="D16" s="247">
        <f>B16-C16</f>
        <v/>
      </c>
      <c r="E16" s="237" t="n"/>
      <c r="F16" s="218" t="n"/>
      <c r="H16" s="47" t="n"/>
    </row>
    <row r="17" s="341">
      <c r="A17" s="117" t="inlineStr">
        <is>
          <t>Heures Siaci</t>
        </is>
      </c>
      <c r="B17" s="198" t="n"/>
      <c r="C17" s="147">
        <f>'Tempo-Banco'!C59</f>
        <v/>
      </c>
      <c r="D17" s="247">
        <f>B17-C17</f>
        <v/>
      </c>
      <c r="E17" s="237" t="inlineStr">
        <is>
          <t>modulation crédit ok</t>
        </is>
      </c>
      <c r="H17" s="47" t="n"/>
      <c r="L17" s="47" t="n"/>
      <c r="M17" s="47" t="n"/>
      <c r="N17" s="47" t="n"/>
      <c r="O17" s="47" t="n"/>
      <c r="P17" s="47" t="n"/>
      <c r="Q17" s="47" t="n"/>
      <c r="R17" s="47" t="n"/>
      <c r="S17" s="47" t="n"/>
    </row>
    <row r="18" s="341">
      <c r="A18" s="304" t="inlineStr">
        <is>
          <t>Net social</t>
        </is>
      </c>
      <c r="B18" s="305" t="n"/>
      <c r="H18" s="47" t="n"/>
      <c r="L18" s="47" t="n"/>
      <c r="M18" s="47" t="n"/>
      <c r="N18" s="47" t="n"/>
      <c r="O18" s="47" t="n"/>
      <c r="P18" s="47" t="n"/>
      <c r="Q18" s="47" t="n"/>
      <c r="R18" s="47" t="n"/>
      <c r="S18" s="47" t="n"/>
    </row>
    <row r="19" s="341">
      <c r="H19" s="47" t="n"/>
      <c r="L19" s="47" t="n"/>
      <c r="M19" s="47" t="n"/>
      <c r="N19" s="47" t="n"/>
      <c r="O19" s="47" t="n"/>
      <c r="P19" s="47" t="n"/>
      <c r="Q19" s="47" t="n"/>
      <c r="R19" s="47" t="n"/>
      <c r="S19" s="47" t="n"/>
    </row>
    <row r="20" s="341">
      <c r="D20" s="328" t="n"/>
      <c r="H20" s="47" t="n"/>
      <c r="L20" s="47" t="n"/>
      <c r="M20" s="47" t="n"/>
      <c r="N20" s="47" t="n"/>
      <c r="O20" s="47" t="n"/>
      <c r="P20" s="47" t="n"/>
      <c r="Q20" s="47" t="n"/>
      <c r="R20" s="47" t="n"/>
      <c r="S20" s="47" t="n"/>
    </row>
    <row r="21" ht="33.75" customHeight="1" s="341">
      <c r="D21" s="328" t="n"/>
      <c r="F21" s="276" t="n"/>
      <c r="H21" s="47" t="n"/>
      <c r="L21" s="47" t="n"/>
      <c r="M21" s="47" t="n"/>
      <c r="N21" s="47" t="n"/>
      <c r="O21" s="47" t="n"/>
      <c r="P21" s="47" t="n"/>
      <c r="Q21" s="47" t="n"/>
      <c r="R21" s="47" t="n"/>
      <c r="S21" s="47" t="n"/>
    </row>
    <row r="22" ht="33.75" customHeight="1" s="341">
      <c r="D22" s="328" t="n"/>
      <c r="F22" s="276" t="n"/>
      <c r="H22" s="47" t="n"/>
      <c r="L22" s="47" t="n"/>
      <c r="M22" s="47" t="n"/>
      <c r="N22" s="47" t="n"/>
      <c r="O22" s="47" t="n"/>
      <c r="P22" s="47" t="n"/>
      <c r="Q22" s="47" t="n"/>
      <c r="R22" s="47" t="n"/>
      <c r="S22" s="47" t="n"/>
    </row>
    <row r="23" s="341">
      <c r="D23" s="328" t="n"/>
      <c r="F23" s="328" t="n"/>
      <c r="G23" s="328" t="n"/>
      <c r="H23" s="328" t="n"/>
      <c r="L23" s="47" t="n"/>
      <c r="M23" s="47" t="n"/>
      <c r="N23" s="47" t="n"/>
      <c r="O23" s="47" t="n"/>
      <c r="P23" s="47" t="n"/>
      <c r="Q23" s="47" t="n"/>
      <c r="R23" s="47" t="n"/>
      <c r="S23" s="47" t="n"/>
    </row>
    <row r="24" s="341">
      <c r="D24" s="328" t="n"/>
      <c r="H24" s="328" t="n"/>
      <c r="I24" s="47" t="n"/>
      <c r="J24" s="47" t="n"/>
      <c r="L24" s="47" t="n"/>
      <c r="M24" s="47" t="n"/>
      <c r="N24" s="47" t="n"/>
      <c r="O24" s="47" t="n"/>
      <c r="P24" s="47" t="n"/>
      <c r="Q24" s="47" t="n"/>
      <c r="R24" s="47" t="n"/>
      <c r="S24" s="47" t="n"/>
    </row>
    <row r="25" s="341">
      <c r="D25" s="328" t="n"/>
      <c r="H25" s="328" t="n"/>
      <c r="I25" s="47" t="n"/>
      <c r="J25" s="47" t="n"/>
      <c r="L25" s="47" t="n"/>
      <c r="M25" s="47" t="n"/>
      <c r="N25" s="47" t="n"/>
      <c r="O25" s="47" t="n"/>
      <c r="P25" s="47" t="n"/>
      <c r="Q25" s="47" t="n"/>
      <c r="R25" s="47" t="n"/>
      <c r="S25" s="47" t="n"/>
    </row>
    <row r="26" s="341">
      <c r="H26" s="328" t="n"/>
      <c r="I26" s="47" t="n"/>
      <c r="J26" s="47" t="n"/>
      <c r="L26" s="47" t="n"/>
      <c r="M26" s="47" t="n"/>
      <c r="N26" s="47" t="n"/>
      <c r="O26" s="47" t="n"/>
      <c r="P26" s="47" t="n"/>
      <c r="Q26" s="47" t="n"/>
      <c r="R26" s="47" t="n"/>
      <c r="S26" s="47" t="n"/>
    </row>
    <row r="27" s="341">
      <c r="H27" s="328" t="n"/>
      <c r="I27" s="47" t="n"/>
      <c r="J27" s="47" t="n"/>
      <c r="L27" s="47" t="n"/>
      <c r="M27" s="47" t="n"/>
      <c r="N27" s="47" t="n"/>
      <c r="O27" s="47" t="n"/>
      <c r="P27" s="47" t="n"/>
      <c r="Q27" s="47" t="n"/>
      <c r="R27" s="47" t="n"/>
      <c r="S27" s="47" t="n"/>
    </row>
    <row r="28" s="341">
      <c r="H28" s="328" t="n"/>
      <c r="I28" s="47" t="n"/>
      <c r="J28" s="47" t="n"/>
      <c r="L28" s="47" t="n"/>
      <c r="M28" s="47" t="n"/>
      <c r="N28" s="47" t="n"/>
      <c r="O28" s="47" t="n"/>
      <c r="P28" s="47" t="n"/>
      <c r="Q28" s="47" t="n"/>
      <c r="R28" s="47" t="n"/>
      <c r="S28" s="47" t="n"/>
    </row>
    <row r="29" s="341">
      <c r="H29" s="328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</row>
    <row r="30" s="341">
      <c r="E30" s="328" t="n"/>
      <c r="F30" s="328" t="n"/>
      <c r="G30" s="328" t="n"/>
      <c r="H30" s="328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</row>
    <row r="31" s="341">
      <c r="D31" s="47" t="n"/>
      <c r="E31" s="328" t="n"/>
      <c r="F31" s="328" t="n"/>
      <c r="G31" s="328" t="n"/>
      <c r="H31" s="328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</row>
    <row r="32" s="341">
      <c r="D32" s="47" t="n"/>
      <c r="E32" s="328" t="n"/>
      <c r="F32" s="328" t="n"/>
      <c r="G32" s="328" t="n"/>
      <c r="H32" s="328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</row>
    <row r="33" s="341">
      <c r="D33" s="47" t="n"/>
      <c r="E33" s="328" t="n"/>
      <c r="F33" s="328" t="n"/>
      <c r="G33" s="328" t="n"/>
      <c r="K33" s="321" t="n"/>
      <c r="L33" s="47" t="n"/>
      <c r="M33" s="47" t="n"/>
      <c r="N33" s="47" t="n"/>
      <c r="O33" s="47" t="n"/>
      <c r="P33" s="47" t="n"/>
      <c r="Q33" s="47" t="n"/>
      <c r="R33" s="47" t="n"/>
      <c r="S33" s="47" t="n"/>
    </row>
    <row r="34" s="341">
      <c r="D34" s="47" t="n"/>
      <c r="E34" s="328" t="n"/>
      <c r="F34" s="328" t="n"/>
      <c r="G34" s="328" t="n"/>
      <c r="L34" s="47" t="n"/>
      <c r="M34" s="47" t="n"/>
      <c r="N34" s="47" t="n"/>
      <c r="O34" s="47" t="n"/>
      <c r="P34" s="47" t="n"/>
      <c r="Q34" s="47" t="n"/>
      <c r="R34" s="47" t="n"/>
      <c r="S34" s="47" t="n"/>
    </row>
    <row r="35" s="341">
      <c r="E35" s="328" t="n"/>
      <c r="F35" s="328" t="n"/>
      <c r="G35" s="328" t="n"/>
      <c r="K35" s="323" t="n"/>
      <c r="L35" s="47" t="n"/>
      <c r="M35" s="47" t="n"/>
      <c r="N35" s="47" t="n"/>
      <c r="O35" s="47" t="n"/>
      <c r="P35" s="47" t="n"/>
      <c r="Q35" s="47" t="n"/>
      <c r="R35" s="47" t="n"/>
      <c r="S35" s="47" t="n"/>
    </row>
    <row r="36" s="341">
      <c r="A36" s="9" t="n"/>
      <c r="E36" s="328" t="n"/>
      <c r="F36" s="328" t="n"/>
      <c r="G36" s="328" t="n"/>
      <c r="K36" s="323" t="n"/>
      <c r="L36" s="47" t="n"/>
      <c r="M36" s="47" t="n"/>
      <c r="N36" s="47" t="n"/>
      <c r="O36" s="47" t="n"/>
      <c r="P36" s="47" t="n"/>
      <c r="Q36" s="47" t="n"/>
      <c r="R36" s="47" t="n"/>
      <c r="S36" s="47" t="n"/>
    </row>
    <row r="37" s="341">
      <c r="A37" s="9" t="n"/>
      <c r="E37" s="328" t="n"/>
      <c r="F37" s="328" t="n"/>
      <c r="G37" s="328" t="n"/>
      <c r="K37" s="323" t="n"/>
      <c r="L37" s="47" t="n"/>
      <c r="M37" s="47" t="n"/>
      <c r="N37" s="47" t="n"/>
      <c r="O37" s="47" t="n"/>
      <c r="P37" s="47" t="n"/>
      <c r="Q37" s="47" t="n"/>
      <c r="R37" s="47" t="n"/>
      <c r="S37" s="47" t="n"/>
    </row>
    <row r="38" s="341">
      <c r="A38" s="9" t="n"/>
      <c r="E38" s="328" t="n"/>
      <c r="F38" s="328" t="n"/>
      <c r="G38" s="328" t="n"/>
      <c r="K38" s="323" t="n"/>
      <c r="L38" s="47" t="n"/>
      <c r="M38" s="47" t="n"/>
      <c r="N38" s="47" t="n"/>
      <c r="O38" s="47" t="n"/>
      <c r="P38" s="47" t="n"/>
      <c r="Q38" s="47" t="n"/>
      <c r="R38" s="47" t="n"/>
      <c r="S38" s="47" t="n"/>
    </row>
    <row r="39" s="341">
      <c r="A39" s="9" t="n"/>
      <c r="E39" s="328" t="n"/>
      <c r="F39" s="328" t="n"/>
      <c r="G39" s="328" t="n"/>
      <c r="K39" s="323" t="n"/>
      <c r="L39" s="47" t="n"/>
      <c r="M39" s="47" t="n"/>
      <c r="N39" s="47" t="n"/>
      <c r="O39" s="47" t="n"/>
      <c r="P39" s="47" t="n"/>
      <c r="Q39" s="47" t="n"/>
      <c r="R39" s="47" t="n"/>
      <c r="S39" s="47" t="n"/>
    </row>
    <row r="40" s="341">
      <c r="A40" s="9" t="n"/>
      <c r="E40" s="328" t="n"/>
      <c r="K40" s="323" t="n"/>
      <c r="L40" s="47" t="n"/>
      <c r="M40" s="47" t="n"/>
      <c r="N40" s="47" t="n"/>
      <c r="O40" s="47" t="n"/>
      <c r="P40" s="47" t="n"/>
      <c r="Q40" s="47" t="n"/>
      <c r="R40" s="47" t="n"/>
      <c r="S40" s="47" t="n"/>
    </row>
    <row r="41" s="341">
      <c r="A41" s="9" t="n"/>
      <c r="E41" t="inlineStr">
        <is>
          <t>è_</t>
        </is>
      </c>
      <c r="K41" s="323" t="n"/>
      <c r="L41" s="47" t="n"/>
      <c r="M41" s="47" t="n"/>
      <c r="N41" s="47" t="n"/>
      <c r="O41" s="47" t="n"/>
      <c r="P41" s="47" t="n"/>
      <c r="Q41" s="47" t="n"/>
      <c r="R41" s="47" t="n"/>
      <c r="S41" s="47" t="n"/>
    </row>
    <row r="42" s="341">
      <c r="A42" s="9" t="n"/>
      <c r="F42" s="47" t="n"/>
      <c r="G42" s="47" t="n"/>
      <c r="K42" s="323" t="n"/>
      <c r="L42" s="47" t="n"/>
      <c r="M42" s="47" t="n"/>
      <c r="N42" s="47" t="n"/>
      <c r="O42" s="47" t="n"/>
      <c r="P42" s="47" t="n"/>
      <c r="Q42" s="47" t="n"/>
      <c r="R42" s="47" t="n"/>
      <c r="S42" s="47" t="n"/>
    </row>
    <row r="43" s="341">
      <c r="A43" s="9" t="n"/>
      <c r="E43" s="47" t="n"/>
      <c r="F43" s="47" t="n"/>
      <c r="G43" s="47" t="n"/>
      <c r="K43" s="323" t="n"/>
      <c r="L43" s="47" t="n"/>
      <c r="M43" s="47" t="n"/>
      <c r="N43" s="47" t="n"/>
      <c r="O43" s="47" t="n"/>
      <c r="P43" s="47" t="n"/>
      <c r="Q43" s="47" t="n"/>
      <c r="R43" s="47" t="n"/>
      <c r="S43" s="47" t="n"/>
    </row>
    <row r="44" s="341">
      <c r="A44" s="9" t="n"/>
      <c r="E44" s="47" t="n"/>
      <c r="F44" s="47" t="n"/>
      <c r="G44" s="47" t="n"/>
      <c r="K44" s="323" t="n"/>
      <c r="L44" s="47" t="n"/>
      <c r="M44" s="47" t="n"/>
      <c r="N44" s="47" t="n"/>
      <c r="O44" s="47" t="n"/>
      <c r="P44" s="47" t="n"/>
      <c r="Q44" s="47" t="n"/>
      <c r="R44" s="47" t="n"/>
      <c r="S44" s="47" t="n"/>
    </row>
    <row r="45" s="341">
      <c r="A45" s="9" t="n"/>
      <c r="E45" s="47" t="n"/>
      <c r="F45" s="47" t="n"/>
      <c r="G45" s="47" t="n"/>
      <c r="K45" s="323" t="n"/>
      <c r="L45" s="47" t="n"/>
      <c r="M45" s="47" t="n"/>
      <c r="N45" s="47" t="n"/>
      <c r="O45" s="47" t="n"/>
      <c r="P45" s="47" t="n"/>
      <c r="Q45" s="47" t="n"/>
      <c r="R45" s="47" t="n"/>
      <c r="S45" s="47" t="n"/>
    </row>
    <row r="46" s="341">
      <c r="A46" s="9" t="n"/>
      <c r="E46" s="47" t="n"/>
      <c r="K46" s="323" t="n"/>
    </row>
    <row r="47">
      <c r="A47" s="9" t="n"/>
    </row>
    <row r="48">
      <c r="A48" s="9" t="n"/>
    </row>
    <row r="49">
      <c r="A49" s="9" t="n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>
      <c r="U97" s="47" t="n"/>
    </row>
  </sheetData>
  <mergeCells count="1">
    <mergeCell ref="G10:I12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7"/>
  <sheetViews>
    <sheetView tabSelected="1" zoomScale="85" zoomScaleNormal="85" workbookViewId="0">
      <selection activeCell="D43" sqref="D43"/>
    </sheetView>
  </sheetViews>
  <sheetFormatPr baseColWidth="10" defaultRowHeight="15"/>
  <cols>
    <col width="35.85546875" bestFit="1" customWidth="1" style="341" min="1" max="1"/>
    <col width="10.140625" bestFit="1" customWidth="1" style="341" min="2" max="2"/>
    <col width="5.85546875" customWidth="1" style="341" min="3" max="3"/>
    <col width="26.85546875" bestFit="1" customWidth="1" style="341" min="4" max="4"/>
  </cols>
  <sheetData>
    <row r="1">
      <c r="A1" s="51" t="inlineStr">
        <is>
          <t>Heures travaillées</t>
        </is>
      </c>
      <c r="B1" s="199">
        <f>'Tempo-Banco'!G49</f>
        <v/>
      </c>
    </row>
    <row r="2">
      <c r="A2" s="51" t="inlineStr">
        <is>
          <t>Heures Payées</t>
        </is>
      </c>
      <c r="B2" s="199">
        <f>'Tempo-Banco'!G50</f>
        <v/>
      </c>
    </row>
    <row r="3">
      <c r="A3" s="4" t="inlineStr">
        <is>
          <t>ETP 2021</t>
        </is>
      </c>
      <c r="B3" s="49">
        <f>B2/151.67</f>
        <v/>
      </c>
    </row>
    <row r="4">
      <c r="A4" s="51" t="inlineStr">
        <is>
          <t>Brut</t>
        </is>
      </c>
      <c r="B4" s="199">
        <f>'Tempo-Banco'!G66</f>
        <v/>
      </c>
    </row>
    <row r="5">
      <c r="A5" s="51" t="inlineStr">
        <is>
          <t>Charges</t>
        </is>
      </c>
      <c r="B5" s="199">
        <f>'Tempo-Banco'!G40</f>
        <v/>
      </c>
    </row>
    <row r="6">
      <c r="A6" s="51" t="inlineStr">
        <is>
          <t xml:space="preserve">Intempéries </t>
        </is>
      </c>
      <c r="B6" s="199">
        <f>'Tempo-Banco'!F25</f>
        <v/>
      </c>
    </row>
    <row r="7">
      <c r="A7" s="51" t="inlineStr">
        <is>
          <t>Allocation Chômage Partiel (AP)</t>
        </is>
      </c>
      <c r="B7" s="199">
        <f>'Tempo-Banco'!F27</f>
        <v/>
      </c>
    </row>
    <row r="8">
      <c r="A8" s="51" t="inlineStr">
        <is>
          <t>Congés Evt Fam</t>
        </is>
      </c>
      <c r="B8" s="199">
        <f>'Tempo-Banco'!F20</f>
        <v/>
      </c>
    </row>
    <row r="9">
      <c r="A9" s="51" t="inlineStr">
        <is>
          <t>AT</t>
        </is>
      </c>
      <c r="B9" s="199">
        <f>'Tempo-Banco'!F19</f>
        <v/>
      </c>
    </row>
    <row r="10">
      <c r="A10" s="51" t="inlineStr">
        <is>
          <t>Visites Médicales</t>
        </is>
      </c>
      <c r="B10" s="199">
        <f>'Tempo-Banco'!F22</f>
        <v/>
      </c>
    </row>
    <row r="11">
      <c r="A11" s="51" t="inlineStr">
        <is>
          <t>Formation Plan</t>
        </is>
      </c>
      <c r="B11" s="199">
        <f>'Tempo-Banco'!F11</f>
        <v/>
      </c>
    </row>
    <row r="12">
      <c r="A12" s="51" t="inlineStr">
        <is>
          <t>Formation HOPE</t>
        </is>
      </c>
      <c r="B12" s="199">
        <f>'Tempo-Banco'!F12</f>
        <v/>
      </c>
    </row>
    <row r="13">
      <c r="A13" s="51" t="inlineStr">
        <is>
          <t>Formation Client</t>
        </is>
      </c>
      <c r="B13" s="199" t="n">
        <v>0</v>
      </c>
    </row>
    <row r="14" s="341">
      <c r="A14" s="51" t="inlineStr">
        <is>
          <t xml:space="preserve">Taux de formation </t>
        </is>
      </c>
      <c r="B14" s="199" t="n"/>
    </row>
    <row r="15">
      <c r="A15" s="51" t="inlineStr">
        <is>
          <t>Hrs Fériées non fact</t>
        </is>
      </c>
      <c r="B15" s="199" t="n">
        <v>0</v>
      </c>
    </row>
    <row r="16">
      <c r="A16" s="51" t="inlineStr">
        <is>
          <t>Hrs RTT Aquises</t>
        </is>
      </c>
      <c r="B16" s="199">
        <f>'Tempo-Banco'!F23</f>
        <v/>
      </c>
    </row>
    <row r="17">
      <c r="A17" s="51" t="inlineStr">
        <is>
          <t>Hrs RTT Soldées</t>
        </is>
      </c>
      <c r="B17" s="199">
        <f>'Tempo-Banco'!F24</f>
        <v/>
      </c>
    </row>
    <row r="18">
      <c r="A18" s="60" t="inlineStr">
        <is>
          <t>Heures absences Accident Travail</t>
        </is>
      </c>
      <c r="B18" s="51" t="n"/>
    </row>
    <row r="19">
      <c r="A19" s="60" t="inlineStr">
        <is>
          <t>Heures absences Arrêt Maladie</t>
        </is>
      </c>
      <c r="B19" s="51" t="n"/>
    </row>
    <row r="20">
      <c r="A20" s="60" t="inlineStr">
        <is>
          <t>Heures absences Evènements Familiaux</t>
        </is>
      </c>
      <c r="B20" s="51" t="n"/>
    </row>
    <row r="21">
      <c r="A21" s="60" t="inlineStr">
        <is>
          <t>Heures absences Paternité/Maternité</t>
        </is>
      </c>
      <c r="B21" s="51" t="n"/>
    </row>
    <row r="22">
      <c r="A22" s="60" t="inlineStr">
        <is>
          <t>Heures absences Enfant Malade</t>
        </is>
      </c>
      <c r="B22" s="51" t="n"/>
    </row>
    <row r="23">
      <c r="A23" s="60" t="inlineStr">
        <is>
          <t>Heures absences Injustifiées</t>
        </is>
      </c>
      <c r="B23" s="51" t="n"/>
    </row>
    <row r="24">
      <c r="A24" s="60" t="inlineStr">
        <is>
          <t>Heures absences Justifiées</t>
        </is>
      </c>
      <c r="B24" s="51" t="n"/>
    </row>
    <row r="25">
      <c r="A25" s="60" t="inlineStr">
        <is>
          <t>Heures absences Activité Partielle</t>
        </is>
      </c>
      <c r="B25" s="51" t="n"/>
    </row>
    <row r="26">
      <c r="A26" s="51" t="inlineStr">
        <is>
          <t>CA</t>
        </is>
      </c>
      <c r="B26" s="199">
        <f>'Tempo-Banco'!F17</f>
        <v/>
      </c>
    </row>
    <row r="27">
      <c r="A27" s="53" t="n"/>
      <c r="B27" s="54" t="n"/>
    </row>
    <row r="28">
      <c r="A28" s="55" t="inlineStr">
        <is>
          <t>Nombre intérimaires</t>
        </is>
      </c>
      <c r="B28" s="56">
        <f>'Tempo-Banco'!F14</f>
        <v/>
      </c>
    </row>
    <row r="29">
      <c r="A29" s="55" t="inlineStr">
        <is>
          <t>Nombre de nouveaux intérimaires</t>
        </is>
      </c>
      <c r="B29" s="56">
        <f>'Tempo-Banco'!F30</f>
        <v/>
      </c>
    </row>
    <row r="30">
      <c r="A30" s="55" t="inlineStr">
        <is>
          <t>Nvx clients</t>
        </is>
      </c>
      <c r="B30" s="56">
        <f>'Tempo-Banco'!F16</f>
        <v/>
      </c>
    </row>
    <row r="31">
      <c r="A31" s="55" t="inlineStr">
        <is>
          <t>Nombre de clients</t>
        </is>
      </c>
      <c r="B31" s="56">
        <f>'Tempo-Banco'!F15</f>
        <v/>
      </c>
    </row>
    <row r="32">
      <c r="A32" s="55" t="inlineStr">
        <is>
          <t>RH</t>
        </is>
      </c>
      <c r="B32" s="56">
        <f>'Tempo-Banco'!F29</f>
        <v/>
      </c>
    </row>
    <row r="33">
      <c r="A33" s="55" t="inlineStr">
        <is>
          <t>Nbr factures</t>
        </is>
      </c>
      <c r="B33" s="120" t="n"/>
    </row>
    <row r="34">
      <c r="A34" s="55" t="inlineStr">
        <is>
          <t>Nbr Contrats</t>
        </is>
      </c>
      <c r="B34" s="56">
        <f>'Tempo-Banco'!F13</f>
        <v/>
      </c>
    </row>
    <row r="35">
      <c r="A35" s="57" t="n"/>
      <c r="B35" s="58" t="n"/>
    </row>
    <row r="36">
      <c r="A36" s="60" t="inlineStr">
        <is>
          <t>Heures payées</t>
        </is>
      </c>
      <c r="B36" s="199">
        <f>B2</f>
        <v/>
      </c>
    </row>
    <row r="37">
      <c r="A37" s="60" t="inlineStr">
        <is>
          <t>Heures facturées</t>
        </is>
      </c>
      <c r="B37" s="199">
        <f>'Tempo-Banco'!C36</f>
        <v/>
      </c>
    </row>
    <row r="38">
      <c r="A38" s="63" t="inlineStr">
        <is>
          <t xml:space="preserve">Ecart </t>
        </is>
      </c>
      <c r="B38" s="62">
        <f>B36-B37</f>
        <v/>
      </c>
    </row>
    <row r="39">
      <c r="A39" s="60" t="inlineStr">
        <is>
          <t xml:space="preserve">Congés Evt Fam </t>
        </is>
      </c>
      <c r="B39" s="199">
        <f>B8</f>
        <v/>
      </c>
    </row>
    <row r="40">
      <c r="A40" s="60" t="inlineStr">
        <is>
          <t xml:space="preserve">Visites médicales </t>
        </is>
      </c>
      <c r="B40" s="199">
        <f>B10</f>
        <v/>
      </c>
    </row>
    <row r="41">
      <c r="A41" s="60" t="inlineStr">
        <is>
          <t xml:space="preserve">Formation JANUS </t>
        </is>
      </c>
      <c r="B41" s="199">
        <f>B11+B12</f>
        <v/>
      </c>
    </row>
    <row r="42">
      <c r="A42" s="60" t="inlineStr">
        <is>
          <t xml:space="preserve">Remboursement client </t>
        </is>
      </c>
      <c r="B42" s="199" t="n">
        <v>0</v>
      </c>
    </row>
    <row r="43">
      <c r="A43" s="60" t="inlineStr">
        <is>
          <t>Regul jour payéen trop ( Form. JANUS )</t>
        </is>
      </c>
      <c r="B43" s="199" t="n">
        <v>0</v>
      </c>
    </row>
    <row r="44">
      <c r="A44" s="60">
        <f>A15</f>
        <v/>
      </c>
      <c r="B44" s="199">
        <f>B15</f>
        <v/>
      </c>
    </row>
    <row r="45">
      <c r="A45" s="63" t="inlineStr">
        <is>
          <t xml:space="preserve">Régularisation </t>
        </is>
      </c>
      <c r="B45" s="62" t="n">
        <v>0</v>
      </c>
    </row>
    <row r="46">
      <c r="A46" s="60" t="inlineStr">
        <is>
          <t xml:space="preserve">VERIF </t>
        </is>
      </c>
      <c r="B46" s="64">
        <f>SUM(B39:B45)-B38</f>
        <v/>
      </c>
    </row>
    <row r="47">
      <c r="A47" s="60" t="inlineStr">
        <is>
          <t>Nombre d'avoirs</t>
        </is>
      </c>
      <c r="B47" s="51">
        <f>'Tempo-Banco'!F18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Cecilia FERREIRA</dc:creator>
  <dcterms:created xmlns:dcterms="http://purl.org/dc/terms/" xmlns:xsi="http://www.w3.org/2001/XMLSchema-instance" xsi:type="dcterms:W3CDTF">2019-10-09T09:18:44Z</dcterms:created>
  <dcterms:modified xmlns:dcterms="http://purl.org/dc/terms/" xmlns:xsi="http://www.w3.org/2001/XMLSchema-instance" xsi:type="dcterms:W3CDTF">2025-08-25T14:15:12+00:00Z</dcterms:modified>
  <cp:lastModifiedBy>Julie BALANT</cp:lastModifiedBy>
</cp:coreProperties>
</file>