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e3e46a121b07bb/Documents/University/xAchives/zOther/Curriculums/"/>
    </mc:Choice>
  </mc:AlternateContent>
  <xr:revisionPtr revIDLastSave="1009" documentId="11_E60897F41BE170836B02CE998F75CCDC64E183C8" xr6:coauthVersionLast="47" xr6:coauthVersionMax="47" xr10:uidLastSave="{66717C41-B43C-4D00-93AF-54502284CEEB}"/>
  <bookViews>
    <workbookView xWindow="-120" yWindow="-120" windowWidth="29040" windowHeight="16440" xr2:uid="{00000000-000D-0000-FFFF-FFFF00000000}"/>
  </bookViews>
  <sheets>
    <sheet name="INME 2022 Curriculu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E61" i="1"/>
  <c r="E60" i="1"/>
  <c r="H59" i="1"/>
  <c r="H58" i="1"/>
  <c r="H56" i="1"/>
  <c r="H55" i="1"/>
  <c r="H53" i="1"/>
  <c r="H50" i="1"/>
  <c r="H49" i="1"/>
  <c r="H44" i="1"/>
  <c r="H42" i="1"/>
  <c r="H36" i="1"/>
  <c r="H33" i="1"/>
  <c r="H32" i="1"/>
  <c r="H30" i="1"/>
  <c r="H27" i="1"/>
  <c r="H23" i="1"/>
  <c r="H24" i="1"/>
  <c r="H16" i="1"/>
  <c r="H17" i="1"/>
  <c r="H18" i="1"/>
  <c r="H19" i="1"/>
  <c r="H20" i="1"/>
  <c r="H21" i="1"/>
  <c r="H22" i="1"/>
  <c r="H15" i="1"/>
  <c r="H3" i="1"/>
  <c r="H4" i="1"/>
  <c r="H5" i="1"/>
  <c r="H6" i="1"/>
  <c r="H7" i="1"/>
  <c r="H8" i="1"/>
  <c r="H9" i="1"/>
  <c r="H10" i="1"/>
  <c r="H11" i="1"/>
  <c r="H12" i="1"/>
  <c r="H13" i="1"/>
  <c r="H2" i="1"/>
  <c r="G25" i="1"/>
  <c r="G57" i="1"/>
  <c r="G54" i="1"/>
  <c r="G52" i="1"/>
  <c r="G48" i="1"/>
  <c r="G47" i="1"/>
  <c r="G46" i="1"/>
  <c r="G45" i="1"/>
  <c r="G43" i="1"/>
  <c r="G41" i="1"/>
  <c r="G40" i="1"/>
  <c r="G39" i="1"/>
  <c r="G37" i="1"/>
  <c r="G35" i="1"/>
  <c r="G34" i="1"/>
  <c r="G31" i="1"/>
  <c r="G29" i="1"/>
  <c r="G28" i="1"/>
  <c r="H54" i="1"/>
  <c r="H57" i="1"/>
  <c r="H40" i="1"/>
  <c r="H41" i="1"/>
  <c r="H43" i="1"/>
  <c r="H45" i="1"/>
  <c r="H46" i="1"/>
  <c r="H47" i="1"/>
  <c r="H48" i="1"/>
  <c r="H28" i="1"/>
  <c r="H29" i="1"/>
  <c r="H31" i="1"/>
  <c r="H34" i="1"/>
  <c r="H35" i="1"/>
  <c r="H37" i="1"/>
  <c r="H52" i="1"/>
  <c r="H39" i="1"/>
  <c r="H25" i="1"/>
  <c r="G2" i="1"/>
  <c r="G53" i="1"/>
  <c r="G55" i="1"/>
  <c r="G56" i="1"/>
  <c r="G58" i="1"/>
  <c r="G59" i="1"/>
  <c r="G42" i="1"/>
  <c r="G44" i="1"/>
  <c r="G49" i="1"/>
  <c r="G50" i="1"/>
  <c r="G30" i="1"/>
  <c r="G32" i="1"/>
  <c r="G33" i="1"/>
  <c r="G36" i="1"/>
  <c r="G16" i="1"/>
  <c r="G17" i="1"/>
  <c r="G18" i="1"/>
  <c r="G19" i="1"/>
  <c r="G20" i="1"/>
  <c r="G21" i="1"/>
  <c r="G22" i="1"/>
  <c r="G23" i="1"/>
  <c r="G24" i="1"/>
  <c r="G15" i="1"/>
  <c r="G4" i="1"/>
  <c r="G5" i="1"/>
  <c r="G6" i="1"/>
  <c r="G7" i="1"/>
  <c r="G8" i="1"/>
  <c r="G9" i="1"/>
  <c r="G10" i="1"/>
  <c r="G11" i="1"/>
  <c r="G12" i="1"/>
  <c r="G13" i="1"/>
  <c r="G3" i="1"/>
  <c r="F14" i="1" l="1" a="1"/>
  <c r="F14" i="1" s="1"/>
  <c r="F60" i="1" a="1"/>
  <c r="F60" i="1" s="1"/>
  <c r="F26" i="1" a="1"/>
  <c r="F26" i="1" s="1"/>
  <c r="H26" i="1" s="1"/>
  <c r="F51" i="1" a="1"/>
  <c r="F51" i="1" s="1"/>
  <c r="F38" i="1" a="1"/>
  <c r="F38" i="1" s="1"/>
  <c r="H61" i="1" l="1"/>
  <c r="G60" i="1" a="1"/>
  <c r="G60" i="1" s="1"/>
  <c r="H60" i="1"/>
  <c r="H51" i="1"/>
  <c r="H38" i="1"/>
  <c r="H14" i="1"/>
  <c r="E51" i="1" l="1"/>
  <c r="G51" i="1" s="1" a="1"/>
  <c r="G51" i="1" s="1"/>
  <c r="E38" i="1"/>
  <c r="G38" i="1" s="1" a="1"/>
  <c r="G38" i="1" s="1"/>
  <c r="E26" i="1"/>
  <c r="G26" i="1" s="1" a="1"/>
  <c r="G26" i="1" s="1"/>
  <c r="E14" i="1"/>
  <c r="E62" i="1" l="1" a="1"/>
  <c r="E62" i="1" s="1"/>
  <c r="F61" i="1" a="1"/>
  <c r="F61" i="1" s="1"/>
  <c r="G61" i="1" s="1"/>
  <c r="G14" i="1" a="1"/>
  <c r="G14" i="1" s="1"/>
  <c r="F6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<sst xmlns="http://schemas.openxmlformats.org/spreadsheetml/2006/main" count="216" uniqueCount="142">
  <si>
    <t>Year</t>
  </si>
  <si>
    <t>Course Code</t>
  </si>
  <si>
    <t>Course Title</t>
  </si>
  <si>
    <t>Pre and/or Co-Requisites</t>
  </si>
  <si>
    <t>1st</t>
  </si>
  <si>
    <t>Gen. Chemistry I</t>
  </si>
  <si>
    <t>Gen. Chemistry Lab I</t>
  </si>
  <si>
    <t>Basic Spanish I</t>
  </si>
  <si>
    <t>Calculus I</t>
  </si>
  <si>
    <t>MATE 3172 or MATE 3005</t>
  </si>
  <si>
    <t>INGE 3016</t>
  </si>
  <si>
    <t xml:space="preserve">Algorithms &amp; Computer Programing </t>
  </si>
  <si>
    <t>Basic Spanish II</t>
  </si>
  <si>
    <t>ESPA 3101</t>
  </si>
  <si>
    <t>Yr 1</t>
  </si>
  <si>
    <t>2nd</t>
  </si>
  <si>
    <t>MATE 3032</t>
  </si>
  <si>
    <t>Calculus II</t>
  </si>
  <si>
    <t>MATE 3031</t>
  </si>
  <si>
    <t>FISI 3171</t>
  </si>
  <si>
    <t>Physics I</t>
  </si>
  <si>
    <t>FISI 3173</t>
  </si>
  <si>
    <t>Physics Lab I</t>
  </si>
  <si>
    <t>Co-Req: FISI 3171</t>
  </si>
  <si>
    <t>INGE 3031</t>
  </si>
  <si>
    <t>Eng. Mechanics Statics</t>
  </si>
  <si>
    <t>MATE 3063</t>
  </si>
  <si>
    <t>Calculus III</t>
  </si>
  <si>
    <t>FISI 3172</t>
  </si>
  <si>
    <t>Physics II</t>
  </si>
  <si>
    <t>FISI 3174</t>
  </si>
  <si>
    <t>Physics Lab II</t>
  </si>
  <si>
    <t>INGE 3032</t>
  </si>
  <si>
    <t>INME 4108</t>
  </si>
  <si>
    <t>Yr 2</t>
  </si>
  <si>
    <t>3rd</t>
  </si>
  <si>
    <t>MATE 4009</t>
  </si>
  <si>
    <t>INME 4109</t>
  </si>
  <si>
    <t>INME 4001</t>
  </si>
  <si>
    <t>INGE 4019</t>
  </si>
  <si>
    <t>INGE 3031 &amp; MATE 3063</t>
  </si>
  <si>
    <t>INME 4005</t>
  </si>
  <si>
    <t>Mechanism Design</t>
  </si>
  <si>
    <t>INGE 3032 &amp; INGE 3016</t>
  </si>
  <si>
    <t>INEL 3105</t>
  </si>
  <si>
    <t>Electrical Systems Analysis I</t>
  </si>
  <si>
    <t>INGE 4015</t>
  </si>
  <si>
    <t>Fluid Mechanics</t>
  </si>
  <si>
    <t>INME 4011</t>
  </si>
  <si>
    <t>Design of Machine Elements I</t>
  </si>
  <si>
    <t>(INGE 4019 or INGE 4012) &amp; (INME 4107 or INME 4108)</t>
  </si>
  <si>
    <t>INME 4002</t>
  </si>
  <si>
    <t>Thermodynamics II</t>
  </si>
  <si>
    <t>INEL 4201</t>
  </si>
  <si>
    <t>INME 4055</t>
  </si>
  <si>
    <t>Manufacturing Processes</t>
  </si>
  <si>
    <t>INME 4107 or INME4108</t>
  </si>
  <si>
    <t>Yr 3</t>
  </si>
  <si>
    <t>4th</t>
  </si>
  <si>
    <t>MATE 4009, (INEL 3105 or INEL 4075), INGE 3016, INME4005 &amp; INME 4001</t>
  </si>
  <si>
    <t>INME 4012</t>
  </si>
  <si>
    <t>Design of Machine Elements II</t>
  </si>
  <si>
    <t>INME 4015</t>
  </si>
  <si>
    <t>Heat Transfer</t>
  </si>
  <si>
    <t>INGE 4016</t>
  </si>
  <si>
    <t>Fluid Mechanics Lab</t>
  </si>
  <si>
    <t>MATE 3032 &amp; INGE 3016</t>
  </si>
  <si>
    <t>Probability and Statistics for Engingeers</t>
  </si>
  <si>
    <t>INME 4003</t>
  </si>
  <si>
    <t>INME 4001 &amp; INME 4015</t>
  </si>
  <si>
    <t>INME 4220</t>
  </si>
  <si>
    <t>System Dynamics and Controls II</t>
  </si>
  <si>
    <t>INME 4210</t>
  </si>
  <si>
    <t>INME 4237</t>
  </si>
  <si>
    <t>ININ 4010, INME 4210 &amp; (INEL 4201 or INEL 4076)</t>
  </si>
  <si>
    <t>FREE ELECT.</t>
  </si>
  <si>
    <t>Yr 4</t>
  </si>
  <si>
    <t>5th</t>
  </si>
  <si>
    <t>INME 4238</t>
  </si>
  <si>
    <t>ININ 4015</t>
  </si>
  <si>
    <t>Engineering Economic Analysis</t>
  </si>
  <si>
    <t>INME 4157</t>
  </si>
  <si>
    <t>Yr 5</t>
  </si>
  <si>
    <t>Total</t>
  </si>
  <si>
    <t>Creative Design I (Note: If you are a transfer student, read details on the official curriculum regarding this course. )</t>
  </si>
  <si>
    <t>Materials Science &amp; Engineering Lab</t>
  </si>
  <si>
    <t>Ordinary Differential Equations</t>
  </si>
  <si>
    <t>Thermal Science Lab</t>
  </si>
  <si>
    <t>Engineering Design</t>
  </si>
  <si>
    <t>Mechatronics Lab</t>
  </si>
  <si>
    <t>Manufacturing Processes Lab</t>
  </si>
  <si>
    <t>Design Thermal Fluid Systems</t>
  </si>
  <si>
    <t>Materials Science &amp; Engineering</t>
  </si>
  <si>
    <t>Grade</t>
  </si>
  <si>
    <t>Progress</t>
  </si>
  <si>
    <t>INME 4056</t>
  </si>
  <si>
    <t>ININ 4010</t>
  </si>
  <si>
    <t>Credits</t>
  </si>
  <si>
    <t>Points/Completion</t>
  </si>
  <si>
    <t>Engineering Mechanics Dynamics</t>
  </si>
  <si>
    <t>Introduction to Mechanics of Materials</t>
  </si>
  <si>
    <t>[Free Elective]</t>
  </si>
  <si>
    <t>ESPA 3102</t>
  </si>
  <si>
    <t>QUIM 3131</t>
  </si>
  <si>
    <t>QUIM 3133</t>
  </si>
  <si>
    <t>INGE 3809</t>
  </si>
  <si>
    <t>INME ____</t>
  </si>
  <si>
    <t>INGL  ____</t>
  </si>
  <si>
    <t>[INGL ____]  English Course I Note: There are 3 sequences to complete the English requirements. Read details on the official curriculum.</t>
  </si>
  <si>
    <t>SOHU  ____</t>
  </si>
  <si>
    <t>[SOHU ____]  Elective course in Humanities, Social Sciences, and Creative Arts or ECON 3021</t>
  </si>
  <si>
    <t>EDFI  ____</t>
  </si>
  <si>
    <t>[EDFI ____]  Any phisical education class with code "EDFI"</t>
  </si>
  <si>
    <t>FILO  ____</t>
  </si>
  <si>
    <t>[FILO ____]   **Must be an ETHIC course from the list provided on the official curriculum.**</t>
  </si>
  <si>
    <t>INME  ____</t>
  </si>
  <si>
    <t>[INME _____]  Professional Elective must be in an Engineering course from a pre-defined INME Computational elective list. Read details on the official curriculum.</t>
  </si>
  <si>
    <t>[SOHU _____]   Elective course in Humanities, Social Sciences, and Creative Arts. Read details on the official curriculum.</t>
  </si>
  <si>
    <t>[INME _____]   Professional Elective. Read details on the official curriculum.</t>
  </si>
  <si>
    <t>Adjusted Total =</t>
  </si>
  <si>
    <t>Credits Left =</t>
  </si>
  <si>
    <t>[INGL ____]  English Course II Note: There are 3 sequences to complete the English requirements. 
Read details on the official curriculum.</t>
  </si>
  <si>
    <t>Co-Req: QUIM 3133 &amp; (MATE 3171 or MATE 3005)</t>
  </si>
  <si>
    <t>Co-Req: QUIM 3131 &amp; (MATE 3171 or MATE 3005)</t>
  </si>
  <si>
    <t>FISI 3173 
Co-Re : FISI 3172</t>
  </si>
  <si>
    <t>INGE 3031 &amp; FISI 3171</t>
  </si>
  <si>
    <t>INGE 3032 &amp; MATE 3063</t>
  </si>
  <si>
    <t>MATE 3032 &amp; INGE 3016 
Co-Req: FISI 3172 &amp; MATE 3063</t>
  </si>
  <si>
    <t>INEL 3105 &amp; FISI 3172</t>
  </si>
  <si>
    <t>Thermodynamics I</t>
  </si>
  <si>
    <t>System Dynamics and Controls I</t>
  </si>
  <si>
    <t>Electronics I</t>
  </si>
  <si>
    <t>INME 3809 or INGE 3809 or INGE 3011 
Co-Req: INME 4055</t>
  </si>
  <si>
    <t>MATE 4009, INGE 3016, (INME 4001 or INME 4045) &amp; (INGE 4015 or INGE 4010)</t>
  </si>
  <si>
    <t>Co-Req: INGE 4015</t>
  </si>
  <si>
    <t>INME 4237 &amp; INME 4002 
Co-Req: INME 4003</t>
  </si>
  <si>
    <t>QUIM 3131 + 3133 &amp; FISI 3172 + 3174</t>
  </si>
  <si>
    <t>QUIM 3131 + 3133 &amp; FISI 3171</t>
  </si>
  <si>
    <t>INME 4056, INME 4012, INMIE 4003, INME 4220 &amp; INN 4015 
Co-Re : INMIE 4238</t>
  </si>
  <si>
    <t>[INGL ____]  English Course III Note: There are 3 sequences to complete the English requirements. 
Read details on the official curriculum.</t>
  </si>
  <si>
    <t>[INGL ____]  English Course IIII Note: There are 3 sequences to complete the English requirements. 
Read details on the official curriculum.</t>
  </si>
  <si>
    <t>By Axel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</si>
</sst>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00FC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9" fontId="1" fillId="2" borderId="8" xfId="0" applyNumberFormat="1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9" fontId="1" fillId="3" borderId="8" xfId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8F0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3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RowHeight="15" outlineLevelRow="1" x14ac:dyDescent="0.25"/>
  <cols>
    <col min="1" max="1" width="5.7109375" style="5" customWidth="1"/>
    <col min="2" max="2" width="13.5703125" style="5" customWidth="1"/>
    <col min="3" max="3" width="107.85546875" style="6" customWidth="1"/>
    <col min="4" max="4" width="80.7109375" style="6" customWidth="1"/>
    <col min="5" max="5" width="9.140625" style="5" customWidth="1"/>
    <col min="6" max="6" width="11.5703125" style="12" customWidth="1"/>
    <col min="7" max="7" width="19.28515625" style="5" customWidth="1"/>
    <col min="8" max="8" width="13.42578125" style="5" customWidth="1"/>
    <col min="9" max="9" width="8.42578125" style="1" customWidth="1"/>
    <col min="10" max="10" width="6.28515625" style="1" customWidth="1"/>
    <col min="11" max="21" width="8.28515625" style="1" customWidth="1"/>
    <col min="22" max="16384" width="9.140625" style="1"/>
  </cols>
  <sheetData>
    <row r="1" spans="1:8" ht="18.75" customHeight="1" thickBot="1" x14ac:dyDescent="0.3">
      <c r="A1" s="16" t="s">
        <v>0</v>
      </c>
      <c r="B1" s="16" t="s">
        <v>1</v>
      </c>
      <c r="C1" s="15" t="s">
        <v>2</v>
      </c>
      <c r="D1" s="15" t="s">
        <v>3</v>
      </c>
      <c r="E1" s="16" t="s">
        <v>97</v>
      </c>
      <c r="F1" s="16" t="s">
        <v>93</v>
      </c>
      <c r="G1" s="17" t="s">
        <v>98</v>
      </c>
      <c r="H1" s="18" t="s">
        <v>94</v>
      </c>
    </row>
    <row r="2" spans="1:8" ht="15.75" outlineLevel="1" thickBot="1" x14ac:dyDescent="0.3">
      <c r="A2" s="42" t="s">
        <v>4</v>
      </c>
      <c r="B2" s="29" t="s">
        <v>103</v>
      </c>
      <c r="C2" s="43" t="s">
        <v>5</v>
      </c>
      <c r="D2" s="43" t="s">
        <v>122</v>
      </c>
      <c r="E2" s="44">
        <v>3</v>
      </c>
      <c r="F2" s="14"/>
      <c r="G2" s="8" t="str">
        <f>IF(F2="A",4*E2,IF(F2="B",3*E2,IF(F2="C",2*E2,IF(F2="D",1*E2,IF(F2="F",0,IF(F2="PASS","PASS",IF(F2="NOPASS",0,"")))))))</f>
        <v/>
      </c>
      <c r="H2" s="5" t="str">
        <f>IF(F2="PASS","PASSED",IF(F2="F","REPEAT",IF(F2="D","PASSED",IF(F2="NOPASS","REPEAT",IF(ISTEXT(F2),"APROVED","")))))</f>
        <v/>
      </c>
    </row>
    <row r="3" spans="1:8" ht="16.5" outlineLevel="1" thickTop="1" thickBot="1" x14ac:dyDescent="0.3">
      <c r="A3" s="12" t="s">
        <v>4</v>
      </c>
      <c r="B3" s="29" t="s">
        <v>104</v>
      </c>
      <c r="C3" s="22" t="s">
        <v>6</v>
      </c>
      <c r="D3" s="22" t="s">
        <v>123</v>
      </c>
      <c r="E3" s="21">
        <v>1</v>
      </c>
      <c r="F3" s="7"/>
      <c r="G3" s="8" t="str">
        <f>IF(F3="A",4*E3,IF(F3="B",3*E3,IF(F3="C",2*E3,IF(F3="D",1*E3,IF(F3="F",0,IF(F3="PASS","PASS",IF(F3="NOPASS",0,"")))))))</f>
        <v/>
      </c>
      <c r="H3" s="5" t="str">
        <f t="shared" ref="H3:H24" si="0">IF(F3="PASS","PASSED",IF(F3="F","REPEAT",IF(F3="D","PASSED",IF(F3="NOPASS","REPEAT",IF(ISTEXT(F3),"APROVED","")))))</f>
        <v/>
      </c>
    </row>
    <row r="4" spans="1:8" ht="31.5" outlineLevel="1" thickTop="1" thickBot="1" x14ac:dyDescent="0.3">
      <c r="A4" s="12" t="s">
        <v>4</v>
      </c>
      <c r="B4" s="29" t="s">
        <v>107</v>
      </c>
      <c r="C4" s="22" t="s">
        <v>108</v>
      </c>
      <c r="D4" s="22"/>
      <c r="E4" s="21">
        <v>3</v>
      </c>
      <c r="F4" s="7"/>
      <c r="G4" s="8" t="str">
        <f t="shared" ref="G4:G59" si="1">IF(F4="A",4*E4,IF(F4="B",3*E4,IF(F4="C",2*E4,IF(F4="D",1*E4,IF(F4="F",0,IF(F4="PASS","PASS",IF(F4="NOPASS",0,"")))))))</f>
        <v/>
      </c>
      <c r="H4" s="5" t="str">
        <f t="shared" si="0"/>
        <v/>
      </c>
    </row>
    <row r="5" spans="1:8" ht="16.5" outlineLevel="1" thickTop="1" thickBot="1" x14ac:dyDescent="0.3">
      <c r="A5" s="12" t="s">
        <v>4</v>
      </c>
      <c r="B5" s="29" t="s">
        <v>13</v>
      </c>
      <c r="C5" s="22" t="s">
        <v>7</v>
      </c>
      <c r="D5" s="22"/>
      <c r="E5" s="21">
        <v>3</v>
      </c>
      <c r="F5" s="7"/>
      <c r="G5" s="8" t="str">
        <f t="shared" si="1"/>
        <v/>
      </c>
      <c r="H5" s="5" t="str">
        <f t="shared" si="0"/>
        <v/>
      </c>
    </row>
    <row r="6" spans="1:8" ht="16.5" outlineLevel="1" thickTop="1" thickBot="1" x14ac:dyDescent="0.3">
      <c r="A6" s="12" t="s">
        <v>4</v>
      </c>
      <c r="B6" s="29" t="s">
        <v>105</v>
      </c>
      <c r="C6" s="22" t="s">
        <v>84</v>
      </c>
      <c r="D6" s="22"/>
      <c r="E6" s="21">
        <v>3</v>
      </c>
      <c r="F6" s="7"/>
      <c r="G6" s="8" t="str">
        <f t="shared" si="1"/>
        <v/>
      </c>
      <c r="H6" s="5" t="str">
        <f t="shared" si="0"/>
        <v/>
      </c>
    </row>
    <row r="7" spans="1:8" ht="16.5" outlineLevel="1" thickTop="1" thickBot="1" x14ac:dyDescent="0.3">
      <c r="A7" s="45" t="s">
        <v>4</v>
      </c>
      <c r="B7" s="29" t="s">
        <v>109</v>
      </c>
      <c r="C7" s="46" t="s">
        <v>110</v>
      </c>
      <c r="D7" s="46"/>
      <c r="E7" s="47">
        <v>3</v>
      </c>
      <c r="F7" s="7"/>
      <c r="G7" s="8" t="str">
        <f t="shared" si="1"/>
        <v/>
      </c>
      <c r="H7" s="5" t="str">
        <f t="shared" si="0"/>
        <v/>
      </c>
    </row>
    <row r="8" spans="1:8" ht="16.5" outlineLevel="1" thickTop="1" thickBot="1" x14ac:dyDescent="0.3">
      <c r="A8" s="5" t="s">
        <v>4</v>
      </c>
      <c r="B8" s="41" t="s">
        <v>18</v>
      </c>
      <c r="C8" s="6" t="s">
        <v>8</v>
      </c>
      <c r="D8" s="6" t="s">
        <v>9</v>
      </c>
      <c r="E8" s="5">
        <v>4</v>
      </c>
      <c r="F8" s="7"/>
      <c r="G8" s="8" t="str">
        <f t="shared" si="1"/>
        <v/>
      </c>
      <c r="H8" s="5" t="str">
        <f t="shared" si="0"/>
        <v/>
      </c>
    </row>
    <row r="9" spans="1:8" ht="16.5" outlineLevel="1" thickTop="1" thickBot="1" x14ac:dyDescent="0.3">
      <c r="A9" s="5" t="s">
        <v>4</v>
      </c>
      <c r="B9" s="29" t="s">
        <v>10</v>
      </c>
      <c r="C9" s="6" t="s">
        <v>11</v>
      </c>
      <c r="D9" s="6" t="s">
        <v>9</v>
      </c>
      <c r="E9" s="5">
        <v>3</v>
      </c>
      <c r="F9" s="7"/>
      <c r="G9" s="8" t="str">
        <f t="shared" si="1"/>
        <v/>
      </c>
      <c r="H9" s="5" t="str">
        <f t="shared" si="0"/>
        <v/>
      </c>
    </row>
    <row r="10" spans="1:8" ht="31.5" outlineLevel="1" thickTop="1" thickBot="1" x14ac:dyDescent="0.3">
      <c r="A10" s="5" t="s">
        <v>4</v>
      </c>
      <c r="B10" s="29" t="s">
        <v>107</v>
      </c>
      <c r="C10" s="6" t="s">
        <v>121</v>
      </c>
      <c r="E10" s="5">
        <v>3</v>
      </c>
      <c r="F10" s="7"/>
      <c r="G10" s="8" t="str">
        <f t="shared" si="1"/>
        <v/>
      </c>
      <c r="H10" s="5" t="str">
        <f t="shared" si="0"/>
        <v/>
      </c>
    </row>
    <row r="11" spans="1:8" ht="16.5" outlineLevel="1" thickTop="1" thickBot="1" x14ac:dyDescent="0.3">
      <c r="A11" s="5" t="s">
        <v>4</v>
      </c>
      <c r="B11" s="29" t="s">
        <v>111</v>
      </c>
      <c r="C11" s="6" t="s">
        <v>112</v>
      </c>
      <c r="E11" s="5">
        <v>1</v>
      </c>
      <c r="F11" s="7"/>
      <c r="G11" s="8" t="str">
        <f t="shared" si="1"/>
        <v/>
      </c>
      <c r="H11" s="5" t="str">
        <f t="shared" si="0"/>
        <v/>
      </c>
    </row>
    <row r="12" spans="1:8" ht="16.5" outlineLevel="1" thickTop="1" thickBot="1" x14ac:dyDescent="0.3">
      <c r="A12" s="5" t="s">
        <v>4</v>
      </c>
      <c r="B12" s="29" t="s">
        <v>102</v>
      </c>
      <c r="C12" s="6" t="s">
        <v>12</v>
      </c>
      <c r="D12" s="6" t="s">
        <v>13</v>
      </c>
      <c r="E12" s="5">
        <v>3</v>
      </c>
      <c r="F12" s="7"/>
      <c r="G12" s="8" t="str">
        <f t="shared" si="1"/>
        <v/>
      </c>
      <c r="H12" s="5" t="str">
        <f t="shared" si="0"/>
        <v/>
      </c>
    </row>
    <row r="13" spans="1:8" ht="16.5" outlineLevel="1" thickTop="1" thickBot="1" x14ac:dyDescent="0.3">
      <c r="A13" s="12" t="s">
        <v>4</v>
      </c>
      <c r="B13" s="29" t="s">
        <v>113</v>
      </c>
      <c r="C13" s="22" t="s">
        <v>114</v>
      </c>
      <c r="D13" s="22"/>
      <c r="E13" s="21">
        <v>3</v>
      </c>
      <c r="F13" s="13"/>
      <c r="G13" s="19" t="str">
        <f t="shared" si="1"/>
        <v/>
      </c>
      <c r="H13" s="5" t="str">
        <f t="shared" si="0"/>
        <v/>
      </c>
    </row>
    <row r="14" spans="1:8" ht="15.75" thickBot="1" x14ac:dyDescent="0.3">
      <c r="A14" s="16" t="s">
        <v>14</v>
      </c>
      <c r="B14" s="30"/>
      <c r="C14" s="3"/>
      <c r="D14" s="3"/>
      <c r="E14" s="16">
        <f>SUM(E2:E13)</f>
        <v>33</v>
      </c>
      <c r="F14" s="20" cm="1">
        <f t="array" ref="F14">SUMPRODUCT(E2:E13,--NOT(ISTEXT(G2:G13)))</f>
        <v>0</v>
      </c>
      <c r="G14" s="17" cm="1">
        <f t="array" ref="G14">IFERROR(((F14-(SUMPRODUCT((H2:H13="REPEAT")*(E2:E13))))/(E14-(SUMPRODUCT((F2:F13="PASS")*(E2:E13))))),"N/A")</f>
        <v>0</v>
      </c>
      <c r="H14" s="18" t="str">
        <f>IFERROR((SUMIF(G2:G13,"&lt;&gt;#N/A"))/(F14),"N/A")</f>
        <v>N/A</v>
      </c>
    </row>
    <row r="15" spans="1:8" ht="16.5" outlineLevel="1" thickTop="1" thickBot="1" x14ac:dyDescent="0.3">
      <c r="A15" s="12" t="s">
        <v>15</v>
      </c>
      <c r="B15" s="29" t="s">
        <v>16</v>
      </c>
      <c r="C15" s="22" t="s">
        <v>17</v>
      </c>
      <c r="D15" s="22" t="s">
        <v>18</v>
      </c>
      <c r="E15" s="21">
        <v>4</v>
      </c>
      <c r="F15" s="7"/>
      <c r="G15" s="8" t="str">
        <f t="shared" si="1"/>
        <v/>
      </c>
      <c r="H15" s="5" t="str">
        <f t="shared" si="0"/>
        <v/>
      </c>
    </row>
    <row r="16" spans="1:8" ht="16.5" outlineLevel="1" thickTop="1" thickBot="1" x14ac:dyDescent="0.3">
      <c r="A16" s="12" t="s">
        <v>15</v>
      </c>
      <c r="B16" s="29" t="s">
        <v>19</v>
      </c>
      <c r="C16" s="22" t="s">
        <v>20</v>
      </c>
      <c r="D16" s="22" t="s">
        <v>18</v>
      </c>
      <c r="E16" s="21">
        <v>4</v>
      </c>
      <c r="F16" s="7"/>
      <c r="G16" s="8" t="str">
        <f t="shared" si="1"/>
        <v/>
      </c>
      <c r="H16" s="5" t="str">
        <f t="shared" si="0"/>
        <v/>
      </c>
    </row>
    <row r="17" spans="1:31" ht="16.5" outlineLevel="1" thickTop="1" thickBot="1" x14ac:dyDescent="0.3">
      <c r="A17" s="12" t="s">
        <v>15</v>
      </c>
      <c r="B17" s="29" t="s">
        <v>21</v>
      </c>
      <c r="C17" s="22" t="s">
        <v>22</v>
      </c>
      <c r="D17" s="22" t="s">
        <v>23</v>
      </c>
      <c r="E17" s="21">
        <v>1</v>
      </c>
      <c r="F17" s="7"/>
      <c r="G17" s="8" t="str">
        <f t="shared" si="1"/>
        <v/>
      </c>
      <c r="H17" s="5" t="str">
        <f t="shared" si="0"/>
        <v/>
      </c>
    </row>
    <row r="18" spans="1:31" ht="31.5" outlineLevel="1" thickTop="1" thickBot="1" x14ac:dyDescent="0.3">
      <c r="A18" s="12" t="s">
        <v>15</v>
      </c>
      <c r="B18" s="29" t="s">
        <v>107</v>
      </c>
      <c r="C18" s="22" t="s">
        <v>139</v>
      </c>
      <c r="D18" s="22"/>
      <c r="E18" s="21">
        <v>3</v>
      </c>
      <c r="F18" s="7"/>
      <c r="G18" s="8" t="str">
        <f t="shared" si="1"/>
        <v/>
      </c>
      <c r="H18" s="5" t="str">
        <f t="shared" si="0"/>
        <v/>
      </c>
    </row>
    <row r="19" spans="1:31" ht="16.5" outlineLevel="1" thickTop="1" thickBot="1" x14ac:dyDescent="0.3">
      <c r="A19" s="45" t="s">
        <v>15</v>
      </c>
      <c r="B19" s="29" t="s">
        <v>24</v>
      </c>
      <c r="C19" s="46" t="s">
        <v>25</v>
      </c>
      <c r="D19" s="46" t="s">
        <v>18</v>
      </c>
      <c r="E19" s="47">
        <v>3</v>
      </c>
      <c r="F19" s="7"/>
      <c r="G19" s="8" t="str">
        <f t="shared" si="1"/>
        <v/>
      </c>
      <c r="H19" s="5" t="str">
        <f t="shared" si="0"/>
        <v/>
      </c>
    </row>
    <row r="20" spans="1:31" ht="16.5" outlineLevel="1" thickTop="1" thickBot="1" x14ac:dyDescent="0.3">
      <c r="A20" s="5" t="s">
        <v>15</v>
      </c>
      <c r="B20" s="41" t="s">
        <v>26</v>
      </c>
      <c r="C20" s="6" t="s">
        <v>27</v>
      </c>
      <c r="D20" s="6" t="s">
        <v>16</v>
      </c>
      <c r="E20" s="5">
        <v>3</v>
      </c>
      <c r="F20" s="7"/>
      <c r="G20" s="8" t="str">
        <f t="shared" si="1"/>
        <v/>
      </c>
      <c r="H20" s="5" t="str">
        <f t="shared" si="0"/>
        <v/>
      </c>
    </row>
    <row r="21" spans="1:31" ht="16.5" outlineLevel="1" thickTop="1" thickBot="1" x14ac:dyDescent="0.3">
      <c r="A21" s="5" t="s">
        <v>15</v>
      </c>
      <c r="B21" s="29" t="s">
        <v>28</v>
      </c>
      <c r="C21" s="6" t="s">
        <v>29</v>
      </c>
      <c r="D21" s="6" t="s">
        <v>19</v>
      </c>
      <c r="E21" s="5">
        <v>4</v>
      </c>
      <c r="F21" s="7"/>
      <c r="G21" s="8" t="str">
        <f t="shared" si="1"/>
        <v/>
      </c>
      <c r="H21" s="5" t="str">
        <f t="shared" si="0"/>
        <v/>
      </c>
    </row>
    <row r="22" spans="1:31" ht="31.5" outlineLevel="1" thickTop="1" thickBot="1" x14ac:dyDescent="0.3">
      <c r="A22" s="5" t="s">
        <v>15</v>
      </c>
      <c r="B22" s="29" t="s">
        <v>30</v>
      </c>
      <c r="C22" s="6" t="s">
        <v>31</v>
      </c>
      <c r="D22" s="6" t="s">
        <v>124</v>
      </c>
      <c r="E22" s="5">
        <v>1</v>
      </c>
      <c r="F22" s="7"/>
      <c r="G22" s="8" t="str">
        <f t="shared" si="1"/>
        <v/>
      </c>
      <c r="H22" s="5" t="str">
        <f t="shared" si="0"/>
        <v/>
      </c>
    </row>
    <row r="23" spans="1:31" ht="31.5" outlineLevel="1" thickTop="1" thickBot="1" x14ac:dyDescent="0.3">
      <c r="A23" s="5" t="s">
        <v>15</v>
      </c>
      <c r="B23" s="29" t="s">
        <v>107</v>
      </c>
      <c r="C23" s="6" t="s">
        <v>140</v>
      </c>
      <c r="E23" s="5">
        <v>3</v>
      </c>
      <c r="F23" s="7"/>
      <c r="G23" s="8" t="str">
        <f t="shared" si="1"/>
        <v/>
      </c>
      <c r="H23" s="5" t="str">
        <f t="shared" si="0"/>
        <v/>
      </c>
    </row>
    <row r="24" spans="1:31" ht="16.5" outlineLevel="1" thickTop="1" thickBot="1" x14ac:dyDescent="0.3">
      <c r="A24" s="5" t="s">
        <v>15</v>
      </c>
      <c r="B24" s="29" t="s">
        <v>32</v>
      </c>
      <c r="C24" s="6" t="s">
        <v>99</v>
      </c>
      <c r="D24" s="6" t="s">
        <v>125</v>
      </c>
      <c r="E24" s="5">
        <v>3</v>
      </c>
      <c r="F24" s="7"/>
      <c r="G24" s="8" t="str">
        <f t="shared" si="1"/>
        <v/>
      </c>
      <c r="H24" s="5" t="str">
        <f t="shared" si="0"/>
        <v/>
      </c>
    </row>
    <row r="25" spans="1:31" ht="16.5" outlineLevel="1" thickTop="1" thickBot="1" x14ac:dyDescent="0.3">
      <c r="A25" s="5" t="s">
        <v>15</v>
      </c>
      <c r="B25" s="31" t="s">
        <v>33</v>
      </c>
      <c r="C25" s="6" t="s">
        <v>92</v>
      </c>
      <c r="D25" s="6" t="s">
        <v>137</v>
      </c>
      <c r="E25" s="5">
        <v>3</v>
      </c>
      <c r="F25" s="7"/>
      <c r="G25" s="8" t="str">
        <f>IF(F25="A",4*E25,IF(F25="B",3*E25,IF(F25="C",2*E25,IF(F25="D",0,IF(F25="F",0,IF(F25="PASS","PASS",IF(F25="NOPASS",0,"")))))))</f>
        <v/>
      </c>
      <c r="H25" s="5" t="str">
        <f t="shared" ref="H25:H37" si="2">IF(F25="PASS","PASSED",IF(F25="F","REPEAT",IF(F25="D","REPEAT",IF(F25="NOPASS","REPEAT",IF(ISTEXT(F25),"APROVED","")))))</f>
        <v/>
      </c>
    </row>
    <row r="26" spans="1:31" ht="16.5" thickTop="1" thickBot="1" x14ac:dyDescent="0.3">
      <c r="A26" s="2" t="s">
        <v>34</v>
      </c>
      <c r="B26" s="30"/>
      <c r="C26" s="3"/>
      <c r="D26" s="3"/>
      <c r="E26" s="4">
        <f>SUM(E15:E25)</f>
        <v>32</v>
      </c>
      <c r="F26" s="23" cm="1">
        <f t="array" ref="F26">SUMPRODUCT(E15:E25,--NOT(ISTEXT(G15:G25)))</f>
        <v>0</v>
      </c>
      <c r="G26" s="17" cm="1">
        <f t="array" ref="G26">IFERROR(((F26-(SUMPRODUCT((H15:H25="REPEAT")*(E15:E25))))/(E26-(SUMPRODUCT((F15:F25="PASS")*(E15:E25))))),"N/A")</f>
        <v>0</v>
      </c>
      <c r="H26" s="18" t="str">
        <f>IFERROR((SUMIF(G15:G25,"&lt;&gt;#N/A"))/(F26),"N/A")</f>
        <v>N/A</v>
      </c>
    </row>
    <row r="27" spans="1:31" ht="16.5" outlineLevel="1" thickTop="1" thickBot="1" x14ac:dyDescent="0.3">
      <c r="A27" s="12" t="s">
        <v>35</v>
      </c>
      <c r="B27" s="29" t="s">
        <v>36</v>
      </c>
      <c r="C27" s="22" t="s">
        <v>86</v>
      </c>
      <c r="D27" s="22" t="s">
        <v>26</v>
      </c>
      <c r="E27" s="21">
        <v>3</v>
      </c>
      <c r="F27" s="7"/>
      <c r="G27" s="8" t="str">
        <f>IF(F27="A",4*E27,IF(F27="B",3*E27,IF(F27="C",2*E27,IF(F27="D",1*E27,IF(F27="F",0,IF(F27="PASS","PASS",IF(F27="NOPASS",0,"")))))))</f>
        <v/>
      </c>
      <c r="H27" s="5" t="str">
        <f t="shared" ref="H27" si="3">IF(F27="PASS","PASSED",IF(F27="F","REPEAT",IF(F27="D","PASSED",IF(F27="NOPASS","REPEAT",IF(ISTEXT(F27),"APROVED","")))))</f>
        <v/>
      </c>
    </row>
    <row r="28" spans="1:31" ht="16.5" outlineLevel="1" thickTop="1" thickBot="1" x14ac:dyDescent="0.3">
      <c r="A28" s="12" t="s">
        <v>35</v>
      </c>
      <c r="B28" s="31" t="s">
        <v>37</v>
      </c>
      <c r="C28" s="22" t="s">
        <v>85</v>
      </c>
      <c r="D28" s="22" t="s">
        <v>33</v>
      </c>
      <c r="E28" s="21">
        <v>1</v>
      </c>
      <c r="F28" s="7"/>
      <c r="G28" s="8" t="str">
        <f>IF(F28="A",4*E28,IF(F28="B",3*E28,IF(F28="C",2*E28,IF(F28="D",0,IF(F28="F",0,IF(F28="PASS","PASS",IF(F28="NOPASS",0,"")))))))</f>
        <v/>
      </c>
      <c r="H28" s="5" t="str">
        <f t="shared" si="2"/>
        <v/>
      </c>
    </row>
    <row r="29" spans="1:31" ht="16.5" outlineLevel="1" thickTop="1" thickBot="1" x14ac:dyDescent="0.3">
      <c r="A29" s="12" t="s">
        <v>35</v>
      </c>
      <c r="B29" s="31" t="s">
        <v>38</v>
      </c>
      <c r="C29" s="22" t="s">
        <v>129</v>
      </c>
      <c r="D29" s="22" t="s">
        <v>136</v>
      </c>
      <c r="E29" s="21">
        <v>3</v>
      </c>
      <c r="F29" s="7"/>
      <c r="G29" s="8" t="str">
        <f>IF(F29="A",4*E29,IF(F29="B",3*E29,IF(F29="C",2*E29,IF(F29="D",0,IF(F29="F",0,IF(F29="PASS","PASS",IF(F29="NOPASS",0,"")))))))</f>
        <v/>
      </c>
      <c r="H29" s="5" t="str">
        <f t="shared" si="2"/>
        <v/>
      </c>
    </row>
    <row r="30" spans="1:31" ht="16.5" outlineLevel="1" thickTop="1" thickBot="1" x14ac:dyDescent="0.3">
      <c r="A30" s="12" t="s">
        <v>35</v>
      </c>
      <c r="B30" s="29" t="s">
        <v>39</v>
      </c>
      <c r="C30" s="22" t="s">
        <v>100</v>
      </c>
      <c r="D30" s="22" t="s">
        <v>40</v>
      </c>
      <c r="E30" s="21">
        <v>4</v>
      </c>
      <c r="F30" s="7"/>
      <c r="G30" s="8" t="str">
        <f t="shared" si="1"/>
        <v/>
      </c>
      <c r="H30" s="5" t="str">
        <f t="shared" ref="H30" si="4">IF(F30="PASS","PASSED",IF(F30="F","REPEAT",IF(F30="D","PASSED",IF(F30="NOPASS","REPEAT",IF(ISTEXT(F30),"APROVED","")))))</f>
        <v/>
      </c>
    </row>
    <row r="31" spans="1:31" s="9" customFormat="1" ht="16.5" outlineLevel="1" thickTop="1" thickBot="1" x14ac:dyDescent="0.3">
      <c r="A31" s="12" t="s">
        <v>35</v>
      </c>
      <c r="B31" s="31" t="s">
        <v>41</v>
      </c>
      <c r="C31" s="22" t="s">
        <v>42</v>
      </c>
      <c r="D31" s="22" t="s">
        <v>43</v>
      </c>
      <c r="E31" s="21">
        <v>3</v>
      </c>
      <c r="F31" s="7"/>
      <c r="G31" s="8" t="str">
        <f>IF(F31="A",4*E31,IF(F31="B",3*E31,IF(F31="C",2*E31,IF(F31="D",0,IF(F31="F",0,IF(F31="PASS","PASS",IF(F31="NOPASS",0,"")))))))</f>
        <v/>
      </c>
      <c r="H31" s="5" t="str">
        <f t="shared" si="2"/>
        <v/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31.5" outlineLevel="1" thickTop="1" thickBot="1" x14ac:dyDescent="0.3">
      <c r="A32" s="45" t="s">
        <v>35</v>
      </c>
      <c r="B32" s="29" t="s">
        <v>44</v>
      </c>
      <c r="C32" s="46" t="s">
        <v>45</v>
      </c>
      <c r="D32" s="46" t="s">
        <v>127</v>
      </c>
      <c r="E32" s="47">
        <v>3</v>
      </c>
      <c r="F32" s="7"/>
      <c r="G32" s="8" t="str">
        <f t="shared" si="1"/>
        <v/>
      </c>
      <c r="H32" s="5" t="str">
        <f t="shared" ref="H32:H33" si="5">IF(F32="PASS","PASSED",IF(F32="F","REPEAT",IF(F32="D","PASSED",IF(F32="NOPASS","REPEAT",IF(ISTEXT(F32),"APROVED","")))))</f>
        <v/>
      </c>
    </row>
    <row r="33" spans="1:8" ht="16.5" outlineLevel="1" thickTop="1" thickBot="1" x14ac:dyDescent="0.3">
      <c r="A33" s="5" t="s">
        <v>35</v>
      </c>
      <c r="B33" s="41" t="s">
        <v>46</v>
      </c>
      <c r="C33" s="6" t="s">
        <v>47</v>
      </c>
      <c r="D33" s="6" t="s">
        <v>126</v>
      </c>
      <c r="E33" s="5">
        <v>3</v>
      </c>
      <c r="F33" s="7"/>
      <c r="G33" s="8" t="str">
        <f t="shared" si="1"/>
        <v/>
      </c>
      <c r="H33" s="5" t="str">
        <f t="shared" si="5"/>
        <v/>
      </c>
    </row>
    <row r="34" spans="1:8" ht="16.5" outlineLevel="1" thickTop="1" thickBot="1" x14ac:dyDescent="0.3">
      <c r="A34" s="5" t="s">
        <v>35</v>
      </c>
      <c r="B34" s="31" t="s">
        <v>48</v>
      </c>
      <c r="C34" s="6" t="s">
        <v>49</v>
      </c>
      <c r="D34" s="6" t="s">
        <v>50</v>
      </c>
      <c r="E34" s="5">
        <v>3</v>
      </c>
      <c r="F34" s="7"/>
      <c r="G34" s="8" t="str">
        <f>IF(F34="A",4*E34,IF(F34="B",3*E34,IF(F34="C",2*E34,IF(F34="D",0,IF(F34="F",0,IF(F34="PASS","PASS",IF(F34="NOPASS",0,"")))))))</f>
        <v/>
      </c>
      <c r="H34" s="5" t="str">
        <f t="shared" si="2"/>
        <v/>
      </c>
    </row>
    <row r="35" spans="1:8" ht="16.5" outlineLevel="1" thickTop="1" thickBot="1" x14ac:dyDescent="0.3">
      <c r="A35" s="5" t="s">
        <v>35</v>
      </c>
      <c r="B35" s="31" t="s">
        <v>51</v>
      </c>
      <c r="C35" s="6" t="s">
        <v>52</v>
      </c>
      <c r="D35" s="6" t="s">
        <v>38</v>
      </c>
      <c r="E35" s="5">
        <v>3</v>
      </c>
      <c r="F35" s="7"/>
      <c r="G35" s="8" t="str">
        <f>IF(F35="A",4*E35,IF(F35="B",3*E35,IF(F35="C",2*E35,IF(F35="D",0,IF(F35="F",0,IF(F35="PASS","PASS",IF(F35="NOPASS",0,"")))))))</f>
        <v/>
      </c>
      <c r="H35" s="5" t="str">
        <f t="shared" si="2"/>
        <v/>
      </c>
    </row>
    <row r="36" spans="1:8" ht="16.5" outlineLevel="1" thickTop="1" thickBot="1" x14ac:dyDescent="0.3">
      <c r="A36" s="5" t="s">
        <v>35</v>
      </c>
      <c r="B36" s="29" t="s">
        <v>53</v>
      </c>
      <c r="C36" s="6" t="s">
        <v>131</v>
      </c>
      <c r="D36" s="6" t="s">
        <v>128</v>
      </c>
      <c r="E36" s="5">
        <v>3</v>
      </c>
      <c r="F36" s="7"/>
      <c r="G36" s="8" t="str">
        <f t="shared" si="1"/>
        <v/>
      </c>
      <c r="H36" s="5" t="str">
        <f t="shared" ref="H36" si="6">IF(F36="PASS","PASSED",IF(F36="F","REPEAT",IF(F36="D","PASSED",IF(F36="NOPASS","REPEAT",IF(ISTEXT(F36),"APROVED","")))))</f>
        <v/>
      </c>
    </row>
    <row r="37" spans="1:8" ht="16.5" outlineLevel="1" thickTop="1" thickBot="1" x14ac:dyDescent="0.3">
      <c r="A37" s="5" t="s">
        <v>35</v>
      </c>
      <c r="B37" s="31" t="s">
        <v>54</v>
      </c>
      <c r="C37" s="6" t="s">
        <v>55</v>
      </c>
      <c r="D37" s="6" t="s">
        <v>56</v>
      </c>
      <c r="E37" s="5">
        <v>3</v>
      </c>
      <c r="F37" s="7"/>
      <c r="G37" s="8" t="str">
        <f>IF(F37="A",4*E37,IF(F37="B",3*E37,IF(F37="C",2*E37,IF(F37="D",0,IF(F37="F",0,IF(F37="PASS","PASS",IF(F37="NOPASS",0,"")))))))</f>
        <v/>
      </c>
      <c r="H37" s="5" t="str">
        <f t="shared" si="2"/>
        <v/>
      </c>
    </row>
    <row r="38" spans="1:8" ht="16.5" thickTop="1" thickBot="1" x14ac:dyDescent="0.3">
      <c r="A38" s="2" t="s">
        <v>57</v>
      </c>
      <c r="B38" s="30"/>
      <c r="C38" s="3"/>
      <c r="D38" s="3"/>
      <c r="E38" s="4">
        <f>SUM(E27:E37)</f>
        <v>32</v>
      </c>
      <c r="F38" s="23" cm="1">
        <f t="array" ref="F38">SUMPRODUCT(E27:E37,--NOT(ISTEXT(G27:G37)))</f>
        <v>0</v>
      </c>
      <c r="G38" s="17" cm="1">
        <f t="array" ref="G38">IFERROR(((F38-(SUMPRODUCT((H27:H37="REPEAT")*(E27:E37))))/(E38-(SUMPRODUCT((F27:F37="PASS")*(E27:E37))))),"N/A")</f>
        <v>0</v>
      </c>
      <c r="H38" s="18" t="str">
        <f>IFERROR((SUMIF(G27:G37,"&lt;&gt;#N/A"))/(F38),"N/A")</f>
        <v>N/A</v>
      </c>
    </row>
    <row r="39" spans="1:8" ht="16.5" outlineLevel="1" thickTop="1" thickBot="1" x14ac:dyDescent="0.3">
      <c r="A39" s="12" t="s">
        <v>58</v>
      </c>
      <c r="B39" s="31" t="s">
        <v>72</v>
      </c>
      <c r="C39" s="22" t="s">
        <v>130</v>
      </c>
      <c r="D39" s="22" t="s">
        <v>59</v>
      </c>
      <c r="E39" s="21">
        <v>3</v>
      </c>
      <c r="F39" s="7"/>
      <c r="G39" s="8" t="str">
        <f>IF(F39="A",4*E39,IF(F39="B",3*E39,IF(F39="C",2*E39,IF(F39="D",0,IF(F39="F",0,IF(F39="PASS","PASS",IF(F39="NOPASS",0,"")))))))</f>
        <v/>
      </c>
      <c r="H39" s="5" t="str">
        <f t="shared" ref="H39:H48" si="7">IF(F39="PASS","PASSED",IF(F39="F","REPEAT",IF(F39="D","REPEAT",IF(F39="NOPASS","REPEAT",IF(ISTEXT(F39),"APROVED","")))))</f>
        <v/>
      </c>
    </row>
    <row r="40" spans="1:8" ht="16.5" outlineLevel="1" thickTop="1" thickBot="1" x14ac:dyDescent="0.3">
      <c r="A40" s="12" t="s">
        <v>58</v>
      </c>
      <c r="B40" s="31" t="s">
        <v>60</v>
      </c>
      <c r="C40" s="22" t="s">
        <v>61</v>
      </c>
      <c r="D40" s="22" t="s">
        <v>48</v>
      </c>
      <c r="E40" s="21">
        <v>3</v>
      </c>
      <c r="F40" s="7"/>
      <c r="G40" s="8" t="str">
        <f>IF(F40="A",4*E40,IF(F40="B",3*E40,IF(F40="C",2*E40,IF(F40="D",0,IF(F40="F",0,IF(F40="PASS","PASS",IF(F40="NOPASS",0,"")))))))</f>
        <v/>
      </c>
      <c r="H40" s="5" t="str">
        <f t="shared" si="7"/>
        <v/>
      </c>
    </row>
    <row r="41" spans="1:8" ht="16.5" outlineLevel="1" thickTop="1" thickBot="1" x14ac:dyDescent="0.3">
      <c r="A41" s="12" t="s">
        <v>58</v>
      </c>
      <c r="B41" s="31" t="s">
        <v>62</v>
      </c>
      <c r="C41" s="22" t="s">
        <v>63</v>
      </c>
      <c r="D41" s="22" t="s">
        <v>133</v>
      </c>
      <c r="E41" s="21">
        <v>3</v>
      </c>
      <c r="F41" s="7"/>
      <c r="G41" s="8" t="str">
        <f>IF(F41="A",4*E41,IF(F41="B",3*E41,IF(F41="C",2*E41,IF(F41="D",0,IF(F41="F",0,IF(F41="PASS","PASS",IF(F41="NOPASS",0,"")))))))</f>
        <v/>
      </c>
      <c r="H41" s="5" t="str">
        <f t="shared" si="7"/>
        <v/>
      </c>
    </row>
    <row r="42" spans="1:8" ht="16.5" outlineLevel="1" thickTop="1" thickBot="1" x14ac:dyDescent="0.3">
      <c r="A42" s="12" t="s">
        <v>58</v>
      </c>
      <c r="B42" s="29" t="s">
        <v>64</v>
      </c>
      <c r="C42" s="22" t="s">
        <v>65</v>
      </c>
      <c r="D42" s="22" t="s">
        <v>134</v>
      </c>
      <c r="E42" s="21">
        <v>1</v>
      </c>
      <c r="F42" s="7"/>
      <c r="G42" s="8" t="str">
        <f t="shared" si="1"/>
        <v/>
      </c>
      <c r="H42" s="5" t="str">
        <f t="shared" ref="H42" si="8">IF(F42="PASS","PASSED",IF(F42="F","REPEAT",IF(F42="D","PASSED",IF(F42="NOPASS","REPEAT",IF(ISTEXT(F42),"APROVED","")))))</f>
        <v/>
      </c>
    </row>
    <row r="43" spans="1:8" ht="31.5" outlineLevel="1" thickTop="1" thickBot="1" x14ac:dyDescent="0.3">
      <c r="A43" s="12" t="s">
        <v>58</v>
      </c>
      <c r="B43" s="31" t="s">
        <v>95</v>
      </c>
      <c r="C43" s="22" t="s">
        <v>90</v>
      </c>
      <c r="D43" s="22" t="s">
        <v>132</v>
      </c>
      <c r="E43" s="21">
        <v>1</v>
      </c>
      <c r="F43" s="7"/>
      <c r="G43" s="8" t="str">
        <f>IF(F43="A",4*E43,IF(F43="B",3*E43,IF(F43="C",2*E43,IF(F43="D",0,IF(F43="F",0,IF(F43="PASS","PASS",IF(F43="NOPASS",0,"")))))))</f>
        <v/>
      </c>
      <c r="H43" s="5" t="str">
        <f t="shared" si="7"/>
        <v/>
      </c>
    </row>
    <row r="44" spans="1:8" ht="16.5" outlineLevel="1" thickTop="1" thickBot="1" x14ac:dyDescent="0.3">
      <c r="A44" s="45" t="s">
        <v>58</v>
      </c>
      <c r="B44" s="29" t="s">
        <v>96</v>
      </c>
      <c r="C44" s="46" t="s">
        <v>67</v>
      </c>
      <c r="D44" s="46" t="s">
        <v>66</v>
      </c>
      <c r="E44" s="47">
        <v>3</v>
      </c>
      <c r="F44" s="7"/>
      <c r="G44" s="8" t="str">
        <f t="shared" si="1"/>
        <v/>
      </c>
      <c r="H44" s="5" t="str">
        <f t="shared" ref="H44" si="9">IF(F44="PASS","PASSED",IF(F44="F","REPEAT",IF(F44="D","PASSED",IF(F44="NOPASS","REPEAT",IF(ISTEXT(F44),"APROVED","")))))</f>
        <v/>
      </c>
    </row>
    <row r="45" spans="1:8" ht="16.5" outlineLevel="1" thickTop="1" thickBot="1" x14ac:dyDescent="0.3">
      <c r="A45" s="5" t="s">
        <v>58</v>
      </c>
      <c r="B45" s="48" t="s">
        <v>68</v>
      </c>
      <c r="C45" s="6" t="s">
        <v>91</v>
      </c>
      <c r="D45" s="6" t="s">
        <v>69</v>
      </c>
      <c r="E45" s="5">
        <v>3</v>
      </c>
      <c r="F45" s="7"/>
      <c r="G45" s="8" t="str">
        <f>IF(F45="A",4*E45,IF(F45="B",3*E45,IF(F45="C",2*E45,IF(F45="D",0,IF(F45="F",0,IF(F45="PASS","PASS",IF(F45="NOPASS",0,"")))))))</f>
        <v/>
      </c>
      <c r="H45" s="5" t="str">
        <f t="shared" si="7"/>
        <v/>
      </c>
    </row>
    <row r="46" spans="1:8" ht="16.5" outlineLevel="1" thickTop="1" thickBot="1" x14ac:dyDescent="0.3">
      <c r="A46" s="5" t="s">
        <v>58</v>
      </c>
      <c r="B46" s="31" t="s">
        <v>70</v>
      </c>
      <c r="C46" s="6" t="s">
        <v>71</v>
      </c>
      <c r="D46" s="6" t="s">
        <v>72</v>
      </c>
      <c r="E46" s="5">
        <v>3</v>
      </c>
      <c r="F46" s="7"/>
      <c r="G46" s="8" t="str">
        <f>IF(F46="A",4*E46,IF(F46="B",3*E46,IF(F46="C",2*E46,IF(F46="D",0,IF(F46="F",0,IF(F46="PASS","PASS",IF(F46="NOPASS",0,"")))))))</f>
        <v/>
      </c>
      <c r="H46" s="5" t="str">
        <f t="shared" si="7"/>
        <v/>
      </c>
    </row>
    <row r="47" spans="1:8" ht="31.5" outlineLevel="1" thickTop="1" thickBot="1" x14ac:dyDescent="0.3">
      <c r="A47" s="5" t="s">
        <v>58</v>
      </c>
      <c r="B47" s="31" t="s">
        <v>115</v>
      </c>
      <c r="C47" s="6" t="s">
        <v>116</v>
      </c>
      <c r="E47" s="5">
        <v>3</v>
      </c>
      <c r="F47" s="7"/>
      <c r="G47" s="8" t="str">
        <f>IF(F47="A",4*E47,IF(F47="B",3*E47,IF(F47="C",2*E47,IF(F47="D",0,IF(F47="F",0,IF(F47="PASS","PASS",IF(F47="NOPASS",0,"")))))))</f>
        <v/>
      </c>
      <c r="H47" s="5" t="str">
        <f t="shared" si="7"/>
        <v/>
      </c>
    </row>
    <row r="48" spans="1:8" ht="16.5" outlineLevel="1" thickTop="1" thickBot="1" x14ac:dyDescent="0.3">
      <c r="A48" s="5" t="s">
        <v>58</v>
      </c>
      <c r="B48" s="31" t="s">
        <v>73</v>
      </c>
      <c r="C48" s="6" t="s">
        <v>89</v>
      </c>
      <c r="D48" s="6" t="s">
        <v>74</v>
      </c>
      <c r="E48" s="5">
        <v>2</v>
      </c>
      <c r="F48" s="7"/>
      <c r="G48" s="8" t="str">
        <f>IF(F48="A",4*E48,IF(F48="B",3*E48,IF(F48="C",2*E48,IF(F48="D",0,IF(F48="F",0,IF(F48="PASS","PASS",IF(F48="NOPASS",0,"")))))))</f>
        <v/>
      </c>
      <c r="H48" s="5" t="str">
        <f t="shared" si="7"/>
        <v/>
      </c>
    </row>
    <row r="49" spans="1:11" ht="16.5" outlineLevel="1" thickTop="1" thickBot="1" x14ac:dyDescent="0.3">
      <c r="A49" s="5" t="s">
        <v>58</v>
      </c>
      <c r="B49" s="29" t="s">
        <v>75</v>
      </c>
      <c r="C49" s="6" t="s">
        <v>101</v>
      </c>
      <c r="E49" s="5">
        <v>3</v>
      </c>
      <c r="F49" s="7"/>
      <c r="G49" s="8" t="str">
        <f t="shared" si="1"/>
        <v/>
      </c>
      <c r="H49" s="5" t="str">
        <f t="shared" ref="H49:H50" si="10">IF(F49="PASS","PASSED",IF(F49="F","REPEAT",IF(F49="D","PASSED",IF(F49="NOPASS","REPEAT",IF(ISTEXT(F49),"APROVED","")))))</f>
        <v/>
      </c>
    </row>
    <row r="50" spans="1:11" ht="16.5" outlineLevel="1" thickTop="1" thickBot="1" x14ac:dyDescent="0.3">
      <c r="A50" s="5" t="s">
        <v>58</v>
      </c>
      <c r="B50" s="29" t="s">
        <v>111</v>
      </c>
      <c r="C50" s="6" t="s">
        <v>112</v>
      </c>
      <c r="E50" s="5">
        <v>1</v>
      </c>
      <c r="F50" s="7"/>
      <c r="G50" s="8" t="str">
        <f t="shared" si="1"/>
        <v/>
      </c>
      <c r="H50" s="5" t="str">
        <f t="shared" si="10"/>
        <v/>
      </c>
    </row>
    <row r="51" spans="1:11" ht="16.5" thickTop="1" thickBot="1" x14ac:dyDescent="0.3">
      <c r="A51" s="26" t="s">
        <v>76</v>
      </c>
      <c r="B51" s="30"/>
      <c r="C51" s="3"/>
      <c r="D51" s="3"/>
      <c r="E51" s="4">
        <f>SUM(E39:E50)</f>
        <v>29</v>
      </c>
      <c r="F51" s="23" cm="1">
        <f t="array" ref="F51">SUMPRODUCT(E39:E50,--NOT(ISTEXT(G39:G50)))</f>
        <v>0</v>
      </c>
      <c r="G51" s="17" cm="1">
        <f t="array" ref="G51">IFERROR(((F51-(SUMPRODUCT((H39:H50="REPEAT")*(E39:E50))))/(E51-(SUMPRODUCT((F39:F50="PASS")*(E39:E50))))),"N/A")</f>
        <v>0</v>
      </c>
      <c r="H51" s="18" t="str">
        <f>IFERROR((SUMIF(G39:G50,"&lt;&gt;#N/A"))/(F51),"N/A")</f>
        <v>N/A</v>
      </c>
    </row>
    <row r="52" spans="1:11" ht="31.5" outlineLevel="1" thickTop="1" thickBot="1" x14ac:dyDescent="0.3">
      <c r="A52" s="12" t="s">
        <v>77</v>
      </c>
      <c r="B52" s="31" t="s">
        <v>78</v>
      </c>
      <c r="C52" s="22" t="s">
        <v>87</v>
      </c>
      <c r="D52" s="22" t="s">
        <v>135</v>
      </c>
      <c r="E52" s="21">
        <v>2</v>
      </c>
      <c r="F52" s="7"/>
      <c r="G52" s="8" t="str">
        <f>IF(F52="A",4*E52,IF(F52="B",3*E52,IF(F52="C",2*E52,IF(F52="D",0,IF(F52="F",0,IF(F52="PASS","PASS",IF(F52="NOPASS",0,"")))))))</f>
        <v/>
      </c>
      <c r="H52" s="5" t="str">
        <f t="shared" ref="H52:H54" si="11">IF(F52="PASS","PASSED",IF(F52="F","REPEAT",IF(F52="D","REPEAT",IF(F52="NOPASS","REPEAT",IF(ISTEXT(F52),"APROVED","")))))</f>
        <v/>
      </c>
    </row>
    <row r="53" spans="1:11" ht="31.5" outlineLevel="1" thickTop="1" thickBot="1" x14ac:dyDescent="0.3">
      <c r="A53" s="12" t="s">
        <v>77</v>
      </c>
      <c r="B53" s="29" t="s">
        <v>109</v>
      </c>
      <c r="C53" s="22" t="s">
        <v>117</v>
      </c>
      <c r="D53" s="22"/>
      <c r="E53" s="21">
        <v>3</v>
      </c>
      <c r="F53" s="7"/>
      <c r="G53" s="8" t="str">
        <f t="shared" si="1"/>
        <v/>
      </c>
      <c r="H53" s="5" t="str">
        <f t="shared" ref="H53" si="12">IF(F53="PASS","PASSED",IF(F53="F","REPEAT",IF(F53="D","PASSED",IF(F53="NOPASS","REPEAT",IF(ISTEXT(F53),"APROVED","")))))</f>
        <v/>
      </c>
      <c r="K53" s="10"/>
    </row>
    <row r="54" spans="1:11" ht="16.5" outlineLevel="1" thickTop="1" thickBot="1" x14ac:dyDescent="0.3">
      <c r="A54" s="12" t="s">
        <v>77</v>
      </c>
      <c r="B54" s="31" t="s">
        <v>106</v>
      </c>
      <c r="C54" s="22" t="s">
        <v>118</v>
      </c>
      <c r="D54" s="22"/>
      <c r="E54" s="21">
        <v>3</v>
      </c>
      <c r="F54" s="7"/>
      <c r="G54" s="8" t="str">
        <f>IF(F54="A",4*E54,IF(F54="B",3*E54,IF(F54="C",2*E54,IF(F54="D",0,IF(F54="F",0,IF(F54="PASS","PASS",IF(F54="NOPASS",0,"")))))))</f>
        <v/>
      </c>
      <c r="H54" s="5" t="str">
        <f t="shared" si="11"/>
        <v/>
      </c>
    </row>
    <row r="55" spans="1:11" ht="16.5" outlineLevel="1" thickTop="1" thickBot="1" x14ac:dyDescent="0.3">
      <c r="A55" s="12" t="s">
        <v>77</v>
      </c>
      <c r="B55" s="29" t="s">
        <v>79</v>
      </c>
      <c r="C55" s="22" t="s">
        <v>80</v>
      </c>
      <c r="D55" s="22" t="s">
        <v>16</v>
      </c>
      <c r="E55" s="21">
        <v>3</v>
      </c>
      <c r="F55" s="7"/>
      <c r="G55" s="8" t="str">
        <f>IF(F55="A",4*E55,IF(F55="B",3*E55,IF(F55="C",2*E55,IF(F55="D",1*E55,IF(F55="F",0,IF(F55="PASS","PASS",IF(F55="NOPASS",0,"")))))))</f>
        <v/>
      </c>
      <c r="H55" s="5" t="str">
        <f>IF(F55="PASS","PASSED",IF(F55="F","REPEAT",IF(F55="D","PASSED",IF(F55="NOPASS","REPEAT",IF(ISTEXT(F55),"APROVED","")))))</f>
        <v/>
      </c>
    </row>
    <row r="56" spans="1:11" ht="16.5" outlineLevel="1" thickTop="1" thickBot="1" x14ac:dyDescent="0.3">
      <c r="A56" s="45" t="s">
        <v>77</v>
      </c>
      <c r="B56" s="29" t="s">
        <v>75</v>
      </c>
      <c r="C56" s="46" t="s">
        <v>101</v>
      </c>
      <c r="D56" s="46"/>
      <c r="E56" s="47">
        <v>3</v>
      </c>
      <c r="F56" s="7"/>
      <c r="G56" s="8" t="str">
        <f>IF(F56="A",4*E56,IF(F56="B",3*E56,IF(F56="C",2*E56,IF(F56="D",1*E56,IF(F56="F",0,IF(F56="PASS","PASS",IF(F56="NOPASS",0,"")))))))</f>
        <v/>
      </c>
      <c r="H56" s="5" t="str">
        <f>IF(F56="PASS","PASSED",IF(F56="F","REPEAT",IF(F56="D","PASSED",IF(F56="NOPASS","REPEAT",IF(ISTEXT(F56),"APROVED","")))))</f>
        <v/>
      </c>
    </row>
    <row r="57" spans="1:11" ht="31.5" outlineLevel="1" thickTop="1" thickBot="1" x14ac:dyDescent="0.3">
      <c r="A57" s="5" t="s">
        <v>77</v>
      </c>
      <c r="B57" s="48" t="s">
        <v>81</v>
      </c>
      <c r="C57" s="6" t="s">
        <v>88</v>
      </c>
      <c r="D57" s="6" t="s">
        <v>138</v>
      </c>
      <c r="E57" s="5">
        <v>4</v>
      </c>
      <c r="F57" s="7"/>
      <c r="G57" s="8" t="str">
        <f>IF(F57="A",4*E57,IF(F57="B",3*E57,IF(F57="C",2*E57,IF(F57="D",0,IF(F57="F",0,IF(F57="PASS","PASS",IF(F57="NOPASS",0,"")))))))</f>
        <v/>
      </c>
      <c r="H57" s="5" t="str">
        <f>IF(F57="PASS","PASSED",IF(F57="F","REPEAT",IF(F57="D","REPEAT",IF(F57="NOPASS","REPEAT",IF(ISTEXT(F57),"APROVED","")))))</f>
        <v/>
      </c>
    </row>
    <row r="58" spans="1:11" ht="16.5" outlineLevel="1" thickTop="1" thickBot="1" x14ac:dyDescent="0.3">
      <c r="A58" s="5" t="s">
        <v>77</v>
      </c>
      <c r="B58" s="29" t="s">
        <v>75</v>
      </c>
      <c r="C58" s="6" t="s">
        <v>101</v>
      </c>
      <c r="E58" s="5">
        <v>3</v>
      </c>
      <c r="F58" s="7"/>
      <c r="G58" s="8" t="str">
        <f t="shared" si="1"/>
        <v/>
      </c>
      <c r="H58" s="5" t="str">
        <f t="shared" ref="H58:H59" si="13">IF(F58="PASS","PASSED",IF(F58="F","REPEAT",IF(F58="D","PASSED",IF(F58="NOPASS","REPEAT",IF(ISTEXT(F58),"APROVED","")))))</f>
        <v/>
      </c>
    </row>
    <row r="59" spans="1:11" ht="16.5" outlineLevel="1" thickTop="1" thickBot="1" x14ac:dyDescent="0.3">
      <c r="A59" s="5" t="s">
        <v>77</v>
      </c>
      <c r="B59" s="29" t="s">
        <v>75</v>
      </c>
      <c r="C59" s="6" t="s">
        <v>101</v>
      </c>
      <c r="E59" s="5">
        <v>3</v>
      </c>
      <c r="F59" s="7"/>
      <c r="G59" s="8" t="str">
        <f t="shared" si="1"/>
        <v/>
      </c>
      <c r="H59" s="5" t="str">
        <f t="shared" si="13"/>
        <v/>
      </c>
    </row>
    <row r="60" spans="1:11" ht="15.75" thickBot="1" x14ac:dyDescent="0.3">
      <c r="A60" s="28" t="s">
        <v>82</v>
      </c>
      <c r="B60" s="32"/>
      <c r="C60" s="3"/>
      <c r="D60" s="3"/>
      <c r="E60" s="16">
        <f>SUM(E52:E59)</f>
        <v>24</v>
      </c>
      <c r="F60" s="16" cm="1">
        <f t="array" ref="F60">SUMPRODUCT(E52:E59,--NOT(ISTEXT(G52:G59)))</f>
        <v>0</v>
      </c>
      <c r="G60" s="17" cm="1">
        <f t="array" ref="G60">IFERROR(((F60-(SUMPRODUCT((H52:H59="REPEAT")*(E52:E59))))/(E60-(SUMPRODUCT((F52:F59="PASS")*(E52:E59))))),"N/A")</f>
        <v>0</v>
      </c>
      <c r="H60" s="18" t="str">
        <f>IFERROR((SUMIF(G52:G59,"&lt;&gt;#N/A"))/(F60),"N/A")</f>
        <v>N/A</v>
      </c>
    </row>
    <row r="61" spans="1:11" ht="15.75" thickBot="1" x14ac:dyDescent="0.3">
      <c r="A61" s="27" t="s">
        <v>83</v>
      </c>
      <c r="B61" s="33"/>
      <c r="C61" s="11"/>
      <c r="D61" s="11"/>
      <c r="E61" s="34">
        <f>SUM(E2:E13,E15:E25,E27:E37,E39:E50,E52:E59)</f>
        <v>150</v>
      </c>
      <c r="F61" s="34" cm="1">
        <f t="array" ref="F61">SUM(F14,F26,F38,F51,F60)-(SUMPRODUCT((F2:F59="F")*(E2:E59)))</f>
        <v>0</v>
      </c>
      <c r="G61" s="24">
        <f>F61/E62</f>
        <v>0</v>
      </c>
      <c r="H61" s="25" t="str">
        <f>IFERROR((SUMPRODUCT((SUMIF(G2:G13,"&lt;&gt;#N/A"))+(SUMIF(G15:G25,"&lt;&gt;#N/A"))+(SUMIF(G27:G37,"&lt;&gt;#N/A"))+(SUMIF(G39:G50,"&lt;&gt;#N/A"))+(SUMIF(G52:G59,"&lt;&gt;#N/A"))))/(SUM(F14,F26,F38,F51,F60)), "0.00")</f>
        <v>0.00</v>
      </c>
    </row>
    <row r="62" spans="1:11" x14ac:dyDescent="0.25">
      <c r="D62" s="36" t="s">
        <v>119</v>
      </c>
      <c r="E62" s="35" cm="1">
        <f t="array" ref="E62">E61-(SUMPRODUCT((F2:F59="PASS")*(E2:E59)))</f>
        <v>150</v>
      </c>
      <c r="F62" s="5"/>
      <c r="G62" s="37"/>
    </row>
    <row r="63" spans="1:11" x14ac:dyDescent="0.25">
      <c r="B63" s="49" t="s">
        <v>141</v>
      </c>
      <c r="D63" s="38" t="s">
        <v>120</v>
      </c>
      <c r="E63" s="39"/>
      <c r="F63" s="40">
        <f>E62-F61</f>
        <v>150</v>
      </c>
    </row>
  </sheetData>
  <phoneticPr fontId="9" type="noConversion"/>
  <dataValidations count="1">
    <dataValidation type="list" showInputMessage="1" showErrorMessage="1" sqref="F15:F25 F2:F13 F27:F37 F39:F50 F52:F59" xr:uid="{FCE5FCD5-142C-457A-9011-60BEAAFB6EA5}">
      <formula1>" ,A,B,C,D,F,PASS,NOPASS"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INME 2022 Curriculum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Axel Flores</cp:lastModifiedBy>
  <cp:revision/>
  <dcterms:created xsi:type="dcterms:W3CDTF">2023-09-30T23:58:56Z</dcterms:created>
  <dcterms:modified xsi:type="dcterms:W3CDTF">2023-10-08T04:08:14Z</dcterms:modified>
  <cp:category/>
  <cp:contentStatus/>
</cp:coreProperties>
</file>