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3655" windowHeight="99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3" i="1"/>
  <c r="C14"/>
  <c r="E14"/>
  <c r="J14"/>
  <c r="J3"/>
  <c r="J4"/>
  <c r="J16" s="1"/>
  <c r="E3"/>
  <c r="E4"/>
  <c r="E17" s="1"/>
  <c r="E15"/>
  <c r="J15"/>
  <c r="E6"/>
  <c r="E21" s="1"/>
  <c r="F21" s="1"/>
  <c r="H21" s="1"/>
  <c r="E10" l="1"/>
  <c r="F10" s="1"/>
  <c r="H10" s="1"/>
  <c r="E19"/>
  <c r="F19" s="1"/>
  <c r="H19" s="1"/>
  <c r="J5"/>
  <c r="J17"/>
  <c r="E16"/>
  <c r="E8"/>
  <c r="F8" s="1"/>
  <c r="H8" s="1"/>
  <c r="J7"/>
  <c r="K7" s="1"/>
  <c r="M7" s="1"/>
  <c r="J9"/>
  <c r="K9" s="1"/>
  <c r="M9" s="1"/>
  <c r="J6"/>
  <c r="E5"/>
  <c r="J18" l="1"/>
  <c r="K18" s="1"/>
  <c r="J20"/>
  <c r="K20" s="1"/>
  <c r="M20" s="1"/>
  <c r="J21"/>
  <c r="J19"/>
  <c r="J10"/>
  <c r="K10" s="1"/>
  <c r="M10" s="1"/>
  <c r="J8"/>
  <c r="K8" s="1"/>
  <c r="M8" s="1"/>
  <c r="E18"/>
  <c r="E7"/>
  <c r="F7" s="1"/>
  <c r="H7" s="1"/>
  <c r="E20"/>
  <c r="E9"/>
  <c r="F9" s="1"/>
  <c r="H9" s="1"/>
</calcChain>
</file>

<file path=xl/sharedStrings.xml><?xml version="1.0" encoding="utf-8"?>
<sst xmlns="http://schemas.openxmlformats.org/spreadsheetml/2006/main" count="57" uniqueCount="20">
  <si>
    <t>*Avant simulation</t>
  </si>
  <si>
    <t>x:</t>
  </si>
  <si>
    <t>Gauche</t>
  </si>
  <si>
    <t>Droite</t>
  </si>
  <si>
    <t>y:</t>
  </si>
  <si>
    <t>x=</t>
  </si>
  <si>
    <t>K=</t>
  </si>
  <si>
    <t>demi-support=</t>
  </si>
  <si>
    <t>t1=</t>
  </si>
  <si>
    <t>bras 1=</t>
  </si>
  <si>
    <t>t2=</t>
  </si>
  <si>
    <t>*180-angle</t>
  </si>
  <si>
    <t>bras 2=</t>
  </si>
  <si>
    <t>angle arccos() (t1)=</t>
  </si>
  <si>
    <t>angle arccos() (t2)=</t>
  </si>
  <si>
    <t>angle arcsin() (t1)=</t>
  </si>
  <si>
    <t>angle arcsin() (t2)=</t>
  </si>
  <si>
    <t>*Après simulation</t>
  </si>
  <si>
    <t>*ABS(angle)</t>
  </si>
  <si>
    <t>OU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</si>
</sst>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/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5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NumberFormat="1" applyFont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43">
    <dxf>
      <numFmt numFmtId="0" formatCode="General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numFmt numFmtId="0" formatCode="General"/>
    </dxf>
    <dxf>
      <font>
        <b val="0"/>
        <i val="0"/>
      </font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numFmt numFmtId="0" formatCode="General"/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font>
        <b val="0"/>
        <i val="0"/>
      </font>
      <numFmt numFmtId="0" formatCode="General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 val="0"/>
        <i val="0"/>
      </font>
      <alignment horizontal="lef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readingOrder="0"/>
    </dxf>
    <dxf>
      <alignment horizontal="left" vertical="bottom" textRotation="0" wrapText="0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au5" displayName="Tableau5" ref="B2:M10" headerRowCount="0" totalsRowShown="0" headerRowDxfId="42">
  <tableColumns count="12">
    <tableColumn id="1" name="Colonne1" headerRowDxfId="41"/>
    <tableColumn id="2" name="Colonne2" headerRowDxfId="40"/>
    <tableColumn id="3" name="Colonne3" headerRowDxfId="39" dataDxfId="38"/>
    <tableColumn id="4" name="Colonne4" headerRowDxfId="37" dataDxfId="36"/>
    <tableColumn id="5" name="Colonne5" headerRowDxfId="35" dataDxfId="34">
      <calculatedColumnFormula>D3*180/PI()</calculatedColumnFormula>
    </tableColumn>
    <tableColumn id="11" name="Colonne11" headerRowDxfId="33" dataDxfId="32"/>
    <tableColumn id="6" name="Colonne6" headerRowDxfId="31" dataDxfId="30">
      <calculatedColumnFormula>180-F2</calculatedColumnFormula>
    </tableColumn>
    <tableColumn id="7" name="Colonne7" headerRowDxfId="29" dataDxfId="28"/>
    <tableColumn id="8" name="Colonne8" headerRowDxfId="27" dataDxfId="26"/>
    <tableColumn id="9" name="Colonne9" headerRowDxfId="25" dataDxfId="24">
      <calculatedColumnFormula>J2*180/PI()</calculatedColumnFormula>
    </tableColumn>
    <tableColumn id="12" name="Colonne12" headerRowDxfId="23" dataDxfId="22"/>
    <tableColumn id="10" name="Colonne10" dataDxfId="21">
      <calculatedColumnFormula>180-K2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53" displayName="Tableau53" ref="B13:M21" headerRowCount="0" totalsRowShown="0" headerRowDxfId="20">
  <tableColumns count="12">
    <tableColumn id="1" name="Colonne1" headerRowDxfId="19"/>
    <tableColumn id="2" name="Colonne2" headerRowDxfId="18"/>
    <tableColumn id="3" name="Colonne3" headerRowDxfId="17" dataDxfId="16"/>
    <tableColumn id="4" name="Colonne4" headerRowDxfId="15" dataDxfId="14"/>
    <tableColumn id="5" name="Colonne5" headerRowDxfId="13" dataDxfId="12">
      <calculatedColumnFormula>D14*180/PI()</calculatedColumnFormula>
    </tableColumn>
    <tableColumn id="11" name="Colonne11" headerRowDxfId="11" dataDxfId="10"/>
    <tableColumn id="6" name="Colonne6" headerRowDxfId="9"/>
    <tableColumn id="7" name="Colonne7" headerRowDxfId="8" dataDxfId="7"/>
    <tableColumn id="8" name="Colonne8" headerRowDxfId="6" dataDxfId="5"/>
    <tableColumn id="9" name="Colonne9" headerRowDxfId="4" dataDxfId="3">
      <calculatedColumnFormula>I14*180/PI()</calculatedColumnFormula>
    </tableColumn>
    <tableColumn id="12" name="Colonne12" headerRowDxfId="2" dataDxfId="1"/>
    <tableColumn id="10" name="Colonne10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tabSelected="1" zoomScale="190" zoomScaleNormal="190" workbookViewId="0">
      <selection activeCell="C4" sqref="C4"/>
    </sheetView>
  </sheetViews>
  <sheetFormatPr baseColWidth="10" defaultColWidth="11.42578125" defaultRowHeight="15"/>
  <cols>
    <col min="1" max="1" width="2.140625" customWidth="1"/>
    <col min="2" max="2" width="13.85546875" customWidth="1"/>
    <col min="3" max="3" width="5.85546875" customWidth="1"/>
    <col min="4" max="4" width="17.42578125" style="15" customWidth="1"/>
    <col min="7" max="7" width="3.85546875" customWidth="1"/>
    <col min="9" max="9" width="17.42578125" style="15" customWidth="1"/>
    <col min="10" max="10" width="11.42578125" customWidth="1"/>
    <col min="12" max="12" width="3.85546875" customWidth="1"/>
  </cols>
  <sheetData>
    <row r="1" spans="2:13">
      <c r="B1" s="10" t="s">
        <v>0</v>
      </c>
    </row>
    <row r="2" spans="2:13">
      <c r="B2" s="4" t="s">
        <v>1</v>
      </c>
      <c r="C2" s="7">
        <v>100</v>
      </c>
      <c r="D2" s="4" t="s">
        <v>2</v>
      </c>
      <c r="E2" s="12"/>
      <c r="F2" s="12"/>
      <c r="G2" s="12"/>
      <c r="H2" s="20"/>
      <c r="I2" s="4" t="s">
        <v>3</v>
      </c>
      <c r="J2" s="12"/>
      <c r="K2" s="20"/>
      <c r="L2" s="12"/>
      <c r="M2" s="24"/>
    </row>
    <row r="3" spans="2:13">
      <c r="B3" s="4" t="s">
        <v>4</v>
      </c>
      <c r="C3" s="7">
        <v>-180</v>
      </c>
      <c r="D3" s="4" t="s">
        <v>5</v>
      </c>
      <c r="E3" s="21">
        <f>$C$2+$C$5</f>
        <v>225</v>
      </c>
      <c r="F3" s="12"/>
      <c r="G3" s="12"/>
      <c r="H3" s="20"/>
      <c r="I3" s="4" t="s">
        <v>5</v>
      </c>
      <c r="J3" s="21">
        <f>$C$2-$C$5</f>
        <v>-25</v>
      </c>
      <c r="K3" s="20"/>
      <c r="L3" s="12"/>
      <c r="M3" s="20"/>
    </row>
    <row r="4" spans="2:13">
      <c r="B4" s="4"/>
      <c r="D4" s="4" t="s">
        <v>6</v>
      </c>
      <c r="E4" s="12">
        <f>($E$3^2+$C$3^2+$C$7^2-$C$6^2)/(2*$C$7)</f>
        <v>242.69786096256684</v>
      </c>
      <c r="F4" s="12"/>
      <c r="G4" s="12"/>
      <c r="H4" s="20"/>
      <c r="I4" s="4" t="s">
        <v>6</v>
      </c>
      <c r="J4" s="12">
        <f>($J$3^2+$C$3^2+$C$7^2-$C$6^2)/(2*$C$7)</f>
        <v>109.00802139037434</v>
      </c>
      <c r="K4" s="20"/>
      <c r="L4" s="12"/>
      <c r="M4" s="20"/>
    </row>
    <row r="5" spans="2:13">
      <c r="B5" s="4" t="s">
        <v>7</v>
      </c>
      <c r="C5" s="5">
        <v>125</v>
      </c>
      <c r="D5" s="4" t="s">
        <v>8</v>
      </c>
      <c r="E5" s="13">
        <f>($C$3-SQRT($E$3^2+$C$3^2-$E$4^2))/($E$4+$E$3)</f>
        <v>-0.71694789512440482</v>
      </c>
      <c r="F5" s="13"/>
      <c r="G5" s="13"/>
      <c r="H5" s="16"/>
      <c r="I5" s="22" t="s">
        <v>8</v>
      </c>
      <c r="J5" s="13">
        <f>($C$3-SQRT($J$3^2+$C$3^2-$J$4^2))/($J$4+$J$3)</f>
        <v>-3.8734843080772281</v>
      </c>
      <c r="K5" s="17"/>
      <c r="L5" s="18"/>
      <c r="M5" s="17"/>
    </row>
    <row r="6" spans="2:13">
      <c r="B6" s="4" t="s">
        <v>9</v>
      </c>
      <c r="C6" s="5">
        <v>165</v>
      </c>
      <c r="D6" s="4" t="s">
        <v>10</v>
      </c>
      <c r="E6" s="13">
        <f>($C$3+SQRT($E$3^2+$C$3^2-$E$4^2))/($E$4+$E$3)</f>
        <v>-5.2779807412197809E-2</v>
      </c>
      <c r="F6" s="13"/>
      <c r="G6" s="13"/>
      <c r="H6" s="8" t="s">
        <v>11</v>
      </c>
      <c r="I6" s="22" t="s">
        <v>10</v>
      </c>
      <c r="J6" s="13">
        <f>($C$3+SQRT($J$3^2+$C$3^2-$J$4^2))/($J$4+$J$3)</f>
        <v>-0.41182076210323532</v>
      </c>
      <c r="K6" s="17"/>
      <c r="L6" s="18"/>
      <c r="M6" s="8" t="s">
        <v>11</v>
      </c>
    </row>
    <row r="7" spans="2:13">
      <c r="B7" s="4" t="s">
        <v>12</v>
      </c>
      <c r="C7" s="5">
        <v>187</v>
      </c>
      <c r="D7" s="4" t="s">
        <v>13</v>
      </c>
      <c r="E7" s="12">
        <f>ACOS(($E$3-$C$7*(1-$E$5^2)/(1+$E$5^2))/$C$6)</f>
        <v>1.7550306645961467E-2</v>
      </c>
      <c r="F7" s="13">
        <f>E7*180/PI()</f>
        <v>1.0055584999739915</v>
      </c>
      <c r="G7" s="13"/>
      <c r="H7" s="16">
        <f t="shared" ref="H7:H10" si="0">180-F7</f>
        <v>178.994441500026</v>
      </c>
      <c r="I7" s="23" t="s">
        <v>13</v>
      </c>
      <c r="J7" s="18">
        <f>ACOS(($J$3-$C$7*(1-$J$5^2)/(1+$J$5^2))/$C$6)</f>
        <v>0.57317045601501371</v>
      </c>
      <c r="K7" s="16">
        <f t="shared" ref="K7:K10" si="1">J7*180/PI()</f>
        <v>32.840248071249079</v>
      </c>
      <c r="L7" s="13"/>
      <c r="M7" s="16">
        <f t="shared" ref="M7:M10" si="2">180-K7</f>
        <v>147.15975192875092</v>
      </c>
    </row>
    <row r="8" spans="2:13">
      <c r="D8" s="4" t="s">
        <v>14</v>
      </c>
      <c r="E8" s="12">
        <f>ACOS(($E$3-$C$7*(1-$E$6^2)/(1+$E$6^2))/$C$6)</f>
        <v>1.3319315778011445</v>
      </c>
      <c r="F8" s="13">
        <f>E8*180/PI()</f>
        <v>76.314058008206231</v>
      </c>
      <c r="G8" s="13"/>
      <c r="H8" s="16">
        <f t="shared" si="0"/>
        <v>103.68594199179377</v>
      </c>
      <c r="I8" s="23" t="s">
        <v>14</v>
      </c>
      <c r="J8" s="18">
        <f>ACOS(($J$3-$C$7*(1-$J$6^2)/(1+$J$6^2))/$C$6)</f>
        <v>2.8444342448898179</v>
      </c>
      <c r="K8" s="16">
        <f t="shared" si="1"/>
        <v>162.97407733466781</v>
      </c>
      <c r="L8" s="13"/>
      <c r="M8" s="16">
        <f t="shared" si="2"/>
        <v>17.025922665332189</v>
      </c>
    </row>
    <row r="9" spans="2:13">
      <c r="D9" s="4" t="s">
        <v>15</v>
      </c>
      <c r="E9" s="12">
        <f>ASIN(($C$3-$C$7*2*$E$5/(1+$E$5^2))/$C$6)</f>
        <v>-1.7550306645960759E-2</v>
      </c>
      <c r="F9" s="13">
        <f>E9*180/PI()</f>
        <v>-1.0055584999739509</v>
      </c>
      <c r="G9" s="13"/>
      <c r="H9" s="16">
        <f t="shared" si="0"/>
        <v>181.00555849997394</v>
      </c>
      <c r="I9" s="23" t="s">
        <v>15</v>
      </c>
      <c r="J9" s="18">
        <f>ASIN(($C$3-$C$7*2*$J$5/(1+$J$5^2))/$C$6)</f>
        <v>-0.5731704560150136</v>
      </c>
      <c r="K9" s="16">
        <f t="shared" si="1"/>
        <v>-32.840248071249064</v>
      </c>
      <c r="L9" s="13"/>
      <c r="M9" s="16">
        <f t="shared" si="2"/>
        <v>212.84024807124905</v>
      </c>
    </row>
    <row r="10" spans="2:13">
      <c r="D10" s="4" t="s">
        <v>16</v>
      </c>
      <c r="E10" s="12">
        <f>ASIN(($C$3-$C$7*2*$E$6/(1+$E$6^2))/$C$6)</f>
        <v>-1.3319315778011456</v>
      </c>
      <c r="F10" s="13">
        <f>E10*180/PI()</f>
        <v>-76.314058008206288</v>
      </c>
      <c r="G10" s="13"/>
      <c r="H10" s="16">
        <f t="shared" si="0"/>
        <v>256.3140580082063</v>
      </c>
      <c r="I10" s="23" t="s">
        <v>16</v>
      </c>
      <c r="J10" s="18">
        <f>ASIN(($C$3-$C$7*2*$J$6/(1+$J$6^2))/$C$6)</f>
        <v>-0.29715840869997423</v>
      </c>
      <c r="K10" s="16">
        <f t="shared" si="1"/>
        <v>-17.025922665332129</v>
      </c>
      <c r="L10" s="13"/>
      <c r="M10" s="16">
        <f t="shared" si="2"/>
        <v>197.02592266533213</v>
      </c>
    </row>
    <row r="12" spans="2:13">
      <c r="B12" s="10" t="s">
        <v>17</v>
      </c>
    </row>
    <row r="13" spans="2:13">
      <c r="B13" s="4" t="s">
        <v>1</v>
      </c>
      <c r="C13" s="7">
        <f>C2</f>
        <v>100</v>
      </c>
      <c r="D13" s="4" t="s">
        <v>2</v>
      </c>
      <c r="E13" s="1"/>
      <c r="F13" s="1"/>
      <c r="G13" s="1"/>
      <c r="H13" s="1"/>
      <c r="I13" s="4" t="s">
        <v>3</v>
      </c>
      <c r="J13" s="1"/>
      <c r="K13" s="1"/>
      <c r="L13" s="1"/>
    </row>
    <row r="14" spans="2:13">
      <c r="B14" s="4" t="s">
        <v>4</v>
      </c>
      <c r="C14" s="7">
        <f>C3</f>
        <v>-180</v>
      </c>
      <c r="D14" s="4" t="s">
        <v>5</v>
      </c>
      <c r="E14" s="6">
        <f>$C$2+$C$5</f>
        <v>225</v>
      </c>
      <c r="F14" s="1"/>
      <c r="G14" s="1"/>
      <c r="H14" s="1"/>
      <c r="I14" s="4" t="s">
        <v>5</v>
      </c>
      <c r="J14" s="6">
        <f>$C$2-$C$5</f>
        <v>-25</v>
      </c>
      <c r="K14" s="1"/>
      <c r="L14" s="1"/>
    </row>
    <row r="15" spans="2:13">
      <c r="B15" s="4"/>
      <c r="D15" s="4" t="s">
        <v>6</v>
      </c>
      <c r="E15" s="1">
        <f>($E$3^2+$C$3^2+$C$7^2-$C$6^2)/(2*$C$7)</f>
        <v>242.69786096256684</v>
      </c>
      <c r="F15" s="1"/>
      <c r="G15" s="1"/>
      <c r="H15" s="1"/>
      <c r="I15" s="4" t="s">
        <v>6</v>
      </c>
      <c r="J15" s="1">
        <f>($J$3^2+$C$3^2+$C$7^2-$C$6^2)/(2*$C$7)</f>
        <v>109.00802139037434</v>
      </c>
      <c r="K15" s="1"/>
      <c r="L15" s="1"/>
    </row>
    <row r="16" spans="2:13">
      <c r="B16" s="4" t="s">
        <v>7</v>
      </c>
      <c r="C16" s="5">
        <v>125</v>
      </c>
      <c r="D16" s="4" t="s">
        <v>8</v>
      </c>
      <c r="E16" s="1">
        <f>($C$3-SQRT($E$3^2+$C$3^2-$E$4^2))/($E$4+$E$3)</f>
        <v>-0.71694789512440482</v>
      </c>
      <c r="F16" s="1"/>
      <c r="G16" s="1"/>
      <c r="H16" s="1"/>
      <c r="I16" s="4" t="s">
        <v>8</v>
      </c>
      <c r="J16" s="2">
        <f>($C$3-SQRT($J$3^2+$C$3^2-$J$4^2))/($J$4+$J$3)</f>
        <v>-3.8734843080772281</v>
      </c>
      <c r="K16" s="1"/>
      <c r="L16" s="1"/>
    </row>
    <row r="17" spans="2:13">
      <c r="B17" s="4" t="s">
        <v>9</v>
      </c>
      <c r="C17" s="5">
        <v>165</v>
      </c>
      <c r="D17" s="4" t="s">
        <v>10</v>
      </c>
      <c r="E17" s="2">
        <f>($C$3+SQRT($E$3^2+$C$3^2-$E$4^2))/($E$4+$E$3)</f>
        <v>-5.2779807412197809E-2</v>
      </c>
      <c r="F17" s="1"/>
      <c r="G17" s="1"/>
      <c r="H17" s="1"/>
      <c r="I17" s="4" t="s">
        <v>10</v>
      </c>
      <c r="J17" s="1">
        <f>($C$3+SQRT($J$3^2+$C$3^2-$J$4^2))/($J$4+$J$3)</f>
        <v>-0.41182076210323532</v>
      </c>
      <c r="K17" s="1"/>
      <c r="L17" s="1"/>
    </row>
    <row r="18" spans="2:13">
      <c r="B18" s="4" t="s">
        <v>12</v>
      </c>
      <c r="C18" s="5">
        <v>187</v>
      </c>
      <c r="D18" s="4" t="s">
        <v>13</v>
      </c>
      <c r="E18" s="1">
        <f>ACOS(($E$3-$C$7*(1-$E$5^2)/(1+$E$5^2))/$C$6)</f>
        <v>1.7550306645961467E-2</v>
      </c>
      <c r="F18" s="11"/>
      <c r="G18" s="11"/>
      <c r="H18" s="8" t="s">
        <v>11</v>
      </c>
      <c r="I18" s="4" t="s">
        <v>13</v>
      </c>
      <c r="J18" s="1">
        <f>ACOS(($J$3-$C$7*(1-$J$5^2)/(1+$J$5^2))/$C$6)</f>
        <v>0.57317045601501371</v>
      </c>
      <c r="K18" s="2">
        <f>J18*180/PI()</f>
        <v>32.840248071249079</v>
      </c>
      <c r="L18" s="3"/>
    </row>
    <row r="19" spans="2:13">
      <c r="D19" s="4" t="s">
        <v>14</v>
      </c>
      <c r="E19" s="1">
        <f>ACOS(($E$3-$C$7*(1-$E$6^2)/(1+$E$6^2))/$C$6)</f>
        <v>1.3319315778011445</v>
      </c>
      <c r="F19" s="13">
        <f>E19*180/PI()</f>
        <v>76.314058008206231</v>
      </c>
      <c r="G19" s="19"/>
      <c r="H19" s="25">
        <f>180-F19</f>
        <v>103.68594199179377</v>
      </c>
      <c r="I19" s="4" t="s">
        <v>14</v>
      </c>
      <c r="J19" s="1">
        <f>ACOS(($J$3-$C$7*(1-$J$6^2)/(1+$J$6^2))/$C$6)</f>
        <v>2.8444342448898179</v>
      </c>
      <c r="K19" s="9" t="s">
        <v>18</v>
      </c>
      <c r="L19" s="1"/>
      <c r="M19" s="8" t="s">
        <v>11</v>
      </c>
    </row>
    <row r="20" spans="2:13">
      <c r="D20" s="4" t="s">
        <v>15</v>
      </c>
      <c r="E20" s="1">
        <f>ASIN(($C$3-$C$7*2*$E$5/(1+$E$5^2))/$C$6)</f>
        <v>-1.7550306645960759E-2</v>
      </c>
      <c r="F20" s="14" t="s">
        <v>18</v>
      </c>
      <c r="G20" s="13"/>
      <c r="H20" s="8" t="s">
        <v>11</v>
      </c>
      <c r="I20" s="4" t="s">
        <v>15</v>
      </c>
      <c r="J20" s="1">
        <f>ASIN(($C$3-$C$7*2*$J$5/(1+$J$5^2))/$C$6)</f>
        <v>-0.5731704560150136</v>
      </c>
      <c r="K20" s="26">
        <f>ABS(J20*180/PI())</f>
        <v>32.840248071249064</v>
      </c>
      <c r="L20" s="27" t="s">
        <v>19</v>
      </c>
      <c r="M20" s="28">
        <f>180-K20</f>
        <v>147.15975192875095</v>
      </c>
    </row>
    <row r="21" spans="2:13">
      <c r="D21" s="4" t="s">
        <v>16</v>
      </c>
      <c r="E21" s="1">
        <f>ASIN(($C$3-$C$7*2*$E$6/(1+$E$6^2))/$C$6)</f>
        <v>-1.3319315778011456</v>
      </c>
      <c r="F21" s="26">
        <f>ABS(E21*180/PI())</f>
        <v>76.314058008206288</v>
      </c>
      <c r="G21" s="27" t="s">
        <v>19</v>
      </c>
      <c r="H21" s="26">
        <f>180-F21</f>
        <v>103.68594199179371</v>
      </c>
      <c r="I21" s="4" t="s">
        <v>16</v>
      </c>
      <c r="J21" s="1">
        <f>ASIN(($C$3-$C$7*2*$J$6/(1+$J$6^2))/$C$6)</f>
        <v>-0.29715840869997423</v>
      </c>
      <c r="K21" s="1"/>
      <c r="L21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TICE</cp:lastModifiedBy>
  <cp:revision/>
  <dcterms:created xsi:type="dcterms:W3CDTF">2018-05-20T22:20:29Z</dcterms:created>
  <dcterms:modified xsi:type="dcterms:W3CDTF">2018-05-31T12:42:42Z</dcterms:modified>
  <cp:category/>
  <cp:contentStatus/>
</cp:coreProperties>
</file>