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2kAnalysis_t1" sheetId="1" r:id="rId3"/>
  </sheets>
  <definedNames/>
  <calcPr/>
</workbook>
</file>

<file path=xl/sharedStrings.xml><?xml version="1.0" encoding="utf-8"?>
<sst xmlns="http://schemas.openxmlformats.org/spreadsheetml/2006/main" count="251" uniqueCount="55">
  <si>
    <t>Input data</t>
  </si>
  <si>
    <t>mw</t>
  </si>
  <si>
    <t>server</t>
  </si>
  <si>
    <t>worker</t>
  </si>
  <si>
    <t>rep</t>
  </si>
  <si>
    <t>write_rt</t>
  </si>
  <si>
    <t>read_rt</t>
  </si>
  <si>
    <t>write_tp</t>
  </si>
  <si>
    <t>read_tp</t>
  </si>
  <si>
    <t>A (server)</t>
  </si>
  <si>
    <t>B (mw)</t>
  </si>
  <si>
    <t>C (workers)</t>
  </si>
  <si>
    <t>1</t>
  </si>
  <si>
    <t>8</t>
  </si>
  <si>
    <t>2</t>
  </si>
  <si>
    <t>3</t>
  </si>
  <si>
    <t>32</t>
  </si>
  <si>
    <t>Write-only tp</t>
  </si>
  <si>
    <t>I</t>
  </si>
  <si>
    <t>A</t>
  </si>
  <si>
    <t>B</t>
  </si>
  <si>
    <t>C</t>
  </si>
  <si>
    <t>AB</t>
  </si>
  <si>
    <t>AC</t>
  </si>
  <si>
    <t>BC</t>
  </si>
  <si>
    <t>ABC</t>
  </si>
  <si>
    <t>rep1</t>
  </si>
  <si>
    <t>rep2</t>
  </si>
  <si>
    <t>rep3</t>
  </si>
  <si>
    <t>mean</t>
  </si>
  <si>
    <t>err1</t>
  </si>
  <si>
    <t>err2</t>
  </si>
  <si>
    <t>err3</t>
  </si>
  <si>
    <t>Total</t>
  </si>
  <si>
    <t>Effect variables q (=Total/8)</t>
  </si>
  <si>
    <t>SSj</t>
  </si>
  <si>
    <t>Percentage (SSj/SST)</t>
  </si>
  <si>
    <t>Effects</t>
  </si>
  <si>
    <t>Confidence low</t>
  </si>
  <si>
    <t>Confidence high</t>
  </si>
  <si>
    <t>SSE</t>
  </si>
  <si>
    <t>Deviation of error</t>
  </si>
  <si>
    <t>SSA</t>
  </si>
  <si>
    <t>Deviation of effects</t>
  </si>
  <si>
    <t>SSB</t>
  </si>
  <si>
    <t>t-value [0.95;16]</t>
  </si>
  <si>
    <t>SSC</t>
  </si>
  <si>
    <t>SSAB</t>
  </si>
  <si>
    <t>SSAC</t>
  </si>
  <si>
    <t>SSBC</t>
  </si>
  <si>
    <t>SSABC</t>
  </si>
  <si>
    <t>SST</t>
  </si>
  <si>
    <t>Write-only rt</t>
  </si>
  <si>
    <t>Read-only tp</t>
  </si>
  <si>
    <t>Read-only rt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</si>
</sst>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/>
    <font>
      <b/>
    </font>
    <font>
      <name val="Arial"/>
    </font>
    <font>
      <b/>
      <name val="Arial"/>
    </font>
    <font>
      <b/>
      <sz val="14.0"/>
    </font>
    <font>
      <b/>
      <sz val="12.0"/>
      <name val="Calibri"/>
    </font>
    <font>
      <sz val="12.0"/>
      <name val="Calibri"/>
    </font>
  </fonts>
  <fills count="11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D9EAD3"/>
        <bgColor rgb="FFD9EAD3"/>
      </patternFill>
    </fill>
    <fill>
      <patternFill patternType="solid">
        <fgColor rgb="FFE6B8AF"/>
        <bgColor rgb="FFE6B8AF"/>
      </patternFill>
    </fill>
    <fill>
      <patternFill patternType="solid">
        <fgColor rgb="FFFFF2CC"/>
        <bgColor rgb="FFFFF2CC"/>
      </patternFill>
    </fill>
    <fill>
      <patternFill patternType="solid">
        <fgColor rgb="FFEAD1DC"/>
        <bgColor rgb="FFEAD1DC"/>
      </patternFill>
    </fill>
    <fill>
      <patternFill patternType="solid">
        <fgColor rgb="FFD9D2E9"/>
        <bgColor rgb="FFD9D2E9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FCE5CD"/>
        <bgColor rgb="FFFCE5CD"/>
      </patternFill>
    </fill>
  </fills>
  <borders count="1">
    <border/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2" fontId="2" numFmtId="0" xfId="0" applyAlignment="1" applyFill="1" applyFont="1">
      <alignment readingOrder="0"/>
    </xf>
    <xf borderId="0" fillId="3" fontId="3" numFmtId="0" xfId="0" applyAlignment="1" applyFill="1" applyFont="1">
      <alignment vertical="bottom"/>
    </xf>
    <xf borderId="0" fillId="3" fontId="3" numFmtId="0" xfId="0" applyAlignment="1" applyFont="1">
      <alignment readingOrder="0" vertical="bottom"/>
    </xf>
    <xf quotePrefix="1" borderId="0" fillId="2" fontId="1" numFmtId="0" xfId="0" applyAlignment="1" applyFont="1">
      <alignment readingOrder="0"/>
    </xf>
    <xf borderId="0" fillId="2" fontId="1" numFmtId="0" xfId="0" applyAlignment="1" applyFont="1">
      <alignment readingOrder="0"/>
    </xf>
    <xf borderId="0" fillId="3" fontId="4" numFmtId="0" xfId="0" applyAlignment="1" applyFont="1">
      <alignment horizontal="right" vertical="bottom"/>
    </xf>
    <xf borderId="0" fillId="3" fontId="3" numFmtId="0" xfId="0" applyAlignment="1" applyFont="1">
      <alignment horizontal="right" readingOrder="0" vertical="bottom"/>
    </xf>
    <xf borderId="0" fillId="3" fontId="3" numFmtId="0" xfId="0" applyAlignment="1" applyFont="1">
      <alignment horizontal="right" vertical="bottom"/>
    </xf>
    <xf borderId="0" fillId="0" fontId="5" numFmtId="0" xfId="0" applyAlignment="1" applyFont="1">
      <alignment readingOrder="0"/>
    </xf>
    <xf borderId="0" fillId="4" fontId="6" numFmtId="0" xfId="0" applyAlignment="1" applyFill="1" applyFont="1">
      <alignment vertical="bottom"/>
    </xf>
    <xf borderId="0" fillId="5" fontId="2" numFmtId="0" xfId="0" applyAlignment="1" applyFill="1" applyFont="1">
      <alignment readingOrder="0"/>
    </xf>
    <xf borderId="0" fillId="6" fontId="2" numFmtId="0" xfId="0" applyAlignment="1" applyFill="1" applyFont="1">
      <alignment readingOrder="0"/>
    </xf>
    <xf borderId="0" fillId="7" fontId="2" numFmtId="0" xfId="0" applyAlignment="1" applyFill="1" applyFont="1">
      <alignment readingOrder="0"/>
    </xf>
    <xf borderId="0" fillId="4" fontId="7" numFmtId="0" xfId="0" applyAlignment="1" applyFont="1">
      <alignment horizontal="right" vertical="bottom"/>
    </xf>
    <xf borderId="0" fillId="5" fontId="1" numFmtId="0" xfId="0" applyFont="1"/>
    <xf borderId="0" fillId="6" fontId="1" numFmtId="0" xfId="0" applyFont="1"/>
    <xf borderId="0" fillId="7" fontId="1" numFmtId="0" xfId="0" applyFont="1"/>
    <xf borderId="0" fillId="3" fontId="1" numFmtId="0" xfId="0" applyFont="1"/>
    <xf borderId="0" fillId="3" fontId="2" numFmtId="0" xfId="0" applyAlignment="1" applyFont="1">
      <alignment readingOrder="0"/>
    </xf>
    <xf borderId="0" fillId="8" fontId="2" numFmtId="0" xfId="0" applyFill="1" applyFont="1"/>
    <xf borderId="0" fillId="8" fontId="2" numFmtId="0" xfId="0" applyAlignment="1" applyFont="1">
      <alignment readingOrder="0"/>
    </xf>
    <xf borderId="0" fillId="9" fontId="2" numFmtId="0" xfId="0" applyAlignment="1" applyFill="1" applyFont="1">
      <alignment readingOrder="0"/>
    </xf>
    <xf borderId="0" fillId="8" fontId="1" numFmtId="0" xfId="0" applyFont="1"/>
    <xf borderId="0" fillId="9" fontId="1" numFmtId="0" xfId="0" applyFont="1"/>
    <xf borderId="0" fillId="10" fontId="2" numFmtId="0" xfId="0" applyAlignment="1" applyFill="1" applyFont="1">
      <alignment readingOrder="0"/>
    </xf>
    <xf borderId="0" fillId="10" fontId="1" numFmtId="0" xfId="0" applyFont="1"/>
    <xf borderId="0" fillId="1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12.57"/>
    <col customWidth="1" min="2" max="2" width="20.57"/>
    <col customWidth="1" min="3" max="3" width="19.71"/>
    <col customWidth="1" min="4" max="4" width="17.57"/>
    <col customWidth="1" min="5" max="6" width="17.0"/>
    <col customWidth="1" min="7" max="7" width="16.43"/>
    <col customWidth="1" min="8" max="8" width="16.71"/>
    <col customWidth="1" min="9" max="9" width="16.86"/>
    <col customWidth="1" min="10" max="11" width="13.14"/>
    <col customWidth="1" min="12" max="12" width="13.71"/>
    <col customWidth="1" min="13" max="14" width="17.71"/>
    <col customWidth="1" min="15" max="15" width="16.71"/>
  </cols>
  <sheetData>
    <row r="1" ht="12.75" customHeight="1">
      <c r="A1" s="1"/>
      <c r="B1" s="1"/>
      <c r="C1" s="1"/>
      <c r="D1" s="1"/>
      <c r="E1" s="1"/>
      <c r="F1" s="1"/>
      <c r="G1" s="1"/>
      <c r="H1" s="1"/>
    </row>
    <row r="2" ht="12.75" customHeight="1">
      <c r="A2" s="2" t="s">
        <v>0</v>
      </c>
      <c r="B2" s="1"/>
      <c r="C2" s="1"/>
      <c r="D2" s="1"/>
      <c r="E2" s="1"/>
      <c r="F2" s="1"/>
      <c r="G2" s="1"/>
      <c r="H2" s="1"/>
    </row>
    <row r="3" ht="12.75" customHeight="1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J3" s="4"/>
      <c r="K3" s="5" t="s">
        <v>9</v>
      </c>
      <c r="L3" s="5" t="s">
        <v>10</v>
      </c>
      <c r="M3" s="5" t="s">
        <v>11</v>
      </c>
    </row>
    <row r="4" ht="12.75" customHeight="1">
      <c r="A4" s="6" t="s">
        <v>12</v>
      </c>
      <c r="B4" s="6" t="s">
        <v>12</v>
      </c>
      <c r="C4" s="6" t="s">
        <v>13</v>
      </c>
      <c r="D4" s="6" t="s">
        <v>12</v>
      </c>
      <c r="E4" s="7">
        <v>18.2564695767195</v>
      </c>
      <c r="F4" s="7">
        <v>65.6079075378195</v>
      </c>
      <c r="G4" s="7">
        <v>9644.1246031746</v>
      </c>
      <c r="H4" s="7">
        <v>2923.61384976525</v>
      </c>
      <c r="J4" s="8">
        <v>-1.0</v>
      </c>
      <c r="K4" s="9">
        <v>1.0</v>
      </c>
      <c r="L4" s="10">
        <v>1.0</v>
      </c>
      <c r="M4" s="10">
        <v>8.0</v>
      </c>
    </row>
    <row r="5" ht="12.75" customHeight="1">
      <c r="A5" s="6" t="s">
        <v>12</v>
      </c>
      <c r="B5" s="6" t="s">
        <v>12</v>
      </c>
      <c r="C5" s="6" t="s">
        <v>13</v>
      </c>
      <c r="D5" s="6" t="s">
        <v>14</v>
      </c>
      <c r="E5" s="7">
        <v>20.3441250581567</v>
      </c>
      <c r="F5" s="7">
        <v>65.5991660146061</v>
      </c>
      <c r="G5" s="7">
        <v>9441.05573531277</v>
      </c>
      <c r="H5" s="7">
        <v>2924.29597026604</v>
      </c>
      <c r="J5" s="8">
        <v>1.0</v>
      </c>
      <c r="K5" s="10">
        <v>3.0</v>
      </c>
      <c r="L5" s="10">
        <v>2.0</v>
      </c>
      <c r="M5" s="10">
        <v>32.0</v>
      </c>
    </row>
    <row r="6" ht="12.75" customHeight="1">
      <c r="A6" s="6" t="s">
        <v>12</v>
      </c>
      <c r="B6" s="6" t="s">
        <v>12</v>
      </c>
      <c r="C6" s="6" t="s">
        <v>13</v>
      </c>
      <c r="D6" s="6" t="s">
        <v>15</v>
      </c>
      <c r="E6" s="7">
        <v>19.5453578226113</v>
      </c>
      <c r="F6" s="7">
        <v>65.5538953918707</v>
      </c>
      <c r="G6" s="7">
        <v>9825.13228016749</v>
      </c>
      <c r="H6" s="7">
        <v>2926.13557924121</v>
      </c>
    </row>
    <row r="7" ht="12.75" customHeight="1">
      <c r="A7" s="6" t="s">
        <v>12</v>
      </c>
      <c r="B7" s="6" t="s">
        <v>12</v>
      </c>
      <c r="C7" s="6" t="s">
        <v>16</v>
      </c>
      <c r="D7" s="6" t="s">
        <v>12</v>
      </c>
      <c r="E7" s="7">
        <v>15.6797704747</v>
      </c>
      <c r="F7" s="7">
        <v>65.3842638236828</v>
      </c>
      <c r="G7" s="7">
        <v>10433.0659233176</v>
      </c>
      <c r="H7" s="7">
        <v>2933.95539906103</v>
      </c>
    </row>
    <row r="8" ht="12.75" customHeight="1">
      <c r="A8" s="6" t="s">
        <v>12</v>
      </c>
      <c r="B8" s="6" t="s">
        <v>12</v>
      </c>
      <c r="C8" s="6" t="s">
        <v>16</v>
      </c>
      <c r="D8" s="6" t="s">
        <v>14</v>
      </c>
      <c r="E8" s="7">
        <v>17.5245182682682</v>
      </c>
      <c r="F8" s="7">
        <v>65.4693055555555</v>
      </c>
      <c r="G8" s="7">
        <v>10964.8179429429</v>
      </c>
      <c r="H8" s="7">
        <v>2929.5</v>
      </c>
    </row>
    <row r="9" ht="12.75" customHeight="1">
      <c r="A9" s="6" t="s">
        <v>12</v>
      </c>
      <c r="B9" s="6" t="s">
        <v>12</v>
      </c>
      <c r="C9" s="6" t="s">
        <v>16</v>
      </c>
      <c r="D9" s="6" t="s">
        <v>15</v>
      </c>
      <c r="E9" s="7">
        <v>17.2216692044156</v>
      </c>
      <c r="F9" s="7">
        <v>65.42790818988</v>
      </c>
      <c r="G9" s="7">
        <v>10922.447087933</v>
      </c>
      <c r="H9" s="7">
        <v>2931.76486697965</v>
      </c>
    </row>
    <row r="10" ht="12.75" customHeight="1">
      <c r="A10" s="6" t="s">
        <v>12</v>
      </c>
      <c r="B10" s="6" t="s">
        <v>15</v>
      </c>
      <c r="C10" s="6" t="s">
        <v>13</v>
      </c>
      <c r="D10" s="6" t="s">
        <v>12</v>
      </c>
      <c r="E10" s="7">
        <v>25.1659013943521</v>
      </c>
      <c r="F10" s="7">
        <v>21.8394085811163</v>
      </c>
      <c r="G10" s="7">
        <v>7634.74908535295</v>
      </c>
      <c r="H10" s="7">
        <v>8788.29714397496</v>
      </c>
    </row>
    <row r="11" ht="12.75" customHeight="1">
      <c r="A11" s="6" t="s">
        <v>12</v>
      </c>
      <c r="B11" s="6" t="s">
        <v>15</v>
      </c>
      <c r="C11" s="6" t="s">
        <v>13</v>
      </c>
      <c r="D11" s="6" t="s">
        <v>14</v>
      </c>
      <c r="E11" s="7">
        <v>25.0588119457485</v>
      </c>
      <c r="F11" s="7">
        <v>21.8346221221221</v>
      </c>
      <c r="G11" s="7">
        <v>7700.88556338028</v>
      </c>
      <c r="H11" s="7">
        <v>8789.78115615615</v>
      </c>
    </row>
    <row r="12" ht="12.75" customHeight="1">
      <c r="A12" s="6" t="s">
        <v>12</v>
      </c>
      <c r="B12" s="6" t="s">
        <v>15</v>
      </c>
      <c r="C12" s="6" t="s">
        <v>13</v>
      </c>
      <c r="D12" s="6" t="s">
        <v>15</v>
      </c>
      <c r="E12" s="7">
        <v>25.5151062858633</v>
      </c>
      <c r="F12" s="7">
        <v>21.8173428534168</v>
      </c>
      <c r="G12" s="7">
        <v>7535.1161971831</v>
      </c>
      <c r="H12" s="7">
        <v>8797.26447574335</v>
      </c>
    </row>
    <row r="13" ht="12.75" customHeight="1">
      <c r="A13" s="6" t="s">
        <v>12</v>
      </c>
      <c r="B13" s="6" t="s">
        <v>15</v>
      </c>
      <c r="C13" s="6" t="s">
        <v>16</v>
      </c>
      <c r="D13" s="6" t="s">
        <v>12</v>
      </c>
      <c r="E13" s="7">
        <v>24.4127948899603</v>
      </c>
      <c r="F13" s="7">
        <v>21.8284526427836</v>
      </c>
      <c r="G13" s="7">
        <v>7861.48676669627</v>
      </c>
      <c r="H13" s="7">
        <v>8793.29155564014</v>
      </c>
    </row>
    <row r="14" ht="12.75" customHeight="1">
      <c r="A14" s="6" t="s">
        <v>12</v>
      </c>
      <c r="B14" s="6" t="s">
        <v>15</v>
      </c>
      <c r="C14" s="6" t="s">
        <v>16</v>
      </c>
      <c r="D14" s="6" t="s">
        <v>14</v>
      </c>
      <c r="E14" s="7">
        <v>24.4021404150629</v>
      </c>
      <c r="F14" s="7">
        <v>21.8167231315822</v>
      </c>
      <c r="G14" s="7">
        <v>7865.53805566129</v>
      </c>
      <c r="H14" s="7">
        <v>8797.21716787209</v>
      </c>
    </row>
    <row r="15" ht="12.75" customHeight="1">
      <c r="A15" s="6" t="s">
        <v>12</v>
      </c>
      <c r="B15" s="6" t="s">
        <v>15</v>
      </c>
      <c r="C15" s="6" t="s">
        <v>16</v>
      </c>
      <c r="D15" s="6" t="s">
        <v>15</v>
      </c>
      <c r="E15" s="7">
        <v>24.0317762128325</v>
      </c>
      <c r="F15" s="7">
        <v>21.8104769838331</v>
      </c>
      <c r="G15" s="7">
        <v>7867.05555555555</v>
      </c>
      <c r="H15" s="7">
        <v>8799.30155497963</v>
      </c>
    </row>
    <row r="16" ht="12.75" customHeight="1">
      <c r="A16" s="6" t="s">
        <v>14</v>
      </c>
      <c r="B16" s="6" t="s">
        <v>12</v>
      </c>
      <c r="C16" s="6" t="s">
        <v>13</v>
      </c>
      <c r="D16" s="6" t="s">
        <v>12</v>
      </c>
      <c r="E16" s="7">
        <v>13.1954372904091</v>
      </c>
      <c r="F16" s="7">
        <v>65.4838797600417</v>
      </c>
      <c r="G16" s="7">
        <v>14402.1665995975</v>
      </c>
      <c r="H16" s="7">
        <v>2927.94659624413</v>
      </c>
    </row>
    <row r="17" ht="12.75" customHeight="1">
      <c r="A17" s="6" t="s">
        <v>14</v>
      </c>
      <c r="B17" s="6" t="s">
        <v>12</v>
      </c>
      <c r="C17" s="6" t="s">
        <v>13</v>
      </c>
      <c r="D17" s="6" t="s">
        <v>14</v>
      </c>
      <c r="E17" s="7">
        <v>13.5781257638423</v>
      </c>
      <c r="F17" s="7">
        <v>65.4658072509128</v>
      </c>
      <c r="G17" s="7">
        <v>14140.7727755421</v>
      </c>
      <c r="H17" s="7">
        <v>2928.91588419405</v>
      </c>
    </row>
    <row r="18" ht="12.75" customHeight="1">
      <c r="A18" s="6" t="s">
        <v>14</v>
      </c>
      <c r="B18" s="6" t="s">
        <v>12</v>
      </c>
      <c r="C18" s="6" t="s">
        <v>13</v>
      </c>
      <c r="D18" s="6" t="s">
        <v>15</v>
      </c>
      <c r="E18" s="7">
        <v>13.3143956051121</v>
      </c>
      <c r="F18" s="7">
        <v>65.442242436098</v>
      </c>
      <c r="G18" s="7">
        <v>14425.3197630225</v>
      </c>
      <c r="H18" s="7">
        <v>2928.74530516431</v>
      </c>
    </row>
    <row r="19" ht="12.75" customHeight="1">
      <c r="A19" s="6" t="s">
        <v>14</v>
      </c>
      <c r="B19" s="6" t="s">
        <v>12</v>
      </c>
      <c r="C19" s="6" t="s">
        <v>16</v>
      </c>
      <c r="D19" s="6" t="s">
        <v>12</v>
      </c>
      <c r="E19" s="7">
        <v>10.8207308294209</v>
      </c>
      <c r="F19" s="7">
        <v>65.4854166666666</v>
      </c>
      <c r="G19" s="7">
        <v>17745.81210038</v>
      </c>
      <c r="H19" s="7">
        <v>2928.81494522691</v>
      </c>
    </row>
    <row r="20" ht="12.75" customHeight="1">
      <c r="A20" s="6" t="s">
        <v>14</v>
      </c>
      <c r="B20" s="6" t="s">
        <v>12</v>
      </c>
      <c r="C20" s="6" t="s">
        <v>16</v>
      </c>
      <c r="D20" s="6" t="s">
        <v>14</v>
      </c>
      <c r="E20" s="7">
        <v>10.8165516059318</v>
      </c>
      <c r="F20" s="7">
        <v>65.4989573552425</v>
      </c>
      <c r="G20" s="7">
        <v>17755.5194053208</v>
      </c>
      <c r="H20" s="7">
        <v>2929.72848200313</v>
      </c>
    </row>
    <row r="21" ht="12.75" customHeight="1">
      <c r="A21" s="6" t="s">
        <v>14</v>
      </c>
      <c r="B21" s="6" t="s">
        <v>12</v>
      </c>
      <c r="C21" s="6" t="s">
        <v>16</v>
      </c>
      <c r="D21" s="6" t="s">
        <v>15</v>
      </c>
      <c r="E21" s="7">
        <v>10.8136316510172</v>
      </c>
      <c r="F21" s="7">
        <v>65.4629297078768</v>
      </c>
      <c r="G21" s="7">
        <v>17756.8652190923</v>
      </c>
      <c r="H21" s="7">
        <v>2929.93896713615</v>
      </c>
    </row>
    <row r="22" ht="12.75" customHeight="1">
      <c r="A22" s="6" t="s">
        <v>14</v>
      </c>
      <c r="B22" s="6" t="s">
        <v>15</v>
      </c>
      <c r="C22" s="6" t="s">
        <v>13</v>
      </c>
      <c r="D22" s="6" t="s">
        <v>12</v>
      </c>
      <c r="E22" s="7">
        <v>16.5268262631343</v>
      </c>
      <c r="F22" s="7">
        <v>21.8257139969446</v>
      </c>
      <c r="G22" s="7">
        <v>11624.9881790744</v>
      </c>
      <c r="H22" s="7">
        <v>8792.83930807064</v>
      </c>
    </row>
    <row r="23" ht="12.75" customHeight="1">
      <c r="A23" s="6" t="s">
        <v>14</v>
      </c>
      <c r="B23" s="6" t="s">
        <v>15</v>
      </c>
      <c r="C23" s="6" t="s">
        <v>13</v>
      </c>
      <c r="D23" s="6" t="s">
        <v>14</v>
      </c>
      <c r="E23" s="7">
        <v>16.3902546296296</v>
      </c>
      <c r="F23" s="7">
        <v>22.33215571205</v>
      </c>
      <c r="G23" s="7">
        <v>11718.5862676056</v>
      </c>
      <c r="H23" s="7">
        <v>8683.52719092331</v>
      </c>
    </row>
    <row r="24" ht="12.75" customHeight="1">
      <c r="A24" s="6" t="s">
        <v>14</v>
      </c>
      <c r="B24" s="6" t="s">
        <v>15</v>
      </c>
      <c r="C24" s="6" t="s">
        <v>13</v>
      </c>
      <c r="D24" s="6" t="s">
        <v>15</v>
      </c>
      <c r="E24" s="7">
        <v>16.8703886280646</v>
      </c>
      <c r="F24" s="7">
        <v>21.8270053096355</v>
      </c>
      <c r="G24" s="7">
        <v>11394.8616979655</v>
      </c>
      <c r="H24" s="7">
        <v>8792.20121283255</v>
      </c>
    </row>
    <row r="25" ht="12.75" customHeight="1">
      <c r="A25" s="6" t="s">
        <v>14</v>
      </c>
      <c r="B25" s="6" t="s">
        <v>15</v>
      </c>
      <c r="C25" s="6" t="s">
        <v>16</v>
      </c>
      <c r="D25" s="6" t="s">
        <v>12</v>
      </c>
      <c r="E25" s="7">
        <v>12.2907852857888</v>
      </c>
      <c r="F25" s="7">
        <v>21.8482936321633</v>
      </c>
      <c r="G25" s="7">
        <v>15620.5154929577</v>
      </c>
      <c r="H25" s="7">
        <v>8790.04591996422</v>
      </c>
    </row>
    <row r="26" ht="12.75" customHeight="1">
      <c r="A26" s="6" t="s">
        <v>14</v>
      </c>
      <c r="B26" s="6" t="s">
        <v>15</v>
      </c>
      <c r="C26" s="6" t="s">
        <v>16</v>
      </c>
      <c r="D26" s="6" t="s">
        <v>14</v>
      </c>
      <c r="E26" s="7">
        <v>12.3017559523809</v>
      </c>
      <c r="F26" s="7">
        <v>21.8256034820031</v>
      </c>
      <c r="G26" s="7">
        <v>15607.5253968253</v>
      </c>
      <c r="H26" s="7">
        <v>8792.73298122065</v>
      </c>
    </row>
    <row r="27" ht="12.75" customHeight="1">
      <c r="A27" s="6" t="s">
        <v>14</v>
      </c>
      <c r="B27" s="6" t="s">
        <v>15</v>
      </c>
      <c r="C27" s="6" t="s">
        <v>16</v>
      </c>
      <c r="D27" s="6" t="s">
        <v>15</v>
      </c>
      <c r="E27" s="7">
        <v>12.4397725799239</v>
      </c>
      <c r="F27" s="7">
        <v>21.820904594232</v>
      </c>
      <c r="G27" s="7">
        <v>15443.6834507042</v>
      </c>
      <c r="H27" s="7">
        <v>8796.49270064833</v>
      </c>
    </row>
    <row r="28" ht="12.75" customHeight="1"/>
    <row r="29" ht="12.75" customHeight="1"/>
    <row r="30">
      <c r="A30" s="11" t="s">
        <v>17</v>
      </c>
    </row>
    <row r="31">
      <c r="A31" s="12" t="s">
        <v>18</v>
      </c>
      <c r="B31" s="12" t="s">
        <v>19</v>
      </c>
      <c r="C31" s="12" t="s">
        <v>20</v>
      </c>
      <c r="D31" s="12" t="s">
        <v>21</v>
      </c>
      <c r="E31" s="12" t="s">
        <v>22</v>
      </c>
      <c r="F31" s="12" t="s">
        <v>23</v>
      </c>
      <c r="G31" s="12" t="s">
        <v>24</v>
      </c>
      <c r="H31" s="12" t="s">
        <v>25</v>
      </c>
      <c r="I31" s="13" t="s">
        <v>26</v>
      </c>
      <c r="J31" s="13" t="s">
        <v>27</v>
      </c>
      <c r="K31" s="13" t="s">
        <v>28</v>
      </c>
      <c r="L31" s="14" t="s">
        <v>29</v>
      </c>
      <c r="M31" s="15" t="s">
        <v>30</v>
      </c>
      <c r="N31" s="15" t="s">
        <v>31</v>
      </c>
      <c r="O31" s="15" t="s">
        <v>32</v>
      </c>
    </row>
    <row r="32" ht="12.75" customHeight="1">
      <c r="A32" s="16">
        <v>1.0</v>
      </c>
      <c r="B32" s="16">
        <v>1.0</v>
      </c>
      <c r="C32" s="16">
        <v>1.0</v>
      </c>
      <c r="D32" s="16">
        <v>1.0</v>
      </c>
      <c r="E32" s="16">
        <v>1.0</v>
      </c>
      <c r="F32" s="16">
        <v>1.0</v>
      </c>
      <c r="G32" s="16">
        <v>1.0</v>
      </c>
      <c r="H32" s="16">
        <v>1.0</v>
      </c>
      <c r="I32" s="17">
        <f>G25</f>
        <v>15620.51549</v>
      </c>
      <c r="J32" s="17">
        <f>G26</f>
        <v>15607.5254</v>
      </c>
      <c r="K32" s="17">
        <f>G27</f>
        <v>15443.68345</v>
      </c>
      <c r="L32" s="18">
        <f t="shared" ref="L32:L39" si="1">AVERAGE(I32:K32)</f>
        <v>15557.24145</v>
      </c>
      <c r="M32" s="19">
        <f t="shared" ref="M32:M39" si="2">I32-L32</f>
        <v>63.27404613</v>
      </c>
      <c r="N32" s="19">
        <f t="shared" ref="N32:N37" si="3">J32-L32</f>
        <v>50.28395</v>
      </c>
      <c r="O32" s="19">
        <f t="shared" ref="O32:O37" si="4">K32-L32</f>
        <v>-113.5579961</v>
      </c>
    </row>
    <row r="33" ht="12.75" customHeight="1">
      <c r="A33" s="16">
        <v>1.0</v>
      </c>
      <c r="B33" s="16">
        <v>1.0</v>
      </c>
      <c r="C33" s="16">
        <v>1.0</v>
      </c>
      <c r="D33" s="16">
        <v>-1.0</v>
      </c>
      <c r="E33" s="16">
        <v>1.0</v>
      </c>
      <c r="F33" s="16">
        <v>-1.0</v>
      </c>
      <c r="G33" s="16">
        <v>-1.0</v>
      </c>
      <c r="H33" s="16">
        <v>-1.0</v>
      </c>
      <c r="I33" s="17">
        <f>G22</f>
        <v>11624.98818</v>
      </c>
      <c r="J33" s="17">
        <f>G23</f>
        <v>11718.58627</v>
      </c>
      <c r="K33" s="17">
        <f>G24</f>
        <v>11394.8617</v>
      </c>
      <c r="L33" s="18">
        <f t="shared" si="1"/>
        <v>11579.47871</v>
      </c>
      <c r="M33" s="19">
        <f t="shared" si="2"/>
        <v>45.50946419</v>
      </c>
      <c r="N33" s="19">
        <f t="shared" si="3"/>
        <v>139.1075527</v>
      </c>
      <c r="O33" s="19">
        <f t="shared" si="4"/>
        <v>-184.6170169</v>
      </c>
    </row>
    <row r="34" ht="12.75" customHeight="1">
      <c r="A34" s="16">
        <v>1.0</v>
      </c>
      <c r="B34" s="16">
        <v>1.0</v>
      </c>
      <c r="C34" s="16">
        <v>-1.0</v>
      </c>
      <c r="D34" s="16">
        <v>1.0</v>
      </c>
      <c r="E34" s="16">
        <v>-1.0</v>
      </c>
      <c r="F34" s="16">
        <v>1.0</v>
      </c>
      <c r="G34" s="16">
        <v>-1.0</v>
      </c>
      <c r="H34" s="16">
        <v>-1.0</v>
      </c>
      <c r="I34" s="17">
        <f>G13</f>
        <v>7861.486767</v>
      </c>
      <c r="J34" s="17">
        <f>G14</f>
        <v>7865.538056</v>
      </c>
      <c r="K34" s="17">
        <f>G15</f>
        <v>7867.055556</v>
      </c>
      <c r="L34" s="18">
        <f t="shared" si="1"/>
        <v>7864.693459</v>
      </c>
      <c r="M34" s="19">
        <f t="shared" si="2"/>
        <v>-3.206692608</v>
      </c>
      <c r="N34" s="19">
        <f t="shared" si="3"/>
        <v>0.8445963569</v>
      </c>
      <c r="O34" s="19">
        <f t="shared" si="4"/>
        <v>2.362096251</v>
      </c>
    </row>
    <row r="35" ht="12.75" customHeight="1">
      <c r="A35" s="16">
        <v>1.0</v>
      </c>
      <c r="B35" s="16">
        <v>1.0</v>
      </c>
      <c r="C35" s="16">
        <v>-1.0</v>
      </c>
      <c r="D35" s="16">
        <v>-1.0</v>
      </c>
      <c r="E35" s="16">
        <v>-1.0</v>
      </c>
      <c r="F35" s="16">
        <v>-1.0</v>
      </c>
      <c r="G35" s="16">
        <v>1.0</v>
      </c>
      <c r="H35" s="16">
        <v>1.0</v>
      </c>
      <c r="I35" s="17">
        <f>G10</f>
        <v>7634.749085</v>
      </c>
      <c r="J35" s="17">
        <f>G11</f>
        <v>7700.885563</v>
      </c>
      <c r="K35" s="17">
        <f>G12</f>
        <v>7535.116197</v>
      </c>
      <c r="L35" s="18">
        <f t="shared" si="1"/>
        <v>7623.583615</v>
      </c>
      <c r="M35" s="19">
        <f t="shared" si="2"/>
        <v>11.16547005</v>
      </c>
      <c r="N35" s="19">
        <f t="shared" si="3"/>
        <v>77.30194807</v>
      </c>
      <c r="O35" s="19">
        <f t="shared" si="4"/>
        <v>-88.46741812</v>
      </c>
    </row>
    <row r="36" ht="12.75" customHeight="1">
      <c r="A36" s="16">
        <v>1.0</v>
      </c>
      <c r="B36" s="16">
        <v>-1.0</v>
      </c>
      <c r="C36" s="16">
        <v>1.0</v>
      </c>
      <c r="D36" s="16">
        <v>1.0</v>
      </c>
      <c r="E36" s="16">
        <v>-1.0</v>
      </c>
      <c r="F36" s="16">
        <v>-1.0</v>
      </c>
      <c r="G36" s="16">
        <v>1.0</v>
      </c>
      <c r="H36" s="16">
        <v>-1.0</v>
      </c>
      <c r="I36" s="17">
        <f>G19</f>
        <v>17745.8121</v>
      </c>
      <c r="J36" s="17">
        <f>G20</f>
        <v>17755.51941</v>
      </c>
      <c r="K36" s="17">
        <f>G21</f>
        <v>17756.86522</v>
      </c>
      <c r="L36" s="18">
        <f t="shared" si="1"/>
        <v>17752.73224</v>
      </c>
      <c r="M36" s="19">
        <f t="shared" si="2"/>
        <v>-6.920141218</v>
      </c>
      <c r="N36" s="19">
        <f t="shared" si="3"/>
        <v>2.787163723</v>
      </c>
      <c r="O36" s="19">
        <f t="shared" si="4"/>
        <v>4.132977495</v>
      </c>
    </row>
    <row r="37" ht="12.75" customHeight="1">
      <c r="A37" s="16">
        <v>1.0</v>
      </c>
      <c r="B37" s="16">
        <v>-1.0</v>
      </c>
      <c r="C37" s="16">
        <v>1.0</v>
      </c>
      <c r="D37" s="16">
        <v>-1.0</v>
      </c>
      <c r="E37" s="16">
        <v>-1.0</v>
      </c>
      <c r="F37" s="16">
        <v>1.0</v>
      </c>
      <c r="G37" s="16">
        <v>-1.0</v>
      </c>
      <c r="H37" s="16">
        <v>1.0</v>
      </c>
      <c r="I37" s="17">
        <f>G16</f>
        <v>14402.1666</v>
      </c>
      <c r="J37" s="17">
        <f>G17</f>
        <v>14140.77278</v>
      </c>
      <c r="K37" s="17">
        <f>G18</f>
        <v>14425.31976</v>
      </c>
      <c r="L37" s="18">
        <f t="shared" si="1"/>
        <v>14322.75305</v>
      </c>
      <c r="M37" s="19">
        <f t="shared" si="2"/>
        <v>79.41355354</v>
      </c>
      <c r="N37" s="19">
        <f t="shared" si="3"/>
        <v>-181.9802705</v>
      </c>
      <c r="O37" s="19">
        <f t="shared" si="4"/>
        <v>102.566717</v>
      </c>
    </row>
    <row r="38" ht="12.75" customHeight="1">
      <c r="A38" s="16">
        <v>1.0</v>
      </c>
      <c r="B38" s="16">
        <v>-1.0</v>
      </c>
      <c r="C38" s="16">
        <v>-1.0</v>
      </c>
      <c r="D38" s="16">
        <v>1.0</v>
      </c>
      <c r="E38" s="16">
        <v>1.0</v>
      </c>
      <c r="F38" s="16">
        <v>-1.0</v>
      </c>
      <c r="G38" s="16">
        <v>-1.0</v>
      </c>
      <c r="H38" s="16">
        <v>1.0</v>
      </c>
      <c r="I38" s="17">
        <f>G7</f>
        <v>10433.06592</v>
      </c>
      <c r="J38" s="17">
        <f>G8</f>
        <v>10964.81794</v>
      </c>
      <c r="K38" s="17">
        <f>G9</f>
        <v>10922.44709</v>
      </c>
      <c r="L38" s="18">
        <f t="shared" si="1"/>
        <v>10773.44365</v>
      </c>
      <c r="M38" s="19">
        <f t="shared" si="2"/>
        <v>-340.3777281</v>
      </c>
      <c r="N38" s="19">
        <f t="shared" ref="N38:O38" si="5">J38-K38</f>
        <v>42.37085501</v>
      </c>
      <c r="O38" s="19">
        <f t="shared" si="5"/>
        <v>149.0034365</v>
      </c>
    </row>
    <row r="39" ht="12.75" customHeight="1">
      <c r="A39" s="16">
        <v>1.0</v>
      </c>
      <c r="B39" s="16">
        <v>-1.0</v>
      </c>
      <c r="C39" s="16">
        <v>-1.0</v>
      </c>
      <c r="D39" s="16">
        <v>-1.0</v>
      </c>
      <c r="E39" s="16">
        <v>1.0</v>
      </c>
      <c r="F39" s="16">
        <v>1.0</v>
      </c>
      <c r="G39" s="16">
        <v>1.0</v>
      </c>
      <c r="H39" s="16">
        <v>-1.0</v>
      </c>
      <c r="I39" s="17">
        <f>G4</f>
        <v>9644.124603</v>
      </c>
      <c r="J39" s="17">
        <f>G5</f>
        <v>9441.055735</v>
      </c>
      <c r="K39" s="17">
        <f>G6</f>
        <v>9825.13228</v>
      </c>
      <c r="L39" s="18">
        <f t="shared" si="1"/>
        <v>9636.770873</v>
      </c>
      <c r="M39" s="19">
        <f t="shared" si="2"/>
        <v>7.35373029</v>
      </c>
      <c r="N39" s="19">
        <f>J39-L39</f>
        <v>-195.7151376</v>
      </c>
      <c r="O39" s="19">
        <f>K39-L39</f>
        <v>188.3614073</v>
      </c>
    </row>
    <row r="40" ht="12.75" customHeight="1">
      <c r="A40">
        <f>SUMPRODUCT(A32:A39,L32:L39)</f>
        <v>95110.69705</v>
      </c>
      <c r="B40">
        <f>SUMPRODUCT(B32:B39,L32:L39)</f>
        <v>-9860.702576</v>
      </c>
      <c r="C40">
        <f>SUMPRODUCT(C32:C39,L32:L39)</f>
        <v>23313.71385</v>
      </c>
      <c r="D40">
        <f>SUMPRODUCT(D32:D39,L32:L39)</f>
        <v>8785.52455</v>
      </c>
      <c r="E40">
        <f>SUMPRODUCT(E32:E39,L32:L39)</f>
        <v>-16.82767627</v>
      </c>
      <c r="F40">
        <f>SUMPRODUCT(F32:F39,L32:L39)</f>
        <v>-347.7793981</v>
      </c>
      <c r="G40">
        <f>SUMPRODUCT(G32:G39,L32:L39)</f>
        <v>6029.959305</v>
      </c>
      <c r="H40">
        <f>SUMPRODUCT(H32:H39,L32:L39)</f>
        <v>1443.346471</v>
      </c>
      <c r="I40" s="2" t="s">
        <v>33</v>
      </c>
    </row>
    <row r="41" ht="12.75" customHeight="1">
      <c r="A41" s="20">
        <f t="shared" ref="A41:H41" si="6">A40/8</f>
        <v>11888.83713</v>
      </c>
      <c r="B41" s="20">
        <f t="shared" si="6"/>
        <v>-1232.587822</v>
      </c>
      <c r="C41" s="20">
        <f t="shared" si="6"/>
        <v>2914.214231</v>
      </c>
      <c r="D41" s="20">
        <f t="shared" si="6"/>
        <v>1098.190569</v>
      </c>
      <c r="E41" s="20">
        <f t="shared" si="6"/>
        <v>-2.103459533</v>
      </c>
      <c r="F41" s="20">
        <f t="shared" si="6"/>
        <v>-43.47242476</v>
      </c>
      <c r="G41" s="20">
        <f t="shared" si="6"/>
        <v>753.7449131</v>
      </c>
      <c r="H41" s="20">
        <f t="shared" si="6"/>
        <v>180.4183089</v>
      </c>
      <c r="I41" s="21" t="s">
        <v>34</v>
      </c>
      <c r="J41" s="20"/>
    </row>
    <row r="42" ht="12.75" customHeight="1"/>
    <row r="43" ht="12.75" customHeight="1">
      <c r="A43" s="22"/>
      <c r="B43" s="23" t="s">
        <v>35</v>
      </c>
      <c r="C43" s="23" t="s">
        <v>36</v>
      </c>
      <c r="D43" s="24" t="s">
        <v>37</v>
      </c>
      <c r="E43" s="24" t="s">
        <v>38</v>
      </c>
      <c r="F43" s="24" t="s">
        <v>39</v>
      </c>
    </row>
    <row r="44" ht="12.75" customHeight="1">
      <c r="A44" s="23" t="s">
        <v>40</v>
      </c>
      <c r="B44" s="25">
        <f>SUMSQ(M32:O39)</f>
        <v>352585.1075</v>
      </c>
      <c r="C44" s="25">
        <f>B44/B52*100</f>
        <v>0.1241300278</v>
      </c>
      <c r="D44" s="26"/>
      <c r="E44" s="26"/>
      <c r="F44" s="26"/>
      <c r="H44" s="27" t="s">
        <v>41</v>
      </c>
      <c r="I44" s="28">
        <f>SQRT(B44/(2^3*(3-1)))</f>
        <v>148.4471934</v>
      </c>
      <c r="K44" s="4"/>
      <c r="L44" s="5" t="s">
        <v>9</v>
      </c>
      <c r="M44" s="5" t="s">
        <v>10</v>
      </c>
      <c r="N44" s="5" t="s">
        <v>11</v>
      </c>
    </row>
    <row r="45" ht="12.75" customHeight="1">
      <c r="A45" s="23" t="s">
        <v>42</v>
      </c>
      <c r="B45" s="25">
        <f>24*B41^2</f>
        <v>36462545.73</v>
      </c>
      <c r="C45" s="25">
        <f>B45/B52*100</f>
        <v>12.83689162</v>
      </c>
      <c r="D45" s="26">
        <f>B41</f>
        <v>-1232.587822</v>
      </c>
      <c r="E45" s="26">
        <f>D45-I46*I45</f>
        <v>-1285.494514</v>
      </c>
      <c r="F45" s="26">
        <f>D45+I46*I45</f>
        <v>-1179.68113</v>
      </c>
      <c r="H45" s="27" t="s">
        <v>43</v>
      </c>
      <c r="I45" s="28">
        <f>I44/SQRT(2^3*3)</f>
        <v>30.30165646</v>
      </c>
      <c r="K45" s="8">
        <v>-1.0</v>
      </c>
      <c r="L45" s="9">
        <v>1.0</v>
      </c>
      <c r="M45" s="10">
        <v>1.0</v>
      </c>
      <c r="N45" s="10">
        <v>8.0</v>
      </c>
    </row>
    <row r="46" ht="12.75" customHeight="1">
      <c r="A46" s="23" t="s">
        <v>44</v>
      </c>
      <c r="B46" s="25">
        <f>24*C41^2</f>
        <v>203823470.1</v>
      </c>
      <c r="C46" s="25">
        <f>B46/B52*100</f>
        <v>71.75746353</v>
      </c>
      <c r="D46" s="26">
        <f>C41</f>
        <v>2914.214231</v>
      </c>
      <c r="E46" s="26">
        <f>D46-I46*I45</f>
        <v>2861.307539</v>
      </c>
      <c r="F46" s="26">
        <f>D46+I46*I45</f>
        <v>2967.120923</v>
      </c>
      <c r="H46" s="27" t="s">
        <v>45</v>
      </c>
      <c r="I46" s="29">
        <v>1.746</v>
      </c>
      <c r="K46" s="8">
        <v>1.0</v>
      </c>
      <c r="L46" s="10">
        <v>3.0</v>
      </c>
      <c r="M46" s="10">
        <v>2.0</v>
      </c>
      <c r="N46" s="10">
        <v>32.0</v>
      </c>
    </row>
    <row r="47" ht="12.75" customHeight="1">
      <c r="A47" s="23" t="s">
        <v>46</v>
      </c>
      <c r="B47" s="25">
        <f>24*D41^2</f>
        <v>28944540.61</v>
      </c>
      <c r="C47" s="25">
        <f>B47/B52*100</f>
        <v>10.19012588</v>
      </c>
      <c r="D47" s="26">
        <f>D41</f>
        <v>1098.190569</v>
      </c>
      <c r="E47" s="26">
        <f>D47-I46*I45</f>
        <v>1045.283877</v>
      </c>
      <c r="F47" s="26">
        <f>D47+I46*I45</f>
        <v>1151.097261</v>
      </c>
    </row>
    <row r="48" ht="12.75" customHeight="1">
      <c r="A48" s="23" t="s">
        <v>47</v>
      </c>
      <c r="B48" s="25">
        <f>24*E41^2</f>
        <v>106.1890082</v>
      </c>
      <c r="C48" s="25">
        <f>B48/B52*100</f>
        <v>0.0000373845754</v>
      </c>
      <c r="D48" s="26">
        <f>E41</f>
        <v>-2.103459533</v>
      </c>
      <c r="E48" s="26">
        <f>D48-I46*I45</f>
        <v>-55.01015171</v>
      </c>
      <c r="F48" s="26">
        <f>D48+I46*I45</f>
        <v>50.80323264</v>
      </c>
    </row>
    <row r="49" ht="12.75" customHeight="1">
      <c r="A49" s="23" t="s">
        <v>48</v>
      </c>
      <c r="B49" s="25">
        <f>24*F41^2</f>
        <v>45356.44116</v>
      </c>
      <c r="C49" s="25">
        <f>B49/B52*100</f>
        <v>0.01596804907</v>
      </c>
      <c r="D49" s="26">
        <f>F41</f>
        <v>-43.47242476</v>
      </c>
      <c r="E49" s="26">
        <f>D49-I46*I45</f>
        <v>-96.37911694</v>
      </c>
      <c r="F49" s="26">
        <f>D49+I46*I45</f>
        <v>9.434267414</v>
      </c>
    </row>
    <row r="50" ht="12.75" customHeight="1">
      <c r="A50" s="23" t="s">
        <v>49</v>
      </c>
      <c r="B50" s="25">
        <f>24*G41^2</f>
        <v>13635153.46</v>
      </c>
      <c r="C50" s="25">
        <f>B50/B52*100</f>
        <v>4.800350159</v>
      </c>
      <c r="D50" s="26">
        <f>G41</f>
        <v>753.7449131</v>
      </c>
      <c r="E50" s="26">
        <f>D50-I46*I45</f>
        <v>700.8382209</v>
      </c>
      <c r="F50" s="26">
        <f>D50+I46*I45</f>
        <v>806.6516053</v>
      </c>
    </row>
    <row r="51" ht="12.75" customHeight="1">
      <c r="A51" s="23" t="s">
        <v>50</v>
      </c>
      <c r="B51" s="25">
        <f>24*H41^2</f>
        <v>781218.3882</v>
      </c>
      <c r="C51" s="25">
        <f>B51/B52*100</f>
        <v>0.2750333413</v>
      </c>
      <c r="D51" s="26">
        <f>H41</f>
        <v>180.4183089</v>
      </c>
      <c r="E51" s="26">
        <f>D51-I46*I45</f>
        <v>127.5116167</v>
      </c>
      <c r="F51" s="26">
        <f>D51+I46*I45</f>
        <v>233.325001</v>
      </c>
    </row>
    <row r="52" ht="12.75" customHeight="1">
      <c r="A52" s="23" t="s">
        <v>51</v>
      </c>
      <c r="B52" s="25">
        <f t="shared" ref="B52:C52" si="7">SUM(B44:B51)</f>
        <v>284044976</v>
      </c>
      <c r="C52" s="25">
        <f t="shared" si="7"/>
        <v>100</v>
      </c>
      <c r="D52" s="26"/>
      <c r="E52" s="26"/>
      <c r="F52" s="26"/>
    </row>
    <row r="53" ht="12.75" customHeight="1"/>
    <row r="54" ht="12.75" customHeight="1"/>
    <row r="55">
      <c r="A55" s="11" t="s">
        <v>52</v>
      </c>
    </row>
    <row r="56">
      <c r="A56" s="12" t="s">
        <v>18</v>
      </c>
      <c r="B56" s="12" t="s">
        <v>19</v>
      </c>
      <c r="C56" s="12" t="s">
        <v>20</v>
      </c>
      <c r="D56" s="12" t="s">
        <v>21</v>
      </c>
      <c r="E56" s="12" t="s">
        <v>22</v>
      </c>
      <c r="F56" s="12" t="s">
        <v>23</v>
      </c>
      <c r="G56" s="12" t="s">
        <v>24</v>
      </c>
      <c r="H56" s="12" t="s">
        <v>25</v>
      </c>
      <c r="I56" s="13" t="s">
        <v>26</v>
      </c>
      <c r="J56" s="13" t="s">
        <v>27</v>
      </c>
      <c r="K56" s="13" t="s">
        <v>28</v>
      </c>
      <c r="L56" s="14" t="s">
        <v>29</v>
      </c>
      <c r="M56" s="15" t="s">
        <v>30</v>
      </c>
      <c r="N56" s="15" t="s">
        <v>31</v>
      </c>
      <c r="O56" s="15" t="s">
        <v>32</v>
      </c>
    </row>
    <row r="57" ht="12.75" customHeight="1">
      <c r="A57" s="16">
        <v>1.0</v>
      </c>
      <c r="B57" s="16">
        <v>1.0</v>
      </c>
      <c r="C57" s="16">
        <v>1.0</v>
      </c>
      <c r="D57" s="16">
        <v>1.0</v>
      </c>
      <c r="E57" s="16">
        <v>1.0</v>
      </c>
      <c r="F57" s="16">
        <v>1.0</v>
      </c>
      <c r="G57" s="16">
        <v>1.0</v>
      </c>
      <c r="H57" s="16">
        <v>1.0</v>
      </c>
      <c r="I57" s="17">
        <f>E25</f>
        <v>12.29078529</v>
      </c>
      <c r="J57" s="17">
        <f>E26</f>
        <v>12.30175595</v>
      </c>
      <c r="K57" s="17">
        <f>E27</f>
        <v>12.43977258</v>
      </c>
      <c r="L57" s="18">
        <f t="shared" ref="L57:L64" si="8">AVERAGE(I57:K57)</f>
        <v>12.34410461</v>
      </c>
      <c r="M57" s="19">
        <f t="shared" ref="M57:M64" si="9">I57-L57</f>
        <v>-0.05331932024</v>
      </c>
      <c r="N57" s="19">
        <f t="shared" ref="N57:N62" si="10">J57-L57</f>
        <v>-0.04234865365</v>
      </c>
      <c r="O57" s="19">
        <f t="shared" ref="O57:O62" si="11">K57-L57</f>
        <v>0.09566797389</v>
      </c>
    </row>
    <row r="58" ht="12.75" customHeight="1">
      <c r="A58" s="16">
        <v>1.0</v>
      </c>
      <c r="B58" s="16">
        <v>1.0</v>
      </c>
      <c r="C58" s="16">
        <v>1.0</v>
      </c>
      <c r="D58" s="16">
        <v>-1.0</v>
      </c>
      <c r="E58" s="16">
        <v>1.0</v>
      </c>
      <c r="F58" s="16">
        <v>-1.0</v>
      </c>
      <c r="G58" s="16">
        <v>-1.0</v>
      </c>
      <c r="H58" s="16">
        <v>-1.0</v>
      </c>
      <c r="I58" s="17">
        <f>E22</f>
        <v>16.52682626</v>
      </c>
      <c r="J58" s="17">
        <f>E23</f>
        <v>16.39025463</v>
      </c>
      <c r="K58" s="17">
        <f>E24</f>
        <v>16.87038863</v>
      </c>
      <c r="L58" s="18">
        <f t="shared" si="8"/>
        <v>16.59582317</v>
      </c>
      <c r="M58" s="19">
        <f t="shared" si="9"/>
        <v>-0.06899691048</v>
      </c>
      <c r="N58" s="19">
        <f t="shared" si="10"/>
        <v>-0.205568544</v>
      </c>
      <c r="O58" s="19">
        <f t="shared" si="11"/>
        <v>0.2745654545</v>
      </c>
    </row>
    <row r="59" ht="12.75" customHeight="1">
      <c r="A59" s="16">
        <v>1.0</v>
      </c>
      <c r="B59" s="16">
        <v>1.0</v>
      </c>
      <c r="C59" s="16">
        <v>-1.0</v>
      </c>
      <c r="D59" s="16">
        <v>1.0</v>
      </c>
      <c r="E59" s="16">
        <v>-1.0</v>
      </c>
      <c r="F59" s="16">
        <v>1.0</v>
      </c>
      <c r="G59" s="16">
        <v>-1.0</v>
      </c>
      <c r="H59" s="16">
        <v>-1.0</v>
      </c>
      <c r="I59" s="17">
        <f>E13</f>
        <v>24.41279489</v>
      </c>
      <c r="J59" s="17">
        <f>E14</f>
        <v>24.40214042</v>
      </c>
      <c r="K59" s="17">
        <f>E15</f>
        <v>24.03177621</v>
      </c>
      <c r="L59" s="18">
        <f t="shared" si="8"/>
        <v>24.28223717</v>
      </c>
      <c r="M59" s="19">
        <f t="shared" si="9"/>
        <v>0.1305577173</v>
      </c>
      <c r="N59" s="19">
        <f t="shared" si="10"/>
        <v>0.1199032424</v>
      </c>
      <c r="O59" s="19">
        <f t="shared" si="11"/>
        <v>-0.2504609598</v>
      </c>
    </row>
    <row r="60" ht="12.75" customHeight="1">
      <c r="A60" s="16">
        <v>1.0</v>
      </c>
      <c r="B60" s="16">
        <v>1.0</v>
      </c>
      <c r="C60" s="16">
        <v>-1.0</v>
      </c>
      <c r="D60" s="16">
        <v>-1.0</v>
      </c>
      <c r="E60" s="16">
        <v>-1.0</v>
      </c>
      <c r="F60" s="16">
        <v>-1.0</v>
      </c>
      <c r="G60" s="16">
        <v>1.0</v>
      </c>
      <c r="H60" s="16">
        <v>1.0</v>
      </c>
      <c r="I60" s="17">
        <f>E10</f>
        <v>25.16590139</v>
      </c>
      <c r="J60" s="17">
        <f>E11</f>
        <v>25.05881195</v>
      </c>
      <c r="K60" s="17">
        <f>E12</f>
        <v>25.51510629</v>
      </c>
      <c r="L60" s="18">
        <f t="shared" si="8"/>
        <v>25.24660654</v>
      </c>
      <c r="M60" s="19">
        <f t="shared" si="9"/>
        <v>-0.08070514764</v>
      </c>
      <c r="N60" s="19">
        <f t="shared" si="10"/>
        <v>-0.1877945962</v>
      </c>
      <c r="O60" s="19">
        <f t="shared" si="11"/>
        <v>0.2684997439</v>
      </c>
    </row>
    <row r="61" ht="12.75" customHeight="1">
      <c r="A61" s="16">
        <v>1.0</v>
      </c>
      <c r="B61" s="16">
        <v>-1.0</v>
      </c>
      <c r="C61" s="16">
        <v>1.0</v>
      </c>
      <c r="D61" s="16">
        <v>1.0</v>
      </c>
      <c r="E61" s="16">
        <v>-1.0</v>
      </c>
      <c r="F61" s="16">
        <v>-1.0</v>
      </c>
      <c r="G61" s="16">
        <v>1.0</v>
      </c>
      <c r="H61" s="16">
        <v>-1.0</v>
      </c>
      <c r="I61" s="17">
        <f>E19</f>
        <v>10.82073083</v>
      </c>
      <c r="J61" s="17">
        <f>E20</f>
        <v>10.81655161</v>
      </c>
      <c r="K61" s="17">
        <f>E21</f>
        <v>10.81363165</v>
      </c>
      <c r="L61" s="18">
        <f t="shared" si="8"/>
        <v>10.81697136</v>
      </c>
      <c r="M61" s="19">
        <f t="shared" si="9"/>
        <v>0.003759467298</v>
      </c>
      <c r="N61" s="19">
        <f t="shared" si="10"/>
        <v>-0.0004197561915</v>
      </c>
      <c r="O61" s="19">
        <f t="shared" si="11"/>
        <v>-0.003339711106</v>
      </c>
    </row>
    <row r="62" ht="12.75" customHeight="1">
      <c r="A62" s="16">
        <v>1.0</v>
      </c>
      <c r="B62" s="16">
        <v>-1.0</v>
      </c>
      <c r="C62" s="16">
        <v>1.0</v>
      </c>
      <c r="D62" s="16">
        <v>-1.0</v>
      </c>
      <c r="E62" s="16">
        <v>-1.0</v>
      </c>
      <c r="F62" s="16">
        <v>1.0</v>
      </c>
      <c r="G62" s="16">
        <v>-1.0</v>
      </c>
      <c r="H62" s="16">
        <v>1.0</v>
      </c>
      <c r="I62" s="17">
        <f>E16</f>
        <v>13.19543729</v>
      </c>
      <c r="J62" s="17">
        <f>E17</f>
        <v>13.57812576</v>
      </c>
      <c r="K62" s="17">
        <f>E18</f>
        <v>13.31439561</v>
      </c>
      <c r="L62" s="18">
        <f t="shared" si="8"/>
        <v>13.36265289</v>
      </c>
      <c r="M62" s="19">
        <f t="shared" si="9"/>
        <v>-0.167215596</v>
      </c>
      <c r="N62" s="19">
        <f t="shared" si="10"/>
        <v>0.2154728774</v>
      </c>
      <c r="O62" s="19">
        <f t="shared" si="11"/>
        <v>-0.04825728134</v>
      </c>
    </row>
    <row r="63" ht="12.75" customHeight="1">
      <c r="A63" s="16">
        <v>1.0</v>
      </c>
      <c r="B63" s="16">
        <v>-1.0</v>
      </c>
      <c r="C63" s="16">
        <v>-1.0</v>
      </c>
      <c r="D63" s="16">
        <v>1.0</v>
      </c>
      <c r="E63" s="16">
        <v>1.0</v>
      </c>
      <c r="F63" s="16">
        <v>-1.0</v>
      </c>
      <c r="G63" s="16">
        <v>-1.0</v>
      </c>
      <c r="H63" s="16">
        <v>1.0</v>
      </c>
      <c r="I63" s="17">
        <f>E7</f>
        <v>15.67977047</v>
      </c>
      <c r="J63" s="17">
        <f>E8</f>
        <v>17.52451827</v>
      </c>
      <c r="K63" s="17">
        <f>E9</f>
        <v>17.2216692</v>
      </c>
      <c r="L63" s="18">
        <f t="shared" si="8"/>
        <v>16.80865265</v>
      </c>
      <c r="M63" s="19">
        <f t="shared" si="9"/>
        <v>-1.128882174</v>
      </c>
      <c r="N63" s="19">
        <f t="shared" ref="N63:O63" si="12">J63-K63</f>
        <v>0.3028490639</v>
      </c>
      <c r="O63" s="19">
        <f t="shared" si="12"/>
        <v>0.4130165553</v>
      </c>
    </row>
    <row r="64" ht="12.75" customHeight="1">
      <c r="A64" s="16">
        <v>1.0</v>
      </c>
      <c r="B64" s="16">
        <v>-1.0</v>
      </c>
      <c r="C64" s="16">
        <v>-1.0</v>
      </c>
      <c r="D64" s="16">
        <v>-1.0</v>
      </c>
      <c r="E64" s="16">
        <v>1.0</v>
      </c>
      <c r="F64" s="16">
        <v>1.0</v>
      </c>
      <c r="G64" s="16">
        <v>1.0</v>
      </c>
      <c r="H64" s="16">
        <v>-1.0</v>
      </c>
      <c r="I64" s="17">
        <f>E4</f>
        <v>18.25646958</v>
      </c>
      <c r="J64" s="17">
        <f>E5</f>
        <v>20.34412506</v>
      </c>
      <c r="K64" s="17">
        <f>E6</f>
        <v>19.54535782</v>
      </c>
      <c r="L64" s="18">
        <f t="shared" si="8"/>
        <v>19.38198415</v>
      </c>
      <c r="M64" s="19">
        <f t="shared" si="9"/>
        <v>-1.125514576</v>
      </c>
      <c r="N64" s="19">
        <f>J64-L64</f>
        <v>0.9621409057</v>
      </c>
      <c r="O64" s="19">
        <f>K64-L64</f>
        <v>0.1633736701</v>
      </c>
    </row>
    <row r="65" ht="12.75" customHeight="1">
      <c r="A65">
        <f>SUMPRODUCT(A57:A64,L57:L64)</f>
        <v>138.8390325</v>
      </c>
      <c r="B65">
        <f>SUMPRODUCT(B57:B64,L57:L64)</f>
        <v>18.09851044</v>
      </c>
      <c r="C65">
        <f>SUMPRODUCT(C57:C64,L57:L64)</f>
        <v>-32.59992849</v>
      </c>
      <c r="D65">
        <f>SUMPRODUCT(D57:D64,L57:L64)</f>
        <v>-10.33510096</v>
      </c>
      <c r="E65">
        <f>SUMPRODUCT(E57:E64,L57:L64)</f>
        <v>-8.577903382</v>
      </c>
      <c r="F65">
        <f>SUMPRODUCT(F57:F64,L57:L64)</f>
        <v>-0.09707490925</v>
      </c>
      <c r="G65">
        <f>SUMPRODUCT(G57:G64,L57:L64)</f>
        <v>-3.259699219</v>
      </c>
      <c r="H65">
        <f>SUMPRODUCT(H57:H64,L57:L64)</f>
        <v>-3.314999177</v>
      </c>
      <c r="I65" s="2" t="s">
        <v>33</v>
      </c>
    </row>
    <row r="66" ht="12.75" customHeight="1">
      <c r="A66" s="20">
        <f t="shared" ref="A66:H66" si="13">A65/8</f>
        <v>17.35487907</v>
      </c>
      <c r="B66" s="20">
        <f t="shared" si="13"/>
        <v>2.262313806</v>
      </c>
      <c r="C66" s="20">
        <f t="shared" si="13"/>
        <v>-4.074991061</v>
      </c>
      <c r="D66" s="20">
        <f t="shared" si="13"/>
        <v>-1.291887621</v>
      </c>
      <c r="E66" s="20">
        <f t="shared" si="13"/>
        <v>-1.072237923</v>
      </c>
      <c r="F66" s="20">
        <f t="shared" si="13"/>
        <v>-0.01213436366</v>
      </c>
      <c r="G66" s="20">
        <f t="shared" si="13"/>
        <v>-0.4074624024</v>
      </c>
      <c r="H66" s="20">
        <f t="shared" si="13"/>
        <v>-0.4143748972</v>
      </c>
      <c r="I66" s="21" t="s">
        <v>34</v>
      </c>
      <c r="J66" s="20"/>
    </row>
    <row r="67" ht="12.75" customHeight="1"/>
    <row r="68" ht="12.75" customHeight="1">
      <c r="A68" s="22"/>
      <c r="B68" s="23" t="s">
        <v>35</v>
      </c>
      <c r="C68" s="23" t="s">
        <v>36</v>
      </c>
      <c r="D68" s="24" t="s">
        <v>37</v>
      </c>
      <c r="E68" s="24" t="s">
        <v>38</v>
      </c>
      <c r="F68" s="24" t="s">
        <v>39</v>
      </c>
    </row>
    <row r="69" ht="12.75" customHeight="1">
      <c r="A69" s="23" t="s">
        <v>40</v>
      </c>
      <c r="B69" s="25">
        <f>SUMSQ(M57:O64)</f>
        <v>4.176827127</v>
      </c>
      <c r="C69" s="25">
        <f>B69/B77*100</f>
        <v>0.6946319603</v>
      </c>
      <c r="D69" s="26"/>
      <c r="E69" s="26"/>
      <c r="F69" s="26"/>
      <c r="H69" s="27" t="s">
        <v>41</v>
      </c>
      <c r="I69" s="28">
        <f>SQRT(B69/(2^3*(3-1)))</f>
        <v>0.5109321828</v>
      </c>
    </row>
    <row r="70" ht="12.75" customHeight="1">
      <c r="A70" s="23" t="s">
        <v>42</v>
      </c>
      <c r="B70" s="25">
        <f>24*B66^2</f>
        <v>122.8335301</v>
      </c>
      <c r="C70" s="25">
        <f>B70/B77*100</f>
        <v>20.42796917</v>
      </c>
      <c r="D70" s="26">
        <f>B66</f>
        <v>2.262313806</v>
      </c>
      <c r="E70" s="26">
        <f>D70-I71*I70</f>
        <v>2.080217188</v>
      </c>
      <c r="F70" s="26">
        <f>D70+I71*I70</f>
        <v>2.444410423</v>
      </c>
      <c r="H70" s="27" t="s">
        <v>43</v>
      </c>
      <c r="I70" s="28">
        <f>I69/SQRT(2^3*3)</f>
        <v>0.1042935951</v>
      </c>
    </row>
    <row r="71" ht="12.75" customHeight="1">
      <c r="A71" s="23" t="s">
        <v>44</v>
      </c>
      <c r="B71" s="25">
        <f>24*C66^2</f>
        <v>398.5332515</v>
      </c>
      <c r="C71" s="25">
        <f>B71/B77*100</f>
        <v>66.27852322</v>
      </c>
      <c r="D71" s="26">
        <f>C66</f>
        <v>-4.074991061</v>
      </c>
      <c r="E71" s="26">
        <f>D71-I71*I70</f>
        <v>-4.257087678</v>
      </c>
      <c r="F71" s="26">
        <f>D71+I71*I70</f>
        <v>-3.892894444</v>
      </c>
      <c r="H71" s="27" t="s">
        <v>45</v>
      </c>
      <c r="I71" s="29">
        <v>1.746</v>
      </c>
    </row>
    <row r="72" ht="12.75" customHeight="1">
      <c r="A72" s="23" t="s">
        <v>46</v>
      </c>
      <c r="B72" s="25">
        <f>24*D66^2</f>
        <v>40.05536698</v>
      </c>
      <c r="C72" s="25">
        <f>B72/B77*100</f>
        <v>6.661453117</v>
      </c>
      <c r="D72" s="26">
        <f>D66</f>
        <v>-1.291887621</v>
      </c>
      <c r="E72" s="26">
        <f>D72-I71*I70</f>
        <v>-1.473984238</v>
      </c>
      <c r="F72" s="26">
        <f>D72+I71*I70</f>
        <v>-1.109791004</v>
      </c>
    </row>
    <row r="73" ht="12.75" customHeight="1">
      <c r="A73" s="23" t="s">
        <v>47</v>
      </c>
      <c r="B73" s="25">
        <f>24*E66^2</f>
        <v>27.59265991</v>
      </c>
      <c r="C73" s="25">
        <f>B73/B77*100</f>
        <v>4.588828519</v>
      </c>
      <c r="D73" s="26">
        <f>E66</f>
        <v>-1.072237923</v>
      </c>
      <c r="E73" s="26">
        <f>D73-I71*I70</f>
        <v>-1.25433454</v>
      </c>
      <c r="F73" s="26">
        <f>D73+I71*I70</f>
        <v>-0.8901413057</v>
      </c>
    </row>
    <row r="74" ht="12.75" customHeight="1">
      <c r="A74" s="23" t="s">
        <v>48</v>
      </c>
      <c r="B74" s="25">
        <f>24*F66^2</f>
        <v>0.003533826752</v>
      </c>
      <c r="C74" s="25">
        <f>B74/B77*100</f>
        <v>0.0005876970555</v>
      </c>
      <c r="D74" s="26">
        <f>F66</f>
        <v>-0.01213436366</v>
      </c>
      <c r="E74" s="26">
        <f>D74-I71*I70</f>
        <v>-0.1942309807</v>
      </c>
      <c r="F74" s="26">
        <f>D74+I71*I70</f>
        <v>0.1699622534</v>
      </c>
    </row>
    <row r="75" ht="12.75" customHeight="1">
      <c r="A75" s="23" t="s">
        <v>49</v>
      </c>
      <c r="B75" s="25">
        <f>24*G66^2</f>
        <v>3.984614625</v>
      </c>
      <c r="C75" s="25">
        <f>B75/B77*100</f>
        <v>0.6626658426</v>
      </c>
      <c r="D75" s="26">
        <f>G66</f>
        <v>-0.4074624024</v>
      </c>
      <c r="E75" s="26">
        <f>D75-I71*I70</f>
        <v>-0.5895590194</v>
      </c>
      <c r="F75" s="26">
        <f>D75+I71*I70</f>
        <v>-0.2253657854</v>
      </c>
    </row>
    <row r="76" ht="12.75" customHeight="1">
      <c r="A76" s="23" t="s">
        <v>50</v>
      </c>
      <c r="B76" s="25">
        <f>24*H66^2</f>
        <v>4.120957329</v>
      </c>
      <c r="C76" s="25">
        <f>B76/B77*100</f>
        <v>0.6853404703</v>
      </c>
      <c r="D76" s="26">
        <f>H66</f>
        <v>-0.4143748972</v>
      </c>
      <c r="E76" s="26">
        <f>D76-I71*I70</f>
        <v>-0.5964715142</v>
      </c>
      <c r="F76" s="26">
        <f>D76+I71*I70</f>
        <v>-0.2322782801</v>
      </c>
    </row>
    <row r="77" ht="12.75" customHeight="1">
      <c r="A77" s="23" t="s">
        <v>51</v>
      </c>
      <c r="B77" s="25">
        <f t="shared" ref="B77:C77" si="14">SUM(B69:B76)</f>
        <v>601.3007414</v>
      </c>
      <c r="C77" s="25">
        <f t="shared" si="14"/>
        <v>100</v>
      </c>
      <c r="D77" s="26"/>
      <c r="E77" s="26"/>
      <c r="F77" s="26"/>
    </row>
    <row r="78" ht="12.75" customHeight="1"/>
    <row r="79" ht="12.75" customHeight="1"/>
    <row r="80">
      <c r="A80" s="11" t="s">
        <v>53</v>
      </c>
    </row>
    <row r="81">
      <c r="A81" s="12" t="s">
        <v>18</v>
      </c>
      <c r="B81" s="12" t="s">
        <v>19</v>
      </c>
      <c r="C81" s="12" t="s">
        <v>20</v>
      </c>
      <c r="D81" s="12" t="s">
        <v>21</v>
      </c>
      <c r="E81" s="12" t="s">
        <v>22</v>
      </c>
      <c r="F81" s="12" t="s">
        <v>23</v>
      </c>
      <c r="G81" s="12" t="s">
        <v>24</v>
      </c>
      <c r="H81" s="12" t="s">
        <v>25</v>
      </c>
      <c r="I81" s="13" t="s">
        <v>26</v>
      </c>
      <c r="J81" s="13" t="s">
        <v>27</v>
      </c>
      <c r="K81" s="13" t="s">
        <v>28</v>
      </c>
      <c r="L81" s="14" t="s">
        <v>29</v>
      </c>
      <c r="M81" s="15" t="s">
        <v>30</v>
      </c>
      <c r="N81" s="15" t="s">
        <v>31</v>
      </c>
      <c r="O81" s="15" t="s">
        <v>32</v>
      </c>
    </row>
    <row r="82" ht="12.75" customHeight="1">
      <c r="A82" s="16">
        <v>1.0</v>
      </c>
      <c r="B82" s="16">
        <v>1.0</v>
      </c>
      <c r="C82" s="16">
        <v>1.0</v>
      </c>
      <c r="D82" s="16">
        <v>1.0</v>
      </c>
      <c r="E82" s="16">
        <v>1.0</v>
      </c>
      <c r="F82" s="16">
        <v>1.0</v>
      </c>
      <c r="G82" s="16">
        <v>1.0</v>
      </c>
      <c r="H82" s="16">
        <v>1.0</v>
      </c>
      <c r="I82" s="17">
        <f>H25</f>
        <v>8790.04592</v>
      </c>
      <c r="J82" s="17">
        <f>H26</f>
        <v>8792.732981</v>
      </c>
      <c r="K82" s="17">
        <f>H27</f>
        <v>8796.492701</v>
      </c>
      <c r="L82" s="18">
        <f t="shared" ref="L82:L89" si="15">AVERAGE(I82:K82)</f>
        <v>8793.090534</v>
      </c>
      <c r="M82" s="19">
        <f t="shared" ref="M82:M89" si="16">I82-L82</f>
        <v>-3.04461398</v>
      </c>
      <c r="N82" s="19">
        <f t="shared" ref="N82:N87" si="17">J82-L82</f>
        <v>-0.3575527237</v>
      </c>
      <c r="O82" s="19">
        <f t="shared" ref="O82:O87" si="18">K82-L82</f>
        <v>3.402166704</v>
      </c>
    </row>
    <row r="83" ht="12.75" customHeight="1">
      <c r="A83" s="16">
        <v>1.0</v>
      </c>
      <c r="B83" s="16">
        <v>1.0</v>
      </c>
      <c r="C83" s="16">
        <v>1.0</v>
      </c>
      <c r="D83" s="16">
        <v>-1.0</v>
      </c>
      <c r="E83" s="16">
        <v>1.0</v>
      </c>
      <c r="F83" s="16">
        <v>-1.0</v>
      </c>
      <c r="G83" s="16">
        <v>-1.0</v>
      </c>
      <c r="H83" s="16">
        <v>-1.0</v>
      </c>
      <c r="I83" s="17">
        <f>H22</f>
        <v>8792.839308</v>
      </c>
      <c r="J83" s="17">
        <f>H23</f>
        <v>8683.527191</v>
      </c>
      <c r="K83" s="17">
        <f>H24</f>
        <v>8792.201213</v>
      </c>
      <c r="L83" s="18">
        <f t="shared" si="15"/>
        <v>8756.189237</v>
      </c>
      <c r="M83" s="19">
        <f t="shared" si="16"/>
        <v>36.6500708</v>
      </c>
      <c r="N83" s="19">
        <f t="shared" si="17"/>
        <v>-72.66204635</v>
      </c>
      <c r="O83" s="19">
        <f t="shared" si="18"/>
        <v>36.01197556</v>
      </c>
    </row>
    <row r="84" ht="12.75" customHeight="1">
      <c r="A84" s="16">
        <v>1.0</v>
      </c>
      <c r="B84" s="16">
        <v>1.0</v>
      </c>
      <c r="C84" s="16">
        <v>-1.0</v>
      </c>
      <c r="D84" s="16">
        <v>1.0</v>
      </c>
      <c r="E84" s="16">
        <v>-1.0</v>
      </c>
      <c r="F84" s="16">
        <v>1.0</v>
      </c>
      <c r="G84" s="16">
        <v>-1.0</v>
      </c>
      <c r="H84" s="16">
        <v>-1.0</v>
      </c>
      <c r="I84" s="17">
        <f>H13</f>
        <v>8793.291556</v>
      </c>
      <c r="J84" s="17">
        <f>H14</f>
        <v>8797.217168</v>
      </c>
      <c r="K84" s="17">
        <f>H15</f>
        <v>8799.301555</v>
      </c>
      <c r="L84" s="18">
        <f t="shared" si="15"/>
        <v>8796.603426</v>
      </c>
      <c r="M84" s="19">
        <f t="shared" si="16"/>
        <v>-3.311870524</v>
      </c>
      <c r="N84" s="19">
        <f t="shared" si="17"/>
        <v>0.6137417081</v>
      </c>
      <c r="O84" s="19">
        <f t="shared" si="18"/>
        <v>2.698128816</v>
      </c>
    </row>
    <row r="85" ht="12.75" customHeight="1">
      <c r="A85" s="16">
        <v>1.0</v>
      </c>
      <c r="B85" s="16">
        <v>1.0</v>
      </c>
      <c r="C85" s="16">
        <v>-1.0</v>
      </c>
      <c r="D85" s="16">
        <v>-1.0</v>
      </c>
      <c r="E85" s="16">
        <v>-1.0</v>
      </c>
      <c r="F85" s="16">
        <v>-1.0</v>
      </c>
      <c r="G85" s="16">
        <v>1.0</v>
      </c>
      <c r="H85" s="16">
        <v>1.0</v>
      </c>
      <c r="I85" s="17">
        <f>H10</f>
        <v>8788.297144</v>
      </c>
      <c r="J85" s="17">
        <f>H11</f>
        <v>8789.781156</v>
      </c>
      <c r="K85" s="17">
        <f>H12</f>
        <v>8797.264476</v>
      </c>
      <c r="L85" s="18">
        <f t="shared" si="15"/>
        <v>8791.780925</v>
      </c>
      <c r="M85" s="19">
        <f t="shared" si="16"/>
        <v>-3.483781317</v>
      </c>
      <c r="N85" s="19">
        <f t="shared" si="17"/>
        <v>-1.999769135</v>
      </c>
      <c r="O85" s="19">
        <f t="shared" si="18"/>
        <v>5.483550452</v>
      </c>
    </row>
    <row r="86" ht="12.75" customHeight="1">
      <c r="A86" s="16">
        <v>1.0</v>
      </c>
      <c r="B86" s="16">
        <v>-1.0</v>
      </c>
      <c r="C86" s="16">
        <v>1.0</v>
      </c>
      <c r="D86" s="16">
        <v>1.0</v>
      </c>
      <c r="E86" s="16">
        <v>-1.0</v>
      </c>
      <c r="F86" s="16">
        <v>-1.0</v>
      </c>
      <c r="G86" s="16">
        <v>1.0</v>
      </c>
      <c r="H86" s="16">
        <v>-1.0</v>
      </c>
      <c r="I86" s="17">
        <f>H19</f>
        <v>2928.814945</v>
      </c>
      <c r="J86" s="17">
        <f>H20</f>
        <v>2929.728482</v>
      </c>
      <c r="K86" s="17">
        <f>H21</f>
        <v>2929.938967</v>
      </c>
      <c r="L86" s="18">
        <f t="shared" si="15"/>
        <v>2929.494131</v>
      </c>
      <c r="M86" s="19">
        <f t="shared" si="16"/>
        <v>-0.6791862285</v>
      </c>
      <c r="N86" s="19">
        <f t="shared" si="17"/>
        <v>0.2343505477</v>
      </c>
      <c r="O86" s="19">
        <f t="shared" si="18"/>
        <v>0.4448356808</v>
      </c>
    </row>
    <row r="87" ht="12.75" customHeight="1">
      <c r="A87" s="16">
        <v>1.0</v>
      </c>
      <c r="B87" s="16">
        <v>-1.0</v>
      </c>
      <c r="C87" s="16">
        <v>1.0</v>
      </c>
      <c r="D87" s="16">
        <v>-1.0</v>
      </c>
      <c r="E87" s="16">
        <v>-1.0</v>
      </c>
      <c r="F87" s="16">
        <v>1.0</v>
      </c>
      <c r="G87" s="16">
        <v>-1.0</v>
      </c>
      <c r="H87" s="16">
        <v>1.0</v>
      </c>
      <c r="I87" s="17">
        <f>H16</f>
        <v>2927.946596</v>
      </c>
      <c r="J87" s="17">
        <f>H17</f>
        <v>2928.915884</v>
      </c>
      <c r="K87" s="17">
        <f>H18</f>
        <v>2928.745305</v>
      </c>
      <c r="L87" s="18">
        <f t="shared" si="15"/>
        <v>2928.535929</v>
      </c>
      <c r="M87" s="19">
        <f t="shared" si="16"/>
        <v>-0.58933229</v>
      </c>
      <c r="N87" s="19">
        <f t="shared" si="17"/>
        <v>0.3799556599</v>
      </c>
      <c r="O87" s="19">
        <f t="shared" si="18"/>
        <v>0.2093766301</v>
      </c>
    </row>
    <row r="88" ht="12.75" customHeight="1">
      <c r="A88" s="16">
        <v>1.0</v>
      </c>
      <c r="B88" s="16">
        <v>-1.0</v>
      </c>
      <c r="C88" s="16">
        <v>-1.0</v>
      </c>
      <c r="D88" s="16">
        <v>1.0</v>
      </c>
      <c r="E88" s="16">
        <v>1.0</v>
      </c>
      <c r="F88" s="16">
        <v>-1.0</v>
      </c>
      <c r="G88" s="16">
        <v>-1.0</v>
      </c>
      <c r="H88" s="16">
        <v>1.0</v>
      </c>
      <c r="I88" s="17">
        <f>H7</f>
        <v>2933.955399</v>
      </c>
      <c r="J88" s="17">
        <f>H8</f>
        <v>2929.5</v>
      </c>
      <c r="K88" s="17">
        <f>H9</f>
        <v>2931.764867</v>
      </c>
      <c r="L88" s="18">
        <f t="shared" si="15"/>
        <v>2931.740089</v>
      </c>
      <c r="M88" s="19">
        <f t="shared" si="16"/>
        <v>2.215310381</v>
      </c>
      <c r="N88" s="19">
        <f t="shared" ref="N88:O88" si="19">J88-K88</f>
        <v>-2.26486698</v>
      </c>
      <c r="O88" s="19">
        <f t="shared" si="19"/>
        <v>0.02477829942</v>
      </c>
    </row>
    <row r="89" ht="12.75" customHeight="1">
      <c r="A89" s="16">
        <v>1.0</v>
      </c>
      <c r="B89" s="16">
        <v>-1.0</v>
      </c>
      <c r="C89" s="16">
        <v>-1.0</v>
      </c>
      <c r="D89" s="16">
        <v>-1.0</v>
      </c>
      <c r="E89" s="16">
        <v>1.0</v>
      </c>
      <c r="F89" s="16">
        <v>1.0</v>
      </c>
      <c r="G89" s="16">
        <v>1.0</v>
      </c>
      <c r="H89" s="16">
        <v>-1.0</v>
      </c>
      <c r="I89" s="17">
        <f>H4</f>
        <v>2923.61385</v>
      </c>
      <c r="J89" s="17">
        <f>H5</f>
        <v>2924.29597</v>
      </c>
      <c r="K89" s="17">
        <f>H6</f>
        <v>2926.135579</v>
      </c>
      <c r="L89" s="18">
        <f t="shared" si="15"/>
        <v>2924.6818</v>
      </c>
      <c r="M89" s="19">
        <f t="shared" si="16"/>
        <v>-1.067949992</v>
      </c>
      <c r="N89" s="19">
        <f>J89-L89</f>
        <v>-0.3858294915</v>
      </c>
      <c r="O89" s="19">
        <f>K89-L89</f>
        <v>1.453779484</v>
      </c>
    </row>
    <row r="90" ht="12.75" customHeight="1">
      <c r="A90">
        <f>SUMPRODUCT(A82:A89,L82:L89)</f>
        <v>46852.11607</v>
      </c>
      <c r="B90">
        <f>SUMPRODUCT(B82:B89,L82:L89)</f>
        <v>23423.21217</v>
      </c>
      <c r="C90">
        <f>SUMPRODUCT(C82:C89,L82:L89)</f>
        <v>-37.49640868</v>
      </c>
      <c r="D90">
        <f>SUMPRODUCT(D82:D89,L82:L89)</f>
        <v>49.74028939</v>
      </c>
      <c r="E90">
        <f>SUMPRODUCT(E82:E89,L82:L89)</f>
        <v>-40.71275179</v>
      </c>
      <c r="F90">
        <f>SUMPRODUCT(F82:F89,L82:L89)</f>
        <v>33.7073057</v>
      </c>
      <c r="G90">
        <f>SUMPRODUCT(G82:G89,L82:L89)</f>
        <v>25.97870979</v>
      </c>
      <c r="H90">
        <f>SUMPRODUCT(H82:H89,L82:L89)</f>
        <v>38.1788818</v>
      </c>
      <c r="I90" s="2" t="s">
        <v>33</v>
      </c>
    </row>
    <row r="91" ht="12.75" customHeight="1">
      <c r="A91" s="20">
        <f t="shared" ref="A91:H91" si="20">A90/8</f>
        <v>5856.514509</v>
      </c>
      <c r="B91" s="20">
        <f t="shared" si="20"/>
        <v>2927.901522</v>
      </c>
      <c r="C91" s="20">
        <f t="shared" si="20"/>
        <v>-4.687051085</v>
      </c>
      <c r="D91" s="20">
        <f t="shared" si="20"/>
        <v>6.217536173</v>
      </c>
      <c r="E91" s="20">
        <f t="shared" si="20"/>
        <v>-5.089093973</v>
      </c>
      <c r="F91" s="20">
        <f t="shared" si="20"/>
        <v>4.213413212</v>
      </c>
      <c r="G91" s="20">
        <f t="shared" si="20"/>
        <v>3.247338724</v>
      </c>
      <c r="H91" s="20">
        <f t="shared" si="20"/>
        <v>4.772360225</v>
      </c>
      <c r="I91" s="21" t="s">
        <v>34</v>
      </c>
      <c r="J91" s="20"/>
    </row>
    <row r="92" ht="12.75" customHeight="1"/>
    <row r="93" ht="12.75" customHeight="1">
      <c r="A93" s="22"/>
      <c r="B93" s="23" t="s">
        <v>35</v>
      </c>
      <c r="C93" s="23" t="s">
        <v>36</v>
      </c>
      <c r="D93" s="24" t="s">
        <v>37</v>
      </c>
      <c r="E93" s="24" t="s">
        <v>38</v>
      </c>
      <c r="F93" s="24" t="s">
        <v>39</v>
      </c>
    </row>
    <row r="94" ht="12.75" customHeight="1">
      <c r="A94" s="23" t="s">
        <v>40</v>
      </c>
      <c r="B94" s="25">
        <f>SUMSQ(M82:O89)</f>
        <v>8020.355811</v>
      </c>
      <c r="C94" s="25">
        <f>B94/B102*100</f>
        <v>0.003898033463</v>
      </c>
      <c r="D94" s="26"/>
      <c r="E94" s="26"/>
      <c r="F94" s="26"/>
      <c r="H94" s="27" t="s">
        <v>41</v>
      </c>
      <c r="I94" s="28">
        <f>SQRT(B94/(2^3*(3-1)))</f>
        <v>22.38910981</v>
      </c>
    </row>
    <row r="95" ht="12.75" customHeight="1">
      <c r="A95" s="23" t="s">
        <v>42</v>
      </c>
      <c r="B95" s="25">
        <f>24*B91^2</f>
        <v>205742575.7</v>
      </c>
      <c r="C95" s="25">
        <f>B95/B102*100</f>
        <v>99.99449696</v>
      </c>
      <c r="D95" s="26">
        <f>B91</f>
        <v>2927.901522</v>
      </c>
      <c r="E95" s="26">
        <f>D95-I96*I95</f>
        <v>2919.922026</v>
      </c>
      <c r="F95" s="26">
        <f>D95+I96*I95</f>
        <v>2935.881017</v>
      </c>
      <c r="H95" s="27" t="s">
        <v>43</v>
      </c>
      <c r="I95" s="28">
        <f>I94/SQRT(2^3*3)</f>
        <v>4.570157903</v>
      </c>
    </row>
    <row r="96" ht="12.75" customHeight="1">
      <c r="A96" s="23" t="s">
        <v>44</v>
      </c>
      <c r="B96" s="25">
        <f>24*C91^2</f>
        <v>527.2427491</v>
      </c>
      <c r="C96" s="25">
        <f>B96/B102*100</f>
        <v>0.0002562492148</v>
      </c>
      <c r="D96" s="26">
        <f>C91</f>
        <v>-4.687051085</v>
      </c>
      <c r="E96" s="26">
        <f>D96-I96*I95</f>
        <v>-12.66654678</v>
      </c>
      <c r="F96" s="26">
        <f>D96+I96*I95</f>
        <v>3.292444613</v>
      </c>
      <c r="H96" s="27" t="s">
        <v>45</v>
      </c>
      <c r="I96" s="29">
        <v>1.746</v>
      </c>
    </row>
    <row r="97" ht="12.75" customHeight="1">
      <c r="A97" s="23" t="s">
        <v>46</v>
      </c>
      <c r="B97" s="25">
        <f>24*D91^2</f>
        <v>927.7861456</v>
      </c>
      <c r="C97" s="25">
        <f>B97/B102*100</f>
        <v>0.000450920324</v>
      </c>
      <c r="D97" s="26">
        <f>D91</f>
        <v>6.217536173</v>
      </c>
      <c r="E97" s="26">
        <f>D97-I96*I95</f>
        <v>-1.761959526</v>
      </c>
      <c r="F97" s="26">
        <f>D97+I96*I95</f>
        <v>14.19703187</v>
      </c>
    </row>
    <row r="98" ht="12.75" customHeight="1">
      <c r="A98" s="23" t="s">
        <v>47</v>
      </c>
      <c r="B98" s="25">
        <f>24*E91^2</f>
        <v>621.5730593</v>
      </c>
      <c r="C98" s="25">
        <f>B98/B102*100</f>
        <v>0.0003020953984</v>
      </c>
      <c r="D98" s="26">
        <f>E91</f>
        <v>-5.089093973</v>
      </c>
      <c r="E98" s="26">
        <f>D98-I96*I95</f>
        <v>-13.06858967</v>
      </c>
      <c r="F98" s="26">
        <f>D98+I96*I95</f>
        <v>2.890401725</v>
      </c>
    </row>
    <row r="99" ht="12.75" customHeight="1">
      <c r="A99" s="23" t="s">
        <v>48</v>
      </c>
      <c r="B99" s="25">
        <f>24*F91^2</f>
        <v>426.0684215</v>
      </c>
      <c r="C99" s="25">
        <f>B99/B102*100</f>
        <v>0.0002070767187</v>
      </c>
      <c r="D99" s="26">
        <f>F91</f>
        <v>4.213413212</v>
      </c>
      <c r="E99" s="26">
        <f>D99-I96*I95</f>
        <v>-3.766082487</v>
      </c>
      <c r="F99" s="26">
        <f>D99+I96*I95</f>
        <v>12.19290891</v>
      </c>
    </row>
    <row r="100" ht="12.75" customHeight="1">
      <c r="A100" s="23" t="s">
        <v>49</v>
      </c>
      <c r="B100" s="25">
        <f>24*G91^2</f>
        <v>253.085011</v>
      </c>
      <c r="C100" s="25">
        <f>B100/B102*100</f>
        <v>0.0001230037501</v>
      </c>
      <c r="D100" s="26">
        <f>G91</f>
        <v>3.247338724</v>
      </c>
      <c r="E100" s="26">
        <f>D100-I96*I95</f>
        <v>-4.732156974</v>
      </c>
      <c r="F100" s="26">
        <f>D100+I96*I95</f>
        <v>11.22683442</v>
      </c>
    </row>
    <row r="101" ht="12.75" customHeight="1">
      <c r="A101" s="23" t="s">
        <v>50</v>
      </c>
      <c r="B101" s="25">
        <f>24*H91^2</f>
        <v>546.6101308</v>
      </c>
      <c r="C101" s="25">
        <f>B101/B102*100</f>
        <v>0.0002656621016</v>
      </c>
      <c r="D101" s="26">
        <f>H91</f>
        <v>4.772360225</v>
      </c>
      <c r="E101" s="26">
        <f>D101-I96*I95</f>
        <v>-3.207135474</v>
      </c>
      <c r="F101" s="26">
        <f>D101+I96*I95</f>
        <v>12.75185592</v>
      </c>
    </row>
    <row r="102" ht="12.75" customHeight="1">
      <c r="A102" s="23" t="s">
        <v>51</v>
      </c>
      <c r="B102" s="25">
        <f t="shared" ref="B102:C102" si="21">SUM(B94:B101)</f>
        <v>205753898.4</v>
      </c>
      <c r="C102" s="25">
        <f t="shared" si="21"/>
        <v>100</v>
      </c>
      <c r="D102" s="26"/>
      <c r="E102" s="26"/>
      <c r="F102" s="26"/>
    </row>
    <row r="103" ht="12.75" customHeight="1"/>
    <row r="104" ht="12.75" customHeight="1"/>
    <row r="105">
      <c r="A105" s="11" t="s">
        <v>54</v>
      </c>
    </row>
    <row r="106" ht="12.75" customHeight="1">
      <c r="A106" s="12" t="s">
        <v>18</v>
      </c>
      <c r="B106" s="12" t="s">
        <v>19</v>
      </c>
      <c r="C106" s="12" t="s">
        <v>20</v>
      </c>
      <c r="D106" s="12" t="s">
        <v>21</v>
      </c>
      <c r="E106" s="12" t="s">
        <v>22</v>
      </c>
      <c r="F106" s="12" t="s">
        <v>23</v>
      </c>
      <c r="G106" s="12" t="s">
        <v>24</v>
      </c>
      <c r="H106" s="12" t="s">
        <v>25</v>
      </c>
      <c r="I106" s="13" t="s">
        <v>26</v>
      </c>
      <c r="J106" s="13" t="s">
        <v>27</v>
      </c>
      <c r="K106" s="13" t="s">
        <v>28</v>
      </c>
      <c r="L106" s="14" t="s">
        <v>29</v>
      </c>
      <c r="M106" s="15" t="s">
        <v>30</v>
      </c>
      <c r="N106" s="15" t="s">
        <v>31</v>
      </c>
      <c r="O106" s="15" t="s">
        <v>32</v>
      </c>
    </row>
    <row r="107" ht="12.75" customHeight="1">
      <c r="A107" s="16">
        <v>1.0</v>
      </c>
      <c r="B107" s="16">
        <v>1.0</v>
      </c>
      <c r="C107" s="16">
        <v>1.0</v>
      </c>
      <c r="D107" s="16">
        <v>1.0</v>
      </c>
      <c r="E107" s="16">
        <v>1.0</v>
      </c>
      <c r="F107" s="16">
        <v>1.0</v>
      </c>
      <c r="G107" s="16">
        <v>1.0</v>
      </c>
      <c r="H107" s="16">
        <v>1.0</v>
      </c>
      <c r="I107" s="17">
        <f>F25</f>
        <v>21.84829363</v>
      </c>
      <c r="J107" s="17">
        <f>F26</f>
        <v>21.82560348</v>
      </c>
      <c r="K107" s="17">
        <f>F27</f>
        <v>21.82090459</v>
      </c>
      <c r="L107" s="18">
        <f t="shared" ref="L107:L114" si="22">AVERAGE(I107:K107)</f>
        <v>21.83160057</v>
      </c>
      <c r="M107" s="19">
        <f t="shared" ref="M107:M114" si="23">I107-L107</f>
        <v>0.0166930627</v>
      </c>
      <c r="N107" s="19">
        <f t="shared" ref="N107:N112" si="24">J107-L107</f>
        <v>-0.005997087463</v>
      </c>
      <c r="O107" s="19">
        <f t="shared" ref="O107:O112" si="25">K107-L107</f>
        <v>-0.01069597523</v>
      </c>
    </row>
    <row r="108" ht="12.75" customHeight="1">
      <c r="A108" s="16">
        <v>1.0</v>
      </c>
      <c r="B108" s="16">
        <v>1.0</v>
      </c>
      <c r="C108" s="16">
        <v>1.0</v>
      </c>
      <c r="D108" s="16">
        <v>-1.0</v>
      </c>
      <c r="E108" s="16">
        <v>1.0</v>
      </c>
      <c r="F108" s="16">
        <v>-1.0</v>
      </c>
      <c r="G108" s="16">
        <v>-1.0</v>
      </c>
      <c r="H108" s="16">
        <v>-1.0</v>
      </c>
      <c r="I108" s="17">
        <f>F22</f>
        <v>21.825714</v>
      </c>
      <c r="J108" s="17">
        <f>F23</f>
        <v>22.33215571</v>
      </c>
      <c r="K108" s="17">
        <f>F24</f>
        <v>21.82700531</v>
      </c>
      <c r="L108" s="18">
        <f t="shared" si="22"/>
        <v>21.99495834</v>
      </c>
      <c r="M108" s="19">
        <f t="shared" si="23"/>
        <v>-0.1692443426</v>
      </c>
      <c r="N108" s="19">
        <f t="shared" si="24"/>
        <v>0.3371973725</v>
      </c>
      <c r="O108" s="19">
        <f t="shared" si="25"/>
        <v>-0.1679530299</v>
      </c>
    </row>
    <row r="109" ht="12.75" customHeight="1">
      <c r="A109" s="16">
        <v>1.0</v>
      </c>
      <c r="B109" s="16">
        <v>1.0</v>
      </c>
      <c r="C109" s="16">
        <v>-1.0</v>
      </c>
      <c r="D109" s="16">
        <v>1.0</v>
      </c>
      <c r="E109" s="16">
        <v>-1.0</v>
      </c>
      <c r="F109" s="16">
        <v>1.0</v>
      </c>
      <c r="G109" s="16">
        <v>-1.0</v>
      </c>
      <c r="H109" s="16">
        <v>-1.0</v>
      </c>
      <c r="I109" s="17">
        <f>F13</f>
        <v>21.82845264</v>
      </c>
      <c r="J109" s="17">
        <f>F14</f>
        <v>21.81672313</v>
      </c>
      <c r="K109" s="17">
        <f>F15</f>
        <v>21.81047698</v>
      </c>
      <c r="L109" s="18">
        <f t="shared" si="22"/>
        <v>21.81855092</v>
      </c>
      <c r="M109" s="19">
        <f t="shared" si="23"/>
        <v>0.009901723384</v>
      </c>
      <c r="N109" s="19">
        <f t="shared" si="24"/>
        <v>-0.001827787817</v>
      </c>
      <c r="O109" s="19">
        <f t="shared" si="25"/>
        <v>-0.008073935567</v>
      </c>
    </row>
    <row r="110" ht="12.75" customHeight="1">
      <c r="A110" s="16">
        <v>1.0</v>
      </c>
      <c r="B110" s="16">
        <v>1.0</v>
      </c>
      <c r="C110" s="16">
        <v>-1.0</v>
      </c>
      <c r="D110" s="16">
        <v>-1.0</v>
      </c>
      <c r="E110" s="16">
        <v>-1.0</v>
      </c>
      <c r="F110" s="16">
        <v>-1.0</v>
      </c>
      <c r="G110" s="16">
        <v>1.0</v>
      </c>
      <c r="H110" s="16">
        <v>1.0</v>
      </c>
      <c r="I110" s="17">
        <f>F10</f>
        <v>21.83940858</v>
      </c>
      <c r="J110" s="17">
        <f>F11</f>
        <v>21.83462212</v>
      </c>
      <c r="K110" s="17">
        <f>F12</f>
        <v>21.81734285</v>
      </c>
      <c r="L110" s="18">
        <f t="shared" si="22"/>
        <v>21.83045785</v>
      </c>
      <c r="M110" s="19">
        <f t="shared" si="23"/>
        <v>0.008950728898</v>
      </c>
      <c r="N110" s="19">
        <f t="shared" si="24"/>
        <v>0.004164269904</v>
      </c>
      <c r="O110" s="19">
        <f t="shared" si="25"/>
        <v>-0.0131149988</v>
      </c>
    </row>
    <row r="111" ht="12.75" customHeight="1">
      <c r="A111" s="16">
        <v>1.0</v>
      </c>
      <c r="B111" s="16">
        <v>-1.0</v>
      </c>
      <c r="C111" s="16">
        <v>1.0</v>
      </c>
      <c r="D111" s="16">
        <v>1.0</v>
      </c>
      <c r="E111" s="16">
        <v>-1.0</v>
      </c>
      <c r="F111" s="16">
        <v>-1.0</v>
      </c>
      <c r="G111" s="16">
        <v>1.0</v>
      </c>
      <c r="H111" s="16">
        <v>-1.0</v>
      </c>
      <c r="I111" s="17">
        <f>F19</f>
        <v>65.48541667</v>
      </c>
      <c r="J111" s="17">
        <f>F20</f>
        <v>65.49895736</v>
      </c>
      <c r="K111" s="17">
        <f>F21</f>
        <v>65.46292971</v>
      </c>
      <c r="L111" s="18">
        <f t="shared" si="22"/>
        <v>65.48243458</v>
      </c>
      <c r="M111" s="19">
        <f t="shared" si="23"/>
        <v>0.002982090071</v>
      </c>
      <c r="N111" s="19">
        <f t="shared" si="24"/>
        <v>0.01652277865</v>
      </c>
      <c r="O111" s="19">
        <f t="shared" si="25"/>
        <v>-0.01950486872</v>
      </c>
    </row>
    <row r="112" ht="12.75" customHeight="1">
      <c r="A112" s="16">
        <v>1.0</v>
      </c>
      <c r="B112" s="16">
        <v>-1.0</v>
      </c>
      <c r="C112" s="16">
        <v>1.0</v>
      </c>
      <c r="D112" s="16">
        <v>-1.0</v>
      </c>
      <c r="E112" s="16">
        <v>-1.0</v>
      </c>
      <c r="F112" s="16">
        <v>1.0</v>
      </c>
      <c r="G112" s="16">
        <v>-1.0</v>
      </c>
      <c r="H112" s="16">
        <v>1.0</v>
      </c>
      <c r="I112" s="17">
        <f>F16</f>
        <v>65.48387976</v>
      </c>
      <c r="J112" s="17">
        <f>F17</f>
        <v>65.46580725</v>
      </c>
      <c r="K112" s="17">
        <f>F18</f>
        <v>65.44224244</v>
      </c>
      <c r="L112" s="18">
        <f t="shared" si="22"/>
        <v>65.46397648</v>
      </c>
      <c r="M112" s="19">
        <f t="shared" si="23"/>
        <v>0.01990327769</v>
      </c>
      <c r="N112" s="19">
        <f t="shared" si="24"/>
        <v>0.001830768562</v>
      </c>
      <c r="O112" s="19">
        <f t="shared" si="25"/>
        <v>-0.02173404625</v>
      </c>
    </row>
    <row r="113" ht="12.75" customHeight="1">
      <c r="A113" s="16">
        <v>1.0</v>
      </c>
      <c r="B113" s="16">
        <v>-1.0</v>
      </c>
      <c r="C113" s="16">
        <v>-1.0</v>
      </c>
      <c r="D113" s="16">
        <v>1.0</v>
      </c>
      <c r="E113" s="16">
        <v>1.0</v>
      </c>
      <c r="F113" s="16">
        <v>-1.0</v>
      </c>
      <c r="G113" s="16">
        <v>-1.0</v>
      </c>
      <c r="H113" s="16">
        <v>1.0</v>
      </c>
      <c r="I113" s="17">
        <f>F7</f>
        <v>65.38426382</v>
      </c>
      <c r="J113" s="17">
        <f>F8</f>
        <v>65.46930556</v>
      </c>
      <c r="K113" s="17">
        <f>F9</f>
        <v>65.42790819</v>
      </c>
      <c r="L113" s="18">
        <f t="shared" si="22"/>
        <v>65.42715919</v>
      </c>
      <c r="M113" s="19">
        <f t="shared" si="23"/>
        <v>-0.04289536602</v>
      </c>
      <c r="N113" s="19">
        <f t="shared" ref="N113:O113" si="26">J113-K113</f>
        <v>0.04139736568</v>
      </c>
      <c r="O113" s="19">
        <f t="shared" si="26"/>
        <v>0.0007490001739</v>
      </c>
    </row>
    <row r="114" ht="12.75" customHeight="1">
      <c r="A114" s="16">
        <v>1.0</v>
      </c>
      <c r="B114" s="16">
        <v>-1.0</v>
      </c>
      <c r="C114" s="16">
        <v>-1.0</v>
      </c>
      <c r="D114" s="16">
        <v>-1.0</v>
      </c>
      <c r="E114" s="16">
        <v>1.0</v>
      </c>
      <c r="F114" s="16">
        <v>1.0</v>
      </c>
      <c r="G114" s="16">
        <v>1.0</v>
      </c>
      <c r="H114" s="16">
        <v>-1.0</v>
      </c>
      <c r="I114" s="17">
        <f>F4</f>
        <v>65.60790754</v>
      </c>
      <c r="J114" s="17">
        <f>F5</f>
        <v>65.59916601</v>
      </c>
      <c r="K114" s="17">
        <f>F6</f>
        <v>65.55389539</v>
      </c>
      <c r="L114" s="18">
        <f t="shared" si="22"/>
        <v>65.58698965</v>
      </c>
      <c r="M114" s="19">
        <f t="shared" si="23"/>
        <v>0.02091788972</v>
      </c>
      <c r="N114" s="19">
        <f>J114-L114</f>
        <v>0.01217636651</v>
      </c>
      <c r="O114" s="19">
        <f>K114-L114</f>
        <v>-0.03309425623</v>
      </c>
    </row>
    <row r="115" ht="12.75" customHeight="1">
      <c r="A115">
        <f>SUMPRODUCT(A107:A114,L107:L114)</f>
        <v>349.4361276</v>
      </c>
      <c r="B115">
        <f>SUMPRODUCT(B107:B114,L107:L114)</f>
        <v>-174.4849922</v>
      </c>
      <c r="C115">
        <f>SUMPRODUCT(C107:C114,L107:L114)</f>
        <v>0.1098123585</v>
      </c>
      <c r="D115">
        <f>SUMPRODUCT(D107:D114,L107:L114)</f>
        <v>-0.316637067</v>
      </c>
      <c r="E115">
        <f>SUMPRODUCT(E107:E114,L107:L114)</f>
        <v>0.2452879163</v>
      </c>
      <c r="F115">
        <f>SUMPRODUCT(F107:F114,L107:L114)</f>
        <v>-0.03389233875</v>
      </c>
      <c r="G115">
        <f>SUMPRODUCT(G107:G114,L107:L114)</f>
        <v>0.02683771538</v>
      </c>
      <c r="H115">
        <f>SUMPRODUCT(H107:H114,L107:L114)</f>
        <v>-0.3297393899</v>
      </c>
      <c r="I115" s="2" t="s">
        <v>33</v>
      </c>
    </row>
    <row r="116" ht="12.75" customHeight="1">
      <c r="A116" s="20">
        <f t="shared" ref="A116:H116" si="27">A115/8</f>
        <v>43.67951595</v>
      </c>
      <c r="B116" s="20">
        <f t="shared" si="27"/>
        <v>-21.81062403</v>
      </c>
      <c r="C116" s="20">
        <f t="shared" si="27"/>
        <v>0.01372654482</v>
      </c>
      <c r="D116" s="20">
        <f t="shared" si="27"/>
        <v>-0.03957963338</v>
      </c>
      <c r="E116" s="20">
        <f t="shared" si="27"/>
        <v>0.03066098953</v>
      </c>
      <c r="F116" s="20">
        <f t="shared" si="27"/>
        <v>-0.004236542343</v>
      </c>
      <c r="G116" s="20">
        <f t="shared" si="27"/>
        <v>0.003354714422</v>
      </c>
      <c r="H116" s="20">
        <f t="shared" si="27"/>
        <v>-0.04121742374</v>
      </c>
      <c r="I116" s="21" t="s">
        <v>34</v>
      </c>
      <c r="J116" s="20"/>
    </row>
    <row r="117" ht="12.75" customHeight="1"/>
    <row r="118" ht="12.75" customHeight="1">
      <c r="A118" s="22"/>
      <c r="B118" s="23" t="s">
        <v>35</v>
      </c>
      <c r="C118" s="23" t="s">
        <v>36</v>
      </c>
      <c r="D118" s="24" t="s">
        <v>37</v>
      </c>
      <c r="E118" s="24" t="s">
        <v>38</v>
      </c>
      <c r="F118" s="24" t="s">
        <v>39</v>
      </c>
    </row>
    <row r="119" ht="12.75" customHeight="1">
      <c r="A119" s="23" t="s">
        <v>40</v>
      </c>
      <c r="B119" s="25">
        <f>SUMSQ(M107:O114)</f>
        <v>0.1781885594</v>
      </c>
      <c r="C119" s="25">
        <f>B119/B127*100</f>
        <v>0.00156070771</v>
      </c>
      <c r="D119" s="26"/>
      <c r="E119" s="26"/>
      <c r="F119" s="26"/>
      <c r="H119" s="27" t="s">
        <v>41</v>
      </c>
      <c r="I119" s="28">
        <f>SQRT(B119/(2^3*(3-1)))</f>
        <v>0.1055309668</v>
      </c>
    </row>
    <row r="120" ht="12.75" customHeight="1">
      <c r="A120" s="23" t="s">
        <v>42</v>
      </c>
      <c r="B120" s="25">
        <f>24*B116^2</f>
        <v>11416.87969</v>
      </c>
      <c r="C120" s="25">
        <f>B120/B127*100</f>
        <v>99.9975095</v>
      </c>
      <c r="D120" s="26">
        <f>B116</f>
        <v>-21.81062403</v>
      </c>
      <c r="E120" s="26">
        <f>D120-I121*I120</f>
        <v>-21.84823534</v>
      </c>
      <c r="F120" s="26">
        <f>D120+I121*I120</f>
        <v>-21.77301271</v>
      </c>
      <c r="H120" s="27" t="s">
        <v>43</v>
      </c>
      <c r="I120" s="28">
        <f>I119/SQRT(2^3*3)</f>
        <v>0.0215414184</v>
      </c>
    </row>
    <row r="121" ht="12.75" customHeight="1">
      <c r="A121" s="23" t="s">
        <v>44</v>
      </c>
      <c r="B121" s="25">
        <f>24*C116^2</f>
        <v>0.004522032782</v>
      </c>
      <c r="C121" s="25">
        <f>B121/B127*100</f>
        <v>0.00003960732077</v>
      </c>
      <c r="D121" s="26">
        <f>C116</f>
        <v>0.01372654482</v>
      </c>
      <c r="E121" s="26">
        <f>D121-I121*I120</f>
        <v>-0.02388477171</v>
      </c>
      <c r="F121" s="26">
        <f>D121+I121*I120</f>
        <v>0.05133786134</v>
      </c>
      <c r="H121" s="27" t="s">
        <v>45</v>
      </c>
      <c r="I121" s="29">
        <v>1.746</v>
      </c>
    </row>
    <row r="122">
      <c r="A122" s="23" t="s">
        <v>46</v>
      </c>
      <c r="B122" s="25">
        <f>24*D116^2</f>
        <v>0.03759713708</v>
      </c>
      <c r="C122" s="25">
        <f>B122/B127*100</f>
        <v>0.0003293036429</v>
      </c>
      <c r="D122" s="26">
        <f>D116</f>
        <v>-0.03957963338</v>
      </c>
      <c r="E122" s="26">
        <f>D122-I121*I120</f>
        <v>-0.07719094991</v>
      </c>
      <c r="F122" s="26">
        <f>D122+I121*I120</f>
        <v>-0.001968316854</v>
      </c>
    </row>
    <row r="123">
      <c r="A123" s="23" t="s">
        <v>47</v>
      </c>
      <c r="B123" s="25">
        <f>24*E116^2</f>
        <v>0.0225623107</v>
      </c>
      <c r="C123" s="25">
        <f>B123/B127*100</f>
        <v>0.0001976174699</v>
      </c>
      <c r="D123" s="26">
        <f>E116</f>
        <v>0.03066098953</v>
      </c>
      <c r="E123" s="26">
        <f>D123-I121*I120</f>
        <v>-0.006950326995</v>
      </c>
      <c r="F123" s="26">
        <f>D123+I121*I120</f>
        <v>0.06827230606</v>
      </c>
    </row>
    <row r="124">
      <c r="A124" s="23" t="s">
        <v>48</v>
      </c>
      <c r="B124" s="25">
        <f>24*F116^2</f>
        <v>0.0004307589847</v>
      </c>
      <c r="C124" s="25">
        <f>B124/B127*100</f>
        <v>0.000003772907032</v>
      </c>
      <c r="D124" s="26">
        <f>F116</f>
        <v>-0.004236542343</v>
      </c>
      <c r="E124" s="26">
        <f>D124-I121*I120</f>
        <v>-0.04184785887</v>
      </c>
      <c r="F124" s="26">
        <f>D124+I121*I120</f>
        <v>0.03337477418</v>
      </c>
    </row>
    <row r="125">
      <c r="A125" s="23" t="s">
        <v>49</v>
      </c>
      <c r="B125" s="25">
        <f>24*G116^2</f>
        <v>0.0002700986125</v>
      </c>
      <c r="C125" s="25">
        <f>B125/B127*100</f>
        <v>0.0000023657242</v>
      </c>
      <c r="D125" s="26">
        <f>G116</f>
        <v>0.003354714422</v>
      </c>
      <c r="E125" s="26">
        <f>D125-I121*I120</f>
        <v>-0.0342566021</v>
      </c>
      <c r="F125" s="26">
        <f>D125+I121*I120</f>
        <v>0.04096603095</v>
      </c>
    </row>
    <row r="126">
      <c r="A126" s="23" t="s">
        <v>50</v>
      </c>
      <c r="B126" s="25">
        <f>24*H116^2</f>
        <v>0.04077302447</v>
      </c>
      <c r="C126" s="25">
        <f>B126/B127*100</f>
        <v>0.0003571204228</v>
      </c>
      <c r="D126" s="26">
        <f>H116</f>
        <v>-0.04121742374</v>
      </c>
      <c r="E126" s="26">
        <f>D126-I121*I120</f>
        <v>-0.07882874026</v>
      </c>
      <c r="F126" s="26">
        <f>D126+I121*I120</f>
        <v>-0.003606107211</v>
      </c>
    </row>
    <row r="127">
      <c r="A127" s="23" t="s">
        <v>51</v>
      </c>
      <c r="B127" s="25">
        <f t="shared" ref="B127:C127" si="28">SUM(B119:B126)</f>
        <v>11417.16403</v>
      </c>
      <c r="C127" s="25">
        <f t="shared" si="28"/>
        <v>100</v>
      </c>
      <c r="D127" s="26"/>
      <c r="E127" s="26"/>
      <c r="F127" s="26"/>
    </row>
  </sheetData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1"/>
</worksheet>
</file>