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0" windowWidth="28560" windowHeight="17640" tabRatio="500" firstSheet="7" activeTab="8"/>
  </bookViews>
  <sheets>
    <sheet name="dopencl matrix" sheetId="1" r:id="rId1"/>
    <sheet name="dopencl summary" sheetId="2" r:id="rId2"/>
    <sheet name="Aparapi Matrix" sheetId="3" r:id="rId3"/>
    <sheet name="cluster ut" sheetId="5" r:id="rId4"/>
    <sheet name="Sharded Matrix" sheetId="4" r:id="rId5"/>
    <sheet name="Sharded Mandelbrot" sheetId="6" r:id="rId6"/>
    <sheet name="Full Benchmark Single Device" sheetId="9" r:id="rId7"/>
    <sheet name="Full Benchmark local" sheetId="7" r:id="rId8"/>
    <sheet name="Full Benchmark Hybrid" sheetId="8" r:id="rId9"/>
    <sheet name="EC2 Hybrid Network Measurement" sheetId="10" r:id="rId10"/>
    <sheet name="Stacked Network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8" l="1"/>
  <c r="G42" i="8"/>
  <c r="F42" i="8"/>
  <c r="B42" i="8"/>
  <c r="B44" i="8"/>
  <c r="C42" i="8"/>
  <c r="B29" i="8"/>
  <c r="B30" i="8"/>
  <c r="C29" i="8"/>
  <c r="F29" i="8"/>
  <c r="F31" i="8"/>
  <c r="G29" i="8"/>
  <c r="F15" i="8"/>
  <c r="F17" i="8"/>
  <c r="B15" i="8"/>
  <c r="B17" i="8"/>
  <c r="G15" i="8"/>
  <c r="C15" i="8"/>
  <c r="K63" i="10"/>
  <c r="K6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2" i="10"/>
  <c r="H20" i="6"/>
  <c r="H21" i="6"/>
  <c r="H22" i="6"/>
  <c r="H23" i="6"/>
  <c r="H24" i="6"/>
  <c r="H25" i="6"/>
  <c r="H26" i="6"/>
  <c r="H19" i="6"/>
  <c r="O21" i="4"/>
  <c r="O22" i="4"/>
  <c r="O23" i="4"/>
  <c r="O24" i="4"/>
  <c r="O25" i="4"/>
  <c r="O26" i="4"/>
  <c r="O27" i="4"/>
  <c r="O20" i="4"/>
  <c r="I10" i="4"/>
  <c r="I11" i="4"/>
  <c r="I12" i="4"/>
  <c r="I9" i="4"/>
  <c r="F63" i="10"/>
  <c r="F64" i="10"/>
  <c r="F65" i="10"/>
  <c r="F66" i="10"/>
  <c r="E63" i="10"/>
  <c r="E64" i="10"/>
  <c r="E65" i="10"/>
  <c r="E66" i="10"/>
  <c r="D65" i="10"/>
  <c r="D66" i="10"/>
  <c r="C66" i="10"/>
  <c r="C65" i="10"/>
  <c r="D64" i="10"/>
  <c r="C64" i="10"/>
  <c r="D63" i="10"/>
  <c r="C63" i="10"/>
  <c r="G21" i="7"/>
  <c r="H21" i="7"/>
  <c r="H20" i="7"/>
  <c r="G20" i="7"/>
  <c r="J12" i="6"/>
  <c r="I12" i="6"/>
  <c r="C29" i="9"/>
  <c r="C24" i="9"/>
  <c r="C25" i="9"/>
  <c r="C26" i="9"/>
  <c r="C27" i="9"/>
  <c r="C28" i="9"/>
  <c r="C19" i="7"/>
  <c r="B19" i="7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C8" i="7"/>
  <c r="B8" i="7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Q4" i="4"/>
  <c r="Q5" i="4"/>
  <c r="Q6" i="4"/>
  <c r="Q7" i="4"/>
  <c r="Q8" i="4"/>
  <c r="Q9" i="4"/>
  <c r="Q10" i="4"/>
  <c r="Q11" i="4"/>
  <c r="Q12" i="4"/>
  <c r="Q3" i="4"/>
  <c r="P4" i="4"/>
  <c r="P5" i="4"/>
  <c r="P6" i="4"/>
  <c r="P7" i="4"/>
  <c r="P8" i="4"/>
  <c r="P9" i="4"/>
  <c r="P10" i="4"/>
  <c r="P11" i="4"/>
  <c r="P12" i="4"/>
  <c r="P3" i="4"/>
  <c r="I5" i="6"/>
  <c r="I6" i="6"/>
  <c r="I7" i="6"/>
  <c r="I8" i="6"/>
  <c r="I9" i="6"/>
  <c r="I10" i="6"/>
  <c r="I11" i="6"/>
  <c r="I4" i="6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<sst xmlns="http://schemas.openxmlformats.org/spreadsheetml/2006/main" count="209" uniqueCount="84">
  <si>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</si>
  <si>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</si>
  <si>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</si>
  <si>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</si>
  <si>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</si>
  <si>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</si>
  <si>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</si>
  <si>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</si>
  <si>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</si>
  <si>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</si>
  <si>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</si>
  <si>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</si>
  <si>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</si>
  <si>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</si>
  <si>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</si>
  <si>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</si>
  <si>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</si>
  <si>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</si>
  <si>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</si>
  <si>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</si>
  <si>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</si>
  <si>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</si>
  <si>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</si>
  <si>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</si>
  <si>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</si>
  <si>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</si>
  <si>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</si>
  <si>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2 Devices 1Gbit</t>
  </si>
  <si>
    <t>Single Device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</si>
  <si>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</si>
  <si>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</si>
  <si>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</si>
  <si>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</si>
  <si>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</si>
  <si>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</si>
  <si>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</si>
  <si>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10 shards</t>
  </si>
  <si>
    <t>2 shards</t>
  </si>
  <si>
    <t>100000 iterations</t>
  </si>
  <si>
    <t>1 Device</t>
  </si>
  <si>
    <t>___________________</t>
  </si>
  <si>
    <t>Matrix Big</t>
  </si>
  <si>
    <t>Matrix Small</t>
  </si>
  <si>
    <t>Matrix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</si>
  <si>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</si>
  <si>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</si>
  <si>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</si>
  <si>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</si>
  <si>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</si>
  <si>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</si>
  <si>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</si>
  <si>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</si>
  <si>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</si>
  <si>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</si>
  <si>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</si>
  <si>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</si>
  <si>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1 local device 8 cores no dopencl</t>
  </si>
  <si>
    <t xml:space="preserve">java -jar full_benchmark </t>
  </si>
  <si>
    <t>2 devices local</t>
  </si>
  <si>
    <t>1 device with 8 cores is management itself</t>
  </si>
  <si>
    <t>3 devices local</t>
  </si>
  <si>
    <t>1 device with 8 cores is connected via 10 gbit</t>
  </si>
  <si>
    <t>1 device with 144 cores connected via 1 gbit</t>
  </si>
  <si>
    <t>Matrix 1</t>
  </si>
  <si>
    <t>Matrix 2</t>
  </si>
  <si>
    <t>Mandelbrot 1</t>
  </si>
  <si>
    <t>Mandelbrot 2</t>
  </si>
  <si>
    <t>t2.micro</t>
  </si>
  <si>
    <t>r4.8xlarge</t>
  </si>
  <si>
    <t>Min</t>
  </si>
  <si>
    <t>Max</t>
  </si>
  <si>
    <t>g2.2xlarge</t>
  </si>
  <si>
    <t>c4.8xlarge</t>
  </si>
  <si>
    <t>Network Aware Scheduler</t>
  </si>
  <si>
    <t>1 local moonshot 1 c4.8xlarge</t>
  </si>
  <si>
    <t>5 shards</t>
  </si>
  <si>
    <t>c4.8xlarge ping</t>
  </si>
  <si>
    <t>1local moonshot</t>
  </si>
  <si>
    <t>local c4.8xlarge to c4.8xlarge</t>
  </si>
  <si>
    <t>1 local moonshot + 2 c4.8xlarge</t>
  </si>
  <si>
    <t>Performance Scheduler</t>
  </si>
  <si>
    <t>1 local machine class b</t>
  </si>
  <si>
    <t>1 local moonshot + 1 c4.8xlarge</t>
  </si>
  <si>
    <t>1 local moonshot + 3 c4.8xlarge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</si>
</sst>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1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11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31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showRuler="0" topLeftCell="A36" workbookViewId="0">
      <selection activeCell="K64" sqref="K64"/>
    </sheetView>
  </sheetViews>
  <sheetFormatPr baseColWidth="10" defaultRowHeight="15" x14ac:dyDescent="0"/>
  <sheetData>
    <row r="1" spans="2:12">
      <c r="C1" t="s">
        <v>67</v>
      </c>
      <c r="D1" t="s">
        <v>68</v>
      </c>
      <c r="E1" t="s">
        <v>71</v>
      </c>
      <c r="F1" t="s">
        <v>72</v>
      </c>
      <c r="K1" t="s">
        <v>78</v>
      </c>
    </row>
    <row r="2" spans="2:12">
      <c r="B2">
        <v>1</v>
      </c>
      <c r="C2">
        <v>175</v>
      </c>
      <c r="D2">
        <v>261</v>
      </c>
      <c r="E2">
        <v>320</v>
      </c>
      <c r="F2">
        <v>89.7</v>
      </c>
      <c r="H2" t="s">
        <v>76</v>
      </c>
      <c r="K2">
        <v>2.66</v>
      </c>
      <c r="L2">
        <f>1000*K2</f>
        <v>2660</v>
      </c>
    </row>
    <row r="3" spans="2:12">
      <c r="B3">
        <v>2</v>
      </c>
      <c r="C3">
        <v>189</v>
      </c>
      <c r="D3">
        <v>252</v>
      </c>
      <c r="E3">
        <v>346</v>
      </c>
      <c r="F3">
        <v>172</v>
      </c>
      <c r="H3">
        <v>18.899999999999999</v>
      </c>
      <c r="I3">
        <v>0.17399999999999999</v>
      </c>
      <c r="K3">
        <v>2.64</v>
      </c>
      <c r="L3">
        <f t="shared" ref="L3:L61" si="0">1000*K3</f>
        <v>2640</v>
      </c>
    </row>
    <row r="4" spans="2:12">
      <c r="B4">
        <v>3</v>
      </c>
      <c r="C4">
        <v>199</v>
      </c>
      <c r="D4">
        <v>273</v>
      </c>
      <c r="E4">
        <v>346</v>
      </c>
      <c r="F4">
        <v>169</v>
      </c>
      <c r="K4">
        <v>2.67</v>
      </c>
      <c r="L4">
        <f t="shared" si="0"/>
        <v>2670</v>
      </c>
    </row>
    <row r="5" spans="2:12">
      <c r="B5">
        <v>4</v>
      </c>
      <c r="C5">
        <v>168</v>
      </c>
      <c r="D5">
        <v>283</v>
      </c>
      <c r="E5">
        <v>377</v>
      </c>
      <c r="F5">
        <v>168</v>
      </c>
      <c r="K5">
        <v>2.71</v>
      </c>
      <c r="L5">
        <f t="shared" si="0"/>
        <v>2710</v>
      </c>
    </row>
    <row r="6" spans="2:12">
      <c r="B6">
        <v>5</v>
      </c>
      <c r="C6">
        <v>178</v>
      </c>
      <c r="D6">
        <v>294</v>
      </c>
      <c r="E6">
        <v>377</v>
      </c>
      <c r="F6">
        <v>179</v>
      </c>
      <c r="K6">
        <v>2.7</v>
      </c>
      <c r="L6">
        <f t="shared" si="0"/>
        <v>2700</v>
      </c>
    </row>
    <row r="7" spans="2:12">
      <c r="B7">
        <v>6</v>
      </c>
      <c r="C7">
        <v>178</v>
      </c>
      <c r="D7">
        <v>294</v>
      </c>
      <c r="E7">
        <v>409</v>
      </c>
      <c r="F7">
        <v>164</v>
      </c>
      <c r="K7">
        <v>2.71</v>
      </c>
      <c r="L7">
        <f t="shared" si="0"/>
        <v>2710</v>
      </c>
    </row>
    <row r="8" spans="2:12">
      <c r="B8">
        <v>7</v>
      </c>
      <c r="C8">
        <v>178</v>
      </c>
      <c r="D8">
        <v>325</v>
      </c>
      <c r="E8">
        <v>409</v>
      </c>
      <c r="F8">
        <v>174</v>
      </c>
      <c r="K8">
        <v>2.72</v>
      </c>
      <c r="L8">
        <f t="shared" si="0"/>
        <v>2720</v>
      </c>
    </row>
    <row r="9" spans="2:12">
      <c r="B9">
        <v>8</v>
      </c>
      <c r="C9">
        <v>189</v>
      </c>
      <c r="D9">
        <v>325</v>
      </c>
      <c r="E9">
        <v>440</v>
      </c>
      <c r="F9">
        <v>176</v>
      </c>
      <c r="K9">
        <v>2.7</v>
      </c>
      <c r="L9">
        <f t="shared" si="0"/>
        <v>2700</v>
      </c>
    </row>
    <row r="10" spans="2:12">
      <c r="B10">
        <v>9</v>
      </c>
      <c r="C10">
        <v>199</v>
      </c>
      <c r="D10">
        <v>336</v>
      </c>
      <c r="E10">
        <v>461</v>
      </c>
      <c r="F10">
        <v>168</v>
      </c>
      <c r="K10">
        <v>2.72</v>
      </c>
      <c r="L10">
        <f t="shared" si="0"/>
        <v>2720</v>
      </c>
    </row>
    <row r="11" spans="2:12">
      <c r="B11">
        <v>10</v>
      </c>
      <c r="C11">
        <v>199</v>
      </c>
      <c r="D11">
        <v>357</v>
      </c>
      <c r="E11">
        <v>472</v>
      </c>
      <c r="F11">
        <v>175</v>
      </c>
      <c r="K11">
        <v>2.7</v>
      </c>
      <c r="L11">
        <f t="shared" si="0"/>
        <v>2700</v>
      </c>
    </row>
    <row r="12" spans="2:12">
      <c r="B12">
        <v>11</v>
      </c>
      <c r="C12">
        <v>199</v>
      </c>
      <c r="D12">
        <v>367</v>
      </c>
      <c r="E12">
        <v>493</v>
      </c>
      <c r="F12">
        <v>167</v>
      </c>
      <c r="K12">
        <v>2.71</v>
      </c>
      <c r="L12">
        <f t="shared" si="0"/>
        <v>2710</v>
      </c>
    </row>
    <row r="13" spans="2:12">
      <c r="B13">
        <v>12</v>
      </c>
      <c r="C13">
        <v>178</v>
      </c>
      <c r="D13">
        <v>377</v>
      </c>
      <c r="E13">
        <v>514</v>
      </c>
      <c r="F13">
        <v>173</v>
      </c>
      <c r="K13">
        <v>2.67</v>
      </c>
      <c r="L13">
        <f t="shared" si="0"/>
        <v>2670</v>
      </c>
    </row>
    <row r="14" spans="2:12">
      <c r="B14">
        <v>13</v>
      </c>
      <c r="C14">
        <v>178</v>
      </c>
      <c r="D14">
        <v>388</v>
      </c>
      <c r="E14">
        <v>524</v>
      </c>
      <c r="F14">
        <v>175</v>
      </c>
      <c r="K14">
        <v>2.71</v>
      </c>
      <c r="L14">
        <f t="shared" si="0"/>
        <v>2710</v>
      </c>
    </row>
    <row r="15" spans="2:12">
      <c r="B15">
        <v>14</v>
      </c>
      <c r="C15">
        <v>199</v>
      </c>
      <c r="D15">
        <v>409</v>
      </c>
      <c r="E15">
        <v>545</v>
      </c>
      <c r="F15">
        <v>174</v>
      </c>
      <c r="K15">
        <v>2.73</v>
      </c>
      <c r="L15">
        <f t="shared" si="0"/>
        <v>2730</v>
      </c>
    </row>
    <row r="16" spans="2:12">
      <c r="B16">
        <v>15</v>
      </c>
      <c r="C16">
        <v>199</v>
      </c>
      <c r="D16">
        <v>419</v>
      </c>
      <c r="E16">
        <v>336</v>
      </c>
      <c r="F16">
        <v>166</v>
      </c>
      <c r="K16">
        <v>2.67</v>
      </c>
      <c r="L16">
        <f t="shared" si="0"/>
        <v>2670</v>
      </c>
    </row>
    <row r="17" spans="2:12">
      <c r="B17">
        <v>16</v>
      </c>
      <c r="C17">
        <v>178</v>
      </c>
      <c r="D17">
        <v>430</v>
      </c>
      <c r="E17">
        <v>304</v>
      </c>
      <c r="F17">
        <v>173</v>
      </c>
      <c r="K17">
        <v>2.71</v>
      </c>
      <c r="L17">
        <f t="shared" si="0"/>
        <v>2710</v>
      </c>
    </row>
    <row r="18" spans="2:12">
      <c r="B18">
        <v>17</v>
      </c>
      <c r="C18">
        <v>168</v>
      </c>
      <c r="D18">
        <v>493</v>
      </c>
      <c r="E18">
        <v>315</v>
      </c>
      <c r="F18">
        <v>174</v>
      </c>
      <c r="K18">
        <v>2.68</v>
      </c>
      <c r="L18">
        <f t="shared" si="0"/>
        <v>2680</v>
      </c>
    </row>
    <row r="19" spans="2:12">
      <c r="B19">
        <v>18</v>
      </c>
      <c r="C19">
        <v>178</v>
      </c>
      <c r="D19">
        <v>367</v>
      </c>
      <c r="E19">
        <v>336</v>
      </c>
      <c r="F19">
        <v>167</v>
      </c>
      <c r="K19">
        <v>2.7</v>
      </c>
      <c r="L19">
        <f t="shared" si="0"/>
        <v>2700</v>
      </c>
    </row>
    <row r="20" spans="2:12">
      <c r="B20">
        <v>19</v>
      </c>
      <c r="C20">
        <v>178</v>
      </c>
      <c r="D20">
        <v>294</v>
      </c>
      <c r="E20">
        <v>346</v>
      </c>
      <c r="F20">
        <v>176</v>
      </c>
      <c r="K20">
        <v>2.7</v>
      </c>
      <c r="L20">
        <f t="shared" si="0"/>
        <v>2700</v>
      </c>
    </row>
    <row r="21" spans="2:12">
      <c r="B21">
        <v>20</v>
      </c>
      <c r="C21">
        <v>189</v>
      </c>
      <c r="D21">
        <v>304</v>
      </c>
      <c r="E21">
        <v>367</v>
      </c>
      <c r="F21">
        <v>169</v>
      </c>
      <c r="K21">
        <v>2.72</v>
      </c>
      <c r="L21">
        <f t="shared" si="0"/>
        <v>2720</v>
      </c>
    </row>
    <row r="22" spans="2:12">
      <c r="B22">
        <v>21</v>
      </c>
      <c r="C22">
        <v>189</v>
      </c>
      <c r="D22">
        <v>325</v>
      </c>
      <c r="E22">
        <v>388</v>
      </c>
      <c r="F22">
        <v>174</v>
      </c>
      <c r="K22">
        <v>2.71</v>
      </c>
      <c r="L22">
        <f t="shared" si="0"/>
        <v>2710</v>
      </c>
    </row>
    <row r="23" spans="2:12">
      <c r="B23">
        <v>22</v>
      </c>
      <c r="C23">
        <v>189</v>
      </c>
      <c r="D23">
        <v>325</v>
      </c>
      <c r="E23">
        <v>357</v>
      </c>
      <c r="F23">
        <v>169</v>
      </c>
      <c r="K23">
        <v>2.71</v>
      </c>
      <c r="L23">
        <f t="shared" si="0"/>
        <v>2710</v>
      </c>
    </row>
    <row r="24" spans="2:12">
      <c r="B24">
        <v>23</v>
      </c>
      <c r="C24">
        <v>199</v>
      </c>
      <c r="D24">
        <v>336</v>
      </c>
      <c r="E24">
        <v>325</v>
      </c>
      <c r="F24">
        <v>169</v>
      </c>
      <c r="K24">
        <v>2.7</v>
      </c>
      <c r="L24">
        <f t="shared" si="0"/>
        <v>2700</v>
      </c>
    </row>
    <row r="25" spans="2:12">
      <c r="B25">
        <v>24</v>
      </c>
      <c r="C25">
        <v>178</v>
      </c>
      <c r="D25">
        <v>346</v>
      </c>
      <c r="E25">
        <v>357</v>
      </c>
      <c r="F25">
        <v>173</v>
      </c>
      <c r="K25">
        <v>2.72</v>
      </c>
      <c r="L25">
        <f t="shared" si="0"/>
        <v>2720</v>
      </c>
    </row>
    <row r="26" spans="2:12">
      <c r="B26">
        <v>25</v>
      </c>
      <c r="C26">
        <v>178</v>
      </c>
      <c r="D26">
        <v>367</v>
      </c>
      <c r="E26">
        <v>377</v>
      </c>
      <c r="F26">
        <v>172</v>
      </c>
      <c r="K26">
        <v>2.71</v>
      </c>
      <c r="L26">
        <f t="shared" si="0"/>
        <v>2710</v>
      </c>
    </row>
    <row r="27" spans="2:12">
      <c r="B27">
        <v>26</v>
      </c>
      <c r="C27">
        <v>189</v>
      </c>
      <c r="D27">
        <v>377</v>
      </c>
      <c r="E27">
        <v>388</v>
      </c>
      <c r="F27">
        <v>174</v>
      </c>
      <c r="K27">
        <v>2.71</v>
      </c>
      <c r="L27">
        <f t="shared" si="0"/>
        <v>2710</v>
      </c>
    </row>
    <row r="28" spans="2:12">
      <c r="B28">
        <v>27</v>
      </c>
      <c r="C28">
        <v>168</v>
      </c>
      <c r="D28">
        <v>388</v>
      </c>
      <c r="E28">
        <v>398</v>
      </c>
      <c r="F28">
        <v>171</v>
      </c>
      <c r="K28">
        <v>2.7</v>
      </c>
      <c r="L28">
        <f t="shared" si="0"/>
        <v>2700</v>
      </c>
    </row>
    <row r="29" spans="2:12">
      <c r="B29">
        <v>28</v>
      </c>
      <c r="C29">
        <v>168</v>
      </c>
      <c r="D29">
        <v>398</v>
      </c>
      <c r="E29">
        <v>409</v>
      </c>
      <c r="F29">
        <v>175</v>
      </c>
      <c r="K29">
        <v>2.72</v>
      </c>
      <c r="L29">
        <f t="shared" si="0"/>
        <v>2720</v>
      </c>
    </row>
    <row r="30" spans="2:12">
      <c r="B30">
        <v>29</v>
      </c>
      <c r="C30">
        <v>168</v>
      </c>
      <c r="D30">
        <v>419</v>
      </c>
      <c r="E30">
        <v>409</v>
      </c>
      <c r="F30">
        <v>166</v>
      </c>
      <c r="K30">
        <v>2.72</v>
      </c>
      <c r="L30">
        <f t="shared" si="0"/>
        <v>2720</v>
      </c>
    </row>
    <row r="31" spans="2:12">
      <c r="B31">
        <v>30</v>
      </c>
      <c r="C31">
        <v>168</v>
      </c>
      <c r="D31">
        <v>430</v>
      </c>
      <c r="E31">
        <v>430</v>
      </c>
      <c r="F31">
        <v>176</v>
      </c>
      <c r="K31">
        <v>2.71</v>
      </c>
      <c r="L31">
        <f t="shared" si="0"/>
        <v>2710</v>
      </c>
    </row>
    <row r="32" spans="2:12">
      <c r="B32">
        <v>31</v>
      </c>
      <c r="C32">
        <v>178</v>
      </c>
      <c r="D32">
        <v>440</v>
      </c>
      <c r="E32">
        <v>440</v>
      </c>
      <c r="F32">
        <v>168</v>
      </c>
      <c r="K32">
        <v>2.71</v>
      </c>
      <c r="L32">
        <f t="shared" si="0"/>
        <v>2710</v>
      </c>
    </row>
    <row r="33" spans="2:12">
      <c r="B33">
        <v>32</v>
      </c>
      <c r="C33">
        <v>189</v>
      </c>
      <c r="D33">
        <v>461</v>
      </c>
      <c r="E33">
        <v>461</v>
      </c>
      <c r="F33">
        <v>170</v>
      </c>
      <c r="K33">
        <v>2.72</v>
      </c>
      <c r="L33">
        <f t="shared" si="0"/>
        <v>2720</v>
      </c>
    </row>
    <row r="34" spans="2:12">
      <c r="B34">
        <v>33</v>
      </c>
      <c r="C34">
        <v>168</v>
      </c>
      <c r="D34">
        <v>472</v>
      </c>
      <c r="E34">
        <v>482</v>
      </c>
      <c r="F34">
        <v>141</v>
      </c>
      <c r="K34">
        <v>2.71</v>
      </c>
      <c r="L34">
        <f t="shared" si="0"/>
        <v>2710</v>
      </c>
    </row>
    <row r="35" spans="2:12">
      <c r="B35">
        <v>34</v>
      </c>
      <c r="C35">
        <v>157</v>
      </c>
      <c r="D35">
        <v>535</v>
      </c>
      <c r="E35">
        <v>493</v>
      </c>
      <c r="F35">
        <v>154</v>
      </c>
      <c r="K35">
        <v>2.7</v>
      </c>
      <c r="L35">
        <f t="shared" si="0"/>
        <v>2700</v>
      </c>
    </row>
    <row r="36" spans="2:12">
      <c r="B36">
        <v>35</v>
      </c>
      <c r="C36">
        <v>178</v>
      </c>
      <c r="D36">
        <v>587</v>
      </c>
      <c r="E36">
        <v>524</v>
      </c>
      <c r="F36">
        <v>166</v>
      </c>
      <c r="K36">
        <v>2.72</v>
      </c>
      <c r="L36">
        <f t="shared" si="0"/>
        <v>2720</v>
      </c>
    </row>
    <row r="37" spans="2:12">
      <c r="B37">
        <v>36</v>
      </c>
      <c r="C37">
        <v>168</v>
      </c>
      <c r="D37">
        <v>587</v>
      </c>
      <c r="E37">
        <v>535</v>
      </c>
      <c r="F37">
        <v>172</v>
      </c>
      <c r="K37">
        <v>2.67</v>
      </c>
      <c r="L37">
        <f t="shared" si="0"/>
        <v>2670</v>
      </c>
    </row>
    <row r="38" spans="2:12">
      <c r="B38">
        <v>37</v>
      </c>
      <c r="C38">
        <v>168</v>
      </c>
      <c r="D38">
        <v>587</v>
      </c>
      <c r="E38">
        <v>556</v>
      </c>
      <c r="F38">
        <v>172</v>
      </c>
      <c r="K38">
        <v>2.7</v>
      </c>
      <c r="L38">
        <f t="shared" si="0"/>
        <v>2700</v>
      </c>
    </row>
    <row r="39" spans="2:12">
      <c r="B39">
        <v>38</v>
      </c>
      <c r="C39">
        <v>189</v>
      </c>
      <c r="D39">
        <v>587</v>
      </c>
      <c r="E39">
        <v>577</v>
      </c>
      <c r="F39">
        <v>170</v>
      </c>
      <c r="K39">
        <v>2.69</v>
      </c>
      <c r="L39">
        <f t="shared" si="0"/>
        <v>2690</v>
      </c>
    </row>
    <row r="40" spans="2:12">
      <c r="B40">
        <v>39</v>
      </c>
      <c r="C40">
        <v>178</v>
      </c>
      <c r="D40">
        <v>587</v>
      </c>
      <c r="E40">
        <v>598</v>
      </c>
      <c r="F40">
        <v>176</v>
      </c>
      <c r="K40">
        <v>2.7</v>
      </c>
      <c r="L40">
        <f t="shared" si="0"/>
        <v>2700</v>
      </c>
    </row>
    <row r="41" spans="2:12">
      <c r="B41">
        <v>40</v>
      </c>
      <c r="C41">
        <v>189</v>
      </c>
      <c r="D41">
        <v>587</v>
      </c>
      <c r="E41">
        <v>661</v>
      </c>
      <c r="F41">
        <v>167</v>
      </c>
      <c r="K41">
        <v>2.54</v>
      </c>
      <c r="L41">
        <f t="shared" si="0"/>
        <v>2540</v>
      </c>
    </row>
    <row r="42" spans="2:12">
      <c r="B42">
        <v>41</v>
      </c>
      <c r="C42">
        <v>178</v>
      </c>
      <c r="D42">
        <v>587</v>
      </c>
      <c r="E42">
        <v>692</v>
      </c>
      <c r="F42">
        <v>178</v>
      </c>
      <c r="K42">
        <v>2.71</v>
      </c>
      <c r="L42">
        <f t="shared" si="0"/>
        <v>2710</v>
      </c>
    </row>
    <row r="43" spans="2:12">
      <c r="B43">
        <v>42</v>
      </c>
      <c r="C43">
        <v>199</v>
      </c>
      <c r="D43">
        <v>587</v>
      </c>
      <c r="E43">
        <v>556</v>
      </c>
      <c r="F43">
        <v>170</v>
      </c>
      <c r="K43">
        <v>2.71</v>
      </c>
      <c r="L43">
        <f t="shared" si="0"/>
        <v>2710</v>
      </c>
    </row>
    <row r="44" spans="2:12">
      <c r="B44">
        <v>43</v>
      </c>
      <c r="C44">
        <v>199</v>
      </c>
      <c r="D44">
        <v>587</v>
      </c>
      <c r="E44">
        <v>357</v>
      </c>
      <c r="F44">
        <v>172</v>
      </c>
      <c r="K44">
        <v>2.71</v>
      </c>
      <c r="L44">
        <f t="shared" si="0"/>
        <v>2710</v>
      </c>
    </row>
    <row r="45" spans="2:12">
      <c r="B45">
        <v>44</v>
      </c>
      <c r="C45">
        <v>168</v>
      </c>
      <c r="D45">
        <v>598</v>
      </c>
      <c r="E45">
        <v>377</v>
      </c>
      <c r="F45">
        <v>171</v>
      </c>
      <c r="K45">
        <v>2.66</v>
      </c>
      <c r="L45">
        <f t="shared" si="0"/>
        <v>2660</v>
      </c>
    </row>
    <row r="46" spans="2:12">
      <c r="B46">
        <v>45</v>
      </c>
      <c r="C46">
        <v>168</v>
      </c>
      <c r="D46">
        <v>587</v>
      </c>
      <c r="E46">
        <v>398</v>
      </c>
      <c r="F46">
        <v>172</v>
      </c>
      <c r="K46">
        <v>2.7</v>
      </c>
      <c r="L46">
        <f t="shared" si="0"/>
        <v>2700</v>
      </c>
    </row>
    <row r="47" spans="2:12">
      <c r="B47">
        <v>46</v>
      </c>
      <c r="C47">
        <v>157</v>
      </c>
      <c r="D47">
        <v>587</v>
      </c>
      <c r="E47">
        <v>409</v>
      </c>
      <c r="F47">
        <v>170</v>
      </c>
      <c r="K47">
        <v>2.68</v>
      </c>
      <c r="L47">
        <f t="shared" si="0"/>
        <v>2680</v>
      </c>
    </row>
    <row r="48" spans="2:12">
      <c r="B48">
        <v>47</v>
      </c>
      <c r="C48">
        <v>157</v>
      </c>
      <c r="D48">
        <v>587</v>
      </c>
      <c r="E48">
        <v>419</v>
      </c>
      <c r="F48">
        <v>170</v>
      </c>
      <c r="K48">
        <v>2.7</v>
      </c>
      <c r="L48">
        <f t="shared" si="0"/>
        <v>2700</v>
      </c>
    </row>
    <row r="49" spans="2:12">
      <c r="B49">
        <v>48</v>
      </c>
      <c r="C49">
        <v>147</v>
      </c>
      <c r="D49">
        <v>587</v>
      </c>
      <c r="E49">
        <v>440</v>
      </c>
      <c r="F49">
        <v>170</v>
      </c>
      <c r="K49">
        <v>2.71</v>
      </c>
      <c r="L49">
        <f t="shared" si="0"/>
        <v>2710</v>
      </c>
    </row>
    <row r="50" spans="2:12">
      <c r="B50">
        <v>49</v>
      </c>
      <c r="C50">
        <v>157</v>
      </c>
      <c r="D50">
        <v>587</v>
      </c>
      <c r="E50">
        <v>451</v>
      </c>
      <c r="F50">
        <v>173</v>
      </c>
      <c r="K50">
        <v>2.71</v>
      </c>
      <c r="L50">
        <f t="shared" si="0"/>
        <v>2710</v>
      </c>
    </row>
    <row r="51" spans="2:12">
      <c r="B51">
        <v>50</v>
      </c>
      <c r="C51">
        <v>168</v>
      </c>
      <c r="D51">
        <v>598</v>
      </c>
      <c r="E51">
        <v>482</v>
      </c>
      <c r="F51">
        <v>172</v>
      </c>
      <c r="K51">
        <v>2.72</v>
      </c>
      <c r="L51">
        <f t="shared" si="0"/>
        <v>2720</v>
      </c>
    </row>
    <row r="52" spans="2:12">
      <c r="B52">
        <v>51</v>
      </c>
      <c r="C52">
        <v>168</v>
      </c>
      <c r="D52">
        <v>587</v>
      </c>
      <c r="E52">
        <v>493</v>
      </c>
      <c r="F52">
        <v>182</v>
      </c>
      <c r="K52">
        <v>2.72</v>
      </c>
      <c r="L52">
        <f t="shared" si="0"/>
        <v>2720</v>
      </c>
    </row>
    <row r="53" spans="2:12">
      <c r="B53">
        <v>52</v>
      </c>
      <c r="C53">
        <v>189</v>
      </c>
      <c r="D53">
        <v>587</v>
      </c>
      <c r="E53">
        <v>514</v>
      </c>
      <c r="F53">
        <v>169</v>
      </c>
      <c r="K53">
        <v>2.71</v>
      </c>
      <c r="L53">
        <f t="shared" si="0"/>
        <v>2710</v>
      </c>
    </row>
    <row r="54" spans="2:12">
      <c r="B54">
        <v>53</v>
      </c>
      <c r="C54">
        <v>178</v>
      </c>
      <c r="D54">
        <v>587</v>
      </c>
      <c r="E54">
        <v>524</v>
      </c>
      <c r="F54">
        <v>169</v>
      </c>
      <c r="K54">
        <v>2.69</v>
      </c>
      <c r="L54">
        <f t="shared" si="0"/>
        <v>2690</v>
      </c>
    </row>
    <row r="55" spans="2:12">
      <c r="B55">
        <v>54</v>
      </c>
      <c r="C55">
        <v>199</v>
      </c>
      <c r="D55">
        <v>587</v>
      </c>
      <c r="E55">
        <v>556</v>
      </c>
      <c r="F55">
        <v>169</v>
      </c>
      <c r="K55">
        <v>2.7</v>
      </c>
      <c r="L55">
        <f t="shared" si="0"/>
        <v>2700</v>
      </c>
    </row>
    <row r="56" spans="2:12">
      <c r="B56">
        <v>55</v>
      </c>
      <c r="C56">
        <v>189</v>
      </c>
      <c r="D56">
        <v>587</v>
      </c>
      <c r="E56">
        <v>566</v>
      </c>
      <c r="F56">
        <v>168</v>
      </c>
      <c r="K56">
        <v>2.54</v>
      </c>
      <c r="L56">
        <f t="shared" si="0"/>
        <v>2540</v>
      </c>
    </row>
    <row r="57" spans="2:12">
      <c r="B57">
        <v>56</v>
      </c>
      <c r="C57">
        <v>168</v>
      </c>
      <c r="D57">
        <v>587</v>
      </c>
      <c r="E57">
        <v>587</v>
      </c>
      <c r="F57">
        <v>169</v>
      </c>
      <c r="K57">
        <v>2.68</v>
      </c>
      <c r="L57">
        <f t="shared" si="0"/>
        <v>2680</v>
      </c>
    </row>
    <row r="58" spans="2:12">
      <c r="B58">
        <v>57</v>
      </c>
      <c r="C58">
        <v>178</v>
      </c>
      <c r="D58">
        <v>451</v>
      </c>
      <c r="E58">
        <v>608</v>
      </c>
      <c r="F58">
        <v>180</v>
      </c>
      <c r="K58">
        <v>2.68</v>
      </c>
      <c r="L58">
        <f t="shared" si="0"/>
        <v>2680</v>
      </c>
    </row>
    <row r="59" spans="2:12">
      <c r="B59">
        <v>58</v>
      </c>
      <c r="C59">
        <v>178</v>
      </c>
      <c r="D59">
        <v>461</v>
      </c>
      <c r="E59">
        <v>629</v>
      </c>
      <c r="F59">
        <v>169</v>
      </c>
      <c r="K59">
        <v>2.69</v>
      </c>
      <c r="L59">
        <f t="shared" si="0"/>
        <v>2690</v>
      </c>
    </row>
    <row r="60" spans="2:12">
      <c r="B60">
        <v>59</v>
      </c>
      <c r="C60">
        <v>199</v>
      </c>
      <c r="D60">
        <v>514</v>
      </c>
      <c r="E60">
        <v>671</v>
      </c>
      <c r="F60">
        <v>170</v>
      </c>
      <c r="K60">
        <v>2.42</v>
      </c>
      <c r="L60">
        <f t="shared" si="0"/>
        <v>2420</v>
      </c>
    </row>
    <row r="61" spans="2:12">
      <c r="B61">
        <v>60</v>
      </c>
      <c r="C61">
        <v>189</v>
      </c>
      <c r="D61">
        <v>535</v>
      </c>
      <c r="E61">
        <v>692</v>
      </c>
      <c r="F61">
        <v>169</v>
      </c>
      <c r="K61">
        <v>2.7</v>
      </c>
      <c r="L61">
        <f t="shared" si="0"/>
        <v>2700</v>
      </c>
    </row>
    <row r="63" spans="2:12">
      <c r="B63" t="s">
        <v>34</v>
      </c>
      <c r="C63">
        <f>AVERAGE(C2:C61)</f>
        <v>179.75</v>
      </c>
      <c r="D63">
        <f>AVERAGE(D2:D61)</f>
        <v>456.06666666666666</v>
      </c>
      <c r="E63">
        <f>AVERAGE(E2:E61)</f>
        <v>460.38333333333333</v>
      </c>
      <c r="F63">
        <f>AVERAGE(F2:F61)</f>
        <v>169.26166666666668</v>
      </c>
      <c r="K63">
        <f t="shared" ref="G63:L63" si="1">AVERAGE(K2:K61)</f>
        <v>2.6906666666666661</v>
      </c>
    </row>
    <row r="64" spans="2:12">
      <c r="B64" t="s">
        <v>35</v>
      </c>
      <c r="C64">
        <f>STDEV(C2:C61)</f>
        <v>13.182712099757195</v>
      </c>
      <c r="D64">
        <f>STDEV(D2:D61)</f>
        <v>117.94466767416129</v>
      </c>
      <c r="E64">
        <f>STDEV(E2:E61)</f>
        <v>102.67640325464629</v>
      </c>
      <c r="F64">
        <f>STDEV(F2:F61)</f>
        <v>11.934412451602793</v>
      </c>
      <c r="K64">
        <f t="shared" ref="G64:L64" si="2">STDEV(K2:K61)</f>
        <v>4.9295603223564917E-2</v>
      </c>
    </row>
    <row r="65" spans="2:6">
      <c r="B65" t="s">
        <v>69</v>
      </c>
      <c r="C65">
        <f>MIN(C2:C61)</f>
        <v>147</v>
      </c>
      <c r="D65">
        <f>MIN(D2:D61)</f>
        <v>252</v>
      </c>
      <c r="E65">
        <f>MIN(E2:E61)</f>
        <v>304</v>
      </c>
      <c r="F65">
        <f>MIN(F2:F61)</f>
        <v>89.7</v>
      </c>
    </row>
    <row r="66" spans="2:6">
      <c r="B66" t="s">
        <v>70</v>
      </c>
      <c r="C66">
        <f>MAX(C2:C61)</f>
        <v>199</v>
      </c>
      <c r="D66">
        <f>MAX(D2:D61)</f>
        <v>598</v>
      </c>
      <c r="E66">
        <f>MAX(E2:E61)</f>
        <v>692</v>
      </c>
      <c r="F66">
        <f>MAX(F2:F61)</f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showRuler="0" workbookViewId="0">
      <selection activeCell="M31" sqref="M31"/>
    </sheetView>
  </sheetViews>
  <sheetFormatPr baseColWidth="10" defaultRowHeight="15" x14ac:dyDescent="0"/>
  <sheetData>
    <row r="2" spans="1:7">
      <c r="A2">
        <v>150</v>
      </c>
      <c r="B2">
        <v>160</v>
      </c>
      <c r="C2">
        <v>148</v>
      </c>
      <c r="G2">
        <v>1</v>
      </c>
    </row>
    <row r="3" spans="1:7">
      <c r="A3">
        <v>115</v>
      </c>
      <c r="B3">
        <v>120</v>
      </c>
      <c r="C3">
        <v>115</v>
      </c>
      <c r="G3">
        <v>2</v>
      </c>
    </row>
    <row r="4" spans="1:7">
      <c r="A4">
        <v>131</v>
      </c>
      <c r="B4">
        <v>111</v>
      </c>
      <c r="C4">
        <v>88.6</v>
      </c>
      <c r="G4">
        <v>3</v>
      </c>
    </row>
    <row r="5" spans="1:7">
      <c r="A5">
        <v>145</v>
      </c>
      <c r="B5">
        <v>125</v>
      </c>
      <c r="C5">
        <v>102</v>
      </c>
      <c r="G5">
        <v>4</v>
      </c>
    </row>
    <row r="6" spans="1:7">
      <c r="A6">
        <v>140</v>
      </c>
      <c r="B6">
        <v>145</v>
      </c>
      <c r="C6">
        <v>115</v>
      </c>
      <c r="G6">
        <v>5</v>
      </c>
    </row>
    <row r="7" spans="1:7">
      <c r="A7">
        <v>107</v>
      </c>
      <c r="B7">
        <v>137</v>
      </c>
      <c r="C7">
        <v>129</v>
      </c>
      <c r="G7">
        <v>6</v>
      </c>
    </row>
    <row r="8" spans="1:7">
      <c r="A8">
        <v>124</v>
      </c>
      <c r="B8">
        <v>130</v>
      </c>
      <c r="C8">
        <v>136</v>
      </c>
      <c r="G8">
        <v>7</v>
      </c>
    </row>
    <row r="9" spans="1:7">
      <c r="A9">
        <v>129</v>
      </c>
      <c r="B9">
        <v>145</v>
      </c>
      <c r="C9">
        <v>143</v>
      </c>
      <c r="G9">
        <v>8</v>
      </c>
    </row>
    <row r="10" spans="1:7">
      <c r="A10">
        <v>145</v>
      </c>
      <c r="B10">
        <v>160</v>
      </c>
      <c r="C10">
        <v>149</v>
      </c>
      <c r="G10">
        <v>9</v>
      </c>
    </row>
    <row r="11" spans="1:7">
      <c r="A11">
        <v>148</v>
      </c>
      <c r="B11">
        <v>168</v>
      </c>
      <c r="C11">
        <v>142</v>
      </c>
      <c r="G11">
        <v>10</v>
      </c>
    </row>
    <row r="12" spans="1:7">
      <c r="A12">
        <v>145</v>
      </c>
      <c r="B12">
        <v>166</v>
      </c>
      <c r="C12">
        <v>150</v>
      </c>
      <c r="G12">
        <v>11</v>
      </c>
    </row>
    <row r="13" spans="1:7">
      <c r="A13">
        <v>145</v>
      </c>
      <c r="B13">
        <v>165</v>
      </c>
      <c r="C13">
        <v>142</v>
      </c>
      <c r="G13">
        <v>12</v>
      </c>
    </row>
    <row r="14" spans="1:7">
      <c r="A14">
        <v>144</v>
      </c>
      <c r="B14">
        <v>165</v>
      </c>
      <c r="C14">
        <v>150</v>
      </c>
      <c r="G14">
        <v>13</v>
      </c>
    </row>
    <row r="15" spans="1:7">
      <c r="A15">
        <v>152</v>
      </c>
      <c r="B15">
        <v>166</v>
      </c>
      <c r="C15">
        <v>143</v>
      </c>
      <c r="G15">
        <v>14</v>
      </c>
    </row>
    <row r="16" spans="1:7">
      <c r="A16">
        <v>145</v>
      </c>
      <c r="B16">
        <v>168</v>
      </c>
      <c r="C16">
        <v>142</v>
      </c>
      <c r="G16">
        <v>15</v>
      </c>
    </row>
    <row r="17" spans="1:7">
      <c r="A17">
        <v>140</v>
      </c>
      <c r="B17">
        <v>167</v>
      </c>
      <c r="C17">
        <v>149</v>
      </c>
      <c r="G17">
        <v>16</v>
      </c>
    </row>
    <row r="18" spans="1:7">
      <c r="A18">
        <v>146</v>
      </c>
      <c r="B18">
        <v>166</v>
      </c>
      <c r="C18">
        <v>142</v>
      </c>
      <c r="G18">
        <v>17</v>
      </c>
    </row>
    <row r="19" spans="1:7">
      <c r="A19">
        <v>145</v>
      </c>
      <c r="B19">
        <v>140</v>
      </c>
      <c r="C19">
        <v>149</v>
      </c>
      <c r="G19">
        <v>18</v>
      </c>
    </row>
    <row r="20" spans="1:7">
      <c r="A20">
        <v>146</v>
      </c>
      <c r="B20">
        <v>138</v>
      </c>
      <c r="C20">
        <v>148</v>
      </c>
      <c r="G20">
        <v>19</v>
      </c>
    </row>
    <row r="21" spans="1:7">
      <c r="A21">
        <v>145</v>
      </c>
      <c r="B21">
        <v>153</v>
      </c>
      <c r="C21">
        <v>150</v>
      </c>
      <c r="G21">
        <v>20</v>
      </c>
    </row>
    <row r="22" spans="1:7">
      <c r="A22">
        <v>112</v>
      </c>
      <c r="B22">
        <v>120</v>
      </c>
      <c r="C22">
        <v>140</v>
      </c>
      <c r="G22">
        <v>21</v>
      </c>
    </row>
    <row r="23" spans="1:7">
      <c r="A23">
        <v>125</v>
      </c>
      <c r="B23">
        <v>94.9</v>
      </c>
      <c r="C23">
        <v>149</v>
      </c>
      <c r="G23">
        <v>22</v>
      </c>
    </row>
    <row r="24" spans="1:7">
      <c r="A24">
        <v>142</v>
      </c>
      <c r="B24">
        <v>89.7</v>
      </c>
      <c r="C24">
        <v>140</v>
      </c>
      <c r="G24">
        <v>23</v>
      </c>
    </row>
    <row r="25" spans="1:7">
      <c r="A25">
        <v>141</v>
      </c>
      <c r="B25">
        <v>95.9</v>
      </c>
      <c r="C25">
        <v>149</v>
      </c>
      <c r="G25">
        <v>24</v>
      </c>
    </row>
    <row r="26" spans="1:7">
      <c r="A26">
        <v>146</v>
      </c>
      <c r="B26">
        <v>97</v>
      </c>
      <c r="C26">
        <v>139</v>
      </c>
      <c r="G26">
        <v>25</v>
      </c>
    </row>
    <row r="27" spans="1:7">
      <c r="A27">
        <v>145</v>
      </c>
      <c r="B27">
        <v>67.8</v>
      </c>
      <c r="C27">
        <v>120</v>
      </c>
      <c r="G27">
        <v>26</v>
      </c>
    </row>
    <row r="28" spans="1:7">
      <c r="A28">
        <v>145</v>
      </c>
      <c r="B28">
        <v>81.8</v>
      </c>
      <c r="C28">
        <v>129</v>
      </c>
      <c r="G28">
        <v>27</v>
      </c>
    </row>
    <row r="29" spans="1:7">
      <c r="A29">
        <v>145</v>
      </c>
      <c r="B29">
        <v>96.4</v>
      </c>
      <c r="C29">
        <v>130</v>
      </c>
      <c r="G29">
        <v>28</v>
      </c>
    </row>
    <row r="30" spans="1:7">
      <c r="A30">
        <v>145</v>
      </c>
      <c r="B30">
        <v>117</v>
      </c>
      <c r="C30">
        <v>149</v>
      </c>
      <c r="G30">
        <v>29</v>
      </c>
    </row>
    <row r="31" spans="1:7">
      <c r="A31">
        <v>139</v>
      </c>
      <c r="B31">
        <v>133</v>
      </c>
      <c r="C31">
        <v>140</v>
      </c>
      <c r="G31">
        <v>30</v>
      </c>
    </row>
    <row r="32" spans="1:7">
      <c r="A32">
        <v>147</v>
      </c>
      <c r="B32">
        <v>151</v>
      </c>
      <c r="C32">
        <v>149</v>
      </c>
      <c r="G32">
        <v>31</v>
      </c>
    </row>
    <row r="33" spans="1:7">
      <c r="A33">
        <v>146</v>
      </c>
      <c r="B33">
        <v>167</v>
      </c>
      <c r="C33">
        <v>140</v>
      </c>
      <c r="G33">
        <v>32</v>
      </c>
    </row>
    <row r="34" spans="1:7">
      <c r="A34">
        <v>145</v>
      </c>
      <c r="B34">
        <v>165</v>
      </c>
      <c r="C34">
        <v>149</v>
      </c>
      <c r="G34">
        <v>33</v>
      </c>
    </row>
    <row r="35" spans="1:7">
      <c r="A35">
        <v>138</v>
      </c>
      <c r="B35">
        <v>166</v>
      </c>
      <c r="C35">
        <v>149</v>
      </c>
      <c r="G35">
        <v>34</v>
      </c>
    </row>
    <row r="36" spans="1:7">
      <c r="A36">
        <v>113</v>
      </c>
      <c r="B36">
        <v>133</v>
      </c>
      <c r="C36">
        <v>139</v>
      </c>
      <c r="G36">
        <v>35</v>
      </c>
    </row>
    <row r="37" spans="1:7">
      <c r="A37">
        <v>91.2</v>
      </c>
      <c r="B37">
        <v>138</v>
      </c>
      <c r="C37">
        <v>139</v>
      </c>
      <c r="G37">
        <v>36</v>
      </c>
    </row>
    <row r="38" spans="1:7">
      <c r="A38">
        <v>105</v>
      </c>
      <c r="B38">
        <v>159</v>
      </c>
      <c r="C38">
        <v>121</v>
      </c>
      <c r="G38">
        <v>37</v>
      </c>
    </row>
    <row r="39" spans="1:7">
      <c r="A39">
        <v>118</v>
      </c>
      <c r="B39">
        <v>160</v>
      </c>
      <c r="C39">
        <v>129</v>
      </c>
      <c r="G39">
        <v>38</v>
      </c>
    </row>
    <row r="40" spans="1:7">
      <c r="A40">
        <v>96.4</v>
      </c>
      <c r="B40">
        <v>166</v>
      </c>
      <c r="C40">
        <v>129</v>
      </c>
      <c r="G40">
        <v>39</v>
      </c>
    </row>
    <row r="41" spans="1:7">
      <c r="A41">
        <v>75.099999999999994</v>
      </c>
      <c r="B41">
        <v>97.5</v>
      </c>
      <c r="C41">
        <v>120</v>
      </c>
      <c r="G41">
        <v>40</v>
      </c>
    </row>
    <row r="42" spans="1:7">
      <c r="A42">
        <v>90.2</v>
      </c>
      <c r="B42">
        <v>105</v>
      </c>
      <c r="C42">
        <v>119</v>
      </c>
      <c r="G42">
        <v>41</v>
      </c>
    </row>
    <row r="43" spans="1:7">
      <c r="A43">
        <v>97</v>
      </c>
      <c r="B43">
        <v>123</v>
      </c>
      <c r="C43">
        <v>119</v>
      </c>
      <c r="G43">
        <v>42</v>
      </c>
    </row>
    <row r="44" spans="1:7">
      <c r="A44">
        <v>118</v>
      </c>
      <c r="B44">
        <v>131</v>
      </c>
      <c r="C44">
        <v>140</v>
      </c>
      <c r="G44">
        <v>43</v>
      </c>
    </row>
    <row r="45" spans="1:7">
      <c r="A45">
        <v>125</v>
      </c>
      <c r="B45">
        <v>154</v>
      </c>
      <c r="C45">
        <v>149</v>
      </c>
      <c r="G45">
        <v>44</v>
      </c>
    </row>
    <row r="46" spans="1:7">
      <c r="A46">
        <v>134</v>
      </c>
      <c r="B46">
        <v>168</v>
      </c>
      <c r="C46">
        <v>149</v>
      </c>
      <c r="G46">
        <v>45</v>
      </c>
    </row>
    <row r="47" spans="1:7">
      <c r="A47">
        <v>145</v>
      </c>
      <c r="B47">
        <v>168</v>
      </c>
      <c r="C47">
        <v>149</v>
      </c>
      <c r="G47">
        <v>46</v>
      </c>
    </row>
    <row r="48" spans="1:7">
      <c r="A48">
        <v>150</v>
      </c>
      <c r="B48">
        <v>162</v>
      </c>
      <c r="C48">
        <v>139</v>
      </c>
      <c r="G48">
        <v>47</v>
      </c>
    </row>
    <row r="49" spans="1:7">
      <c r="A49">
        <v>145</v>
      </c>
      <c r="B49">
        <v>169</v>
      </c>
      <c r="C49">
        <v>149</v>
      </c>
      <c r="G49">
        <v>48</v>
      </c>
    </row>
    <row r="50" spans="1:7">
      <c r="A50">
        <v>146</v>
      </c>
      <c r="B50">
        <v>165</v>
      </c>
      <c r="C50">
        <v>149</v>
      </c>
      <c r="G50">
        <v>49</v>
      </c>
    </row>
    <row r="51" spans="1:7">
      <c r="A51">
        <v>144</v>
      </c>
      <c r="B51">
        <v>167</v>
      </c>
      <c r="C51">
        <v>139</v>
      </c>
      <c r="G51">
        <v>50</v>
      </c>
    </row>
    <row r="52" spans="1:7">
      <c r="A52">
        <v>145</v>
      </c>
      <c r="B52">
        <v>168</v>
      </c>
      <c r="C52">
        <v>149</v>
      </c>
      <c r="G52">
        <v>51</v>
      </c>
    </row>
    <row r="53" spans="1:7">
      <c r="A53">
        <v>144</v>
      </c>
      <c r="B53">
        <v>165</v>
      </c>
      <c r="C53">
        <v>149</v>
      </c>
      <c r="G53">
        <v>52</v>
      </c>
    </row>
    <row r="54" spans="1:7">
      <c r="A54">
        <v>149</v>
      </c>
      <c r="B54">
        <v>173</v>
      </c>
      <c r="C54">
        <v>139</v>
      </c>
      <c r="G54">
        <v>53</v>
      </c>
    </row>
    <row r="55" spans="1:7">
      <c r="A55">
        <v>149</v>
      </c>
      <c r="B55">
        <v>169</v>
      </c>
      <c r="C55">
        <v>149</v>
      </c>
      <c r="G55">
        <v>54</v>
      </c>
    </row>
    <row r="56" spans="1:7">
      <c r="A56">
        <v>144</v>
      </c>
      <c r="B56">
        <v>160</v>
      </c>
      <c r="C56">
        <v>149</v>
      </c>
      <c r="G56">
        <v>55</v>
      </c>
    </row>
    <row r="57" spans="1:7">
      <c r="A57">
        <v>155</v>
      </c>
      <c r="B57">
        <v>169</v>
      </c>
      <c r="C57">
        <v>139</v>
      </c>
      <c r="G57">
        <v>56</v>
      </c>
    </row>
    <row r="58" spans="1:7">
      <c r="A58">
        <v>144</v>
      </c>
      <c r="B58">
        <v>169</v>
      </c>
      <c r="C58">
        <v>150</v>
      </c>
      <c r="G58">
        <v>57</v>
      </c>
    </row>
    <row r="59" spans="1:7">
      <c r="A59">
        <v>144</v>
      </c>
      <c r="B59">
        <v>160</v>
      </c>
      <c r="C59">
        <v>139</v>
      </c>
      <c r="G59">
        <v>58</v>
      </c>
    </row>
    <row r="60" spans="1:7">
      <c r="A60">
        <v>140</v>
      </c>
      <c r="B60">
        <v>169</v>
      </c>
      <c r="C60">
        <v>149</v>
      </c>
      <c r="G60">
        <v>59</v>
      </c>
    </row>
    <row r="61" spans="1:7">
      <c r="G6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topLeftCell="A12" workbookViewId="0">
      <selection activeCell="Q30" sqref="Q30:Q37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H23" sqref="H23"/>
    </sheetView>
  </sheetViews>
  <sheetFormatPr baseColWidth="10" defaultRowHeight="15" x14ac:dyDescent="0"/>
  <sheetData>
    <row r="1" spans="1:16">
      <c r="A1" t="s">
        <v>26</v>
      </c>
      <c r="D1" t="s">
        <v>32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30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29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33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G34" sqref="G34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  <mergeCell ref="G31:G32"/>
    <mergeCell ref="J31:J32"/>
    <mergeCell ref="A31:A32"/>
    <mergeCell ref="B31:B32"/>
    <mergeCell ref="C31:C32"/>
    <mergeCell ref="D31:D32"/>
    <mergeCell ref="E31:E32"/>
    <mergeCell ref="F31:F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27"/>
  <sheetViews>
    <sheetView showRuler="0" topLeftCell="B1" workbookViewId="0">
      <selection activeCell="O27" sqref="O27"/>
    </sheetView>
  </sheetViews>
  <sheetFormatPr baseColWidth="10" defaultRowHeight="15" x14ac:dyDescent="0"/>
  <cols>
    <col min="10" max="10" width="13.83203125" bestFit="1" customWidth="1"/>
  </cols>
  <sheetData>
    <row r="1" spans="9:17">
      <c r="J1" t="s">
        <v>27</v>
      </c>
      <c r="K1" t="s">
        <v>37</v>
      </c>
      <c r="M1" t="s">
        <v>28</v>
      </c>
    </row>
    <row r="3" spans="9:17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>1</f>
        <v>1</v>
      </c>
      <c r="Q3">
        <f>M3/K3</f>
        <v>1.1117573743248859</v>
      </c>
    </row>
    <row r="4" spans="9:17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>1</f>
        <v>1</v>
      </c>
      <c r="Q4">
        <f t="shared" ref="Q4:Q12" si="0">M4/K4</f>
        <v>1.2711293941660433</v>
      </c>
    </row>
    <row r="5" spans="9:17">
      <c r="J5">
        <v>3000</v>
      </c>
      <c r="K5">
        <v>5655</v>
      </c>
      <c r="L5">
        <v>48.73</v>
      </c>
      <c r="M5">
        <v>7796.2</v>
      </c>
      <c r="N5">
        <v>29.48</v>
      </c>
      <c r="P5">
        <f>1</f>
        <v>1</v>
      </c>
      <c r="Q5">
        <f t="shared" si="0"/>
        <v>1.3786383731211318</v>
      </c>
    </row>
    <row r="6" spans="9:17">
      <c r="J6">
        <v>4000</v>
      </c>
      <c r="K6">
        <v>11626.4</v>
      </c>
      <c r="L6">
        <v>120.09</v>
      </c>
      <c r="M6">
        <v>16915</v>
      </c>
      <c r="N6">
        <v>40.14</v>
      </c>
      <c r="P6">
        <f>1</f>
        <v>1</v>
      </c>
      <c r="Q6">
        <f t="shared" si="0"/>
        <v>1.4548785522603729</v>
      </c>
    </row>
    <row r="7" spans="9:17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>1</f>
        <v>1</v>
      </c>
      <c r="Q7">
        <f t="shared" si="0"/>
        <v>1.5426582116194441</v>
      </c>
    </row>
    <row r="8" spans="9:17">
      <c r="J8">
        <v>6000</v>
      </c>
      <c r="K8">
        <v>32804.6</v>
      </c>
      <c r="L8">
        <v>232.71</v>
      </c>
      <c r="M8">
        <v>52027.4</v>
      </c>
      <c r="N8">
        <v>109.6</v>
      </c>
      <c r="P8">
        <f>1</f>
        <v>1</v>
      </c>
      <c r="Q8">
        <f t="shared" si="0"/>
        <v>1.5859787956567069</v>
      </c>
    </row>
    <row r="9" spans="9:17">
      <c r="I9">
        <f>5*K9/1000/60</f>
        <v>4.1423166666666669</v>
      </c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>1</f>
        <v>1</v>
      </c>
      <c r="Q9">
        <f t="shared" si="0"/>
        <v>1.6349023694470484</v>
      </c>
    </row>
    <row r="10" spans="9:17">
      <c r="I10">
        <f t="shared" ref="I10:I12" si="1">5*K10/1000/60</f>
        <v>5.9137833333333329</v>
      </c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1</f>
        <v>1</v>
      </c>
      <c r="Q10">
        <f t="shared" si="0"/>
        <v>1.6740270610748338</v>
      </c>
    </row>
    <row r="11" spans="9:17">
      <c r="I11">
        <f t="shared" si="1"/>
        <v>8.2238000000000007</v>
      </c>
      <c r="J11">
        <v>9000</v>
      </c>
      <c r="K11">
        <v>98685.6</v>
      </c>
      <c r="L11">
        <v>116.37</v>
      </c>
      <c r="M11">
        <v>168573.4</v>
      </c>
      <c r="N11">
        <v>243.48</v>
      </c>
      <c r="P11">
        <f>1</f>
        <v>1</v>
      </c>
      <c r="Q11">
        <f t="shared" si="0"/>
        <v>1.708186402068792</v>
      </c>
    </row>
    <row r="12" spans="9:17">
      <c r="I12">
        <f t="shared" si="1"/>
        <v>10.973549999999999</v>
      </c>
      <c r="J12">
        <v>10000</v>
      </c>
      <c r="K12">
        <v>131682.6</v>
      </c>
      <c r="L12">
        <v>602.36</v>
      </c>
      <c r="M12">
        <v>228206.6</v>
      </c>
      <c r="N12">
        <v>1147.06</v>
      </c>
      <c r="P12">
        <f>1</f>
        <v>1</v>
      </c>
      <c r="Q12">
        <f t="shared" si="0"/>
        <v>1.7330049680064032</v>
      </c>
    </row>
    <row r="17" spans="6:15">
      <c r="F17" t="s">
        <v>77</v>
      </c>
      <c r="G17" t="s">
        <v>75</v>
      </c>
      <c r="L17" t="s">
        <v>74</v>
      </c>
      <c r="M17" t="s">
        <v>75</v>
      </c>
    </row>
    <row r="19" spans="6:15">
      <c r="G19" t="s">
        <v>34</v>
      </c>
      <c r="H19" t="s">
        <v>35</v>
      </c>
      <c r="L19" t="s">
        <v>34</v>
      </c>
      <c r="M19" t="s">
        <v>35</v>
      </c>
    </row>
    <row r="20" spans="6:15">
      <c r="F20">
        <v>3000</v>
      </c>
      <c r="G20">
        <v>5794.4</v>
      </c>
      <c r="H20">
        <v>87.43</v>
      </c>
      <c r="K20">
        <v>3000</v>
      </c>
      <c r="L20">
        <v>5929</v>
      </c>
      <c r="M20">
        <v>979.14</v>
      </c>
      <c r="O20">
        <f>G20/L20</f>
        <v>0.97729802664867593</v>
      </c>
    </row>
    <row r="21" spans="6:15">
      <c r="F21">
        <v>4000</v>
      </c>
      <c r="G21">
        <v>13140.2</v>
      </c>
      <c r="H21">
        <v>58.12</v>
      </c>
      <c r="K21">
        <v>4000</v>
      </c>
      <c r="L21">
        <v>13938</v>
      </c>
      <c r="M21">
        <v>4169.26</v>
      </c>
      <c r="O21">
        <f t="shared" ref="O21:O27" si="2">G21/L21</f>
        <v>0.94276079781891242</v>
      </c>
    </row>
    <row r="22" spans="6:15">
      <c r="F22">
        <v>5000</v>
      </c>
      <c r="G22">
        <v>25364.799999999999</v>
      </c>
      <c r="H22">
        <v>245.47</v>
      </c>
      <c r="K22">
        <v>5000</v>
      </c>
      <c r="L22">
        <v>29123.8</v>
      </c>
      <c r="M22">
        <v>482.32</v>
      </c>
      <c r="O22">
        <f t="shared" si="2"/>
        <v>0.87093030442455999</v>
      </c>
    </row>
    <row r="23" spans="6:15">
      <c r="F23">
        <v>6000</v>
      </c>
      <c r="G23">
        <v>43845.2</v>
      </c>
      <c r="H23">
        <v>340.62</v>
      </c>
      <c r="K23">
        <v>6000</v>
      </c>
      <c r="L23">
        <v>47186</v>
      </c>
      <c r="M23">
        <v>440.93</v>
      </c>
      <c r="O23">
        <f>G23/L23</f>
        <v>0.92919933878692829</v>
      </c>
    </row>
    <row r="24" spans="6:15">
      <c r="F24">
        <v>7000</v>
      </c>
      <c r="G24">
        <v>69495.600000000006</v>
      </c>
      <c r="H24">
        <v>689.04</v>
      </c>
      <c r="K24">
        <v>7000</v>
      </c>
      <c r="L24">
        <v>64343.199999999997</v>
      </c>
      <c r="M24">
        <v>405.74</v>
      </c>
      <c r="O24">
        <f t="shared" si="2"/>
        <v>1.0800768379564587</v>
      </c>
    </row>
    <row r="25" spans="6:15">
      <c r="F25">
        <v>8000</v>
      </c>
      <c r="G25">
        <v>103728.6</v>
      </c>
      <c r="H25">
        <v>389.39</v>
      </c>
      <c r="K25">
        <v>8000</v>
      </c>
      <c r="L25">
        <v>75985</v>
      </c>
      <c r="M25">
        <v>584.27</v>
      </c>
      <c r="O25">
        <f t="shared" si="2"/>
        <v>1.365119431466737</v>
      </c>
    </row>
    <row r="26" spans="6:15">
      <c r="F26">
        <v>9000</v>
      </c>
      <c r="G26">
        <v>148526.20000000001</v>
      </c>
      <c r="H26">
        <v>687.09</v>
      </c>
      <c r="K26">
        <v>9000</v>
      </c>
      <c r="L26">
        <v>108408.4</v>
      </c>
      <c r="M26">
        <v>211.64</v>
      </c>
      <c r="O26">
        <f t="shared" si="2"/>
        <v>1.370061729533874</v>
      </c>
    </row>
    <row r="27" spans="6:15">
      <c r="F27">
        <v>10000</v>
      </c>
      <c r="G27">
        <v>203346.6</v>
      </c>
      <c r="H27">
        <v>443.73</v>
      </c>
      <c r="K27">
        <v>10000</v>
      </c>
      <c r="L27">
        <v>136494.6</v>
      </c>
      <c r="M27">
        <v>1139.93</v>
      </c>
      <c r="O27">
        <f t="shared" si="2"/>
        <v>1.48977761757608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Ruler="0" workbookViewId="0">
      <selection activeCell="D19" sqref="D19:D26"/>
    </sheetView>
  </sheetViews>
  <sheetFormatPr baseColWidth="10" defaultRowHeight="15" x14ac:dyDescent="0"/>
  <sheetData>
    <row r="1" spans="1:10">
      <c r="A1" t="s">
        <v>27</v>
      </c>
      <c r="B1" t="s">
        <v>36</v>
      </c>
      <c r="C1" t="s">
        <v>38</v>
      </c>
      <c r="E1" t="s">
        <v>39</v>
      </c>
    </row>
    <row r="3" spans="1:10">
      <c r="B3" t="s">
        <v>34</v>
      </c>
      <c r="C3" t="s">
        <v>35</v>
      </c>
      <c r="E3" t="s">
        <v>34</v>
      </c>
      <c r="F3" t="s">
        <v>35</v>
      </c>
    </row>
    <row r="4" spans="1:10">
      <c r="A4">
        <v>3000</v>
      </c>
      <c r="B4">
        <v>7561.8</v>
      </c>
      <c r="C4">
        <v>31.84</v>
      </c>
      <c r="E4">
        <v>13659</v>
      </c>
      <c r="F4">
        <v>407.35</v>
      </c>
      <c r="H4">
        <v>1</v>
      </c>
      <c r="I4">
        <f>E4/B4</f>
        <v>1.8063159565182894</v>
      </c>
    </row>
    <row r="5" spans="1:10">
      <c r="A5">
        <v>4000</v>
      </c>
      <c r="B5">
        <v>13699.2</v>
      </c>
      <c r="C5">
        <v>914.66</v>
      </c>
      <c r="E5">
        <v>24844.400000000001</v>
      </c>
      <c r="F5">
        <v>925.68</v>
      </c>
      <c r="H5">
        <v>1</v>
      </c>
      <c r="I5">
        <f t="shared" ref="I5:I11" si="0">E5/B5</f>
        <v>1.8135657556645643</v>
      </c>
    </row>
    <row r="6" spans="1:10">
      <c r="A6">
        <v>5000</v>
      </c>
      <c r="B6">
        <v>20991.8</v>
      </c>
      <c r="C6">
        <v>510.17</v>
      </c>
      <c r="E6">
        <v>39092.199999999997</v>
      </c>
      <c r="F6">
        <v>1001.62</v>
      </c>
      <c r="H6">
        <v>1</v>
      </c>
      <c r="I6">
        <f t="shared" si="0"/>
        <v>1.8622605017197191</v>
      </c>
    </row>
    <row r="7" spans="1:10">
      <c r="A7">
        <v>6000</v>
      </c>
      <c r="B7">
        <v>30064.6</v>
      </c>
      <c r="C7">
        <v>774.91</v>
      </c>
      <c r="E7">
        <v>56131.199999999997</v>
      </c>
      <c r="F7">
        <v>1591.17</v>
      </c>
      <c r="H7">
        <v>1</v>
      </c>
      <c r="I7">
        <f t="shared" si="0"/>
        <v>1.8670196842798508</v>
      </c>
    </row>
    <row r="8" spans="1:10">
      <c r="A8">
        <v>7000</v>
      </c>
      <c r="B8">
        <v>40989.199999999997</v>
      </c>
      <c r="C8">
        <v>1026.77</v>
      </c>
      <c r="E8">
        <v>76742.399999999994</v>
      </c>
      <c r="F8">
        <v>1193.58</v>
      </c>
      <c r="H8">
        <v>1</v>
      </c>
      <c r="I8">
        <f t="shared" si="0"/>
        <v>1.8722590340870278</v>
      </c>
    </row>
    <row r="9" spans="1:10">
      <c r="A9">
        <v>8000</v>
      </c>
      <c r="B9">
        <v>53303</v>
      </c>
      <c r="C9">
        <v>1001.87</v>
      </c>
      <c r="E9">
        <v>100000.6</v>
      </c>
      <c r="F9">
        <v>1337.9</v>
      </c>
      <c r="H9">
        <v>1</v>
      </c>
      <c r="I9">
        <f t="shared" si="0"/>
        <v>1.8760782695157872</v>
      </c>
    </row>
    <row r="10" spans="1:10">
      <c r="A10">
        <v>9000</v>
      </c>
      <c r="B10">
        <v>67699.199999999997</v>
      </c>
      <c r="C10">
        <v>719.62</v>
      </c>
      <c r="E10">
        <v>126908.2</v>
      </c>
      <c r="F10">
        <v>1108.58</v>
      </c>
      <c r="H10">
        <v>1</v>
      </c>
      <c r="I10">
        <f t="shared" si="0"/>
        <v>1.8745893599924373</v>
      </c>
    </row>
    <row r="11" spans="1:10">
      <c r="A11">
        <v>10000</v>
      </c>
      <c r="B11">
        <v>83704.2</v>
      </c>
      <c r="C11">
        <v>1197.97</v>
      </c>
      <c r="E11">
        <v>156677</v>
      </c>
      <c r="F11">
        <v>1194.72</v>
      </c>
      <c r="H11">
        <v>1</v>
      </c>
      <c r="I11">
        <f t="shared" si="0"/>
        <v>1.8717937690103963</v>
      </c>
    </row>
    <row r="12" spans="1:10">
      <c r="I12">
        <f>MAX(I4:I11)</f>
        <v>1.8760782695157872</v>
      </c>
      <c r="J12">
        <f>MIN(I4:I11)</f>
        <v>1.8063159565182894</v>
      </c>
    </row>
    <row r="16" spans="1:10">
      <c r="E16" t="s">
        <v>74</v>
      </c>
    </row>
    <row r="18" spans="4:8">
      <c r="E18" t="s">
        <v>34</v>
      </c>
      <c r="F18" t="s">
        <v>35</v>
      </c>
    </row>
    <row r="19" spans="4:8">
      <c r="D19">
        <v>3000</v>
      </c>
      <c r="E19">
        <v>7253.6</v>
      </c>
      <c r="F19">
        <v>21.91</v>
      </c>
      <c r="H19">
        <f>E4/E19</f>
        <v>1.8830649608470276</v>
      </c>
    </row>
    <row r="20" spans="4:8">
      <c r="D20">
        <v>4000</v>
      </c>
      <c r="E20">
        <v>12785</v>
      </c>
      <c r="F20">
        <v>797.28</v>
      </c>
      <c r="H20">
        <f t="shared" ref="H20:H26" si="1">E5/E20</f>
        <v>1.9432459913961675</v>
      </c>
    </row>
    <row r="21" spans="4:8">
      <c r="D21">
        <v>5000</v>
      </c>
      <c r="E21">
        <v>16050.6</v>
      </c>
      <c r="F21">
        <v>509.86</v>
      </c>
      <c r="H21">
        <f t="shared" si="1"/>
        <v>2.4355600413691696</v>
      </c>
    </row>
    <row r="22" spans="4:8">
      <c r="D22">
        <v>6000</v>
      </c>
      <c r="E22">
        <v>23072</v>
      </c>
      <c r="F22">
        <v>834.28</v>
      </c>
      <c r="H22">
        <f t="shared" si="1"/>
        <v>2.4328710124826629</v>
      </c>
    </row>
    <row r="23" spans="4:8">
      <c r="D23">
        <v>7000</v>
      </c>
      <c r="E23">
        <v>31619.200000000001</v>
      </c>
      <c r="F23">
        <v>908.93</v>
      </c>
      <c r="H23">
        <f t="shared" si="1"/>
        <v>2.4270822791215463</v>
      </c>
    </row>
    <row r="24" spans="4:8">
      <c r="D24">
        <v>8000</v>
      </c>
      <c r="E24">
        <v>41506</v>
      </c>
      <c r="F24">
        <v>1403.99</v>
      </c>
      <c r="H24">
        <f t="shared" si="1"/>
        <v>2.4093046788416133</v>
      </c>
    </row>
    <row r="25" spans="4:8">
      <c r="D25">
        <v>9000</v>
      </c>
      <c r="E25">
        <v>52642.6</v>
      </c>
      <c r="F25">
        <v>1446.05</v>
      </c>
      <c r="H25">
        <f t="shared" si="1"/>
        <v>2.4107509887429575</v>
      </c>
    </row>
    <row r="26" spans="4:8">
      <c r="D26">
        <v>10000</v>
      </c>
      <c r="E26">
        <v>64719.8</v>
      </c>
      <c r="F26">
        <v>1188.5</v>
      </c>
      <c r="H26">
        <f t="shared" si="1"/>
        <v>2.4208511151146945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uler="0" workbookViewId="0">
      <selection activeCell="B8" sqref="B8:C8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56</v>
      </c>
      <c r="B1" t="s">
        <v>50</v>
      </c>
      <c r="E1" t="s">
        <v>48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57</v>
      </c>
      <c r="B2">
        <v>219360</v>
      </c>
      <c r="E2" t="s">
        <v>41</v>
      </c>
      <c r="F2">
        <v>170788</v>
      </c>
      <c r="G2">
        <v>177283</v>
      </c>
      <c r="H2">
        <v>173015</v>
      </c>
      <c r="I2">
        <v>123402</v>
      </c>
      <c r="J2">
        <v>188585</v>
      </c>
    </row>
    <row r="3" spans="1:14">
      <c r="B3">
        <v>218884</v>
      </c>
      <c r="E3" t="s">
        <v>42</v>
      </c>
      <c r="F3">
        <v>127980</v>
      </c>
      <c r="G3">
        <v>205371</v>
      </c>
      <c r="H3">
        <v>101222</v>
      </c>
      <c r="I3">
        <v>158770</v>
      </c>
      <c r="J3">
        <v>106361</v>
      </c>
    </row>
    <row r="4" spans="1:14">
      <c r="B4">
        <v>218809</v>
      </c>
      <c r="E4" t="s">
        <v>44</v>
      </c>
      <c r="F4">
        <v>139795</v>
      </c>
      <c r="G4">
        <v>197183</v>
      </c>
      <c r="H4">
        <v>26700</v>
      </c>
      <c r="I4">
        <v>30764</v>
      </c>
      <c r="J4">
        <v>189663</v>
      </c>
    </row>
    <row r="5" spans="1:14">
      <c r="B5">
        <v>219336</v>
      </c>
      <c r="E5" t="s">
        <v>45</v>
      </c>
      <c r="F5">
        <v>70767</v>
      </c>
      <c r="G5">
        <v>188219</v>
      </c>
      <c r="H5">
        <v>174485</v>
      </c>
      <c r="I5">
        <v>60559</v>
      </c>
      <c r="J5">
        <v>170221</v>
      </c>
    </row>
    <row r="6" spans="1:14">
      <c r="B6">
        <v>219688</v>
      </c>
      <c r="E6" t="s">
        <v>46</v>
      </c>
      <c r="F6">
        <v>190238</v>
      </c>
      <c r="G6">
        <v>205343</v>
      </c>
      <c r="H6">
        <v>180203</v>
      </c>
      <c r="I6">
        <v>171166</v>
      </c>
      <c r="J6">
        <v>215037</v>
      </c>
    </row>
    <row r="7" spans="1:14">
      <c r="B7" t="s">
        <v>34</v>
      </c>
      <c r="C7" t="s">
        <v>35</v>
      </c>
      <c r="E7" t="s">
        <v>47</v>
      </c>
      <c r="F7">
        <v>162523</v>
      </c>
      <c r="G7">
        <v>13006</v>
      </c>
      <c r="H7">
        <v>206069</v>
      </c>
      <c r="I7">
        <v>129823</v>
      </c>
      <c r="J7">
        <v>12414</v>
      </c>
    </row>
    <row r="8" spans="1:14">
      <c r="B8">
        <f>AVERAGE(B2:B6)</f>
        <v>219215.4</v>
      </c>
      <c r="C8">
        <f>STDEV(B2:B6)</f>
        <v>365.30507798277318</v>
      </c>
    </row>
    <row r="10" spans="1:14">
      <c r="B10" t="s">
        <v>51</v>
      </c>
      <c r="D10" t="s">
        <v>52</v>
      </c>
      <c r="F10" t="s">
        <v>53</v>
      </c>
      <c r="H10" t="s">
        <v>54</v>
      </c>
      <c r="J10" t="s">
        <v>55</v>
      </c>
    </row>
    <row r="11" spans="1:14">
      <c r="B11" t="s">
        <v>49</v>
      </c>
      <c r="C11" t="s">
        <v>35</v>
      </c>
      <c r="D11" t="s">
        <v>49</v>
      </c>
      <c r="E11" t="s">
        <v>35</v>
      </c>
      <c r="F11" t="s">
        <v>49</v>
      </c>
      <c r="G11" t="s">
        <v>35</v>
      </c>
      <c r="H11" t="s">
        <v>49</v>
      </c>
      <c r="I11" t="s">
        <v>35</v>
      </c>
      <c r="J11" t="s">
        <v>49</v>
      </c>
      <c r="K11" t="s">
        <v>35</v>
      </c>
    </row>
    <row r="12" spans="1:14">
      <c r="A12" t="s">
        <v>41</v>
      </c>
      <c r="B12">
        <v>20629</v>
      </c>
      <c r="C12">
        <v>448</v>
      </c>
      <c r="D12">
        <v>20521</v>
      </c>
      <c r="E12">
        <v>383</v>
      </c>
      <c r="F12">
        <v>20625</v>
      </c>
      <c r="G12">
        <v>325</v>
      </c>
      <c r="H12">
        <v>20584</v>
      </c>
      <c r="I12">
        <v>433</v>
      </c>
      <c r="J12">
        <v>20676</v>
      </c>
      <c r="K12">
        <v>347</v>
      </c>
      <c r="M12">
        <f t="shared" ref="M12:N17" si="0">AVERAGE(B12,D12,F12,H12,J12)</f>
        <v>20607</v>
      </c>
      <c r="N12">
        <f t="shared" si="0"/>
        <v>387.2</v>
      </c>
    </row>
    <row r="13" spans="1:14">
      <c r="A13" t="s">
        <v>42</v>
      </c>
      <c r="B13">
        <v>8693</v>
      </c>
      <c r="C13">
        <v>175</v>
      </c>
      <c r="D13">
        <v>8605</v>
      </c>
      <c r="E13">
        <v>96</v>
      </c>
      <c r="F13">
        <v>8548</v>
      </c>
      <c r="G13">
        <v>126</v>
      </c>
      <c r="H13">
        <v>8642</v>
      </c>
      <c r="I13">
        <v>127</v>
      </c>
      <c r="J13">
        <v>8537</v>
      </c>
      <c r="K13">
        <v>103</v>
      </c>
      <c r="M13">
        <f t="shared" si="0"/>
        <v>8605</v>
      </c>
      <c r="N13">
        <f t="shared" si="0"/>
        <v>125.4</v>
      </c>
    </row>
    <row r="14" spans="1:14">
      <c r="A14" t="s">
        <v>44</v>
      </c>
      <c r="B14">
        <v>3312</v>
      </c>
      <c r="C14">
        <v>4144</v>
      </c>
      <c r="D14">
        <v>3393</v>
      </c>
      <c r="E14">
        <v>4275</v>
      </c>
      <c r="F14">
        <v>3448</v>
      </c>
      <c r="G14">
        <v>4294</v>
      </c>
      <c r="H14">
        <v>3443</v>
      </c>
      <c r="I14">
        <v>4292</v>
      </c>
      <c r="J14">
        <v>3476</v>
      </c>
      <c r="K14">
        <v>4337</v>
      </c>
      <c r="M14">
        <f t="shared" si="0"/>
        <v>3414.4</v>
      </c>
      <c r="N14">
        <f t="shared" si="0"/>
        <v>4268.3999999999996</v>
      </c>
    </row>
    <row r="15" spans="1:14">
      <c r="A15" t="s">
        <v>45</v>
      </c>
      <c r="B15">
        <v>8141</v>
      </c>
      <c r="C15">
        <v>10285</v>
      </c>
      <c r="D15">
        <v>8139</v>
      </c>
      <c r="E15">
        <v>10313</v>
      </c>
      <c r="F15">
        <v>8059</v>
      </c>
      <c r="G15">
        <v>10301</v>
      </c>
      <c r="H15">
        <v>8106</v>
      </c>
      <c r="I15">
        <v>10289</v>
      </c>
      <c r="J15">
        <v>8170</v>
      </c>
      <c r="K15">
        <v>10340</v>
      </c>
      <c r="M15">
        <f t="shared" si="0"/>
        <v>8123</v>
      </c>
      <c r="N15">
        <f t="shared" si="0"/>
        <v>10305.6</v>
      </c>
    </row>
    <row r="16" spans="1:14">
      <c r="A16" t="s">
        <v>46</v>
      </c>
      <c r="B16">
        <v>938</v>
      </c>
      <c r="C16">
        <v>28</v>
      </c>
      <c r="D16">
        <v>602</v>
      </c>
      <c r="E16">
        <v>0</v>
      </c>
      <c r="F16">
        <v>932</v>
      </c>
      <c r="G16">
        <v>26</v>
      </c>
      <c r="H16">
        <v>602</v>
      </c>
      <c r="I16">
        <v>1</v>
      </c>
      <c r="J16">
        <v>603</v>
      </c>
      <c r="K16">
        <v>6</v>
      </c>
      <c r="M16">
        <f t="shared" si="0"/>
        <v>735.4</v>
      </c>
      <c r="N16">
        <f t="shared" si="0"/>
        <v>12.2</v>
      </c>
    </row>
    <row r="17" spans="1:14">
      <c r="A17" t="s">
        <v>47</v>
      </c>
      <c r="B17">
        <v>602</v>
      </c>
      <c r="C17">
        <v>0</v>
      </c>
      <c r="D17">
        <v>936</v>
      </c>
      <c r="E17">
        <v>29</v>
      </c>
      <c r="F17">
        <v>603</v>
      </c>
      <c r="G17">
        <v>8</v>
      </c>
      <c r="H17">
        <v>937</v>
      </c>
      <c r="I17">
        <v>25</v>
      </c>
      <c r="J17">
        <v>928</v>
      </c>
      <c r="K17">
        <v>21</v>
      </c>
      <c r="M17">
        <f t="shared" si="0"/>
        <v>801.2</v>
      </c>
      <c r="N17">
        <f t="shared" si="0"/>
        <v>16.600000000000001</v>
      </c>
    </row>
    <row r="24" spans="1:14">
      <c r="A24" t="s">
        <v>63</v>
      </c>
      <c r="B24">
        <v>307200000</v>
      </c>
      <c r="C24">
        <f>B24/1024/1024</f>
        <v>292.96875</v>
      </c>
    </row>
    <row r="25" spans="1:14">
      <c r="A25" t="s">
        <v>64</v>
      </c>
      <c r="B25">
        <v>172800000</v>
      </c>
      <c r="C25">
        <f t="shared" ref="C25:C29" si="1">B25/1024/1024</f>
        <v>164.794921875</v>
      </c>
    </row>
    <row r="26" spans="1:14">
      <c r="A26" t="s">
        <v>65</v>
      </c>
      <c r="B26">
        <v>1600000</v>
      </c>
      <c r="C26">
        <f t="shared" si="1"/>
        <v>1.52587890625</v>
      </c>
    </row>
    <row r="27" spans="1:14">
      <c r="A27" t="s">
        <v>66</v>
      </c>
      <c r="B27">
        <v>6400000</v>
      </c>
      <c r="C27">
        <f t="shared" si="1"/>
        <v>6.103515625</v>
      </c>
    </row>
    <row r="28" spans="1:14">
      <c r="A28" t="s">
        <v>46</v>
      </c>
      <c r="B28">
        <v>120003200</v>
      </c>
      <c r="C28">
        <f>B28/1000/1000</f>
        <v>120.00319999999999</v>
      </c>
    </row>
    <row r="29" spans="1:14">
      <c r="A29" t="s">
        <v>47</v>
      </c>
      <c r="B29">
        <v>4608000</v>
      </c>
      <c r="C29">
        <f t="shared" si="1"/>
        <v>4.39453125</v>
      </c>
    </row>
    <row r="58" spans="5:6">
      <c r="E58" t="s">
        <v>40</v>
      </c>
    </row>
    <row r="59" spans="5:6">
      <c r="E59" t="s">
        <v>43</v>
      </c>
      <c r="F59">
        <v>358400000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Ruler="0" workbookViewId="0">
      <selection activeCell="B8" sqref="B8"/>
    </sheetView>
  </sheetViews>
  <sheetFormatPr baseColWidth="10" defaultRowHeight="15" x14ac:dyDescent="0"/>
  <cols>
    <col min="1" max="1" width="38.83203125" bestFit="1" customWidth="1"/>
    <col min="2" max="2" width="18" bestFit="1" customWidth="1"/>
    <col min="4" max="4" width="18" bestFit="1" customWidth="1"/>
    <col min="5" max="5" width="15.83203125" bestFit="1" customWidth="1"/>
  </cols>
  <sheetData>
    <row r="1" spans="1:3">
      <c r="A1" t="s">
        <v>58</v>
      </c>
      <c r="B1" t="s">
        <v>50</v>
      </c>
    </row>
    <row r="2" spans="1:3">
      <c r="A2" t="s">
        <v>59</v>
      </c>
      <c r="B2">
        <v>127923</v>
      </c>
    </row>
    <row r="3" spans="1:3">
      <c r="A3" t="s">
        <v>61</v>
      </c>
      <c r="B3">
        <v>121524</v>
      </c>
    </row>
    <row r="4" spans="1:3">
      <c r="B4">
        <v>123627</v>
      </c>
    </row>
    <row r="7" spans="1:3">
      <c r="B7" t="s">
        <v>34</v>
      </c>
      <c r="C7" t="s">
        <v>35</v>
      </c>
    </row>
    <row r="8" spans="1:3">
      <c r="B8">
        <f>AVERAGE(B2:B6)</f>
        <v>124358</v>
      </c>
      <c r="C8">
        <f>STDEV(B2:B6)</f>
        <v>3261.5289359439998</v>
      </c>
    </row>
    <row r="12" spans="1:3">
      <c r="A12" t="s">
        <v>60</v>
      </c>
      <c r="B12" t="s">
        <v>50</v>
      </c>
    </row>
    <row r="13" spans="1:3">
      <c r="A13" t="s">
        <v>59</v>
      </c>
      <c r="B13">
        <v>67691</v>
      </c>
    </row>
    <row r="14" spans="1:3">
      <c r="A14" t="s">
        <v>61</v>
      </c>
      <c r="B14">
        <v>66210</v>
      </c>
    </row>
    <row r="15" spans="1:3">
      <c r="A15" t="s">
        <v>62</v>
      </c>
      <c r="B15">
        <v>62268</v>
      </c>
    </row>
    <row r="16" spans="1:3">
      <c r="B16">
        <v>57949</v>
      </c>
    </row>
    <row r="17" spans="2:8">
      <c r="B17">
        <v>54772</v>
      </c>
    </row>
    <row r="18" spans="2:8">
      <c r="B18" t="s">
        <v>34</v>
      </c>
      <c r="C18" t="s">
        <v>35</v>
      </c>
    </row>
    <row r="19" spans="2:8">
      <c r="B19">
        <f>AVERAGE(B13:B17)</f>
        <v>61778</v>
      </c>
      <c r="C19">
        <f>STDEV(B13:B17)</f>
        <v>5444.9878328606028</v>
      </c>
      <c r="F19">
        <v>219215.4</v>
      </c>
      <c r="G19">
        <v>124358</v>
      </c>
      <c r="H19">
        <v>61778</v>
      </c>
    </row>
    <row r="20" spans="2:8">
      <c r="F20">
        <v>1</v>
      </c>
      <c r="G20">
        <f>G19/F19</f>
        <v>0.56728678733337168</v>
      </c>
      <c r="H20">
        <f>H19/F19</f>
        <v>0.28181414261954224</v>
      </c>
    </row>
    <row r="21" spans="2:8">
      <c r="F21">
        <v>1</v>
      </c>
      <c r="G21">
        <f>F20/G20</f>
        <v>1.7627768217565416</v>
      </c>
      <c r="H21">
        <f>F20/H20</f>
        <v>3.5484379552591538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abSelected="1" showRuler="0" workbookViewId="0">
      <selection activeCell="P27" sqref="P27"/>
    </sheetView>
  </sheetViews>
  <sheetFormatPr baseColWidth="10" defaultRowHeight="15" x14ac:dyDescent="0"/>
  <cols>
    <col min="1" max="1" width="36" bestFit="1" customWidth="1"/>
  </cols>
  <sheetData>
    <row r="2" spans="1:7">
      <c r="A2" t="s">
        <v>81</v>
      </c>
      <c r="B2">
        <v>219215.4</v>
      </c>
      <c r="C2">
        <v>365.30507798277318</v>
      </c>
    </row>
    <row r="5" spans="1:7">
      <c r="A5" t="s">
        <v>82</v>
      </c>
      <c r="B5" s="1"/>
      <c r="C5" s="1"/>
      <c r="D5" s="1"/>
      <c r="E5" s="1"/>
      <c r="F5" s="1" t="s">
        <v>73</v>
      </c>
    </row>
    <row r="6" spans="1:7">
      <c r="A6" s="1"/>
      <c r="B6">
        <v>166687</v>
      </c>
      <c r="C6" s="1"/>
      <c r="D6" s="1"/>
      <c r="E6" s="1"/>
      <c r="F6" s="1">
        <v>155297</v>
      </c>
    </row>
    <row r="7" spans="1:7">
      <c r="A7" s="1"/>
      <c r="B7" s="1">
        <v>176794</v>
      </c>
      <c r="C7" s="1"/>
      <c r="D7" s="1"/>
      <c r="E7" s="1"/>
      <c r="F7" s="1">
        <v>157152</v>
      </c>
    </row>
    <row r="8" spans="1:7">
      <c r="A8" s="1"/>
      <c r="B8" s="1">
        <v>172714</v>
      </c>
      <c r="C8" s="1"/>
      <c r="D8" s="1"/>
      <c r="E8" s="1"/>
      <c r="F8" s="1">
        <v>155995</v>
      </c>
    </row>
    <row r="9" spans="1:7">
      <c r="A9" s="1"/>
      <c r="B9" s="1">
        <v>177936</v>
      </c>
      <c r="C9" s="1"/>
      <c r="D9" s="1"/>
      <c r="E9" s="1"/>
      <c r="F9" s="1">
        <v>147771</v>
      </c>
    </row>
    <row r="10" spans="1:7">
      <c r="A10" s="1"/>
      <c r="B10" s="1">
        <v>160456</v>
      </c>
      <c r="C10" s="1"/>
      <c r="D10" s="1"/>
      <c r="E10" s="1"/>
      <c r="F10" s="1">
        <v>155449</v>
      </c>
    </row>
    <row r="11" spans="1:7">
      <c r="A11" s="1"/>
      <c r="C11" s="1"/>
      <c r="D11" s="1"/>
      <c r="E11" s="1"/>
    </row>
    <row r="12" spans="1:7">
      <c r="A12" s="1"/>
      <c r="C12" s="1"/>
      <c r="D12" s="1"/>
      <c r="E12" s="1"/>
      <c r="F12" s="1"/>
    </row>
    <row r="13" spans="1:7">
      <c r="A13" s="1"/>
      <c r="B13" s="1"/>
      <c r="C13" s="1"/>
      <c r="D13" s="1"/>
      <c r="E13" s="1"/>
      <c r="F13" s="1"/>
    </row>
    <row r="14" spans="1:7">
      <c r="A14" s="1"/>
      <c r="B14" s="1"/>
      <c r="C14" s="1"/>
      <c r="D14" s="1"/>
      <c r="E14" s="1"/>
      <c r="F14" s="1"/>
    </row>
    <row r="15" spans="1:7">
      <c r="A15" s="1"/>
      <c r="B15" s="1">
        <f>AVERAGE(B5:B13)</f>
        <v>170917.4</v>
      </c>
      <c r="C15" s="1">
        <f>STDEV(B5:B13)</f>
        <v>7320.5211426509795</v>
      </c>
      <c r="D15" s="1"/>
      <c r="E15" s="1"/>
      <c r="F15" s="1">
        <f>AVERAGE(F6:F13)</f>
        <v>154332.79999999999</v>
      </c>
      <c r="G15">
        <f>STDEV(F6:F12)</f>
        <v>3739.7727471064336</v>
      </c>
    </row>
    <row r="16" spans="1:7">
      <c r="A16" s="1"/>
      <c r="B16" s="1"/>
      <c r="C16" s="1"/>
      <c r="D16" s="1"/>
      <c r="E16" s="1"/>
      <c r="F16" s="1"/>
    </row>
    <row r="17" spans="1:7">
      <c r="A17" s="1"/>
      <c r="B17" s="1">
        <f>B2/B15</f>
        <v>1.2825809426073647</v>
      </c>
      <c r="C17" s="1"/>
      <c r="D17" s="1"/>
      <c r="E17" s="1"/>
      <c r="F17" s="1">
        <f>B2/F15</f>
        <v>1.4204070683613594</v>
      </c>
    </row>
    <row r="18" spans="1:7">
      <c r="A18" s="1"/>
      <c r="B18" s="1"/>
      <c r="C18" s="1"/>
      <c r="D18" s="1"/>
      <c r="E18" s="1"/>
      <c r="F18" s="1"/>
    </row>
    <row r="19" spans="1:7">
      <c r="A19" s="1"/>
      <c r="B19" s="1"/>
      <c r="C19" s="1"/>
      <c r="D19" s="1"/>
      <c r="E19" s="1"/>
      <c r="F19" s="1"/>
    </row>
    <row r="22" spans="1:7">
      <c r="A22" t="s">
        <v>79</v>
      </c>
      <c r="B22" t="s">
        <v>80</v>
      </c>
      <c r="F22" t="s">
        <v>73</v>
      </c>
    </row>
    <row r="23" spans="1:7">
      <c r="B23" s="1">
        <v>143516</v>
      </c>
      <c r="F23">
        <v>117735</v>
      </c>
    </row>
    <row r="24" spans="1:7">
      <c r="B24">
        <v>147779</v>
      </c>
      <c r="F24">
        <v>121556</v>
      </c>
    </row>
    <row r="25" spans="1:7">
      <c r="B25">
        <v>138683</v>
      </c>
      <c r="F25">
        <v>120751</v>
      </c>
    </row>
    <row r="26" spans="1:7">
      <c r="B26">
        <v>136432</v>
      </c>
      <c r="F26">
        <v>122354</v>
      </c>
    </row>
    <row r="27" spans="1:7">
      <c r="B27">
        <v>139137</v>
      </c>
      <c r="F27">
        <v>116938</v>
      </c>
    </row>
    <row r="29" spans="1:7">
      <c r="B29">
        <f>AVERAGE(B23:B27)</f>
        <v>141109.4</v>
      </c>
      <c r="C29">
        <f>STDEV(B23:B27)</f>
        <v>4525.7910137345052</v>
      </c>
      <c r="F29">
        <f>AVERAGE(F23:F27)</f>
        <v>119866.8</v>
      </c>
      <c r="G29">
        <f>STDEV(F23:F27)</f>
        <v>2394.9849060067163</v>
      </c>
    </row>
    <row r="30" spans="1:7">
      <c r="B30">
        <f>B2/B29</f>
        <v>1.5535137985137772</v>
      </c>
    </row>
    <row r="31" spans="1:7">
      <c r="F31">
        <f>B2/F29</f>
        <v>1.8288249957452771</v>
      </c>
    </row>
    <row r="35" spans="1:7">
      <c r="A35" t="s">
        <v>83</v>
      </c>
      <c r="B35" t="s">
        <v>80</v>
      </c>
      <c r="F35" t="s">
        <v>73</v>
      </c>
    </row>
    <row r="36" spans="1:7">
      <c r="B36">
        <v>140290</v>
      </c>
      <c r="F36">
        <v>122022</v>
      </c>
    </row>
    <row r="37" spans="1:7">
      <c r="B37">
        <v>141798</v>
      </c>
      <c r="F37">
        <v>120328</v>
      </c>
    </row>
    <row r="38" spans="1:7">
      <c r="B38">
        <v>138602</v>
      </c>
      <c r="F38">
        <v>120435</v>
      </c>
    </row>
    <row r="39" spans="1:7">
      <c r="B39">
        <v>131204</v>
      </c>
      <c r="F39">
        <v>124068</v>
      </c>
    </row>
    <row r="40" spans="1:7">
      <c r="B40">
        <v>135778</v>
      </c>
      <c r="F40">
        <v>115408</v>
      </c>
    </row>
    <row r="42" spans="1:7">
      <c r="B42">
        <f>AVERAGE(B36:B40)</f>
        <v>137534.39999999999</v>
      </c>
      <c r="C42">
        <f>STDEV(B36:B40)</f>
        <v>4185.3999569933576</v>
      </c>
      <c r="F42">
        <f>AVERAGE(F36:F40)</f>
        <v>120452.2</v>
      </c>
      <c r="G42">
        <f>STDEV(F36:F40)</f>
        <v>3201.4823441649651</v>
      </c>
    </row>
    <row r="44" spans="1:7">
      <c r="B44">
        <f>B2/B42</f>
        <v>1.5938950546190627</v>
      </c>
      <c r="F44">
        <f>B2/F42</f>
        <v>1.8199368712236057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dopencl matrix</vt:lpstr>
      <vt:lpstr>dopencl summary</vt:lpstr>
      <vt:lpstr>Aparapi Matrix</vt:lpstr>
      <vt:lpstr>cluster ut</vt:lpstr>
      <vt:lpstr>Sharded Matrix</vt:lpstr>
      <vt:lpstr>Sharded Mandelbrot</vt:lpstr>
      <vt:lpstr>Full Benchmark Single Device</vt:lpstr>
      <vt:lpstr>Full Benchmark local</vt:lpstr>
      <vt:lpstr>Full Benchmark Hybrid</vt:lpstr>
      <vt:lpstr>EC2 Hybrid Network Measurement</vt:lpstr>
      <vt:lpstr>Stacked Network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2017-02-15T16:04:58Z</dcterms:modified>
</cp:coreProperties>
</file>