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460" windowHeight="16320" tabRatio="500" firstSheet="6" activeTab="6"/>
  </bookViews>
  <sheets>
    <sheet name="dopencl matrix" sheetId="1" r:id="rId1"/>
    <sheet name="dopencl summary" sheetId="2" r:id="rId2"/>
    <sheet name="Aparapi Matrix" sheetId="3" r:id="rId3"/>
    <sheet name="Cluster Utilization New York" sheetId="5" r:id="rId4"/>
    <sheet name="Full Benchmark Statistics" sheetId="9" r:id="rId5"/>
    <sheet name="LowDataBenchmark Statistics" sheetId="12" r:id="rId6"/>
    <sheet name="EC2 Network Measurement" sheetId="18" r:id="rId7"/>
    <sheet name="EC2 Hybrid Network Measurement" sheetId="10" r:id="rId8"/>
    <sheet name="EC2 Hybrid Stacked Network" sheetId="11" r:id="rId9"/>
    <sheet name="EC2 Only Benchmark GPU" sheetId="13" r:id="rId10"/>
    <sheet name="EC2 Only Benchmark CPU" sheetId="14" r:id="rId11"/>
    <sheet name="Hybrid EC2 Benchmarks" sheetId="17" r:id="rId12"/>
    <sheet name="Local Benchmark Fully Assisted" sheetId="15" r:id="rId13"/>
    <sheet name="Local Benchmark Partially Assis" sheetId="16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5" l="1"/>
  <c r="E38" i="15"/>
  <c r="M11" i="15"/>
  <c r="P50" i="15"/>
  <c r="K30" i="15"/>
  <c r="K17" i="15"/>
  <c r="F60" i="16"/>
  <c r="F61" i="16"/>
  <c r="F62" i="16"/>
  <c r="F63" i="16"/>
  <c r="F64" i="16"/>
  <c r="F65" i="16"/>
  <c r="F59" i="16"/>
  <c r="F45" i="16"/>
  <c r="F46" i="16"/>
  <c r="F47" i="16"/>
  <c r="F48" i="16"/>
  <c r="F49" i="16"/>
  <c r="F50" i="16"/>
  <c r="F44" i="16"/>
  <c r="F18" i="16"/>
  <c r="F19" i="16"/>
  <c r="F20" i="16"/>
  <c r="F21" i="16"/>
  <c r="F22" i="16"/>
  <c r="F23" i="16"/>
  <c r="F17" i="16"/>
  <c r="F31" i="16"/>
  <c r="F32" i="16"/>
  <c r="F33" i="16"/>
  <c r="F34" i="16"/>
  <c r="F35" i="16"/>
  <c r="F36" i="16"/>
  <c r="F30" i="16"/>
  <c r="M24" i="15"/>
  <c r="P24" i="15"/>
  <c r="M37" i="15"/>
  <c r="P37" i="15"/>
  <c r="N37" i="15"/>
  <c r="M50" i="15"/>
  <c r="N50" i="15"/>
  <c r="M63" i="15"/>
  <c r="P63" i="15"/>
  <c r="N63" i="15"/>
  <c r="K57" i="15"/>
  <c r="K58" i="15"/>
  <c r="K59" i="15"/>
  <c r="K60" i="15"/>
  <c r="K61" i="15"/>
  <c r="K62" i="15"/>
  <c r="K56" i="15"/>
  <c r="K44" i="15"/>
  <c r="K45" i="15"/>
  <c r="K46" i="15"/>
  <c r="K47" i="15"/>
  <c r="K48" i="15"/>
  <c r="K49" i="15"/>
  <c r="K43" i="15"/>
  <c r="K31" i="15"/>
  <c r="K32" i="15"/>
  <c r="K33" i="15"/>
  <c r="K34" i="15"/>
  <c r="K35" i="15"/>
  <c r="K36" i="15"/>
  <c r="E44" i="15"/>
  <c r="E45" i="15"/>
  <c r="E46" i="15"/>
  <c r="E47" i="15"/>
  <c r="E48" i="15"/>
  <c r="E49" i="15"/>
  <c r="E43" i="15"/>
  <c r="E31" i="15"/>
  <c r="E32" i="15"/>
  <c r="E33" i="15"/>
  <c r="E34" i="15"/>
  <c r="E35" i="15"/>
  <c r="E36" i="15"/>
  <c r="E30" i="15"/>
  <c r="E57" i="15"/>
  <c r="E58" i="15"/>
  <c r="E59" i="15"/>
  <c r="E60" i="15"/>
  <c r="E61" i="15"/>
  <c r="E62" i="15"/>
  <c r="E56" i="15"/>
  <c r="P66" i="16"/>
  <c r="M51" i="16"/>
  <c r="P51" i="16"/>
  <c r="M37" i="16"/>
  <c r="P37" i="16"/>
  <c r="K60" i="16"/>
  <c r="K61" i="16"/>
  <c r="K62" i="16"/>
  <c r="K63" i="16"/>
  <c r="K64" i="16"/>
  <c r="K65" i="16"/>
  <c r="K59" i="16"/>
  <c r="K45" i="16"/>
  <c r="K46" i="16"/>
  <c r="K47" i="16"/>
  <c r="K48" i="16"/>
  <c r="K49" i="16"/>
  <c r="K50" i="16"/>
  <c r="K44" i="16"/>
  <c r="E31" i="16"/>
  <c r="E32" i="16"/>
  <c r="E33" i="16"/>
  <c r="E34" i="16"/>
  <c r="E35" i="16"/>
  <c r="E36" i="16"/>
  <c r="E30" i="16"/>
  <c r="K36" i="16"/>
  <c r="K31" i="16"/>
  <c r="K32" i="16"/>
  <c r="K33" i="16"/>
  <c r="K34" i="16"/>
  <c r="K35" i="16"/>
  <c r="K30" i="16"/>
  <c r="E1" i="18"/>
  <c r="E2" i="18"/>
  <c r="B2" i="18"/>
  <c r="B1" i="18"/>
  <c r="E60" i="16"/>
  <c r="E61" i="16"/>
  <c r="E62" i="16"/>
  <c r="E63" i="16"/>
  <c r="E64" i="16"/>
  <c r="E65" i="16"/>
  <c r="E59" i="16"/>
  <c r="E45" i="16"/>
  <c r="E46" i="16"/>
  <c r="E47" i="16"/>
  <c r="E48" i="16"/>
  <c r="E49" i="16"/>
  <c r="E50" i="16"/>
  <c r="E44" i="16"/>
  <c r="N66" i="16"/>
  <c r="M66" i="16"/>
  <c r="N51" i="16"/>
  <c r="D16" i="12"/>
  <c r="E16" i="12"/>
  <c r="F16" i="12"/>
  <c r="D17" i="12"/>
  <c r="E17" i="12"/>
  <c r="F17" i="12"/>
  <c r="C17" i="12"/>
  <c r="C16" i="12"/>
  <c r="F54" i="17"/>
  <c r="F49" i="17"/>
  <c r="F50" i="17"/>
  <c r="F51" i="17"/>
  <c r="F52" i="17"/>
  <c r="F53" i="17"/>
  <c r="F48" i="17"/>
  <c r="F35" i="17"/>
  <c r="F36" i="17"/>
  <c r="F37" i="17"/>
  <c r="F38" i="17"/>
  <c r="F39" i="17"/>
  <c r="F40" i="17"/>
  <c r="F34" i="17"/>
  <c r="E21" i="17"/>
  <c r="E22" i="17"/>
  <c r="E23" i="17"/>
  <c r="E24" i="17"/>
  <c r="E25" i="17"/>
  <c r="E26" i="17"/>
  <c r="E20" i="17"/>
  <c r="Y43" i="17"/>
  <c r="AB43" i="17"/>
  <c r="Z43" i="17"/>
  <c r="Y33" i="17"/>
  <c r="AB33" i="17"/>
  <c r="Z33" i="17"/>
  <c r="Y22" i="17"/>
  <c r="AB22" i="17"/>
  <c r="Y11" i="17"/>
  <c r="Z11" i="17"/>
  <c r="Z22" i="17"/>
  <c r="L53" i="17"/>
  <c r="L52" i="17"/>
  <c r="L51" i="17"/>
  <c r="L50" i="17"/>
  <c r="L49" i="17"/>
  <c r="L48" i="17"/>
  <c r="L47" i="17"/>
  <c r="L40" i="17"/>
  <c r="L39" i="17"/>
  <c r="L38" i="17"/>
  <c r="L37" i="17"/>
  <c r="L36" i="17"/>
  <c r="L35" i="17"/>
  <c r="L34" i="17"/>
  <c r="L26" i="17"/>
  <c r="L25" i="17"/>
  <c r="L24" i="17"/>
  <c r="L23" i="17"/>
  <c r="L22" i="17"/>
  <c r="L21" i="17"/>
  <c r="L20" i="17"/>
  <c r="P14" i="17"/>
  <c r="Q14" i="17"/>
  <c r="T14" i="17"/>
  <c r="P16" i="17"/>
  <c r="T16" i="17"/>
  <c r="P28" i="17"/>
  <c r="Q28" i="17"/>
  <c r="T28" i="17"/>
  <c r="P29" i="17"/>
  <c r="T30" i="17"/>
  <c r="P41" i="17"/>
  <c r="Q41" i="17"/>
  <c r="T41" i="17"/>
  <c r="P43" i="17"/>
  <c r="T43" i="17"/>
  <c r="M11" i="16"/>
  <c r="N37" i="16"/>
  <c r="M24" i="16"/>
  <c r="P24" i="16"/>
  <c r="N24" i="16"/>
  <c r="K23" i="16"/>
  <c r="E23" i="16"/>
  <c r="K22" i="16"/>
  <c r="E22" i="16"/>
  <c r="K21" i="16"/>
  <c r="E21" i="16"/>
  <c r="K20" i="16"/>
  <c r="E20" i="16"/>
  <c r="K19" i="16"/>
  <c r="E19" i="16"/>
  <c r="K18" i="16"/>
  <c r="E18" i="16"/>
  <c r="K17" i="16"/>
  <c r="E17" i="16"/>
  <c r="N11" i="16"/>
  <c r="K35" i="14"/>
  <c r="K36" i="14"/>
  <c r="K22" i="14"/>
  <c r="K23" i="14"/>
  <c r="K35" i="13"/>
  <c r="K36" i="13"/>
  <c r="K22" i="13"/>
  <c r="K23" i="13"/>
  <c r="K22" i="15"/>
  <c r="K23" i="15"/>
  <c r="N24" i="15"/>
  <c r="E23" i="15"/>
  <c r="E22" i="15"/>
  <c r="K21" i="15"/>
  <c r="E21" i="15"/>
  <c r="K20" i="15"/>
  <c r="E20" i="15"/>
  <c r="K19" i="15"/>
  <c r="E19" i="15"/>
  <c r="K18" i="15"/>
  <c r="E18" i="15"/>
  <c r="E17" i="15"/>
  <c r="N11" i="15"/>
  <c r="M11" i="14"/>
  <c r="M37" i="14"/>
  <c r="P37" i="14"/>
  <c r="N37" i="14"/>
  <c r="E36" i="14"/>
  <c r="E35" i="14"/>
  <c r="K34" i="14"/>
  <c r="E34" i="14"/>
  <c r="K33" i="14"/>
  <c r="E33" i="14"/>
  <c r="K32" i="14"/>
  <c r="E32" i="14"/>
  <c r="K31" i="14"/>
  <c r="E31" i="14"/>
  <c r="K30" i="14"/>
  <c r="E30" i="14"/>
  <c r="M24" i="14"/>
  <c r="P24" i="14"/>
  <c r="N24" i="14"/>
  <c r="E23" i="14"/>
  <c r="E22" i="14"/>
  <c r="K21" i="14"/>
  <c r="E21" i="14"/>
  <c r="K20" i="14"/>
  <c r="E20" i="14"/>
  <c r="K19" i="14"/>
  <c r="E19" i="14"/>
  <c r="K18" i="14"/>
  <c r="E18" i="14"/>
  <c r="K17" i="14"/>
  <c r="E17" i="14"/>
  <c r="N11" i="14"/>
  <c r="M37" i="13"/>
  <c r="P37" i="13"/>
  <c r="E31" i="13"/>
  <c r="E32" i="13"/>
  <c r="E33" i="13"/>
  <c r="E34" i="13"/>
  <c r="E35" i="13"/>
  <c r="E36" i="13"/>
  <c r="E30" i="13"/>
  <c r="K31" i="13"/>
  <c r="K32" i="13"/>
  <c r="K33" i="13"/>
  <c r="K34" i="13"/>
  <c r="K30" i="13"/>
  <c r="N37" i="13"/>
  <c r="K17" i="13"/>
  <c r="K18" i="13"/>
  <c r="K19" i="13"/>
  <c r="K20" i="13"/>
  <c r="K21" i="13"/>
  <c r="P24" i="13"/>
  <c r="N24" i="13"/>
  <c r="M24" i="13"/>
  <c r="E18" i="13"/>
  <c r="E19" i="13"/>
  <c r="E20" i="13"/>
  <c r="E21" i="13"/>
  <c r="E22" i="13"/>
  <c r="E23" i="13"/>
  <c r="E17" i="13"/>
  <c r="N11" i="13"/>
  <c r="M11" i="13"/>
  <c r="F5" i="12"/>
  <c r="F6" i="12"/>
  <c r="F7" i="12"/>
  <c r="F8" i="12"/>
  <c r="F9" i="12"/>
  <c r="F10" i="12"/>
  <c r="F11" i="12"/>
  <c r="F12" i="12"/>
  <c r="F13" i="12"/>
  <c r="F4" i="12"/>
  <c r="K63" i="10"/>
  <c r="K64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2" i="10"/>
  <c r="F63" i="10"/>
  <c r="F64" i="10"/>
  <c r="F65" i="10"/>
  <c r="F66" i="10"/>
  <c r="E63" i="10"/>
  <c r="E64" i="10"/>
  <c r="E65" i="10"/>
  <c r="E66" i="10"/>
  <c r="D65" i="10"/>
  <c r="D66" i="10"/>
  <c r="C66" i="10"/>
  <c r="C65" i="10"/>
  <c r="D64" i="10"/>
  <c r="C64" i="10"/>
  <c r="D63" i="10"/>
  <c r="C63" i="10"/>
  <c r="C29" i="9"/>
  <c r="C24" i="9"/>
  <c r="C25" i="9"/>
  <c r="C26" i="9"/>
  <c r="C27" i="9"/>
  <c r="C28" i="9"/>
  <c r="N17" i="9"/>
  <c r="M17" i="9"/>
  <c r="N16" i="9"/>
  <c r="M16" i="9"/>
  <c r="N15" i="9"/>
  <c r="M15" i="9"/>
  <c r="N14" i="9"/>
  <c r="M14" i="9"/>
  <c r="N13" i="9"/>
  <c r="M13" i="9"/>
  <c r="N12" i="9"/>
  <c r="M12" i="9"/>
  <c r="C8" i="9"/>
  <c r="B8" i="9"/>
  <c r="Q31" i="2"/>
  <c r="Q32" i="2"/>
  <c r="Q33" i="2"/>
  <c r="Q34" i="2"/>
  <c r="Q35" i="2"/>
  <c r="Q36" i="2"/>
  <c r="Q37" i="2"/>
  <c r="Q30" i="2"/>
  <c r="H31" i="2"/>
  <c r="H32" i="2"/>
  <c r="H33" i="2"/>
  <c r="H34" i="2"/>
  <c r="H35" i="2"/>
  <c r="H36" i="2"/>
  <c r="H37" i="2"/>
  <c r="H30" i="2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<sst xmlns="http://schemas.openxmlformats.org/spreadsheetml/2006/main" count="319" uniqueCount="108">
  <si>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</si>
  <si>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</si>
  <si>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</si>
  <si>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</si>
  <si>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</si>
  <si>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</si>
  <si>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</si>
  <si>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</si>
  <si>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</si>
  <si>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</si>
  <si>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</si>
  <si>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</si>
  <si>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</si>
  <si>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</si>
  <si>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</si>
  <si>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</si>
  <si>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</si>
  <si>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</si>
  <si>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</si>
  <si>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</si>
  <si>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</si>
  <si>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</si>
  <si>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</si>
  <si>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</si>
  <si>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</si>
  <si>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</si>
  <si>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</si>
  <si>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</si>
  <si>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</si>
  <si>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</si>
  <si>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</si>
  <si>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</si>
  <si>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</si>
  <si>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</si>
  <si>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___________________</t>
  </si>
  <si>
    <t>Matrix Big</t>
  </si>
  <si>
    <t>Matrix Small</t>
  </si>
  <si>
    <t>Matrix</t>
  </si>
  <si>
    <t>Mandelbrot Big</t>
  </si>
  <si>
    <t>Mandelbrot Small</t>
  </si>
  <si>
    <t>Kmeans</t>
  </si>
  <si>
    <t>Nbody</t>
  </si>
  <si>
    <t>Runtimes</t>
  </si>
  <si>
    <t>Average Kernel Time</t>
  </si>
  <si>
    <t>Full Runtimes</t>
  </si>
  <si>
    <t>Run 1</t>
  </si>
  <si>
    <t>Run 2</t>
  </si>
  <si>
    <t>Run 3</t>
  </si>
  <si>
    <t>Run 4</t>
  </si>
  <si>
    <t>Run 5</t>
  </si>
  <si>
    <t>1 local device 8 cores no dopencl</t>
  </si>
  <si>
    <t xml:space="preserve">java -jar full_benchmark </t>
  </si>
  <si>
    <t>Matrix 1</t>
  </si>
  <si>
    <t>Matrix 2</t>
  </si>
  <si>
    <t>Mandelbrot 1</t>
  </si>
  <si>
    <t>Mandelbrot 2</t>
  </si>
  <si>
    <t>t2.micro</t>
  </si>
  <si>
    <t>r4.8xlarge</t>
  </si>
  <si>
    <t>Min</t>
  </si>
  <si>
    <t>Max</t>
  </si>
  <si>
    <t>g2.2xlarge</t>
  </si>
  <si>
    <t>c4.8xlarge</t>
  </si>
  <si>
    <t>Network Aware Scheduler</t>
  </si>
  <si>
    <t>1 local moonshot 1 c4.8xlarge</t>
  </si>
  <si>
    <t>c4.8xlarge ping</t>
  </si>
  <si>
    <t>1local moonshot</t>
  </si>
  <si>
    <t>local c4.8xlarge to c4.8xlarge</t>
  </si>
  <si>
    <t>1 local moonshot + 2 c4.8xlarge</t>
  </si>
  <si>
    <t>Performance Scheduler</t>
  </si>
  <si>
    <t>1 local machine class b</t>
  </si>
  <si>
    <t>1 local moonshot + 1 c4.8xlarge</t>
  </si>
  <si>
    <t>1 local moonshot + 3 c4.8xlarge</t>
  </si>
  <si>
    <t>1 local class B</t>
  </si>
  <si>
    <t>Mandelbrot</t>
  </si>
  <si>
    <t>NBody</t>
  </si>
  <si>
    <t>1 local + 1 c4.8xlarge</t>
  </si>
  <si>
    <t>1 local moonshot 2 c4.8xlarge</t>
  </si>
  <si>
    <t>1 local moonshot 3 c4.8xlarge</t>
  </si>
  <si>
    <t>1 g2.2xlarge</t>
  </si>
  <si>
    <t>20 shards</t>
  </si>
  <si>
    <t>Matrix 6 shards</t>
  </si>
  <si>
    <t>FullBenchmark</t>
  </si>
  <si>
    <t>2 g2.2xlarge</t>
  </si>
  <si>
    <t>3 g2.2xlarge</t>
  </si>
  <si>
    <t>1 classb</t>
  </si>
  <si>
    <t>2 class b</t>
  </si>
  <si>
    <t>3 class b</t>
  </si>
  <si>
    <t>1 c4.8xlarge</t>
  </si>
  <si>
    <t>2 c4.8xlarge</t>
  </si>
  <si>
    <t>3 c4.8xlarge</t>
  </si>
  <si>
    <t>Scale 20</t>
  </si>
  <si>
    <t>9.26 Gbit which is shared when multiple machines are used</t>
  </si>
  <si>
    <t>Datasize</t>
  </si>
  <si>
    <t>Runtime per Kernel</t>
  </si>
  <si>
    <t>Standard Deviation</t>
  </si>
  <si>
    <t>Datasize in MB</t>
  </si>
  <si>
    <t>Full Benchmark 20 5</t>
  </si>
  <si>
    <t>lowdatabenchmark 10 5</t>
  </si>
  <si>
    <t>1 local + 2 c4.8xlarge</t>
  </si>
  <si>
    <t>1 local + 3 c4.8xlarge</t>
  </si>
  <si>
    <t>6 shards</t>
  </si>
  <si>
    <t>986-996 Mbit/s which is not shared between multiple connecting devices because they only have 1Gbit</t>
  </si>
  <si>
    <t>1 local classb</t>
  </si>
  <si>
    <t>1 local + 2 network class b</t>
  </si>
  <si>
    <t>1 local + 3 network class b</t>
  </si>
  <si>
    <t>1 local + 4 network class b</t>
  </si>
  <si>
    <t>5 class b</t>
  </si>
  <si>
    <t>4 class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</si>
</sst>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25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9" workbookViewId="0">
      <selection activeCell="G50" sqref="G50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29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workbookViewId="0">
      <selection activeCell="K45" sqref="K45"/>
    </sheetView>
  </sheetViews>
  <sheetFormatPr baseColWidth="10" defaultRowHeight="15" x14ac:dyDescent="0"/>
  <sheetData>
    <row r="1" spans="1:14">
      <c r="E1" t="s">
        <v>101</v>
      </c>
    </row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78</v>
      </c>
      <c r="B4" t="s">
        <v>32</v>
      </c>
      <c r="C4" t="s">
        <v>33</v>
      </c>
      <c r="H4" t="s">
        <v>32</v>
      </c>
      <c r="I4" t="s">
        <v>33</v>
      </c>
    </row>
    <row r="5" spans="1:14">
      <c r="A5">
        <v>3000</v>
      </c>
      <c r="B5">
        <v>15302</v>
      </c>
      <c r="C5">
        <v>52.2</v>
      </c>
      <c r="G5">
        <v>3000</v>
      </c>
      <c r="H5">
        <v>9375</v>
      </c>
      <c r="I5">
        <v>26.56</v>
      </c>
      <c r="M5">
        <v>706082</v>
      </c>
    </row>
    <row r="6" spans="1:14">
      <c r="A6">
        <v>4200</v>
      </c>
      <c r="B6">
        <v>27910</v>
      </c>
      <c r="C6">
        <v>132.77000000000001</v>
      </c>
      <c r="G6">
        <v>4200</v>
      </c>
      <c r="H6">
        <v>22794</v>
      </c>
      <c r="I6">
        <v>54.83</v>
      </c>
      <c r="M6">
        <v>705611</v>
      </c>
    </row>
    <row r="7" spans="1:14">
      <c r="A7">
        <v>5400</v>
      </c>
      <c r="B7">
        <v>42830</v>
      </c>
      <c r="C7">
        <v>40.729999999999997</v>
      </c>
      <c r="G7">
        <v>5400</v>
      </c>
      <c r="H7">
        <v>46776</v>
      </c>
      <c r="I7">
        <v>278.08999999999997</v>
      </c>
      <c r="M7">
        <v>703702</v>
      </c>
    </row>
    <row r="8" spans="1:14">
      <c r="A8">
        <v>6600</v>
      </c>
      <c r="B8">
        <v>62693</v>
      </c>
      <c r="C8">
        <v>184.64</v>
      </c>
      <c r="G8">
        <v>6600</v>
      </c>
      <c r="H8">
        <v>84767</v>
      </c>
      <c r="I8">
        <v>29.63</v>
      </c>
      <c r="M8">
        <v>705981</v>
      </c>
    </row>
    <row r="9" spans="1:14">
      <c r="A9">
        <v>7800</v>
      </c>
      <c r="B9">
        <v>86052</v>
      </c>
      <c r="C9">
        <v>184.28</v>
      </c>
      <c r="G9">
        <v>7800</v>
      </c>
      <c r="H9">
        <v>105770</v>
      </c>
      <c r="I9">
        <v>214.57</v>
      </c>
      <c r="M9">
        <v>703804</v>
      </c>
    </row>
    <row r="10" spans="1:14">
      <c r="A10">
        <v>9000</v>
      </c>
      <c r="B10">
        <v>114735</v>
      </c>
      <c r="C10">
        <v>11.78</v>
      </c>
      <c r="G10">
        <v>9000</v>
      </c>
      <c r="H10">
        <v>211420</v>
      </c>
      <c r="I10">
        <v>36.31</v>
      </c>
    </row>
    <row r="11" spans="1:14">
      <c r="A11">
        <v>10200</v>
      </c>
      <c r="B11">
        <v>143961</v>
      </c>
      <c r="C11">
        <v>47.59</v>
      </c>
      <c r="G11">
        <v>10200</v>
      </c>
      <c r="H11">
        <v>262268</v>
      </c>
      <c r="I11">
        <v>301.87</v>
      </c>
      <c r="M11">
        <f>AVERAGE(M5:M9)</f>
        <v>705036</v>
      </c>
      <c r="N11">
        <f>STDEV(M5:M9)</f>
        <v>1184.8149644564758</v>
      </c>
    </row>
    <row r="16" spans="1:14">
      <c r="A16" t="s">
        <v>82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7838</v>
      </c>
      <c r="C17">
        <v>60.74</v>
      </c>
      <c r="E17">
        <f>B5/B17</f>
        <v>1.952283745853534</v>
      </c>
      <c r="G17">
        <v>3000</v>
      </c>
      <c r="H17">
        <v>4784</v>
      </c>
      <c r="I17">
        <v>71.38</v>
      </c>
      <c r="K17">
        <f t="shared" ref="K17:K20" si="0">H5/H17</f>
        <v>1.9596571906354514</v>
      </c>
      <c r="M17">
        <v>386852</v>
      </c>
    </row>
    <row r="18" spans="1:16">
      <c r="A18">
        <v>4200</v>
      </c>
      <c r="B18">
        <v>14723</v>
      </c>
      <c r="C18">
        <v>9.85</v>
      </c>
      <c r="E18">
        <f t="shared" ref="E18:E23" si="1">B6/B18</f>
        <v>1.895673436120356</v>
      </c>
      <c r="G18">
        <v>4200</v>
      </c>
      <c r="H18">
        <v>11894</v>
      </c>
      <c r="I18">
        <v>58.18</v>
      </c>
      <c r="K18">
        <f t="shared" si="0"/>
        <v>1.9164284513199932</v>
      </c>
      <c r="M18">
        <v>380910</v>
      </c>
    </row>
    <row r="19" spans="1:16">
      <c r="A19">
        <v>5400</v>
      </c>
      <c r="B19">
        <v>22674</v>
      </c>
      <c r="C19">
        <v>37.58</v>
      </c>
      <c r="E19">
        <f t="shared" si="1"/>
        <v>1.888947693393314</v>
      </c>
      <c r="G19">
        <v>5400</v>
      </c>
      <c r="H19">
        <v>23764</v>
      </c>
      <c r="I19">
        <v>63.4</v>
      </c>
      <c r="K19">
        <f t="shared" si="0"/>
        <v>1.9683554957077933</v>
      </c>
      <c r="M19">
        <v>389633</v>
      </c>
    </row>
    <row r="20" spans="1:16">
      <c r="A20">
        <v>6600</v>
      </c>
      <c r="B20">
        <v>33370</v>
      </c>
      <c r="C20">
        <v>22.23</v>
      </c>
      <c r="E20">
        <f t="shared" si="1"/>
        <v>1.8787234042553191</v>
      </c>
      <c r="G20">
        <v>6600</v>
      </c>
      <c r="H20">
        <v>43317</v>
      </c>
      <c r="I20">
        <v>79.28</v>
      </c>
      <c r="K20">
        <f t="shared" si="0"/>
        <v>1.9568991389062032</v>
      </c>
      <c r="M20">
        <v>385531</v>
      </c>
    </row>
    <row r="21" spans="1:16">
      <c r="A21">
        <v>7800</v>
      </c>
      <c r="B21">
        <v>46001</v>
      </c>
      <c r="C21">
        <v>195.74</v>
      </c>
      <c r="E21">
        <f t="shared" si="1"/>
        <v>1.8706549857611792</v>
      </c>
      <c r="G21">
        <v>7800</v>
      </c>
      <c r="H21">
        <v>53524</v>
      </c>
      <c r="I21">
        <v>139.74</v>
      </c>
      <c r="K21">
        <f>H9/H21</f>
        <v>1.9761228607727375</v>
      </c>
      <c r="M21">
        <v>379139</v>
      </c>
    </row>
    <row r="22" spans="1:16">
      <c r="A22">
        <v>9000</v>
      </c>
      <c r="B22">
        <v>61678</v>
      </c>
      <c r="C22">
        <v>106.99</v>
      </c>
      <c r="E22">
        <f t="shared" si="1"/>
        <v>1.8602256882518888</v>
      </c>
      <c r="G22">
        <v>9000</v>
      </c>
      <c r="H22">
        <v>106837</v>
      </c>
      <c r="I22">
        <v>112.73</v>
      </c>
      <c r="K22">
        <f t="shared" ref="K22:K23" si="2">H10/H22</f>
        <v>1.9789024401658601</v>
      </c>
    </row>
    <row r="23" spans="1:16">
      <c r="A23">
        <v>10200</v>
      </c>
      <c r="B23">
        <v>77225</v>
      </c>
      <c r="C23">
        <v>258.42</v>
      </c>
      <c r="E23">
        <f t="shared" si="1"/>
        <v>1.8641761087730657</v>
      </c>
      <c r="G23">
        <v>10200</v>
      </c>
      <c r="H23">
        <v>132970</v>
      </c>
      <c r="I23">
        <v>89.41</v>
      </c>
      <c r="K23">
        <f t="shared" si="2"/>
        <v>1.9723847484394976</v>
      </c>
    </row>
    <row r="24" spans="1:16">
      <c r="M24">
        <f>AVERAGE(M17:M21)</f>
        <v>384413</v>
      </c>
      <c r="N24">
        <f>STDEV(M17:M21)</f>
        <v>4316.6286034357881</v>
      </c>
      <c r="P24">
        <f>M11/M24</f>
        <v>1.8340586816782991</v>
      </c>
    </row>
    <row r="29" spans="1:16">
      <c r="A29" t="s">
        <v>83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>
        <v>3000</v>
      </c>
      <c r="B30">
        <v>5236</v>
      </c>
      <c r="C30">
        <v>24.28</v>
      </c>
      <c r="E30">
        <f>B5/B30</f>
        <v>2.9224598930481283</v>
      </c>
      <c r="G30">
        <v>3000</v>
      </c>
      <c r="H30">
        <v>3250</v>
      </c>
      <c r="I30">
        <v>22.37</v>
      </c>
      <c r="K30">
        <f>H5/H30</f>
        <v>2.8846153846153846</v>
      </c>
      <c r="M30">
        <v>285663</v>
      </c>
    </row>
    <row r="31" spans="1:16">
      <c r="A31">
        <v>4200</v>
      </c>
      <c r="B31">
        <v>9634</v>
      </c>
      <c r="C31">
        <v>31.8</v>
      </c>
      <c r="E31">
        <f t="shared" ref="E31:E36" si="3">B6/B31</f>
        <v>2.8970313473116049</v>
      </c>
      <c r="G31">
        <v>4200</v>
      </c>
      <c r="H31">
        <v>7747</v>
      </c>
      <c r="I31">
        <v>30.56</v>
      </c>
      <c r="K31">
        <f t="shared" ref="K31:K36" si="4">H6/H31</f>
        <v>2.9423002452562281</v>
      </c>
      <c r="M31">
        <v>291493</v>
      </c>
    </row>
    <row r="32" spans="1:16">
      <c r="A32">
        <v>5400</v>
      </c>
      <c r="B32">
        <v>15103</v>
      </c>
      <c r="C32">
        <v>45.7</v>
      </c>
      <c r="E32">
        <f t="shared" si="3"/>
        <v>2.8358604250811097</v>
      </c>
      <c r="G32">
        <v>5400</v>
      </c>
      <c r="H32">
        <v>15807</v>
      </c>
      <c r="I32">
        <v>59.05</v>
      </c>
      <c r="K32">
        <f t="shared" si="4"/>
        <v>2.9591952932245209</v>
      </c>
      <c r="M32">
        <v>285578</v>
      </c>
    </row>
    <row r="33" spans="1:16">
      <c r="A33">
        <v>6600</v>
      </c>
      <c r="B33">
        <v>22239</v>
      </c>
      <c r="C33">
        <v>35.08</v>
      </c>
      <c r="E33">
        <f t="shared" si="3"/>
        <v>2.8190566122577456</v>
      </c>
      <c r="G33">
        <v>6600</v>
      </c>
      <c r="H33">
        <v>29239</v>
      </c>
      <c r="I33">
        <v>148.32</v>
      </c>
      <c r="K33">
        <f t="shared" si="4"/>
        <v>2.8991073566127432</v>
      </c>
      <c r="M33">
        <v>286913</v>
      </c>
    </row>
    <row r="34" spans="1:16">
      <c r="A34">
        <v>7800</v>
      </c>
      <c r="B34">
        <v>30602</v>
      </c>
      <c r="C34">
        <v>52.57</v>
      </c>
      <c r="E34">
        <f t="shared" si="3"/>
        <v>2.8119730736553166</v>
      </c>
      <c r="G34">
        <v>7800</v>
      </c>
      <c r="H34">
        <v>36190</v>
      </c>
      <c r="I34">
        <v>176.2</v>
      </c>
      <c r="K34">
        <f t="shared" si="4"/>
        <v>2.9226305609284333</v>
      </c>
      <c r="M34">
        <v>287386</v>
      </c>
    </row>
    <row r="35" spans="1:16">
      <c r="A35">
        <v>9000</v>
      </c>
      <c r="B35">
        <v>40942</v>
      </c>
      <c r="C35">
        <v>88.32</v>
      </c>
      <c r="E35">
        <f t="shared" si="3"/>
        <v>2.8023789751355577</v>
      </c>
      <c r="G35">
        <v>9000</v>
      </c>
      <c r="H35">
        <v>70997</v>
      </c>
      <c r="I35">
        <v>172.09</v>
      </c>
      <c r="K35">
        <f t="shared" si="4"/>
        <v>2.9778723044635691</v>
      </c>
    </row>
    <row r="36" spans="1:16">
      <c r="A36">
        <v>10200</v>
      </c>
      <c r="B36">
        <v>51571</v>
      </c>
      <c r="C36">
        <v>76.97</v>
      </c>
      <c r="E36">
        <f t="shared" si="3"/>
        <v>2.7915107327761728</v>
      </c>
      <c r="G36">
        <v>10200</v>
      </c>
      <c r="H36">
        <v>88294</v>
      </c>
      <c r="I36">
        <v>98.36</v>
      </c>
      <c r="K36">
        <f t="shared" si="4"/>
        <v>2.9703943642829636</v>
      </c>
    </row>
    <row r="37" spans="1:16">
      <c r="M37">
        <f>AVERAGE(M30:M34)</f>
        <v>287406.59999999998</v>
      </c>
      <c r="N37">
        <f>STDEV(M30:M34)</f>
        <v>2414.8834961546281</v>
      </c>
      <c r="P37">
        <f>M11/M37</f>
        <v>2.453096066687404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workbookViewId="0">
      <selection activeCell="D1" sqref="D1"/>
    </sheetView>
  </sheetViews>
  <sheetFormatPr baseColWidth="10" defaultRowHeight="15" x14ac:dyDescent="0"/>
  <sheetData>
    <row r="1" spans="1:14">
      <c r="D1" t="s">
        <v>91</v>
      </c>
      <c r="M1" t="s">
        <v>90</v>
      </c>
    </row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87</v>
      </c>
      <c r="B4" t="s">
        <v>32</v>
      </c>
      <c r="C4" t="s">
        <v>33</v>
      </c>
      <c r="H4" t="s">
        <v>32</v>
      </c>
      <c r="I4" t="s">
        <v>33</v>
      </c>
    </row>
    <row r="5" spans="1:14">
      <c r="A5">
        <v>3000</v>
      </c>
      <c r="B5">
        <v>10731</v>
      </c>
      <c r="C5">
        <v>23.7</v>
      </c>
      <c r="G5">
        <v>3000</v>
      </c>
      <c r="H5">
        <v>1639</v>
      </c>
      <c r="I5">
        <v>31</v>
      </c>
      <c r="M5">
        <v>43519</v>
      </c>
    </row>
    <row r="6" spans="1:14">
      <c r="A6">
        <v>4200</v>
      </c>
      <c r="B6">
        <v>12749</v>
      </c>
      <c r="C6">
        <v>81.2</v>
      </c>
      <c r="G6">
        <v>4200</v>
      </c>
      <c r="H6">
        <v>3048</v>
      </c>
      <c r="I6">
        <v>84.6</v>
      </c>
      <c r="M6">
        <v>43712</v>
      </c>
    </row>
    <row r="7" spans="1:14">
      <c r="A7">
        <v>5400</v>
      </c>
      <c r="B7">
        <v>21066</v>
      </c>
      <c r="C7">
        <v>140</v>
      </c>
      <c r="G7">
        <v>5400</v>
      </c>
      <c r="H7">
        <v>5312</v>
      </c>
      <c r="I7">
        <v>186.6</v>
      </c>
      <c r="M7">
        <v>44108</v>
      </c>
    </row>
    <row r="8" spans="1:14">
      <c r="A8">
        <v>6600</v>
      </c>
      <c r="B8">
        <v>27493</v>
      </c>
      <c r="C8">
        <v>74.099999999999994</v>
      </c>
      <c r="G8">
        <v>6600</v>
      </c>
      <c r="H8">
        <v>8682</v>
      </c>
      <c r="I8">
        <v>135.19999999999999</v>
      </c>
      <c r="M8">
        <v>44276</v>
      </c>
    </row>
    <row r="9" spans="1:14">
      <c r="A9">
        <v>7800</v>
      </c>
      <c r="B9">
        <v>36919</v>
      </c>
      <c r="C9">
        <v>256.89999999999998</v>
      </c>
      <c r="G9">
        <v>7800</v>
      </c>
      <c r="H9">
        <v>27090</v>
      </c>
      <c r="I9">
        <v>638.9</v>
      </c>
      <c r="M9">
        <v>42890</v>
      </c>
    </row>
    <row r="10" spans="1:14">
      <c r="A10">
        <v>9000</v>
      </c>
      <c r="B10">
        <v>42367</v>
      </c>
      <c r="C10">
        <v>312.2</v>
      </c>
      <c r="G10">
        <v>9000</v>
      </c>
      <c r="H10">
        <v>19345</v>
      </c>
      <c r="I10">
        <v>566.79999999999995</v>
      </c>
    </row>
    <row r="11" spans="1:14">
      <c r="A11">
        <v>10200</v>
      </c>
      <c r="B11">
        <v>55039</v>
      </c>
      <c r="C11">
        <v>740.4</v>
      </c>
      <c r="G11">
        <v>10200</v>
      </c>
      <c r="H11">
        <v>65168</v>
      </c>
      <c r="I11">
        <v>945</v>
      </c>
      <c r="M11">
        <f>AVERAGE(M5:M9)</f>
        <v>43701</v>
      </c>
      <c r="N11">
        <f>STDEV(M5:M9)</f>
        <v>544.80271658647223</v>
      </c>
    </row>
    <row r="16" spans="1:14">
      <c r="A16" t="s">
        <v>88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 s="1">
        <v>3000</v>
      </c>
      <c r="B17">
        <v>5602</v>
      </c>
      <c r="C17">
        <v>44.6</v>
      </c>
      <c r="E17">
        <f>B5/B17</f>
        <v>1.9155658693323814</v>
      </c>
      <c r="G17">
        <v>3000</v>
      </c>
      <c r="H17">
        <v>949</v>
      </c>
      <c r="I17">
        <v>36.5</v>
      </c>
      <c r="K17">
        <f t="shared" ref="K17:K20" si="0">H5/H17</f>
        <v>1.7270811380400422</v>
      </c>
      <c r="M17">
        <v>24499</v>
      </c>
    </row>
    <row r="18" spans="1:16">
      <c r="A18" s="1">
        <v>4200</v>
      </c>
      <c r="B18">
        <v>6572</v>
      </c>
      <c r="C18">
        <v>112.3</v>
      </c>
      <c r="E18">
        <f t="shared" ref="E18:E23" si="1">B6/B18</f>
        <v>1.9398965307364577</v>
      </c>
      <c r="G18">
        <v>4200</v>
      </c>
      <c r="H18">
        <v>1820</v>
      </c>
      <c r="I18">
        <v>44.6</v>
      </c>
      <c r="K18">
        <f t="shared" si="0"/>
        <v>1.6747252747252748</v>
      </c>
      <c r="M18">
        <v>23762</v>
      </c>
    </row>
    <row r="19" spans="1:16">
      <c r="A19" s="1">
        <v>5400</v>
      </c>
      <c r="B19">
        <v>10739</v>
      </c>
      <c r="C19">
        <v>173</v>
      </c>
      <c r="E19">
        <f t="shared" si="1"/>
        <v>1.9616351615606666</v>
      </c>
      <c r="G19">
        <v>5400</v>
      </c>
      <c r="H19">
        <v>3058</v>
      </c>
      <c r="I19">
        <v>132.80000000000001</v>
      </c>
      <c r="K19">
        <f t="shared" si="0"/>
        <v>1.7370830608240679</v>
      </c>
      <c r="M19">
        <v>23588</v>
      </c>
    </row>
    <row r="20" spans="1:16">
      <c r="A20" s="1">
        <v>6600</v>
      </c>
      <c r="B20">
        <v>14395</v>
      </c>
      <c r="C20">
        <v>98.1</v>
      </c>
      <c r="E20">
        <f t="shared" si="1"/>
        <v>1.9098992705800626</v>
      </c>
      <c r="G20">
        <v>6600</v>
      </c>
      <c r="H20">
        <v>5022</v>
      </c>
      <c r="I20">
        <v>105</v>
      </c>
      <c r="K20">
        <f t="shared" si="0"/>
        <v>1.7287933094384706</v>
      </c>
      <c r="M20">
        <v>24318</v>
      </c>
    </row>
    <row r="21" spans="1:16">
      <c r="A21" s="1">
        <v>7800</v>
      </c>
      <c r="B21">
        <v>19662</v>
      </c>
      <c r="C21">
        <v>362.6</v>
      </c>
      <c r="E21">
        <f t="shared" si="1"/>
        <v>1.8776828399959313</v>
      </c>
      <c r="G21">
        <v>7800</v>
      </c>
      <c r="H21">
        <v>14772</v>
      </c>
      <c r="I21">
        <v>480.9</v>
      </c>
      <c r="K21">
        <f>H9/H21</f>
        <v>1.8338748984565394</v>
      </c>
      <c r="M21">
        <v>23759</v>
      </c>
    </row>
    <row r="22" spans="1:16">
      <c r="A22" s="1">
        <v>9000</v>
      </c>
      <c r="B22">
        <v>22923</v>
      </c>
      <c r="C22">
        <v>410.7</v>
      </c>
      <c r="E22">
        <f t="shared" si="1"/>
        <v>1.84823103433233</v>
      </c>
      <c r="G22">
        <v>9000</v>
      </c>
      <c r="H22">
        <v>11028</v>
      </c>
      <c r="I22">
        <v>398.2</v>
      </c>
      <c r="K22">
        <f t="shared" ref="K22:K23" si="2">H10/H22</f>
        <v>1.7541712005803409</v>
      </c>
    </row>
    <row r="23" spans="1:16">
      <c r="A23" s="1">
        <v>10200</v>
      </c>
      <c r="B23">
        <v>30330</v>
      </c>
      <c r="C23">
        <v>579.29999999999995</v>
      </c>
      <c r="E23">
        <f t="shared" si="1"/>
        <v>1.8146719419716453</v>
      </c>
      <c r="G23">
        <v>10200</v>
      </c>
      <c r="H23">
        <v>33556</v>
      </c>
      <c r="I23">
        <v>276.39999999999998</v>
      </c>
      <c r="K23">
        <f t="shared" si="2"/>
        <v>1.9420669924901657</v>
      </c>
    </row>
    <row r="24" spans="1:16">
      <c r="M24">
        <f>AVERAGE(M17:M21)</f>
        <v>23985.200000000001</v>
      </c>
      <c r="N24">
        <f>STDEV(M17:M21)</f>
        <v>397.96318925247346</v>
      </c>
      <c r="P24">
        <f>M11/M24</f>
        <v>1.8219985657822324</v>
      </c>
    </row>
    <row r="29" spans="1:16">
      <c r="A29" t="s">
        <v>89</v>
      </c>
      <c r="B29" t="s">
        <v>32</v>
      </c>
      <c r="C29" t="s">
        <v>33</v>
      </c>
      <c r="H29" t="s">
        <v>32</v>
      </c>
      <c r="I29" t="s">
        <v>33</v>
      </c>
    </row>
    <row r="30" spans="1:16">
      <c r="A30" s="1">
        <v>3000</v>
      </c>
      <c r="B30">
        <v>3605</v>
      </c>
      <c r="C30">
        <v>75.099999999999994</v>
      </c>
      <c r="E30">
        <f>B5/B30</f>
        <v>2.9766990291262134</v>
      </c>
      <c r="G30">
        <v>3000</v>
      </c>
      <c r="H30">
        <v>747</v>
      </c>
      <c r="I30">
        <v>56.1</v>
      </c>
      <c r="K30">
        <f>H5/H30</f>
        <v>2.1941097724230256</v>
      </c>
      <c r="M30">
        <v>18257</v>
      </c>
    </row>
    <row r="31" spans="1:16">
      <c r="A31" s="1">
        <v>4200</v>
      </c>
      <c r="B31">
        <v>4299</v>
      </c>
      <c r="C31">
        <v>89.4</v>
      </c>
      <c r="E31">
        <f t="shared" ref="E31:E36" si="3">B6/B31</f>
        <v>2.9655733891602698</v>
      </c>
      <c r="G31">
        <v>4200</v>
      </c>
      <c r="H31">
        <v>1447</v>
      </c>
      <c r="I31">
        <v>34.700000000000003</v>
      </c>
      <c r="K31">
        <f t="shared" ref="K31:K36" si="4">H6/H31</f>
        <v>2.1064270905321356</v>
      </c>
      <c r="M31">
        <v>19044</v>
      </c>
    </row>
    <row r="32" spans="1:16">
      <c r="A32" s="1">
        <v>5400</v>
      </c>
      <c r="B32">
        <v>7427</v>
      </c>
      <c r="C32">
        <v>154.9</v>
      </c>
      <c r="E32">
        <f t="shared" si="3"/>
        <v>2.8364077016291906</v>
      </c>
      <c r="G32">
        <v>5400</v>
      </c>
      <c r="H32">
        <v>2544</v>
      </c>
      <c r="I32">
        <v>98</v>
      </c>
      <c r="K32">
        <f t="shared" si="4"/>
        <v>2.0880503144654088</v>
      </c>
      <c r="M32">
        <v>18579</v>
      </c>
    </row>
    <row r="33" spans="1:16">
      <c r="A33" s="1">
        <v>6600</v>
      </c>
      <c r="B33">
        <v>9510.2000000000007</v>
      </c>
      <c r="C33">
        <v>374</v>
      </c>
      <c r="E33">
        <f t="shared" si="3"/>
        <v>2.8908960905133432</v>
      </c>
      <c r="G33">
        <v>6600</v>
      </c>
      <c r="H33">
        <v>3951</v>
      </c>
      <c r="I33">
        <v>110.4</v>
      </c>
      <c r="K33">
        <f t="shared" si="4"/>
        <v>2.1974183750949128</v>
      </c>
      <c r="M33">
        <v>19107</v>
      </c>
    </row>
    <row r="34" spans="1:16">
      <c r="A34" s="1">
        <v>7800</v>
      </c>
      <c r="B34">
        <v>12909.4</v>
      </c>
      <c r="C34">
        <v>226.16</v>
      </c>
      <c r="E34">
        <f t="shared" si="3"/>
        <v>2.8598540598323705</v>
      </c>
      <c r="G34">
        <v>7800</v>
      </c>
      <c r="H34">
        <v>10362</v>
      </c>
      <c r="I34">
        <v>351.4</v>
      </c>
      <c r="K34">
        <f t="shared" si="4"/>
        <v>2.614360162130863</v>
      </c>
      <c r="M34">
        <v>19002</v>
      </c>
    </row>
    <row r="35" spans="1:16">
      <c r="A35" s="1">
        <v>9000</v>
      </c>
      <c r="B35">
        <v>14643.4</v>
      </c>
      <c r="C35">
        <v>305.66000000000003</v>
      </c>
      <c r="E35">
        <f t="shared" si="3"/>
        <v>2.8932488356529222</v>
      </c>
      <c r="G35">
        <v>9000</v>
      </c>
      <c r="H35">
        <v>8473</v>
      </c>
      <c r="I35">
        <v>279.60000000000002</v>
      </c>
      <c r="K35">
        <f t="shared" si="4"/>
        <v>2.2831346630473268</v>
      </c>
    </row>
    <row r="36" spans="1:16">
      <c r="A36" s="1">
        <v>10200</v>
      </c>
      <c r="B36">
        <v>19027.599999999999</v>
      </c>
      <c r="C36">
        <v>138.21</v>
      </c>
      <c r="E36">
        <f t="shared" si="3"/>
        <v>2.8925876095776664</v>
      </c>
      <c r="G36">
        <v>10200</v>
      </c>
      <c r="H36">
        <v>23504</v>
      </c>
      <c r="I36">
        <v>277.60000000000002</v>
      </c>
      <c r="K36">
        <f t="shared" si="4"/>
        <v>2.7726344452008167</v>
      </c>
    </row>
    <row r="37" spans="1:16">
      <c r="M37">
        <f>AVERAGE(M30:M34)</f>
        <v>18797.8</v>
      </c>
      <c r="N37">
        <f>STDEV(M30:M34)</f>
        <v>366.82925183251126</v>
      </c>
      <c r="P37">
        <f>M11/M37</f>
        <v>2.3247933268786776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showRuler="0" workbookViewId="0">
      <selection activeCell="AC33" sqref="AC33"/>
    </sheetView>
  </sheetViews>
  <sheetFormatPr baseColWidth="10" defaultRowHeight="15" x14ac:dyDescent="0"/>
  <cols>
    <col min="9" max="9" width="13.33203125" customWidth="1"/>
    <col min="15" max="15" width="20.5" customWidth="1"/>
  </cols>
  <sheetData>
    <row r="1" spans="1:26">
      <c r="A1" t="s">
        <v>73</v>
      </c>
      <c r="B1" t="s">
        <v>79</v>
      </c>
      <c r="H1" t="s">
        <v>37</v>
      </c>
      <c r="I1" t="s">
        <v>100</v>
      </c>
      <c r="O1" t="s">
        <v>96</v>
      </c>
      <c r="Y1" t="s">
        <v>97</v>
      </c>
    </row>
    <row r="2" spans="1:26">
      <c r="O2" t="s">
        <v>69</v>
      </c>
      <c r="P2">
        <v>219215.4</v>
      </c>
      <c r="Q2">
        <v>365.30507798277318</v>
      </c>
    </row>
    <row r="3" spans="1:26">
      <c r="B3" t="s">
        <v>32</v>
      </c>
      <c r="C3" t="s">
        <v>33</v>
      </c>
      <c r="H3" t="s">
        <v>65</v>
      </c>
    </row>
    <row r="4" spans="1:26">
      <c r="A4">
        <v>3000</v>
      </c>
      <c r="B4">
        <v>17789</v>
      </c>
      <c r="C4">
        <v>407.35</v>
      </c>
      <c r="O4" t="s">
        <v>70</v>
      </c>
      <c r="P4" s="1"/>
      <c r="Q4" s="1"/>
      <c r="R4" s="1"/>
      <c r="S4" s="1"/>
      <c r="T4" s="1" t="s">
        <v>62</v>
      </c>
      <c r="Y4" t="s">
        <v>72</v>
      </c>
    </row>
    <row r="5" spans="1:26">
      <c r="A5">
        <v>4200</v>
      </c>
      <c r="B5">
        <v>30044</v>
      </c>
      <c r="C5">
        <v>925.68</v>
      </c>
      <c r="I5" t="s">
        <v>32</v>
      </c>
      <c r="J5" t="s">
        <v>33</v>
      </c>
      <c r="O5" s="1"/>
      <c r="P5">
        <v>166687</v>
      </c>
      <c r="Q5" s="1"/>
      <c r="R5" s="1"/>
      <c r="S5" s="1"/>
      <c r="T5" s="1">
        <v>155297</v>
      </c>
      <c r="Y5">
        <v>208934</v>
      </c>
    </row>
    <row r="6" spans="1:26">
      <c r="A6">
        <v>5400</v>
      </c>
      <c r="B6">
        <v>51332</v>
      </c>
      <c r="C6">
        <v>1001.62</v>
      </c>
      <c r="H6" s="1">
        <v>3000</v>
      </c>
      <c r="I6">
        <v>2435</v>
      </c>
      <c r="J6">
        <v>87.43</v>
      </c>
      <c r="O6" s="1"/>
      <c r="P6" s="1">
        <v>176794</v>
      </c>
      <c r="Q6" s="1"/>
      <c r="R6" s="1"/>
      <c r="S6" s="1"/>
      <c r="T6" s="1">
        <v>157152</v>
      </c>
      <c r="Y6">
        <v>209201</v>
      </c>
    </row>
    <row r="7" spans="1:26">
      <c r="A7">
        <v>6600</v>
      </c>
      <c r="B7">
        <v>74775</v>
      </c>
      <c r="C7">
        <v>1591.17</v>
      </c>
      <c r="H7" s="1">
        <v>4200</v>
      </c>
      <c r="I7">
        <v>5934</v>
      </c>
      <c r="J7">
        <v>58.12</v>
      </c>
      <c r="O7" s="1"/>
      <c r="P7" s="1">
        <v>172714</v>
      </c>
      <c r="Q7" s="1"/>
      <c r="R7" s="1"/>
      <c r="S7" s="1"/>
      <c r="T7" s="1">
        <v>155995</v>
      </c>
      <c r="Y7">
        <v>208879</v>
      </c>
    </row>
    <row r="8" spans="1:26">
      <c r="A8">
        <v>7800</v>
      </c>
      <c r="B8">
        <v>110596</v>
      </c>
      <c r="C8">
        <v>1193.58</v>
      </c>
      <c r="H8" s="1">
        <v>5400</v>
      </c>
      <c r="I8">
        <v>12049</v>
      </c>
      <c r="J8">
        <v>245.47</v>
      </c>
      <c r="O8" s="1"/>
      <c r="P8" s="1">
        <v>177936</v>
      </c>
      <c r="Q8" s="1"/>
      <c r="R8" s="1"/>
      <c r="S8" s="1"/>
      <c r="T8" s="1">
        <v>147771</v>
      </c>
      <c r="Y8">
        <v>210834</v>
      </c>
    </row>
    <row r="9" spans="1:26">
      <c r="A9">
        <v>9000</v>
      </c>
      <c r="B9">
        <v>134633</v>
      </c>
      <c r="C9">
        <v>1337.9</v>
      </c>
      <c r="H9" s="1">
        <v>6600</v>
      </c>
      <c r="I9">
        <v>21570</v>
      </c>
      <c r="J9">
        <v>340.62</v>
      </c>
      <c r="O9" s="1"/>
      <c r="P9" s="1">
        <v>160456</v>
      </c>
      <c r="Q9" s="1"/>
      <c r="R9" s="1"/>
      <c r="S9" s="1"/>
      <c r="T9" s="1">
        <v>155449</v>
      </c>
      <c r="Y9">
        <v>209405</v>
      </c>
    </row>
    <row r="10" spans="1:26">
      <c r="A10">
        <v>10200</v>
      </c>
      <c r="B10">
        <v>180988</v>
      </c>
      <c r="C10">
        <v>1108.58</v>
      </c>
      <c r="H10" s="1">
        <v>7800</v>
      </c>
      <c r="I10">
        <v>37745</v>
      </c>
      <c r="J10">
        <v>689.04</v>
      </c>
      <c r="O10" s="1"/>
      <c r="Q10" s="1"/>
      <c r="R10" s="1"/>
      <c r="S10" s="1"/>
    </row>
    <row r="11" spans="1:26">
      <c r="H11" s="1">
        <v>9000</v>
      </c>
      <c r="I11">
        <v>58593</v>
      </c>
      <c r="J11">
        <v>389.39</v>
      </c>
      <c r="O11" s="1"/>
      <c r="Q11" s="1"/>
      <c r="R11" s="1"/>
      <c r="S11" s="1"/>
      <c r="T11" s="1"/>
      <c r="Y11">
        <f>AVERAGE(Y5:Y9)</f>
        <v>209450.6</v>
      </c>
      <c r="Z11">
        <f>STDEV(Y5:Y9)</f>
        <v>801.83807592306312</v>
      </c>
    </row>
    <row r="12" spans="1:26">
      <c r="H12" s="1">
        <v>10200</v>
      </c>
      <c r="I12">
        <v>91192</v>
      </c>
      <c r="J12">
        <v>687.09</v>
      </c>
      <c r="O12" s="1"/>
      <c r="P12" s="1"/>
      <c r="Q12" s="1"/>
      <c r="R12" s="1"/>
      <c r="S12" s="1"/>
      <c r="T12" s="1"/>
    </row>
    <row r="13" spans="1:26">
      <c r="O13" s="1"/>
      <c r="P13" s="1"/>
      <c r="Q13" s="1"/>
      <c r="R13" s="1"/>
      <c r="S13" s="1"/>
      <c r="T13" s="1"/>
    </row>
    <row r="14" spans="1:26">
      <c r="O14" s="1"/>
      <c r="P14" s="1">
        <f>AVERAGE(P4:P12)</f>
        <v>170917.4</v>
      </c>
      <c r="Q14" s="1">
        <f>STDEV(P4:P12)</f>
        <v>7320.5211426509795</v>
      </c>
      <c r="R14" s="1"/>
      <c r="S14" s="1"/>
      <c r="T14" s="1">
        <f>AVERAGE(T5:T12)</f>
        <v>154332.79999999999</v>
      </c>
    </row>
    <row r="15" spans="1:26">
      <c r="O15" s="1"/>
      <c r="P15" s="1"/>
      <c r="Q15" s="1"/>
      <c r="R15" s="1"/>
      <c r="S15" s="1"/>
      <c r="T15" s="1"/>
      <c r="Y15" t="s">
        <v>75</v>
      </c>
    </row>
    <row r="16" spans="1:26">
      <c r="O16" s="1"/>
      <c r="P16" s="1">
        <f>P2/P14</f>
        <v>1.2825809426073647</v>
      </c>
      <c r="Q16" s="1"/>
      <c r="R16" s="1"/>
      <c r="S16" s="1"/>
      <c r="T16" s="1">
        <f>P2/T14</f>
        <v>1.4204070683613594</v>
      </c>
      <c r="Y16">
        <v>74761</v>
      </c>
    </row>
    <row r="17" spans="1:28">
      <c r="B17" t="s">
        <v>63</v>
      </c>
      <c r="I17" t="s">
        <v>63</v>
      </c>
      <c r="O17" s="1"/>
      <c r="P17" s="1"/>
      <c r="Q17" s="1"/>
      <c r="R17" s="1"/>
      <c r="S17" s="1"/>
      <c r="T17" s="1"/>
      <c r="Y17">
        <v>88234</v>
      </c>
    </row>
    <row r="18" spans="1:28">
      <c r="O18" s="1"/>
      <c r="P18" s="1"/>
      <c r="Q18" s="1"/>
      <c r="R18" s="1"/>
      <c r="S18" s="1"/>
      <c r="T18" s="1"/>
      <c r="Y18">
        <v>88360</v>
      </c>
    </row>
    <row r="19" spans="1:28">
      <c r="B19" t="s">
        <v>32</v>
      </c>
      <c r="C19" t="s">
        <v>33</v>
      </c>
      <c r="I19" t="s">
        <v>32</v>
      </c>
      <c r="J19" t="s">
        <v>33</v>
      </c>
      <c r="Y19">
        <v>85869</v>
      </c>
    </row>
    <row r="20" spans="1:28">
      <c r="A20">
        <v>3000</v>
      </c>
      <c r="B20">
        <v>8310</v>
      </c>
      <c r="C20">
        <v>21.91</v>
      </c>
      <c r="E20">
        <f>B4/B20</f>
        <v>2.1406738868832731</v>
      </c>
      <c r="H20" s="1">
        <v>3000</v>
      </c>
      <c r="I20">
        <v>4201</v>
      </c>
      <c r="J20">
        <v>979.14</v>
      </c>
      <c r="L20">
        <f>'Hybrid EC2 Benchmarks'!I6/I20</f>
        <v>0.57962389907164957</v>
      </c>
      <c r="Y20">
        <v>77330</v>
      </c>
    </row>
    <row r="21" spans="1:28">
      <c r="A21">
        <v>4200</v>
      </c>
      <c r="B21">
        <v>12347</v>
      </c>
      <c r="C21">
        <v>797.28</v>
      </c>
      <c r="E21">
        <f t="shared" ref="E21:E26" si="0">B5/B21</f>
        <v>2.4333036365108933</v>
      </c>
      <c r="H21" s="1">
        <v>4200</v>
      </c>
      <c r="I21">
        <v>7695</v>
      </c>
      <c r="J21">
        <v>362.57</v>
      </c>
      <c r="L21">
        <f>'Hybrid EC2 Benchmarks'!I7/I21</f>
        <v>0.77115009746588692</v>
      </c>
      <c r="O21" t="s">
        <v>67</v>
      </c>
      <c r="P21" t="s">
        <v>68</v>
      </c>
      <c r="T21" t="s">
        <v>62</v>
      </c>
    </row>
    <row r="22" spans="1:28">
      <c r="A22">
        <v>5400</v>
      </c>
      <c r="B22">
        <v>19466</v>
      </c>
      <c r="C22">
        <v>509.86</v>
      </c>
      <c r="E22">
        <f t="shared" si="0"/>
        <v>2.6370081167163257</v>
      </c>
      <c r="H22" s="1">
        <v>5400</v>
      </c>
      <c r="I22">
        <v>12560</v>
      </c>
      <c r="J22">
        <v>482.32</v>
      </c>
      <c r="L22">
        <f>'Hybrid EC2 Benchmarks'!I8/I22</f>
        <v>0.95931528662420384</v>
      </c>
      <c r="P22" s="1">
        <v>143516</v>
      </c>
      <c r="T22">
        <v>117735</v>
      </c>
      <c r="Y22">
        <f>AVERAGE(Y16:Y20)</f>
        <v>82910.8</v>
      </c>
      <c r="Z22">
        <f>STDEV(Y16:Y20)</f>
        <v>6409.8704121066285</v>
      </c>
      <c r="AB22">
        <f>Y11/Y22</f>
        <v>2.5262161262465201</v>
      </c>
    </row>
    <row r="23" spans="1:28">
      <c r="A23">
        <v>6600</v>
      </c>
      <c r="B23">
        <v>23255</v>
      </c>
      <c r="C23">
        <v>834.28</v>
      </c>
      <c r="E23">
        <f t="shared" si="0"/>
        <v>3.215437540313911</v>
      </c>
      <c r="H23" s="1">
        <v>6600</v>
      </c>
      <c r="I23">
        <v>18581</v>
      </c>
      <c r="J23">
        <v>440.93</v>
      </c>
      <c r="L23">
        <f>'Hybrid EC2 Benchmarks'!I9/I23</f>
        <v>1.1608632474032614</v>
      </c>
      <c r="P23">
        <v>147779</v>
      </c>
      <c r="T23">
        <v>121556</v>
      </c>
    </row>
    <row r="24" spans="1:28">
      <c r="A24">
        <v>7800</v>
      </c>
      <c r="B24">
        <v>31266</v>
      </c>
      <c r="C24">
        <v>908.93</v>
      </c>
      <c r="E24">
        <f t="shared" si="0"/>
        <v>3.5372609224077274</v>
      </c>
      <c r="H24" s="1">
        <v>7800</v>
      </c>
      <c r="I24">
        <v>29963</v>
      </c>
      <c r="J24">
        <v>405.74</v>
      </c>
      <c r="L24">
        <f>'Hybrid EC2 Benchmarks'!I10/I24</f>
        <v>1.2597203217301338</v>
      </c>
      <c r="P24">
        <v>138683</v>
      </c>
      <c r="T24">
        <v>120751</v>
      </c>
    </row>
    <row r="25" spans="1:28">
      <c r="A25">
        <v>9000</v>
      </c>
      <c r="B25">
        <v>35771</v>
      </c>
      <c r="C25">
        <v>1403.99</v>
      </c>
      <c r="E25">
        <f t="shared" si="0"/>
        <v>3.7637471694948421</v>
      </c>
      <c r="H25" s="1">
        <v>9000</v>
      </c>
      <c r="I25">
        <v>45919</v>
      </c>
      <c r="J25">
        <v>584.27</v>
      </c>
      <c r="L25">
        <f>'Hybrid EC2 Benchmarks'!I11/I25</f>
        <v>1.2760077527820728</v>
      </c>
      <c r="P25">
        <v>136432</v>
      </c>
      <c r="T25">
        <v>122354</v>
      </c>
      <c r="Y25" s="1" t="s">
        <v>98</v>
      </c>
    </row>
    <row r="26" spans="1:28">
      <c r="A26">
        <v>10200</v>
      </c>
      <c r="B26">
        <v>45435</v>
      </c>
      <c r="C26">
        <v>1446.05</v>
      </c>
      <c r="E26">
        <f t="shared" si="0"/>
        <v>3.9834488830196983</v>
      </c>
      <c r="H26" s="1">
        <v>10200</v>
      </c>
      <c r="I26">
        <v>101111</v>
      </c>
      <c r="J26">
        <v>211.64</v>
      </c>
      <c r="L26">
        <f>'Hybrid EC2 Benchmarks'!I12/I26</f>
        <v>0.90189989219768374</v>
      </c>
      <c r="P26">
        <v>139137</v>
      </c>
      <c r="T26">
        <v>116938</v>
      </c>
      <c r="Y26">
        <v>57265</v>
      </c>
    </row>
    <row r="27" spans="1:28">
      <c r="Y27">
        <v>54765</v>
      </c>
    </row>
    <row r="28" spans="1:28">
      <c r="P28">
        <f>AVERAGE(P22:P26)</f>
        <v>141109.4</v>
      </c>
      <c r="Q28">
        <f>STDEV(P22:P26)</f>
        <v>4525.7910137345052</v>
      </c>
      <c r="T28">
        <f>AVERAGE(T22:T26)</f>
        <v>119866.8</v>
      </c>
      <c r="Y28">
        <v>53779</v>
      </c>
    </row>
    <row r="29" spans="1:28">
      <c r="P29">
        <f>P2/P28</f>
        <v>1.5535137985137772</v>
      </c>
      <c r="Y29">
        <v>57102</v>
      </c>
    </row>
    <row r="30" spans="1:28">
      <c r="T30">
        <f>P2/T28</f>
        <v>1.8288249957452771</v>
      </c>
      <c r="Y30">
        <v>56833</v>
      </c>
    </row>
    <row r="31" spans="1:28">
      <c r="B31" t="s">
        <v>76</v>
      </c>
      <c r="I31" t="s">
        <v>76</v>
      </c>
    </row>
    <row r="33" spans="1:28">
      <c r="B33" t="s">
        <v>32</v>
      </c>
      <c r="C33" t="s">
        <v>33</v>
      </c>
      <c r="I33" t="s">
        <v>32</v>
      </c>
      <c r="J33" t="s">
        <v>33</v>
      </c>
      <c r="Y33">
        <f>AVERAGE(Y26:Y31)</f>
        <v>55948.800000000003</v>
      </c>
      <c r="Z33">
        <f>STDEV(Y26:Y31)</f>
        <v>1577.4565604161658</v>
      </c>
      <c r="AB33">
        <f>Y11/Y33</f>
        <v>3.7436120167009839</v>
      </c>
    </row>
    <row r="34" spans="1:28">
      <c r="A34">
        <v>3000</v>
      </c>
      <c r="B34">
        <v>7549</v>
      </c>
      <c r="C34">
        <v>66.2</v>
      </c>
      <c r="F34">
        <f>B4/B34</f>
        <v>2.3564710557689761</v>
      </c>
      <c r="H34" s="1">
        <v>3000</v>
      </c>
      <c r="I34">
        <v>4372</v>
      </c>
      <c r="J34">
        <v>621.65</v>
      </c>
      <c r="L34">
        <f>'Hybrid EC2 Benchmarks'!I6/I34</f>
        <v>0.55695333943275394</v>
      </c>
      <c r="O34" t="s">
        <v>71</v>
      </c>
      <c r="P34" t="s">
        <v>68</v>
      </c>
      <c r="T34" t="s">
        <v>62</v>
      </c>
    </row>
    <row r="35" spans="1:28">
      <c r="A35">
        <v>4200</v>
      </c>
      <c r="B35">
        <v>9368</v>
      </c>
      <c r="C35">
        <v>36.64</v>
      </c>
      <c r="F35">
        <f t="shared" ref="F35:F40" si="1">B5/B35</f>
        <v>3.2070879590093937</v>
      </c>
      <c r="H35" s="1">
        <v>4200</v>
      </c>
      <c r="I35">
        <v>8005</v>
      </c>
      <c r="J35">
        <v>708.46</v>
      </c>
      <c r="L35">
        <f>'Hybrid EC2 Benchmarks'!I7/I35</f>
        <v>0.74128669581511553</v>
      </c>
      <c r="P35">
        <v>140290</v>
      </c>
      <c r="T35">
        <v>122022</v>
      </c>
      <c r="Y35" s="1" t="s">
        <v>99</v>
      </c>
    </row>
    <row r="36" spans="1:28">
      <c r="A36">
        <v>5400</v>
      </c>
      <c r="B36">
        <v>14436</v>
      </c>
      <c r="C36">
        <v>47.58</v>
      </c>
      <c r="F36">
        <f t="shared" si="1"/>
        <v>3.5558326406206704</v>
      </c>
      <c r="H36" s="1">
        <v>5400</v>
      </c>
      <c r="I36">
        <v>12978</v>
      </c>
      <c r="J36">
        <v>549.70000000000005</v>
      </c>
      <c r="L36">
        <f>'Hybrid EC2 Benchmarks'!I8/I36</f>
        <v>0.92841732162120516</v>
      </c>
      <c r="P36">
        <v>141798</v>
      </c>
      <c r="T36">
        <v>120328</v>
      </c>
      <c r="Y36">
        <v>43560</v>
      </c>
    </row>
    <row r="37" spans="1:28">
      <c r="A37">
        <v>6600</v>
      </c>
      <c r="B37">
        <v>20848</v>
      </c>
      <c r="C37">
        <v>729.58</v>
      </c>
      <c r="F37">
        <f t="shared" si="1"/>
        <v>3.5866749808135072</v>
      </c>
      <c r="H37" s="1">
        <v>6600</v>
      </c>
      <c r="I37">
        <v>22767</v>
      </c>
      <c r="J37">
        <v>1037.17</v>
      </c>
      <c r="L37">
        <f>'Hybrid EC2 Benchmarks'!I9/I37</f>
        <v>0.94742390301752533</v>
      </c>
      <c r="P37">
        <v>138602</v>
      </c>
      <c r="T37">
        <v>120435</v>
      </c>
      <c r="Y37">
        <v>44240</v>
      </c>
    </row>
    <row r="38" spans="1:28">
      <c r="A38">
        <v>7800</v>
      </c>
      <c r="B38">
        <v>26819</v>
      </c>
      <c r="C38">
        <v>588.82000000000005</v>
      </c>
      <c r="F38">
        <f t="shared" si="1"/>
        <v>4.12379283343898</v>
      </c>
      <c r="H38" s="1">
        <v>7800</v>
      </c>
      <c r="I38">
        <v>26648</v>
      </c>
      <c r="J38">
        <v>199.16</v>
      </c>
      <c r="L38">
        <f>'Hybrid EC2 Benchmarks'!I10/I38</f>
        <v>1.4164290003002102</v>
      </c>
      <c r="P38">
        <v>131204</v>
      </c>
      <c r="T38">
        <v>124068</v>
      </c>
      <c r="Y38">
        <v>42985</v>
      </c>
    </row>
    <row r="39" spans="1:28">
      <c r="A39">
        <v>9000</v>
      </c>
      <c r="B39">
        <v>31510</v>
      </c>
      <c r="C39">
        <v>733.77</v>
      </c>
      <c r="F39">
        <f t="shared" si="1"/>
        <v>4.2727070771183753</v>
      </c>
      <c r="H39" s="1">
        <v>9000</v>
      </c>
      <c r="I39">
        <v>38643</v>
      </c>
      <c r="J39">
        <v>109.15</v>
      </c>
      <c r="L39">
        <f>'Hybrid EC2 Benchmarks'!I11/I39</f>
        <v>1.5162642651968015</v>
      </c>
      <c r="P39">
        <v>135778</v>
      </c>
      <c r="T39">
        <v>115408</v>
      </c>
      <c r="Y39">
        <v>44778</v>
      </c>
    </row>
    <row r="40" spans="1:28">
      <c r="A40">
        <v>10200</v>
      </c>
      <c r="B40">
        <v>36896</v>
      </c>
      <c r="C40">
        <v>1379.13</v>
      </c>
      <c r="F40">
        <f t="shared" si="1"/>
        <v>4.9053555941023417</v>
      </c>
      <c r="H40" s="1">
        <v>10200</v>
      </c>
      <c r="I40">
        <v>60762</v>
      </c>
      <c r="J40">
        <v>970.36</v>
      </c>
      <c r="L40">
        <f>'Hybrid EC2 Benchmarks'!I12/I40</f>
        <v>1.5008064250682993</v>
      </c>
      <c r="Y40">
        <v>45691</v>
      </c>
    </row>
    <row r="41" spans="1:28">
      <c r="P41">
        <f>AVERAGE(P35:P39)</f>
        <v>137534.39999999999</v>
      </c>
      <c r="Q41">
        <f>STDEV(P35:P39)</f>
        <v>4185.3999569933576</v>
      </c>
      <c r="T41">
        <f>AVERAGE(T35:T39)</f>
        <v>120452.2</v>
      </c>
    </row>
    <row r="43" spans="1:28">
      <c r="P43">
        <f>P2/P41</f>
        <v>1.5938950546190627</v>
      </c>
      <c r="T43">
        <f>P2/T41</f>
        <v>1.8199368712236057</v>
      </c>
      <c r="Y43">
        <f>AVERAGE(Y36:Y41)</f>
        <v>44250.8</v>
      </c>
      <c r="Z43">
        <f>STDEV(Y36:Y41)</f>
        <v>1052.5785956402497</v>
      </c>
      <c r="AB43">
        <f>Y11/Y43</f>
        <v>4.7332613195693636</v>
      </c>
    </row>
    <row r="44" spans="1:28">
      <c r="I44" t="s">
        <v>77</v>
      </c>
    </row>
    <row r="45" spans="1:28">
      <c r="B45" t="s">
        <v>77</v>
      </c>
    </row>
    <row r="46" spans="1:28">
      <c r="I46" t="s">
        <v>32</v>
      </c>
      <c r="J46" t="s">
        <v>33</v>
      </c>
    </row>
    <row r="47" spans="1:28">
      <c r="B47" t="s">
        <v>32</v>
      </c>
      <c r="C47" t="s">
        <v>33</v>
      </c>
      <c r="H47" s="1">
        <v>3000</v>
      </c>
      <c r="I47">
        <v>4412</v>
      </c>
      <c r="J47">
        <v>576.23</v>
      </c>
      <c r="L47">
        <f>'Hybrid EC2 Benchmarks'!I6/I47</f>
        <v>0.55190389845874888</v>
      </c>
    </row>
    <row r="48" spans="1:28">
      <c r="A48">
        <v>3000</v>
      </c>
      <c r="B48">
        <v>5697</v>
      </c>
      <c r="C48">
        <v>186.06</v>
      </c>
      <c r="F48">
        <f>B4/B48</f>
        <v>3.122520624890293</v>
      </c>
      <c r="H48" s="1">
        <v>4200</v>
      </c>
      <c r="I48">
        <v>8253</v>
      </c>
      <c r="J48">
        <v>1280.45</v>
      </c>
      <c r="L48">
        <f>'Hybrid EC2 Benchmarks'!I7/I48</f>
        <v>0.7190112686295892</v>
      </c>
    </row>
    <row r="49" spans="1:12">
      <c r="A49">
        <v>4200</v>
      </c>
      <c r="B49">
        <v>6881</v>
      </c>
      <c r="C49">
        <v>197.84</v>
      </c>
      <c r="F49">
        <f t="shared" ref="F49:F54" si="2">B5/B49</f>
        <v>4.3662258392675479</v>
      </c>
      <c r="H49" s="1">
        <v>5400</v>
      </c>
      <c r="I49">
        <v>13232</v>
      </c>
      <c r="J49">
        <v>825.75</v>
      </c>
      <c r="L49">
        <f>'Hybrid EC2 Benchmarks'!I8/I49</f>
        <v>0.91059552599758165</v>
      </c>
    </row>
    <row r="50" spans="1:12">
      <c r="A50">
        <v>5400</v>
      </c>
      <c r="B50">
        <v>11126</v>
      </c>
      <c r="C50">
        <v>204.39</v>
      </c>
      <c r="F50">
        <f t="shared" si="2"/>
        <v>4.6136976451554919</v>
      </c>
      <c r="H50" s="1">
        <v>6600</v>
      </c>
      <c r="I50">
        <v>19494</v>
      </c>
      <c r="J50">
        <v>439.46</v>
      </c>
      <c r="L50">
        <f>'Hybrid EC2 Benchmarks'!I9/I50</f>
        <v>1.1064943059402894</v>
      </c>
    </row>
    <row r="51" spans="1:12">
      <c r="A51">
        <v>6600</v>
      </c>
      <c r="B51">
        <v>16781</v>
      </c>
      <c r="C51">
        <v>682.29</v>
      </c>
      <c r="F51">
        <f t="shared" si="2"/>
        <v>4.4559323043918715</v>
      </c>
      <c r="H51" s="1">
        <v>7800</v>
      </c>
      <c r="I51">
        <v>27369</v>
      </c>
      <c r="J51">
        <v>1330.29</v>
      </c>
      <c r="L51">
        <f>'Hybrid EC2 Benchmarks'!I10/I51</f>
        <v>1.3791150571814828</v>
      </c>
    </row>
    <row r="52" spans="1:12">
      <c r="A52">
        <v>7800</v>
      </c>
      <c r="B52">
        <v>23993</v>
      </c>
      <c r="C52">
        <v>219.23</v>
      </c>
      <c r="F52">
        <f t="shared" si="2"/>
        <v>4.6095111074063269</v>
      </c>
      <c r="H52" s="1">
        <v>9000</v>
      </c>
      <c r="I52">
        <v>36060</v>
      </c>
      <c r="J52">
        <v>401.26</v>
      </c>
      <c r="L52">
        <f>'Hybrid EC2 Benchmarks'!I11/I52</f>
        <v>1.6248752079866888</v>
      </c>
    </row>
    <row r="53" spans="1:12">
      <c r="A53">
        <v>9000</v>
      </c>
      <c r="B53">
        <v>28623</v>
      </c>
      <c r="C53">
        <v>289.45999999999998</v>
      </c>
      <c r="F53">
        <f t="shared" si="2"/>
        <v>4.7036648848827864</v>
      </c>
      <c r="H53" s="1">
        <v>10200</v>
      </c>
      <c r="I53">
        <v>53533</v>
      </c>
      <c r="J53">
        <v>697.73</v>
      </c>
      <c r="L53">
        <f>'Hybrid EC2 Benchmarks'!I12/I53</f>
        <v>1.7034726243625427</v>
      </c>
    </row>
    <row r="54" spans="1:12">
      <c r="A54">
        <v>10200</v>
      </c>
      <c r="B54">
        <v>35330</v>
      </c>
      <c r="C54">
        <v>422.61</v>
      </c>
      <c r="F54">
        <f t="shared" si="2"/>
        <v>5.122785168412114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showRuler="0" topLeftCell="A32" workbookViewId="0">
      <selection activeCell="E52" sqref="E52"/>
    </sheetView>
  </sheetViews>
  <sheetFormatPr baseColWidth="10" defaultRowHeight="15" x14ac:dyDescent="0"/>
  <sheetData>
    <row r="2" spans="1:14">
      <c r="A2" t="s">
        <v>73</v>
      </c>
      <c r="B2" t="s">
        <v>79</v>
      </c>
      <c r="G2" t="s">
        <v>80</v>
      </c>
      <c r="M2" t="s">
        <v>81</v>
      </c>
    </row>
    <row r="4" spans="1:14">
      <c r="A4" t="s">
        <v>84</v>
      </c>
      <c r="B4" t="s">
        <v>32</v>
      </c>
      <c r="C4" t="s">
        <v>33</v>
      </c>
      <c r="H4" t="s">
        <v>32</v>
      </c>
      <c r="I4" t="s">
        <v>33</v>
      </c>
    </row>
    <row r="5" spans="1:14">
      <c r="A5" s="1">
        <v>3000</v>
      </c>
      <c r="B5">
        <v>18689</v>
      </c>
      <c r="C5">
        <v>403.94</v>
      </c>
      <c r="G5">
        <v>3000</v>
      </c>
      <c r="H5">
        <v>6903</v>
      </c>
      <c r="I5">
        <v>4.41</v>
      </c>
      <c r="M5">
        <v>191200</v>
      </c>
    </row>
    <row r="6" spans="1:14">
      <c r="A6" s="1">
        <v>4200</v>
      </c>
      <c r="B6">
        <v>31318</v>
      </c>
      <c r="C6">
        <v>688.1</v>
      </c>
      <c r="G6">
        <v>4200</v>
      </c>
      <c r="H6">
        <v>14923</v>
      </c>
      <c r="I6">
        <v>3.61</v>
      </c>
      <c r="M6">
        <v>191222</v>
      </c>
    </row>
    <row r="7" spans="1:14">
      <c r="A7" s="1">
        <v>5400</v>
      </c>
      <c r="B7">
        <v>50755</v>
      </c>
      <c r="C7">
        <v>652.70000000000005</v>
      </c>
      <c r="G7">
        <v>5400</v>
      </c>
      <c r="H7">
        <v>26761</v>
      </c>
      <c r="I7">
        <v>14.72</v>
      </c>
      <c r="M7">
        <v>191616</v>
      </c>
    </row>
    <row r="8" spans="1:14">
      <c r="A8" s="1">
        <v>6600</v>
      </c>
      <c r="B8">
        <v>76553</v>
      </c>
      <c r="C8">
        <v>1260.6300000000001</v>
      </c>
      <c r="G8">
        <v>6600</v>
      </c>
      <c r="H8">
        <v>43919</v>
      </c>
      <c r="I8">
        <v>7.78</v>
      </c>
      <c r="M8">
        <v>192566</v>
      </c>
    </row>
    <row r="9" spans="1:14">
      <c r="A9" s="1">
        <v>7800</v>
      </c>
      <c r="B9">
        <v>112256</v>
      </c>
      <c r="C9">
        <v>813.93</v>
      </c>
      <c r="G9">
        <v>7800</v>
      </c>
      <c r="H9">
        <v>65367</v>
      </c>
      <c r="I9">
        <v>170.34</v>
      </c>
      <c r="M9">
        <v>193402</v>
      </c>
    </row>
    <row r="10" spans="1:14">
      <c r="A10" s="1">
        <v>9000</v>
      </c>
      <c r="B10">
        <v>135185</v>
      </c>
      <c r="C10">
        <v>1124.9000000000001</v>
      </c>
      <c r="G10">
        <v>9000</v>
      </c>
      <c r="H10">
        <v>97071</v>
      </c>
      <c r="I10">
        <v>1206.8</v>
      </c>
    </row>
    <row r="11" spans="1:14">
      <c r="A11" s="1">
        <v>10200</v>
      </c>
      <c r="B11">
        <v>181953</v>
      </c>
      <c r="C11">
        <v>884.63</v>
      </c>
      <c r="G11">
        <v>10200</v>
      </c>
      <c r="H11">
        <v>135850</v>
      </c>
      <c r="I11">
        <v>844.7</v>
      </c>
      <c r="M11">
        <f>AVERAGE(M5:M9)</f>
        <v>192001.2</v>
      </c>
      <c r="N11">
        <f>STDEV(M5:M9)</f>
        <v>958.99593325519368</v>
      </c>
    </row>
    <row r="16" spans="1:14">
      <c r="A16" t="s">
        <v>85</v>
      </c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9540</v>
      </c>
      <c r="C17">
        <v>165.48</v>
      </c>
      <c r="E17">
        <f>B5/B17</f>
        <v>1.9590146750524109</v>
      </c>
      <c r="G17">
        <v>3000</v>
      </c>
      <c r="H17">
        <v>5532</v>
      </c>
      <c r="I17">
        <v>127.33</v>
      </c>
      <c r="K17">
        <f t="shared" ref="K17:K22" si="0">H5/H17</f>
        <v>1.2478308026030369</v>
      </c>
      <c r="M17">
        <v>122170</v>
      </c>
    </row>
    <row r="18" spans="1:16">
      <c r="A18">
        <v>4200</v>
      </c>
      <c r="B18">
        <v>16167</v>
      </c>
      <c r="C18">
        <v>317.55</v>
      </c>
      <c r="E18">
        <f t="shared" ref="E18:E23" si="1">B6/B18</f>
        <v>1.9371559349291767</v>
      </c>
      <c r="G18">
        <v>4200</v>
      </c>
      <c r="H18">
        <v>11724</v>
      </c>
      <c r="I18">
        <v>280.5</v>
      </c>
      <c r="K18">
        <f t="shared" si="0"/>
        <v>1.2728590924599112</v>
      </c>
      <c r="M18">
        <v>112615</v>
      </c>
    </row>
    <row r="19" spans="1:16">
      <c r="A19">
        <v>5400</v>
      </c>
      <c r="B19">
        <v>26507</v>
      </c>
      <c r="C19">
        <v>172.6</v>
      </c>
      <c r="E19">
        <f t="shared" si="1"/>
        <v>1.9147772286565812</v>
      </c>
      <c r="G19">
        <v>5400</v>
      </c>
      <c r="H19">
        <v>19792</v>
      </c>
      <c r="I19">
        <v>337.54</v>
      </c>
      <c r="K19">
        <f t="shared" si="0"/>
        <v>1.3521119644300728</v>
      </c>
      <c r="M19">
        <v>111217</v>
      </c>
    </row>
    <row r="20" spans="1:16">
      <c r="A20">
        <v>6600</v>
      </c>
      <c r="B20">
        <v>38680</v>
      </c>
      <c r="C20">
        <v>114.8</v>
      </c>
      <c r="E20">
        <f t="shared" si="1"/>
        <v>1.9791365046535678</v>
      </c>
      <c r="G20">
        <v>6600</v>
      </c>
      <c r="H20">
        <v>30961</v>
      </c>
      <c r="I20">
        <v>406.54</v>
      </c>
      <c r="K20">
        <f t="shared" si="0"/>
        <v>1.4185265333807047</v>
      </c>
      <c r="M20">
        <v>111898</v>
      </c>
    </row>
    <row r="21" spans="1:16">
      <c r="A21">
        <v>7800</v>
      </c>
      <c r="B21">
        <v>59724</v>
      </c>
      <c r="C21">
        <v>396.6</v>
      </c>
      <c r="E21">
        <f t="shared" si="1"/>
        <v>1.8795793985667404</v>
      </c>
      <c r="G21">
        <v>7800</v>
      </c>
      <c r="H21">
        <v>45046</v>
      </c>
      <c r="I21">
        <v>459.4</v>
      </c>
      <c r="K21">
        <f>H9/H21</f>
        <v>1.4511166363273098</v>
      </c>
      <c r="M21">
        <v>116509</v>
      </c>
    </row>
    <row r="22" spans="1:16">
      <c r="A22">
        <v>9000</v>
      </c>
      <c r="B22">
        <v>69942</v>
      </c>
      <c r="C22">
        <v>412.2</v>
      </c>
      <c r="E22">
        <f t="shared" si="1"/>
        <v>1.9328157616310657</v>
      </c>
      <c r="G22">
        <v>9000</v>
      </c>
      <c r="H22">
        <v>65798</v>
      </c>
      <c r="I22">
        <v>801.2</v>
      </c>
      <c r="K22">
        <f t="shared" si="0"/>
        <v>1.4752880026748534</v>
      </c>
    </row>
    <row r="23" spans="1:16">
      <c r="A23">
        <v>10200</v>
      </c>
      <c r="B23">
        <v>95469</v>
      </c>
      <c r="C23">
        <v>701.2</v>
      </c>
      <c r="E23">
        <f t="shared" si="1"/>
        <v>1.9058856801684316</v>
      </c>
      <c r="G23">
        <v>10200</v>
      </c>
      <c r="H23">
        <v>89560</v>
      </c>
      <c r="I23">
        <v>306.60000000000002</v>
      </c>
      <c r="K23">
        <f>H11/H23</f>
        <v>1.5168602054488611</v>
      </c>
    </row>
    <row r="24" spans="1:16">
      <c r="M24">
        <f>AVERAGE(M17:M21)</f>
        <v>114881.8</v>
      </c>
      <c r="N24">
        <f>STDEV(M17:M21)</f>
        <v>4561.7387803336569</v>
      </c>
      <c r="P24">
        <f>M11/M24</f>
        <v>1.6712934511819975</v>
      </c>
    </row>
    <row r="29" spans="1:16">
      <c r="A29" s="1" t="s">
        <v>86</v>
      </c>
      <c r="B29" s="1" t="s">
        <v>32</v>
      </c>
      <c r="C29" s="1" t="s">
        <v>33</v>
      </c>
      <c r="D29" s="1"/>
      <c r="E29" s="1"/>
      <c r="F29" s="1"/>
      <c r="G29" s="1"/>
      <c r="H29" s="1" t="s">
        <v>32</v>
      </c>
      <c r="I29" s="1" t="s">
        <v>33</v>
      </c>
      <c r="J29" s="1"/>
      <c r="K29" s="1"/>
      <c r="L29" s="1"/>
      <c r="M29" s="1">
        <v>87943</v>
      </c>
      <c r="N29" s="1"/>
      <c r="O29" s="1"/>
      <c r="P29" s="1"/>
    </row>
    <row r="30" spans="1:16">
      <c r="A30" s="1">
        <v>3000</v>
      </c>
      <c r="B30" s="1">
        <v>6539.6</v>
      </c>
      <c r="C30">
        <v>283.74</v>
      </c>
      <c r="E30" s="1">
        <f>B5/B30</f>
        <v>2.8578200501559725</v>
      </c>
      <c r="F30" s="1"/>
      <c r="G30" s="1">
        <v>3000</v>
      </c>
      <c r="H30">
        <v>5348</v>
      </c>
      <c r="I30">
        <v>167.82</v>
      </c>
      <c r="K30" s="1">
        <f>H5/H30</f>
        <v>1.2907629020194464</v>
      </c>
      <c r="L30" s="1"/>
      <c r="M30" s="1">
        <v>86322</v>
      </c>
      <c r="N30" s="1"/>
      <c r="O30" s="1"/>
      <c r="P30" s="1"/>
    </row>
    <row r="31" spans="1:16">
      <c r="A31" s="1">
        <v>4200</v>
      </c>
      <c r="B31" s="1">
        <v>10506.5</v>
      </c>
      <c r="C31" s="1">
        <v>247.5</v>
      </c>
      <c r="E31" s="1">
        <f t="shared" ref="E31:E36" si="2">B6/B31</f>
        <v>2.9808213962784942</v>
      </c>
      <c r="F31" s="1"/>
      <c r="G31" s="1">
        <v>4200</v>
      </c>
      <c r="H31" s="1">
        <v>11014.5</v>
      </c>
      <c r="I31" s="1">
        <v>122.5</v>
      </c>
      <c r="K31" s="1">
        <f t="shared" ref="K31:K36" si="3">H6/H31</f>
        <v>1.3548504244405102</v>
      </c>
      <c r="L31" s="1"/>
      <c r="M31" s="1">
        <v>91623</v>
      </c>
      <c r="N31" s="1"/>
      <c r="O31" s="1"/>
      <c r="P31" s="1"/>
    </row>
    <row r="32" spans="1:16">
      <c r="A32" s="1">
        <v>5400</v>
      </c>
      <c r="B32" s="1">
        <v>17158.5</v>
      </c>
      <c r="C32" s="1">
        <v>27.5</v>
      </c>
      <c r="E32" s="1">
        <f t="shared" si="2"/>
        <v>2.9580091499839729</v>
      </c>
      <c r="F32" s="1"/>
      <c r="G32" s="1">
        <v>5400</v>
      </c>
      <c r="H32" s="1">
        <v>17879.5</v>
      </c>
      <c r="I32" s="1">
        <v>230</v>
      </c>
      <c r="K32" s="1">
        <f t="shared" si="3"/>
        <v>1.4967420789171957</v>
      </c>
      <c r="L32" s="1"/>
      <c r="M32" s="1">
        <v>87810</v>
      </c>
      <c r="N32" s="1"/>
      <c r="O32" s="1"/>
      <c r="P32" s="1"/>
    </row>
    <row r="33" spans="1:16">
      <c r="A33" s="1">
        <v>6600</v>
      </c>
      <c r="B33" s="1">
        <v>27609.5</v>
      </c>
      <c r="C33" s="1">
        <v>874.5</v>
      </c>
      <c r="E33" s="1">
        <f t="shared" si="2"/>
        <v>2.772705047175791</v>
      </c>
      <c r="F33" s="1"/>
      <c r="G33" s="1">
        <v>6600</v>
      </c>
      <c r="H33" s="1">
        <v>28910.5</v>
      </c>
      <c r="I33" s="1">
        <v>500.5</v>
      </c>
      <c r="K33" s="1">
        <f t="shared" si="3"/>
        <v>1.5191366458553122</v>
      </c>
      <c r="L33" s="1"/>
      <c r="M33" s="1">
        <v>89637</v>
      </c>
      <c r="N33" s="1"/>
      <c r="O33" s="1"/>
      <c r="P33" s="1"/>
    </row>
    <row r="34" spans="1:16">
      <c r="A34" s="1">
        <v>7800</v>
      </c>
      <c r="B34" s="1">
        <v>40800.5</v>
      </c>
      <c r="C34" s="1">
        <v>1461.5</v>
      </c>
      <c r="E34" s="1">
        <f t="shared" si="2"/>
        <v>2.7513388316319651</v>
      </c>
      <c r="F34" s="1"/>
      <c r="G34" s="1">
        <v>7800</v>
      </c>
      <c r="H34" s="1">
        <v>41090.5</v>
      </c>
      <c r="I34" s="1">
        <v>563</v>
      </c>
      <c r="K34" s="1">
        <f t="shared" si="3"/>
        <v>1.5908056606758254</v>
      </c>
      <c r="L34" s="1"/>
      <c r="M34" s="1"/>
      <c r="N34" s="1"/>
      <c r="O34" s="1"/>
      <c r="P34" s="1"/>
    </row>
    <row r="35" spans="1:16">
      <c r="A35" s="1">
        <v>9000</v>
      </c>
      <c r="B35" s="1">
        <v>47847.8</v>
      </c>
      <c r="C35">
        <v>1013.6</v>
      </c>
      <c r="E35" s="1">
        <f t="shared" si="2"/>
        <v>2.8253127625512562</v>
      </c>
      <c r="F35" s="1"/>
      <c r="G35" s="1">
        <v>9000</v>
      </c>
      <c r="H35" s="1">
        <v>57772</v>
      </c>
      <c r="I35" s="1">
        <v>312.5</v>
      </c>
      <c r="K35" s="1">
        <f t="shared" si="3"/>
        <v>1.6802430243024302</v>
      </c>
      <c r="L35" s="1"/>
      <c r="M35" s="1"/>
      <c r="N35" s="1"/>
      <c r="O35" s="1"/>
      <c r="P35" s="1"/>
    </row>
    <row r="36" spans="1:16">
      <c r="A36" s="1">
        <v>10200</v>
      </c>
      <c r="B36" s="1">
        <v>64798.5</v>
      </c>
      <c r="C36">
        <v>1634.12</v>
      </c>
      <c r="E36" s="1">
        <f t="shared" si="2"/>
        <v>2.8079816662422741</v>
      </c>
      <c r="F36" s="1"/>
      <c r="G36" s="1">
        <v>10200</v>
      </c>
      <c r="H36" s="1">
        <v>79647</v>
      </c>
      <c r="I36" s="1">
        <v>521.5</v>
      </c>
      <c r="K36" s="1">
        <f t="shared" si="3"/>
        <v>1.7056511858575967</v>
      </c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f>AVERAGE(M29:M35)</f>
        <v>88667</v>
      </c>
      <c r="N37" s="1">
        <f>STDEV(M29:M36)</f>
        <v>2027.096815645469</v>
      </c>
      <c r="O37" s="1"/>
      <c r="P37" s="1">
        <f>M11/M37</f>
        <v>2.1654189269965154</v>
      </c>
    </row>
    <row r="38" spans="1:16">
      <c r="E38" s="1">
        <f>AVERAGE(E30:E36)</f>
        <v>2.8505698434313897</v>
      </c>
    </row>
    <row r="42" spans="1:16">
      <c r="A42" s="1" t="s">
        <v>107</v>
      </c>
      <c r="B42" s="1" t="s">
        <v>32</v>
      </c>
      <c r="C42" s="1" t="s">
        <v>33</v>
      </c>
      <c r="D42" s="1"/>
      <c r="E42" s="1"/>
      <c r="F42" s="1"/>
      <c r="G42" s="1"/>
      <c r="H42" s="1" t="s">
        <v>32</v>
      </c>
      <c r="I42" s="1" t="s">
        <v>33</v>
      </c>
      <c r="J42" s="1"/>
      <c r="K42" s="1"/>
      <c r="L42" s="1"/>
      <c r="M42" s="1"/>
      <c r="N42" s="1"/>
      <c r="O42" s="1"/>
      <c r="P42" s="1"/>
    </row>
    <row r="43" spans="1:16">
      <c r="A43" s="1">
        <v>3000</v>
      </c>
      <c r="B43" s="1">
        <v>5109</v>
      </c>
      <c r="C43" s="1">
        <v>96</v>
      </c>
      <c r="E43" s="1">
        <f>B5/B43</f>
        <v>3.6580544137796047</v>
      </c>
      <c r="F43" s="1"/>
      <c r="G43" s="1">
        <v>3000</v>
      </c>
      <c r="H43" s="1">
        <v>5267</v>
      </c>
      <c r="I43" s="1">
        <v>87</v>
      </c>
      <c r="K43" s="1">
        <f>H5/H43</f>
        <v>1.3106132523258021</v>
      </c>
      <c r="L43" s="1"/>
      <c r="M43" s="1">
        <v>84360</v>
      </c>
      <c r="N43" s="1"/>
      <c r="O43" s="1"/>
      <c r="P43" s="1"/>
    </row>
    <row r="44" spans="1:16">
      <c r="A44" s="1">
        <v>4200</v>
      </c>
      <c r="B44" s="1">
        <v>8238.5</v>
      </c>
      <c r="C44" s="1">
        <v>43.5</v>
      </c>
      <c r="E44" s="1">
        <f t="shared" ref="E44:E49" si="4">B6/B44</f>
        <v>3.801420161437155</v>
      </c>
      <c r="F44" s="1"/>
      <c r="G44" s="1">
        <v>4200</v>
      </c>
      <c r="H44" s="1">
        <v>10829</v>
      </c>
      <c r="I44" s="1">
        <v>18</v>
      </c>
      <c r="K44" s="1">
        <f t="shared" ref="K44:K49" si="5">H6/H44</f>
        <v>1.3780589158740419</v>
      </c>
      <c r="L44" s="1"/>
      <c r="M44" s="1">
        <v>79238</v>
      </c>
      <c r="N44" s="1"/>
      <c r="O44" s="1"/>
      <c r="P44" s="1"/>
    </row>
    <row r="45" spans="1:16">
      <c r="A45" s="1">
        <v>5400</v>
      </c>
      <c r="B45" s="1">
        <v>13386</v>
      </c>
      <c r="C45" s="1">
        <v>256</v>
      </c>
      <c r="E45" s="1">
        <f t="shared" si="4"/>
        <v>3.7916479904377707</v>
      </c>
      <c r="F45" s="1"/>
      <c r="G45" s="1">
        <v>5400</v>
      </c>
      <c r="H45" s="1">
        <v>17896</v>
      </c>
      <c r="I45" s="1">
        <v>627</v>
      </c>
      <c r="K45" s="1">
        <f t="shared" si="5"/>
        <v>1.4953620920876174</v>
      </c>
      <c r="L45" s="1"/>
      <c r="M45" s="1">
        <v>86598</v>
      </c>
      <c r="N45" s="1"/>
      <c r="O45" s="1"/>
      <c r="P45" s="1"/>
    </row>
    <row r="46" spans="1:16">
      <c r="A46" s="1">
        <v>6600</v>
      </c>
      <c r="B46" s="1">
        <v>20368</v>
      </c>
      <c r="C46" s="1">
        <v>461</v>
      </c>
      <c r="E46" s="1">
        <f t="shared" si="4"/>
        <v>3.7584937156323646</v>
      </c>
      <c r="F46" s="1"/>
      <c r="G46" s="1">
        <v>6600</v>
      </c>
      <c r="H46" s="1">
        <v>28055</v>
      </c>
      <c r="I46" s="1">
        <v>775</v>
      </c>
      <c r="K46" s="1">
        <f t="shared" si="5"/>
        <v>1.5654607021921225</v>
      </c>
      <c r="L46" s="1"/>
      <c r="M46" s="1">
        <v>85433</v>
      </c>
      <c r="N46" s="1"/>
      <c r="O46" s="1"/>
      <c r="P46" s="1"/>
    </row>
    <row r="47" spans="1:16">
      <c r="A47" s="1">
        <v>7800</v>
      </c>
      <c r="B47" s="1">
        <v>30488.5</v>
      </c>
      <c r="C47" s="1">
        <v>342.5</v>
      </c>
      <c r="E47" s="1">
        <f t="shared" si="4"/>
        <v>3.6819128523869655</v>
      </c>
      <c r="F47" s="1"/>
      <c r="G47" s="1">
        <v>7800</v>
      </c>
      <c r="H47" s="1">
        <v>40822</v>
      </c>
      <c r="I47" s="1">
        <v>350</v>
      </c>
      <c r="K47" s="1">
        <f t="shared" si="5"/>
        <v>1.6012689236196169</v>
      </c>
      <c r="L47" s="1"/>
      <c r="M47" s="1">
        <v>86319</v>
      </c>
      <c r="N47" s="1"/>
      <c r="O47" s="1"/>
      <c r="P47" s="1"/>
    </row>
    <row r="48" spans="1:16">
      <c r="A48" s="1">
        <v>9000</v>
      </c>
      <c r="B48" s="1">
        <v>36332.5</v>
      </c>
      <c r="C48" s="1">
        <v>460.5</v>
      </c>
      <c r="E48" s="1">
        <f t="shared" si="4"/>
        <v>3.7207734122342258</v>
      </c>
      <c r="F48" s="1"/>
      <c r="G48" s="1">
        <v>9000</v>
      </c>
      <c r="H48" s="1">
        <v>55901</v>
      </c>
      <c r="I48" s="1">
        <v>553</v>
      </c>
      <c r="K48" s="1">
        <f t="shared" si="5"/>
        <v>1.736480563853956</v>
      </c>
      <c r="L48" s="1"/>
      <c r="M48" s="1"/>
      <c r="N48" s="1"/>
      <c r="O48" s="1"/>
      <c r="P48" s="1"/>
    </row>
    <row r="49" spans="1:16">
      <c r="A49" s="1">
        <v>10200</v>
      </c>
      <c r="B49" s="1">
        <v>48747</v>
      </c>
      <c r="C49" s="1">
        <v>540</v>
      </c>
      <c r="E49" s="1">
        <f t="shared" si="4"/>
        <v>3.7325989291648716</v>
      </c>
      <c r="F49" s="1"/>
      <c r="G49" s="1">
        <v>10200</v>
      </c>
      <c r="H49" s="1">
        <v>77299.5</v>
      </c>
      <c r="I49" s="1">
        <v>952.5</v>
      </c>
      <c r="K49" s="1">
        <f t="shared" si="5"/>
        <v>1.7574499188222434</v>
      </c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>
        <f>AVERAGE(M43:M49)</f>
        <v>84389.6</v>
      </c>
      <c r="N50" s="1">
        <f>STDEV(M43:M49)</f>
        <v>3009.4915351268223</v>
      </c>
      <c r="O50" s="1"/>
      <c r="P50" s="1">
        <f>M11/M50</f>
        <v>2.2751760880487644</v>
      </c>
    </row>
    <row r="51" spans="1:16">
      <c r="E51" s="1">
        <f>AVERAGE(E43:E49)</f>
        <v>3.7349859250104229</v>
      </c>
    </row>
    <row r="55" spans="1:16">
      <c r="A55" s="1" t="s">
        <v>106</v>
      </c>
      <c r="B55" s="1" t="s">
        <v>32</v>
      </c>
      <c r="C55" s="1" t="s">
        <v>33</v>
      </c>
      <c r="D55" s="1"/>
      <c r="E55" s="1"/>
      <c r="F55" s="1"/>
      <c r="G55" s="1"/>
      <c r="H55" s="1" t="s">
        <v>32</v>
      </c>
      <c r="I55" s="1" t="s">
        <v>33</v>
      </c>
      <c r="J55" s="1"/>
      <c r="K55" s="1"/>
      <c r="L55" s="1"/>
      <c r="M55" s="1"/>
      <c r="N55" s="1"/>
      <c r="O55" s="1"/>
      <c r="P55" s="1"/>
    </row>
    <row r="56" spans="1:16">
      <c r="A56" s="1">
        <v>3000</v>
      </c>
      <c r="B56" s="1">
        <v>4895.5</v>
      </c>
      <c r="C56">
        <v>141.5</v>
      </c>
      <c r="E56" s="1">
        <f>B5/B56</f>
        <v>3.8175875804310082</v>
      </c>
      <c r="F56" s="1"/>
      <c r="G56" s="1">
        <v>3000</v>
      </c>
      <c r="H56" s="1">
        <v>5085</v>
      </c>
      <c r="I56">
        <v>118</v>
      </c>
      <c r="K56" s="1">
        <f>H5/H56</f>
        <v>1.3575221238938053</v>
      </c>
      <c r="L56" s="1"/>
      <c r="M56" s="1">
        <v>81964</v>
      </c>
      <c r="N56" s="1"/>
      <c r="O56" s="1"/>
      <c r="P56" s="1"/>
    </row>
    <row r="57" spans="1:16">
      <c r="A57" s="1">
        <v>4200</v>
      </c>
      <c r="B57" s="1">
        <v>7803</v>
      </c>
      <c r="C57">
        <v>47</v>
      </c>
      <c r="E57" s="1">
        <f t="shared" ref="E57:E62" si="6">B6/B57</f>
        <v>4.01358451877483</v>
      </c>
      <c r="F57" s="1"/>
      <c r="G57" s="1">
        <v>4200</v>
      </c>
      <c r="H57" s="1">
        <v>9961.5</v>
      </c>
      <c r="I57">
        <v>6.5</v>
      </c>
      <c r="K57" s="1">
        <f t="shared" ref="K57:K62" si="7">H6/H57</f>
        <v>1.4980675601064097</v>
      </c>
      <c r="L57" s="1"/>
      <c r="M57" s="1">
        <v>83829</v>
      </c>
      <c r="N57" s="1"/>
      <c r="O57" s="1"/>
      <c r="P57" s="1"/>
    </row>
    <row r="58" spans="1:16">
      <c r="A58" s="1">
        <v>5400</v>
      </c>
      <c r="B58" s="1">
        <v>12711.5</v>
      </c>
      <c r="C58">
        <v>60.5</v>
      </c>
      <c r="E58" s="1">
        <f t="shared" si="6"/>
        <v>3.9928411281123393</v>
      </c>
      <c r="F58" s="1"/>
      <c r="G58" s="1">
        <v>5400</v>
      </c>
      <c r="H58" s="1">
        <v>16845.5</v>
      </c>
      <c r="I58">
        <v>12.5</v>
      </c>
      <c r="K58" s="1">
        <f t="shared" si="7"/>
        <v>1.5886141699563681</v>
      </c>
      <c r="L58" s="1"/>
      <c r="M58" s="1">
        <v>78728</v>
      </c>
      <c r="N58" s="1"/>
      <c r="O58" s="1"/>
      <c r="P58" s="1"/>
    </row>
    <row r="59" spans="1:16">
      <c r="A59" s="1">
        <v>6600</v>
      </c>
      <c r="B59" s="1">
        <v>19180.5</v>
      </c>
      <c r="C59">
        <v>284.5</v>
      </c>
      <c r="E59" s="1">
        <f t="shared" si="6"/>
        <v>3.9911889679622532</v>
      </c>
      <c r="F59" s="1"/>
      <c r="G59" s="1">
        <v>6600</v>
      </c>
      <c r="H59" s="1">
        <v>26449.5</v>
      </c>
      <c r="I59">
        <v>702.5</v>
      </c>
      <c r="K59" s="1">
        <f t="shared" si="7"/>
        <v>1.6604850753322369</v>
      </c>
      <c r="L59" s="1"/>
      <c r="M59" s="1">
        <v>79847</v>
      </c>
      <c r="N59" s="1"/>
      <c r="O59" s="1"/>
      <c r="P59" s="1"/>
    </row>
    <row r="60" spans="1:16">
      <c r="A60" s="1">
        <v>7800</v>
      </c>
      <c r="B60" s="1">
        <v>29474.5</v>
      </c>
      <c r="C60">
        <v>45.5</v>
      </c>
      <c r="E60" s="1">
        <f t="shared" si="6"/>
        <v>3.8085802982238883</v>
      </c>
      <c r="F60" s="1"/>
      <c r="G60" s="1">
        <v>7800</v>
      </c>
      <c r="H60" s="1">
        <v>39130.5</v>
      </c>
      <c r="I60">
        <v>2442.5</v>
      </c>
      <c r="K60" s="1">
        <f t="shared" si="7"/>
        <v>1.6704872158546402</v>
      </c>
      <c r="L60" s="1"/>
      <c r="M60" s="1">
        <v>81938</v>
      </c>
      <c r="N60" s="1"/>
      <c r="O60" s="1"/>
      <c r="P60" s="1"/>
    </row>
    <row r="61" spans="1:16">
      <c r="A61" s="1">
        <v>9000</v>
      </c>
      <c r="B61" s="1">
        <v>34710.5</v>
      </c>
      <c r="C61">
        <v>440.5</v>
      </c>
      <c r="E61" s="1">
        <f t="shared" si="6"/>
        <v>3.8946428314198873</v>
      </c>
      <c r="F61" s="1"/>
      <c r="G61" s="1">
        <v>9000</v>
      </c>
      <c r="H61" s="1">
        <v>58479</v>
      </c>
      <c r="I61">
        <v>481</v>
      </c>
      <c r="K61" s="1">
        <f t="shared" si="7"/>
        <v>1.6599292053557688</v>
      </c>
      <c r="L61" s="1"/>
      <c r="M61" s="1"/>
      <c r="N61" s="1"/>
      <c r="O61" s="1"/>
      <c r="P61" s="1"/>
    </row>
    <row r="62" spans="1:16">
      <c r="A62" s="1">
        <v>10200</v>
      </c>
      <c r="B62" s="1">
        <v>46603.5</v>
      </c>
      <c r="C62">
        <v>521.5</v>
      </c>
      <c r="E62" s="1">
        <f t="shared" si="6"/>
        <v>3.9042775757185617</v>
      </c>
      <c r="F62" s="1"/>
      <c r="G62" s="1">
        <v>10200</v>
      </c>
      <c r="H62" s="1">
        <v>78831.5</v>
      </c>
      <c r="I62">
        <v>305.5</v>
      </c>
      <c r="K62" s="1">
        <f t="shared" si="7"/>
        <v>1.723295890602107</v>
      </c>
      <c r="L62" s="1"/>
      <c r="M62" s="1"/>
      <c r="N62" s="1"/>
      <c r="O62" s="1"/>
      <c r="P62" s="1"/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>
        <f>AVERAGE(M56:M61)</f>
        <v>81261.2</v>
      </c>
      <c r="N63" s="1">
        <f>STDEV(M56:M61)</f>
        <v>1997.6640608470684</v>
      </c>
      <c r="O63" s="1"/>
      <c r="P63" s="1">
        <f>M11/M63</f>
        <v>2.3627659941029671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showRuler="0" workbookViewId="0">
      <selection activeCell="P36" sqref="P36"/>
    </sheetView>
  </sheetViews>
  <sheetFormatPr baseColWidth="10" defaultRowHeight="15" x14ac:dyDescent="0"/>
  <sheetData>
    <row r="2" spans="1:14">
      <c r="A2" t="s">
        <v>73</v>
      </c>
      <c r="B2" t="s">
        <v>79</v>
      </c>
      <c r="G2" t="s">
        <v>80</v>
      </c>
      <c r="M2" t="s">
        <v>81</v>
      </c>
    </row>
    <row r="3" spans="1:14">
      <c r="A3" t="s">
        <v>102</v>
      </c>
    </row>
    <row r="4" spans="1:14">
      <c r="B4" t="s">
        <v>32</v>
      </c>
      <c r="C4" t="s">
        <v>33</v>
      </c>
      <c r="H4" t="s">
        <v>32</v>
      </c>
      <c r="I4" t="s">
        <v>33</v>
      </c>
    </row>
    <row r="5" spans="1:14">
      <c r="A5" s="1">
        <v>3000</v>
      </c>
      <c r="B5">
        <v>18957</v>
      </c>
      <c r="C5">
        <v>243.11</v>
      </c>
      <c r="G5">
        <v>3000</v>
      </c>
      <c r="H5">
        <v>2453</v>
      </c>
      <c r="I5">
        <v>11.59</v>
      </c>
      <c r="M5">
        <v>127555</v>
      </c>
    </row>
    <row r="6" spans="1:14">
      <c r="A6" s="1">
        <v>4200</v>
      </c>
      <c r="B6">
        <v>31465</v>
      </c>
      <c r="C6">
        <v>282.70999999999998</v>
      </c>
      <c r="G6">
        <v>4200</v>
      </c>
      <c r="H6">
        <v>5953</v>
      </c>
      <c r="I6">
        <v>9.98</v>
      </c>
      <c r="M6">
        <v>127006</v>
      </c>
    </row>
    <row r="7" spans="1:14">
      <c r="A7" s="1">
        <v>5400</v>
      </c>
      <c r="B7">
        <v>50786</v>
      </c>
      <c r="C7">
        <v>274.57</v>
      </c>
      <c r="G7">
        <v>5400</v>
      </c>
      <c r="H7">
        <v>12049</v>
      </c>
      <c r="I7">
        <v>35.119999999999997</v>
      </c>
      <c r="M7">
        <v>127847</v>
      </c>
    </row>
    <row r="8" spans="1:14">
      <c r="A8" s="1">
        <v>6600</v>
      </c>
      <c r="B8">
        <v>74955</v>
      </c>
      <c r="C8">
        <v>325.27999999999997</v>
      </c>
      <c r="G8">
        <v>6600</v>
      </c>
      <c r="H8">
        <v>23145</v>
      </c>
      <c r="I8">
        <v>49.26</v>
      </c>
      <c r="M8">
        <v>128102</v>
      </c>
    </row>
    <row r="9" spans="1:14">
      <c r="A9" s="1">
        <v>7800</v>
      </c>
      <c r="B9">
        <v>110987</v>
      </c>
      <c r="C9">
        <v>417.12</v>
      </c>
      <c r="G9">
        <v>7800</v>
      </c>
      <c r="H9">
        <v>37890</v>
      </c>
      <c r="I9">
        <v>18.55</v>
      </c>
      <c r="M9">
        <v>127369</v>
      </c>
    </row>
    <row r="10" spans="1:14">
      <c r="A10" s="1">
        <v>9000</v>
      </c>
      <c r="B10">
        <v>134141</v>
      </c>
      <c r="C10">
        <v>305.62</v>
      </c>
      <c r="G10">
        <v>9000</v>
      </c>
      <c r="H10">
        <v>58500</v>
      </c>
      <c r="I10">
        <v>44.45</v>
      </c>
    </row>
    <row r="11" spans="1:14">
      <c r="A11" s="1">
        <v>10200</v>
      </c>
      <c r="B11">
        <v>180839</v>
      </c>
      <c r="C11">
        <v>473.87</v>
      </c>
      <c r="G11">
        <v>10200</v>
      </c>
      <c r="H11">
        <v>91455</v>
      </c>
      <c r="I11">
        <v>113.46</v>
      </c>
      <c r="M11">
        <f>AVERAGE(M5:M9)</f>
        <v>127575.8</v>
      </c>
      <c r="N11">
        <f>STDEV(M5:M9)</f>
        <v>423.76491124207064</v>
      </c>
    </row>
    <row r="16" spans="1:14">
      <c r="B16" t="s">
        <v>32</v>
      </c>
      <c r="C16" t="s">
        <v>33</v>
      </c>
      <c r="H16" t="s">
        <v>32</v>
      </c>
      <c r="I16" t="s">
        <v>33</v>
      </c>
    </row>
    <row r="17" spans="1:16">
      <c r="A17">
        <v>3000</v>
      </c>
      <c r="B17">
        <v>9568.6</v>
      </c>
      <c r="C17">
        <v>183.21</v>
      </c>
      <c r="E17">
        <f>B5/B17</f>
        <v>1.9811675689233534</v>
      </c>
      <c r="F17">
        <f>E17-1</f>
        <v>0.98116756892335344</v>
      </c>
      <c r="G17">
        <v>3000</v>
      </c>
      <c r="H17">
        <v>1453</v>
      </c>
      <c r="I17">
        <v>9.06</v>
      </c>
      <c r="K17">
        <f t="shared" ref="K17:K22" si="0">H5/H17</f>
        <v>1.6882312456985547</v>
      </c>
      <c r="M17">
        <v>71132</v>
      </c>
    </row>
    <row r="18" spans="1:16">
      <c r="A18">
        <v>4200</v>
      </c>
      <c r="B18">
        <v>16562</v>
      </c>
      <c r="C18">
        <v>350.46</v>
      </c>
      <c r="E18">
        <f t="shared" ref="E18:E23" si="1">B6/B18</f>
        <v>1.8998309382924767</v>
      </c>
      <c r="F18">
        <f t="shared" ref="F18:F23" si="2">E18-1</f>
        <v>0.89983093829247673</v>
      </c>
      <c r="G18">
        <v>4200</v>
      </c>
      <c r="H18">
        <v>3426</v>
      </c>
      <c r="I18">
        <v>58.45</v>
      </c>
      <c r="K18">
        <f t="shared" si="0"/>
        <v>1.737594862813777</v>
      </c>
      <c r="M18">
        <v>66822</v>
      </c>
    </row>
    <row r="19" spans="1:16">
      <c r="A19">
        <v>5400</v>
      </c>
      <c r="B19">
        <v>27048</v>
      </c>
      <c r="C19">
        <v>291.58</v>
      </c>
      <c r="E19">
        <f t="shared" si="1"/>
        <v>1.8776249630286896</v>
      </c>
      <c r="F19">
        <f t="shared" si="2"/>
        <v>0.87762496302868964</v>
      </c>
      <c r="G19">
        <v>5400</v>
      </c>
      <c r="H19">
        <v>6665</v>
      </c>
      <c r="I19">
        <v>5.68</v>
      </c>
      <c r="K19">
        <f t="shared" si="0"/>
        <v>1.8078019504876219</v>
      </c>
      <c r="M19">
        <v>71042</v>
      </c>
    </row>
    <row r="20" spans="1:16">
      <c r="A20">
        <v>6600</v>
      </c>
      <c r="B20">
        <v>39724</v>
      </c>
      <c r="C20">
        <v>424.31</v>
      </c>
      <c r="E20">
        <f t="shared" si="1"/>
        <v>1.8868945725505992</v>
      </c>
      <c r="F20">
        <f t="shared" si="2"/>
        <v>0.88689457255059923</v>
      </c>
      <c r="G20">
        <v>6600</v>
      </c>
      <c r="H20">
        <v>11905</v>
      </c>
      <c r="I20">
        <v>171.22</v>
      </c>
      <c r="K20">
        <f t="shared" si="0"/>
        <v>1.9441411171776564</v>
      </c>
      <c r="M20">
        <v>70843</v>
      </c>
    </row>
    <row r="21" spans="1:16">
      <c r="A21">
        <v>7800</v>
      </c>
      <c r="B21">
        <v>59306</v>
      </c>
      <c r="C21">
        <v>380.9</v>
      </c>
      <c r="E21">
        <f t="shared" si="1"/>
        <v>1.8714295349543049</v>
      </c>
      <c r="F21">
        <f t="shared" si="2"/>
        <v>0.87142953495430486</v>
      </c>
      <c r="G21">
        <v>7800</v>
      </c>
      <c r="H21">
        <v>19405</v>
      </c>
      <c r="I21">
        <v>176.79</v>
      </c>
      <c r="K21">
        <f>H9/H21</f>
        <v>1.9525895387786654</v>
      </c>
      <c r="M21">
        <v>72232</v>
      </c>
    </row>
    <row r="22" spans="1:16">
      <c r="A22">
        <v>9000</v>
      </c>
      <c r="B22">
        <v>70888</v>
      </c>
      <c r="C22">
        <v>1633.8</v>
      </c>
      <c r="E22">
        <f t="shared" si="1"/>
        <v>1.8922948877101908</v>
      </c>
      <c r="F22">
        <f t="shared" si="2"/>
        <v>0.89229488771019083</v>
      </c>
      <c r="G22">
        <v>9000</v>
      </c>
      <c r="H22">
        <v>29647</v>
      </c>
      <c r="I22">
        <v>139.53</v>
      </c>
      <c r="K22">
        <f t="shared" si="0"/>
        <v>1.9732182008297636</v>
      </c>
    </row>
    <row r="23" spans="1:16">
      <c r="A23">
        <v>10200</v>
      </c>
      <c r="B23">
        <v>97232</v>
      </c>
      <c r="C23">
        <v>23.47</v>
      </c>
      <c r="E23">
        <f t="shared" si="1"/>
        <v>1.8598712358071416</v>
      </c>
      <c r="F23">
        <f t="shared" si="2"/>
        <v>0.85987123580714164</v>
      </c>
      <c r="G23">
        <v>10200</v>
      </c>
      <c r="H23">
        <v>46512</v>
      </c>
      <c r="I23">
        <v>284.86</v>
      </c>
      <c r="K23">
        <f>H11/H23</f>
        <v>1.9662667698658411</v>
      </c>
    </row>
    <row r="24" spans="1:16">
      <c r="M24">
        <f>AVERAGE(M17:M21)</f>
        <v>70414.2</v>
      </c>
      <c r="N24">
        <f>STDEV(M17:M21)</f>
        <v>2079.7558029730317</v>
      </c>
      <c r="P24">
        <f>M11/M24</f>
        <v>1.8117908035595094</v>
      </c>
    </row>
    <row r="28" spans="1:16">
      <c r="A28" t="s">
        <v>103</v>
      </c>
    </row>
    <row r="29" spans="1:16">
      <c r="B29" t="s">
        <v>32</v>
      </c>
      <c r="C29" t="s">
        <v>33</v>
      </c>
      <c r="H29" t="s">
        <v>32</v>
      </c>
      <c r="I29" t="s">
        <v>33</v>
      </c>
    </row>
    <row r="30" spans="1:16">
      <c r="A30" s="1">
        <v>3000</v>
      </c>
      <c r="B30">
        <v>6799</v>
      </c>
      <c r="C30">
        <v>819.49</v>
      </c>
      <c r="E30">
        <f>B5/B30</f>
        <v>2.7882041476687749</v>
      </c>
      <c r="F30">
        <f>E30-E17</f>
        <v>0.80703657874542145</v>
      </c>
      <c r="G30" s="1">
        <v>3000</v>
      </c>
      <c r="H30">
        <v>1078</v>
      </c>
      <c r="I30">
        <v>4.8</v>
      </c>
      <c r="K30">
        <f>H5/H30</f>
        <v>2.2755102040816326</v>
      </c>
      <c r="M30">
        <v>50992</v>
      </c>
    </row>
    <row r="31" spans="1:16">
      <c r="A31" s="1">
        <v>4200</v>
      </c>
      <c r="B31">
        <v>10954</v>
      </c>
      <c r="C31">
        <v>317.66000000000003</v>
      </c>
      <c r="E31">
        <f t="shared" ref="E31:E36" si="3">B6/B31</f>
        <v>2.8724666788387805</v>
      </c>
      <c r="F31">
        <f t="shared" ref="F31:F36" si="4">E31-E18</f>
        <v>0.97263574054630375</v>
      </c>
      <c r="G31" s="1">
        <v>4200</v>
      </c>
      <c r="H31">
        <v>2486</v>
      </c>
      <c r="I31">
        <v>4.0999999999999996</v>
      </c>
      <c r="K31">
        <f t="shared" ref="K31:K35" si="5">H6/H31</f>
        <v>2.3946098149637973</v>
      </c>
      <c r="M31">
        <v>58932</v>
      </c>
    </row>
    <row r="32" spans="1:16">
      <c r="A32" s="1">
        <v>5400</v>
      </c>
      <c r="B32">
        <v>17860</v>
      </c>
      <c r="C32">
        <v>219.77</v>
      </c>
      <c r="E32">
        <f t="shared" si="3"/>
        <v>2.8435610302351622</v>
      </c>
      <c r="F32">
        <f t="shared" si="4"/>
        <v>0.96593606720647252</v>
      </c>
      <c r="G32" s="1">
        <v>5400</v>
      </c>
      <c r="H32">
        <v>4826</v>
      </c>
      <c r="I32">
        <v>10.4</v>
      </c>
      <c r="K32">
        <f t="shared" si="5"/>
        <v>2.4966846249481973</v>
      </c>
      <c r="M32">
        <v>50408</v>
      </c>
    </row>
    <row r="33" spans="1:16">
      <c r="A33" s="1">
        <v>6600</v>
      </c>
      <c r="B33">
        <v>26981</v>
      </c>
      <c r="C33">
        <v>863.27</v>
      </c>
      <c r="E33">
        <f t="shared" si="3"/>
        <v>2.7780660464771505</v>
      </c>
      <c r="F33">
        <f t="shared" si="4"/>
        <v>0.89117147392655127</v>
      </c>
      <c r="G33" s="1">
        <v>6600</v>
      </c>
      <c r="H33">
        <v>8386</v>
      </c>
      <c r="I33">
        <v>1.6</v>
      </c>
      <c r="K33">
        <f t="shared" si="5"/>
        <v>2.7599570713093251</v>
      </c>
      <c r="M33">
        <v>55223</v>
      </c>
    </row>
    <row r="34" spans="1:16">
      <c r="A34" s="1">
        <v>7800</v>
      </c>
      <c r="B34">
        <v>39566</v>
      </c>
      <c r="C34">
        <v>802.21</v>
      </c>
      <c r="E34">
        <f t="shared" si="3"/>
        <v>2.8051104483647578</v>
      </c>
      <c r="F34">
        <f t="shared" si="4"/>
        <v>0.9336809134104529</v>
      </c>
      <c r="G34" s="1">
        <v>7800</v>
      </c>
      <c r="H34">
        <v>13576</v>
      </c>
      <c r="I34">
        <v>14.8</v>
      </c>
      <c r="K34">
        <f t="shared" si="5"/>
        <v>2.7909546258102536</v>
      </c>
      <c r="M34">
        <v>52203</v>
      </c>
    </row>
    <row r="35" spans="1:16">
      <c r="A35" s="1">
        <v>9000</v>
      </c>
      <c r="B35">
        <v>47141</v>
      </c>
      <c r="C35">
        <v>1413.3</v>
      </c>
      <c r="E35">
        <f t="shared" si="3"/>
        <v>2.8455272480431049</v>
      </c>
      <c r="F35">
        <f t="shared" si="4"/>
        <v>0.95323236033291403</v>
      </c>
      <c r="G35" s="1">
        <v>9000</v>
      </c>
      <c r="H35">
        <v>20336</v>
      </c>
      <c r="I35">
        <v>36.799999999999997</v>
      </c>
      <c r="K35">
        <f t="shared" si="5"/>
        <v>2.8766719118804089</v>
      </c>
    </row>
    <row r="36" spans="1:16">
      <c r="A36" s="1">
        <v>10200</v>
      </c>
      <c r="B36">
        <v>64888</v>
      </c>
      <c r="C36">
        <v>1329.07</v>
      </c>
      <c r="E36">
        <f t="shared" si="3"/>
        <v>2.7869405745284181</v>
      </c>
      <c r="F36">
        <f t="shared" si="4"/>
        <v>0.9270693387212765</v>
      </c>
      <c r="G36" s="1">
        <v>10200</v>
      </c>
      <c r="H36">
        <v>32451</v>
      </c>
      <c r="I36">
        <v>101.6</v>
      </c>
      <c r="K36">
        <f>H11/H36</f>
        <v>2.818249052417491</v>
      </c>
    </row>
    <row r="37" spans="1:16">
      <c r="M37">
        <f>AVERAGE(M30:M34)</f>
        <v>53551.6</v>
      </c>
      <c r="N37">
        <f>STDEV(M30:M34)</f>
        <v>3535.349247245596</v>
      </c>
      <c r="P37">
        <f>M11/M37</f>
        <v>2.382296700752172</v>
      </c>
    </row>
    <row r="42" spans="1:16">
      <c r="A42" t="s">
        <v>104</v>
      </c>
    </row>
    <row r="43" spans="1:16">
      <c r="B43" t="s">
        <v>32</v>
      </c>
      <c r="C43" t="s">
        <v>33</v>
      </c>
      <c r="H43" t="s">
        <v>32</v>
      </c>
      <c r="I43" t="s">
        <v>33</v>
      </c>
    </row>
    <row r="44" spans="1:16">
      <c r="A44" s="1">
        <v>3000</v>
      </c>
      <c r="B44">
        <v>5222</v>
      </c>
      <c r="C44">
        <v>811.85</v>
      </c>
      <c r="E44">
        <f>B5/B44</f>
        <v>3.6302183071620071</v>
      </c>
      <c r="F44">
        <f>E44-E30</f>
        <v>0.84201415949323222</v>
      </c>
      <c r="G44" s="1">
        <v>3000</v>
      </c>
      <c r="H44">
        <v>1071</v>
      </c>
      <c r="I44">
        <v>20.84</v>
      </c>
      <c r="K44">
        <f>H5/H44</f>
        <v>2.2903828197945844</v>
      </c>
      <c r="M44">
        <v>44203</v>
      </c>
    </row>
    <row r="45" spans="1:16">
      <c r="A45" s="1">
        <v>4200</v>
      </c>
      <c r="B45">
        <v>8391</v>
      </c>
      <c r="C45">
        <v>388.96</v>
      </c>
      <c r="E45">
        <f t="shared" ref="E45:E50" si="6">B6/B45</f>
        <v>3.7498510308664046</v>
      </c>
      <c r="F45">
        <f t="shared" ref="F45:F50" si="7">E45-E31</f>
        <v>0.8773843520276241</v>
      </c>
      <c r="G45" s="1">
        <v>4200</v>
      </c>
      <c r="H45">
        <v>2454</v>
      </c>
      <c r="I45">
        <v>66.44</v>
      </c>
      <c r="K45">
        <f t="shared" ref="K45:K50" si="8">H6/H45</f>
        <v>2.4258353708231457</v>
      </c>
      <c r="M45">
        <v>43566</v>
      </c>
    </row>
    <row r="46" spans="1:16">
      <c r="A46" s="1">
        <v>5400</v>
      </c>
      <c r="B46">
        <v>13785</v>
      </c>
      <c r="C46">
        <v>96.42</v>
      </c>
      <c r="E46">
        <f t="shared" si="6"/>
        <v>3.6841494377947046</v>
      </c>
      <c r="F46">
        <f t="shared" si="7"/>
        <v>0.84058840755954245</v>
      </c>
      <c r="G46" s="1">
        <v>5400</v>
      </c>
      <c r="H46">
        <v>4713</v>
      </c>
      <c r="I46">
        <v>33.93</v>
      </c>
      <c r="K46">
        <f t="shared" si="8"/>
        <v>2.5565457245915555</v>
      </c>
      <c r="M46">
        <v>47082</v>
      </c>
    </row>
    <row r="47" spans="1:16">
      <c r="A47" s="1">
        <v>6600</v>
      </c>
      <c r="B47">
        <v>20850</v>
      </c>
      <c r="C47">
        <v>338.98</v>
      </c>
      <c r="E47">
        <f t="shared" si="6"/>
        <v>3.5949640287769786</v>
      </c>
      <c r="F47">
        <f t="shared" si="7"/>
        <v>0.81689798229982813</v>
      </c>
      <c r="G47" s="1">
        <v>6600</v>
      </c>
      <c r="H47">
        <v>8275</v>
      </c>
      <c r="I47">
        <v>78.64</v>
      </c>
      <c r="K47">
        <f t="shared" si="8"/>
        <v>2.7969788519637464</v>
      </c>
      <c r="M47">
        <v>46816</v>
      </c>
    </row>
    <row r="48" spans="1:16">
      <c r="A48" s="1">
        <v>7800</v>
      </c>
      <c r="B48">
        <v>28938</v>
      </c>
      <c r="C48">
        <v>243.82</v>
      </c>
      <c r="E48">
        <f t="shared" si="6"/>
        <v>3.8353376183564865</v>
      </c>
      <c r="F48">
        <f t="shared" si="7"/>
        <v>1.0302271699917287</v>
      </c>
      <c r="G48" s="1">
        <v>7800</v>
      </c>
      <c r="H48">
        <v>13289</v>
      </c>
      <c r="I48">
        <v>114.35</v>
      </c>
      <c r="K48">
        <f t="shared" si="8"/>
        <v>2.8512303408834376</v>
      </c>
      <c r="M48">
        <v>47134</v>
      </c>
    </row>
    <row r="49" spans="1:16">
      <c r="A49" s="1">
        <v>9000</v>
      </c>
      <c r="B49">
        <v>36718</v>
      </c>
      <c r="C49">
        <v>574.6</v>
      </c>
      <c r="E49">
        <f t="shared" si="6"/>
        <v>3.6532763222397735</v>
      </c>
      <c r="F49">
        <f t="shared" si="7"/>
        <v>0.80774907419666864</v>
      </c>
      <c r="G49" s="1">
        <v>9000</v>
      </c>
      <c r="H49">
        <v>20117</v>
      </c>
      <c r="I49">
        <v>166.1</v>
      </c>
      <c r="K49">
        <f t="shared" si="8"/>
        <v>2.907988268628523</v>
      </c>
    </row>
    <row r="50" spans="1:16">
      <c r="A50" s="1">
        <v>10200</v>
      </c>
      <c r="B50">
        <v>49375</v>
      </c>
      <c r="C50">
        <v>731.56</v>
      </c>
      <c r="E50">
        <f t="shared" si="6"/>
        <v>3.6625620253164559</v>
      </c>
      <c r="F50">
        <f t="shared" si="7"/>
        <v>0.87562145078803777</v>
      </c>
      <c r="G50" s="1">
        <v>10200</v>
      </c>
      <c r="H50">
        <v>31469</v>
      </c>
      <c r="I50">
        <v>239.73</v>
      </c>
      <c r="K50">
        <f t="shared" si="8"/>
        <v>2.9061933966760938</v>
      </c>
    </row>
    <row r="51" spans="1:16">
      <c r="M51">
        <f>AVERAGE(M44:M48)</f>
        <v>45760.2</v>
      </c>
      <c r="N51">
        <f>STDEV(M44:M48)</f>
        <v>1731.2265016455819</v>
      </c>
      <c r="P51">
        <f>M11/M51</f>
        <v>2.7879205073404401</v>
      </c>
    </row>
    <row r="57" spans="1:16">
      <c r="A57" s="1" t="s">
        <v>105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/>
      <c r="B58" s="1" t="s">
        <v>32</v>
      </c>
      <c r="C58" s="1" t="s">
        <v>33</v>
      </c>
      <c r="D58" s="1"/>
      <c r="E58" s="1"/>
      <c r="F58" s="1"/>
      <c r="G58" s="1"/>
      <c r="H58" s="1" t="s">
        <v>32</v>
      </c>
      <c r="I58" s="1" t="s">
        <v>33</v>
      </c>
      <c r="J58" s="1"/>
      <c r="K58" s="1"/>
      <c r="L58" s="1"/>
      <c r="M58" s="1"/>
      <c r="N58" s="1"/>
      <c r="O58" s="1"/>
      <c r="P58" s="1"/>
    </row>
    <row r="59" spans="1:16">
      <c r="A59" s="1">
        <v>3000</v>
      </c>
      <c r="B59" s="1">
        <v>5259</v>
      </c>
      <c r="C59" s="1">
        <v>840.34</v>
      </c>
      <c r="D59" s="1"/>
      <c r="E59" s="1">
        <f>B5/B59</f>
        <v>3.6046776953793498</v>
      </c>
      <c r="F59" s="1">
        <f>E59-E44</f>
        <v>-2.5540611782657319E-2</v>
      </c>
      <c r="G59" s="1">
        <v>3000</v>
      </c>
      <c r="H59" s="1">
        <v>830</v>
      </c>
      <c r="I59" s="1">
        <v>12.54</v>
      </c>
      <c r="K59" s="1">
        <f>H5/H59</f>
        <v>2.955421686746988</v>
      </c>
      <c r="L59" s="1"/>
      <c r="M59" s="1">
        <v>40975</v>
      </c>
      <c r="N59" s="1"/>
      <c r="O59" s="1"/>
      <c r="P59" s="1"/>
    </row>
    <row r="60" spans="1:16">
      <c r="A60" s="1">
        <v>4200</v>
      </c>
      <c r="B60" s="1">
        <v>7877</v>
      </c>
      <c r="C60" s="1">
        <v>99.95</v>
      </c>
      <c r="D60" s="1"/>
      <c r="E60" s="1">
        <f t="shared" ref="E60:E65" si="9">B6/B60</f>
        <v>3.9945410689348737</v>
      </c>
      <c r="F60" s="1">
        <f t="shared" ref="F60:F65" si="10">E60-E45</f>
        <v>0.24469003806846912</v>
      </c>
      <c r="G60" s="1">
        <v>4200</v>
      </c>
      <c r="H60" s="1">
        <v>2033</v>
      </c>
      <c r="I60" s="1">
        <v>53.03</v>
      </c>
      <c r="K60" s="1">
        <f t="shared" ref="K60:K65" si="11">H6/H60</f>
        <v>2.9281849483521887</v>
      </c>
      <c r="L60" s="1"/>
      <c r="M60" s="1">
        <v>48135</v>
      </c>
      <c r="N60" s="1"/>
      <c r="O60" s="1"/>
      <c r="P60" s="1"/>
    </row>
    <row r="61" spans="1:16">
      <c r="A61" s="1">
        <v>5400</v>
      </c>
      <c r="B61" s="1">
        <v>13000</v>
      </c>
      <c r="C61" s="1">
        <v>425.18</v>
      </c>
      <c r="D61" s="1"/>
      <c r="E61" s="1">
        <f t="shared" si="9"/>
        <v>3.9066153846153848</v>
      </c>
      <c r="F61" s="1">
        <f t="shared" si="10"/>
        <v>0.22246594682068022</v>
      </c>
      <c r="G61" s="1">
        <v>5400</v>
      </c>
      <c r="H61" s="1">
        <v>4100</v>
      </c>
      <c r="I61" s="1">
        <v>65.28</v>
      </c>
      <c r="K61" s="1">
        <f t="shared" si="11"/>
        <v>2.9387804878048782</v>
      </c>
      <c r="L61" s="1"/>
      <c r="M61" s="1">
        <v>47520</v>
      </c>
      <c r="N61" s="1"/>
      <c r="O61" s="1"/>
      <c r="P61" s="1"/>
    </row>
    <row r="62" spans="1:16">
      <c r="A62" s="1">
        <v>6600</v>
      </c>
      <c r="B62" s="1">
        <v>19227</v>
      </c>
      <c r="C62" s="1">
        <v>243.6</v>
      </c>
      <c r="D62" s="1"/>
      <c r="E62" s="1">
        <f t="shared" si="9"/>
        <v>3.8984240911218597</v>
      </c>
      <c r="F62" s="1">
        <f t="shared" si="10"/>
        <v>0.3034600623448811</v>
      </c>
      <c r="G62" s="1">
        <v>6600</v>
      </c>
      <c r="H62" s="1">
        <v>7447</v>
      </c>
      <c r="I62" s="1">
        <v>182.9</v>
      </c>
      <c r="K62" s="1">
        <f t="shared" si="11"/>
        <v>3.1079629380958775</v>
      </c>
      <c r="L62" s="1"/>
      <c r="M62" s="1">
        <v>39144</v>
      </c>
      <c r="N62" s="1"/>
      <c r="O62" s="1"/>
      <c r="P62" s="1"/>
    </row>
    <row r="63" spans="1:16">
      <c r="A63" s="1">
        <v>7800</v>
      </c>
      <c r="B63" s="1">
        <v>28639</v>
      </c>
      <c r="C63" s="1">
        <v>419.07</v>
      </c>
      <c r="D63" s="1"/>
      <c r="E63" s="1">
        <f t="shared" si="9"/>
        <v>3.875379726945773</v>
      </c>
      <c r="F63" s="1">
        <f t="shared" si="10"/>
        <v>4.0042108589286585E-2</v>
      </c>
      <c r="G63" s="1">
        <v>7800</v>
      </c>
      <c r="H63" s="1">
        <v>12650</v>
      </c>
      <c r="I63" s="1">
        <v>57.69</v>
      </c>
      <c r="K63" s="1">
        <f t="shared" si="11"/>
        <v>2.9952569169960475</v>
      </c>
      <c r="L63" s="1"/>
      <c r="M63" s="1">
        <v>40474</v>
      </c>
      <c r="N63" s="1"/>
      <c r="O63" s="1"/>
      <c r="P63" s="1"/>
    </row>
    <row r="64" spans="1:16">
      <c r="A64" s="1">
        <v>9000</v>
      </c>
      <c r="B64" s="1">
        <v>35188</v>
      </c>
      <c r="C64" s="1">
        <v>599.26</v>
      </c>
      <c r="D64" s="1"/>
      <c r="E64" s="1">
        <f t="shared" si="9"/>
        <v>3.8121234511765376</v>
      </c>
      <c r="F64" s="1">
        <f t="shared" si="10"/>
        <v>0.15884712893676411</v>
      </c>
      <c r="G64" s="1">
        <v>9000</v>
      </c>
      <c r="H64" s="1">
        <v>18889</v>
      </c>
      <c r="I64" s="1">
        <v>691.18</v>
      </c>
      <c r="K64" s="1">
        <f t="shared" si="11"/>
        <v>3.097040605643496</v>
      </c>
      <c r="L64" s="1"/>
      <c r="M64" s="1"/>
      <c r="N64" s="1"/>
      <c r="O64" s="1"/>
      <c r="P64" s="1"/>
    </row>
    <row r="65" spans="1:16">
      <c r="A65" s="1">
        <v>10200</v>
      </c>
      <c r="B65" s="1">
        <v>47012</v>
      </c>
      <c r="C65" s="1">
        <v>619.79999999999995</v>
      </c>
      <c r="D65" s="1"/>
      <c r="E65" s="1">
        <f t="shared" si="9"/>
        <v>3.8466561728920277</v>
      </c>
      <c r="F65" s="1">
        <f t="shared" si="10"/>
        <v>0.18409414757557174</v>
      </c>
      <c r="G65" s="1">
        <v>10200</v>
      </c>
      <c r="H65" s="1">
        <v>30316</v>
      </c>
      <c r="I65" s="1">
        <v>677.08</v>
      </c>
      <c r="K65" s="1">
        <f t="shared" si="11"/>
        <v>3.0167238421955402</v>
      </c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f>AVERAGE(M59:M63)</f>
        <v>43249.599999999999</v>
      </c>
      <c r="N66" s="1">
        <f>STDEV(M59:M63)</f>
        <v>4237.8402872217821</v>
      </c>
      <c r="O66" s="1"/>
      <c r="P66" s="1">
        <f>M11/M66</f>
        <v>2.949756760756169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workbookViewId="0">
      <selection activeCell="P48" sqref="P48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H30">
        <f>B30/F30</f>
        <v>5.1242343898226753E-2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  <c r="Q30">
        <f>K30/O30</f>
        <v>1.2914798662596306E-2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H31">
        <f t="shared" ref="H31:H37" si="6">B31/F31</f>
        <v>3.5957216213590049E-2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7">O31-K31</f>
        <v>1281.30538</v>
      </c>
      <c r="N31">
        <f t="shared" ref="N31:N37" si="8">SQRT(P31^2-L31^2)</f>
        <v>2.399688988372243</v>
      </c>
      <c r="O31">
        <f>'dopencl matrix'!U38</f>
        <v>1290.69</v>
      </c>
      <c r="P31">
        <f>'dopencl matrix'!V38</f>
        <v>2.7359499999999999</v>
      </c>
      <c r="Q31">
        <f t="shared" ref="Q31:Q37" si="9">K31/O31</f>
        <v>7.2710100798797535E-3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H32">
        <f t="shared" si="6"/>
        <v>2.7872530383543495E-2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7"/>
        <v>4351.4263200000005</v>
      </c>
      <c r="N32">
        <f t="shared" si="8"/>
        <v>44.749027332182933</v>
      </c>
      <c r="O32">
        <f>'dopencl matrix'!U39</f>
        <v>4375.71</v>
      </c>
      <c r="P32">
        <f>'dopencl matrix'!V39</f>
        <v>44.787300000000002</v>
      </c>
      <c r="Q32">
        <f t="shared" si="9"/>
        <v>5.5496547988783534E-3</v>
      </c>
    </row>
    <row r="33" spans="1:17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H33">
        <f t="shared" si="6"/>
        <v>1.8525418454033139E-2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7"/>
        <v>11801.902099999999</v>
      </c>
      <c r="N33">
        <f t="shared" si="8"/>
        <v>70.093440562425258</v>
      </c>
      <c r="O33">
        <f>'dopencl matrix'!U40</f>
        <v>11842</v>
      </c>
      <c r="P33">
        <f>'dopencl matrix'!V40</f>
        <v>70.101500000000001</v>
      </c>
      <c r="Q33">
        <f t="shared" si="9"/>
        <v>3.3860749873332202E-3</v>
      </c>
    </row>
    <row r="34" spans="1:17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H34">
        <f t="shared" si="6"/>
        <v>1.4058372070603129E-2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7"/>
        <v>23983.258399999999</v>
      </c>
      <c r="N34">
        <f t="shared" si="8"/>
        <v>267.31126116885503</v>
      </c>
      <c r="O34">
        <f>'dopencl matrix'!U41</f>
        <v>24054.799999999999</v>
      </c>
      <c r="P34">
        <f>'dopencl matrix'!V41</f>
        <v>267.33499999999998</v>
      </c>
      <c r="Q34">
        <f t="shared" si="9"/>
        <v>2.9741091175150077E-3</v>
      </c>
    </row>
    <row r="35" spans="1:17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H35">
        <f t="shared" si="6"/>
        <v>1.0165144131168242E-2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7"/>
        <v>45318.017700000004</v>
      </c>
      <c r="N35">
        <f t="shared" si="8"/>
        <v>276.27769236861656</v>
      </c>
      <c r="O35">
        <f>'dopencl matrix'!U42</f>
        <v>45420.800000000003</v>
      </c>
      <c r="P35">
        <f>'dopencl matrix'!V42</f>
        <v>276.31799999999998</v>
      </c>
      <c r="Q35">
        <f t="shared" si="9"/>
        <v>2.2628905699591372E-3</v>
      </c>
    </row>
    <row r="36" spans="1:17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H36">
        <f t="shared" si="6"/>
        <v>7.3701267044651254E-3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7"/>
        <v>81995.958100000003</v>
      </c>
      <c r="N36">
        <f t="shared" si="8"/>
        <v>521.76986131309388</v>
      </c>
      <c r="O36">
        <f>'dopencl matrix'!U43</f>
        <v>82141.8</v>
      </c>
      <c r="P36">
        <f>'dopencl matrix'!V43</f>
        <v>521.84900000000005</v>
      </c>
      <c r="Q36">
        <f t="shared" si="9"/>
        <v>1.7754894584730309E-3</v>
      </c>
    </row>
    <row r="37" spans="1:17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H37">
        <f t="shared" si="6"/>
        <v>4.8846843741422348E-3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7"/>
        <v>155534.70629999999</v>
      </c>
      <c r="N37">
        <f t="shared" si="8"/>
        <v>2521.421272680675</v>
      </c>
      <c r="O37">
        <f>'dopencl matrix'!U44</f>
        <v>155718</v>
      </c>
      <c r="P37">
        <f>'dopencl matrix'!V44</f>
        <v>2521.4499999999998</v>
      </c>
      <c r="Q37">
        <f t="shared" si="9"/>
        <v>1.177087427272377E-3</v>
      </c>
    </row>
    <row r="38" spans="1:17">
      <c r="A38" s="1"/>
      <c r="N38" s="1"/>
    </row>
    <row r="39" spans="1:17">
      <c r="A39" s="1"/>
      <c r="N39" s="1"/>
    </row>
    <row r="40" spans="1:17">
      <c r="A40" s="1"/>
      <c r="N40" s="1"/>
    </row>
    <row r="41" spans="1:17">
      <c r="A41" s="1"/>
      <c r="N41" s="1"/>
    </row>
    <row r="42" spans="1:17">
      <c r="A42" s="1"/>
      <c r="N42" s="1"/>
    </row>
    <row r="43" spans="1:17">
      <c r="A43" s="1"/>
      <c r="N43" s="1"/>
    </row>
    <row r="44" spans="1:17">
      <c r="A44" s="1"/>
      <c r="N44" s="1"/>
    </row>
    <row r="45" spans="1:17">
      <c r="A45" s="1"/>
      <c r="B45" s="2"/>
      <c r="C45" s="2"/>
      <c r="D45" s="2"/>
      <c r="E45" s="2"/>
      <c r="F45" s="2"/>
      <c r="N45" s="1"/>
    </row>
    <row r="46" spans="1:17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N49" sqref="N49"/>
    </sheetView>
  </sheetViews>
  <sheetFormatPr baseColWidth="10" defaultRowHeight="15" x14ac:dyDescent="0"/>
  <sheetData>
    <row r="1" spans="1:16">
      <c r="A1" t="s">
        <v>26</v>
      </c>
      <c r="D1" t="s">
        <v>30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28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27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31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G34" sqref="G34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  <mergeCell ref="G31:G32"/>
    <mergeCell ref="J31:J32"/>
    <mergeCell ref="A31:A32"/>
    <mergeCell ref="B31:B32"/>
    <mergeCell ref="C31:C32"/>
    <mergeCell ref="D31:D32"/>
    <mergeCell ref="E31:E32"/>
    <mergeCell ref="F31:F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Ruler="0" workbookViewId="0">
      <selection activeCell="B8" sqref="B8:C8"/>
    </sheetView>
  </sheetViews>
  <sheetFormatPr baseColWidth="10" defaultRowHeight="15" x14ac:dyDescent="0"/>
  <cols>
    <col min="1" max="1" width="28" bestFit="1" customWidth="1"/>
    <col min="5" max="5" width="15.83203125" bestFit="1" customWidth="1"/>
  </cols>
  <sheetData>
    <row r="1" spans="1:14">
      <c r="A1" t="s">
        <v>50</v>
      </c>
      <c r="B1" t="s">
        <v>44</v>
      </c>
      <c r="E1" t="s">
        <v>42</v>
      </c>
      <c r="F1">
        <v>1</v>
      </c>
      <c r="G1">
        <v>2</v>
      </c>
      <c r="H1">
        <v>3</v>
      </c>
      <c r="I1">
        <v>4</v>
      </c>
      <c r="J1">
        <v>5</v>
      </c>
    </row>
    <row r="2" spans="1:14">
      <c r="A2" t="s">
        <v>51</v>
      </c>
      <c r="B2">
        <v>219360</v>
      </c>
      <c r="E2" t="s">
        <v>35</v>
      </c>
      <c r="F2">
        <v>170788</v>
      </c>
      <c r="G2">
        <v>177283</v>
      </c>
      <c r="H2">
        <v>173015</v>
      </c>
      <c r="I2">
        <v>123402</v>
      </c>
      <c r="J2">
        <v>188585</v>
      </c>
    </row>
    <row r="3" spans="1:14">
      <c r="B3">
        <v>218884</v>
      </c>
      <c r="E3" t="s">
        <v>36</v>
      </c>
      <c r="F3">
        <v>127980</v>
      </c>
      <c r="G3">
        <v>205371</v>
      </c>
      <c r="H3">
        <v>101222</v>
      </c>
      <c r="I3">
        <v>158770</v>
      </c>
      <c r="J3">
        <v>106361</v>
      </c>
    </row>
    <row r="4" spans="1:14">
      <c r="B4">
        <v>218809</v>
      </c>
      <c r="E4" t="s">
        <v>38</v>
      </c>
      <c r="F4">
        <v>139795</v>
      </c>
      <c r="G4">
        <v>197183</v>
      </c>
      <c r="H4">
        <v>26700</v>
      </c>
      <c r="I4">
        <v>30764</v>
      </c>
      <c r="J4">
        <v>189663</v>
      </c>
    </row>
    <row r="5" spans="1:14">
      <c r="B5">
        <v>219336</v>
      </c>
      <c r="E5" t="s">
        <v>39</v>
      </c>
      <c r="F5">
        <v>70767</v>
      </c>
      <c r="G5">
        <v>188219</v>
      </c>
      <c r="H5">
        <v>174485</v>
      </c>
      <c r="I5">
        <v>60559</v>
      </c>
      <c r="J5">
        <v>170221</v>
      </c>
    </row>
    <row r="6" spans="1:14">
      <c r="B6">
        <v>219688</v>
      </c>
      <c r="E6" t="s">
        <v>40</v>
      </c>
      <c r="F6">
        <v>190238</v>
      </c>
      <c r="G6">
        <v>205343</v>
      </c>
      <c r="H6">
        <v>180203</v>
      </c>
      <c r="I6">
        <v>171166</v>
      </c>
      <c r="J6">
        <v>215037</v>
      </c>
    </row>
    <row r="7" spans="1:14">
      <c r="B7" t="s">
        <v>32</v>
      </c>
      <c r="C7" t="s">
        <v>33</v>
      </c>
      <c r="E7" t="s">
        <v>41</v>
      </c>
      <c r="F7">
        <v>162523</v>
      </c>
      <c r="G7">
        <v>13006</v>
      </c>
      <c r="H7">
        <v>206069</v>
      </c>
      <c r="I7">
        <v>129823</v>
      </c>
      <c r="J7">
        <v>12414</v>
      </c>
    </row>
    <row r="8" spans="1:14">
      <c r="B8">
        <f>AVERAGE(B2:B6)</f>
        <v>219215.4</v>
      </c>
      <c r="C8">
        <f>STDEV(B2:B6)</f>
        <v>365.30507798277318</v>
      </c>
    </row>
    <row r="10" spans="1:14">
      <c r="B10" t="s">
        <v>45</v>
      </c>
      <c r="D10" t="s">
        <v>46</v>
      </c>
      <c r="F10" t="s">
        <v>47</v>
      </c>
      <c r="H10" t="s">
        <v>48</v>
      </c>
      <c r="J10" t="s">
        <v>49</v>
      </c>
    </row>
    <row r="11" spans="1:14">
      <c r="B11" t="s">
        <v>43</v>
      </c>
      <c r="C11" t="s">
        <v>33</v>
      </c>
      <c r="D11" t="s">
        <v>43</v>
      </c>
      <c r="E11" t="s">
        <v>33</v>
      </c>
      <c r="F11" t="s">
        <v>43</v>
      </c>
      <c r="G11" t="s">
        <v>33</v>
      </c>
      <c r="H11" t="s">
        <v>43</v>
      </c>
      <c r="I11" t="s">
        <v>33</v>
      </c>
      <c r="J11" t="s">
        <v>43</v>
      </c>
      <c r="K11" t="s">
        <v>33</v>
      </c>
    </row>
    <row r="12" spans="1:14">
      <c r="A12" t="s">
        <v>35</v>
      </c>
      <c r="B12">
        <v>20629</v>
      </c>
      <c r="C12">
        <v>448</v>
      </c>
      <c r="D12">
        <v>20521</v>
      </c>
      <c r="E12">
        <v>383</v>
      </c>
      <c r="F12">
        <v>20625</v>
      </c>
      <c r="G12">
        <v>325</v>
      </c>
      <c r="H12">
        <v>20584</v>
      </c>
      <c r="I12">
        <v>433</v>
      </c>
      <c r="J12">
        <v>20676</v>
      </c>
      <c r="K12">
        <v>347</v>
      </c>
      <c r="M12">
        <f t="shared" ref="M12:N17" si="0">AVERAGE(B12,D12,F12,H12,J12)</f>
        <v>20607</v>
      </c>
      <c r="N12">
        <f t="shared" si="0"/>
        <v>387.2</v>
      </c>
    </row>
    <row r="13" spans="1:14">
      <c r="A13" t="s">
        <v>36</v>
      </c>
      <c r="B13">
        <v>8693</v>
      </c>
      <c r="C13">
        <v>175</v>
      </c>
      <c r="D13">
        <v>8605</v>
      </c>
      <c r="E13">
        <v>96</v>
      </c>
      <c r="F13">
        <v>8548</v>
      </c>
      <c r="G13">
        <v>126</v>
      </c>
      <c r="H13">
        <v>8642</v>
      </c>
      <c r="I13">
        <v>127</v>
      </c>
      <c r="J13">
        <v>8537</v>
      </c>
      <c r="K13">
        <v>103</v>
      </c>
      <c r="M13">
        <f t="shared" si="0"/>
        <v>8605</v>
      </c>
      <c r="N13">
        <f t="shared" si="0"/>
        <v>125.4</v>
      </c>
    </row>
    <row r="14" spans="1:14">
      <c r="A14" t="s">
        <v>38</v>
      </c>
      <c r="B14">
        <v>3312</v>
      </c>
      <c r="C14">
        <v>4144</v>
      </c>
      <c r="D14">
        <v>3393</v>
      </c>
      <c r="E14">
        <v>4275</v>
      </c>
      <c r="F14">
        <v>3448</v>
      </c>
      <c r="G14">
        <v>4294</v>
      </c>
      <c r="H14">
        <v>3443</v>
      </c>
      <c r="I14">
        <v>4292</v>
      </c>
      <c r="J14">
        <v>3476</v>
      </c>
      <c r="K14">
        <v>4337</v>
      </c>
      <c r="M14">
        <f t="shared" si="0"/>
        <v>3414.4</v>
      </c>
      <c r="N14">
        <f t="shared" si="0"/>
        <v>4268.3999999999996</v>
      </c>
    </row>
    <row r="15" spans="1:14">
      <c r="A15" t="s">
        <v>39</v>
      </c>
      <c r="B15">
        <v>8141</v>
      </c>
      <c r="C15">
        <v>10285</v>
      </c>
      <c r="D15">
        <v>8139</v>
      </c>
      <c r="E15">
        <v>10313</v>
      </c>
      <c r="F15">
        <v>8059</v>
      </c>
      <c r="G15">
        <v>10301</v>
      </c>
      <c r="H15">
        <v>8106</v>
      </c>
      <c r="I15">
        <v>10289</v>
      </c>
      <c r="J15">
        <v>8170</v>
      </c>
      <c r="K15">
        <v>10340</v>
      </c>
      <c r="M15">
        <f t="shared" si="0"/>
        <v>8123</v>
      </c>
      <c r="N15">
        <f t="shared" si="0"/>
        <v>10305.6</v>
      </c>
    </row>
    <row r="16" spans="1:14">
      <c r="A16" t="s">
        <v>40</v>
      </c>
      <c r="B16">
        <v>938</v>
      </c>
      <c r="C16">
        <v>28</v>
      </c>
      <c r="D16">
        <v>602</v>
      </c>
      <c r="E16">
        <v>0</v>
      </c>
      <c r="F16">
        <v>932</v>
      </c>
      <c r="G16">
        <v>26</v>
      </c>
      <c r="H16">
        <v>602</v>
      </c>
      <c r="I16">
        <v>1</v>
      </c>
      <c r="J16">
        <v>603</v>
      </c>
      <c r="K16">
        <v>6</v>
      </c>
      <c r="M16">
        <f t="shared" si="0"/>
        <v>735.4</v>
      </c>
      <c r="N16">
        <f t="shared" si="0"/>
        <v>12.2</v>
      </c>
    </row>
    <row r="17" spans="1:14">
      <c r="A17" t="s">
        <v>41</v>
      </c>
      <c r="B17">
        <v>602</v>
      </c>
      <c r="C17">
        <v>0</v>
      </c>
      <c r="D17">
        <v>936</v>
      </c>
      <c r="E17">
        <v>29</v>
      </c>
      <c r="F17">
        <v>603</v>
      </c>
      <c r="G17">
        <v>8</v>
      </c>
      <c r="H17">
        <v>937</v>
      </c>
      <c r="I17">
        <v>25</v>
      </c>
      <c r="J17">
        <v>928</v>
      </c>
      <c r="K17">
        <v>21</v>
      </c>
      <c r="M17">
        <f t="shared" si="0"/>
        <v>801.2</v>
      </c>
      <c r="N17">
        <f t="shared" si="0"/>
        <v>16.600000000000001</v>
      </c>
    </row>
    <row r="24" spans="1:14">
      <c r="A24" t="s">
        <v>52</v>
      </c>
      <c r="B24">
        <v>307200000</v>
      </c>
      <c r="C24">
        <f>B24/1024/1024</f>
        <v>292.96875</v>
      </c>
    </row>
    <row r="25" spans="1:14">
      <c r="A25" t="s">
        <v>53</v>
      </c>
      <c r="B25">
        <v>172800000</v>
      </c>
      <c r="C25">
        <f t="shared" ref="C25:C29" si="1">B25/1024/1024</f>
        <v>164.794921875</v>
      </c>
    </row>
    <row r="26" spans="1:14">
      <c r="A26" t="s">
        <v>54</v>
      </c>
      <c r="B26">
        <v>1600000</v>
      </c>
      <c r="C26">
        <f t="shared" si="1"/>
        <v>1.52587890625</v>
      </c>
    </row>
    <row r="27" spans="1:14">
      <c r="A27" t="s">
        <v>55</v>
      </c>
      <c r="B27">
        <v>6400000</v>
      </c>
      <c r="C27">
        <f t="shared" si="1"/>
        <v>6.103515625</v>
      </c>
    </row>
    <row r="28" spans="1:14">
      <c r="A28" t="s">
        <v>40</v>
      </c>
      <c r="B28">
        <v>120003200</v>
      </c>
      <c r="C28">
        <f>B28/1000/1000</f>
        <v>120.00319999999999</v>
      </c>
    </row>
    <row r="29" spans="1:14">
      <c r="A29" t="s">
        <v>41</v>
      </c>
      <c r="B29">
        <v>4608000</v>
      </c>
      <c r="C29">
        <f t="shared" si="1"/>
        <v>4.39453125</v>
      </c>
    </row>
    <row r="58" spans="5:6">
      <c r="E58" t="s">
        <v>34</v>
      </c>
    </row>
    <row r="59" spans="5:6">
      <c r="E59" t="s">
        <v>37</v>
      </c>
      <c r="F59">
        <v>358400000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showRuler="0" workbookViewId="0">
      <selection activeCell="F17" sqref="F17"/>
    </sheetView>
  </sheetViews>
  <sheetFormatPr baseColWidth="10" defaultRowHeight="15" x14ac:dyDescent="0"/>
  <cols>
    <col min="6" max="6" width="19.6640625" bestFit="1" customWidth="1"/>
  </cols>
  <sheetData>
    <row r="3" spans="1:6">
      <c r="B3" t="s">
        <v>92</v>
      </c>
      <c r="C3" t="s">
        <v>93</v>
      </c>
      <c r="D3" t="s">
        <v>94</v>
      </c>
      <c r="F3" t="s">
        <v>95</v>
      </c>
    </row>
    <row r="4" spans="1:6">
      <c r="A4" t="s">
        <v>73</v>
      </c>
      <c r="B4">
        <v>800000</v>
      </c>
      <c r="C4">
        <v>1707</v>
      </c>
      <c r="D4">
        <v>2144</v>
      </c>
      <c r="F4">
        <f>B4/1024/1024</f>
        <v>0.762939453125</v>
      </c>
    </row>
    <row r="5" spans="1:6">
      <c r="A5" t="s">
        <v>73</v>
      </c>
      <c r="B5">
        <v>3200000</v>
      </c>
      <c r="C5">
        <v>4076</v>
      </c>
      <c r="D5">
        <v>5144</v>
      </c>
      <c r="F5">
        <f t="shared" ref="F5:F13" si="0">B5/1024/1024</f>
        <v>3.0517578125</v>
      </c>
    </row>
    <row r="6" spans="1:6">
      <c r="A6" t="s">
        <v>73</v>
      </c>
      <c r="B6">
        <v>3200000</v>
      </c>
      <c r="C6">
        <v>6784</v>
      </c>
      <c r="D6">
        <v>8595</v>
      </c>
      <c r="F6">
        <f t="shared" si="0"/>
        <v>3.0517578125</v>
      </c>
    </row>
    <row r="7" spans="1:6">
      <c r="A7" t="s">
        <v>73</v>
      </c>
      <c r="B7">
        <v>7200000</v>
      </c>
      <c r="C7">
        <v>8558</v>
      </c>
      <c r="D7">
        <v>10913</v>
      </c>
      <c r="F7">
        <f t="shared" si="0"/>
        <v>6.866455078125</v>
      </c>
    </row>
    <row r="8" spans="1:6">
      <c r="A8" t="s">
        <v>73</v>
      </c>
      <c r="B8">
        <v>1800000</v>
      </c>
      <c r="C8">
        <v>3094</v>
      </c>
      <c r="D8">
        <v>3884</v>
      </c>
      <c r="F8">
        <f t="shared" si="0"/>
        <v>1.71661376953125</v>
      </c>
    </row>
    <row r="9" spans="1:6">
      <c r="A9" t="s">
        <v>73</v>
      </c>
      <c r="B9">
        <v>5000000</v>
      </c>
      <c r="C9">
        <v>6355</v>
      </c>
      <c r="D9">
        <v>8052</v>
      </c>
      <c r="F9">
        <f t="shared" si="0"/>
        <v>4.76837158203125</v>
      </c>
    </row>
    <row r="10" spans="1:6">
      <c r="A10" t="s">
        <v>74</v>
      </c>
      <c r="B10">
        <v>1382400</v>
      </c>
      <c r="C10">
        <v>360</v>
      </c>
      <c r="D10">
        <v>3</v>
      </c>
      <c r="F10">
        <f t="shared" si="0"/>
        <v>1.318359375</v>
      </c>
    </row>
    <row r="11" spans="1:6">
      <c r="A11" t="s">
        <v>74</v>
      </c>
      <c r="B11">
        <v>1843200</v>
      </c>
      <c r="C11">
        <v>599</v>
      </c>
      <c r="D11">
        <v>1</v>
      </c>
      <c r="F11">
        <f t="shared" si="0"/>
        <v>1.7578125</v>
      </c>
    </row>
    <row r="12" spans="1:6">
      <c r="A12" t="s">
        <v>74</v>
      </c>
      <c r="B12">
        <v>3686400</v>
      </c>
      <c r="C12">
        <v>2313</v>
      </c>
      <c r="D12">
        <v>44</v>
      </c>
      <c r="F12">
        <f t="shared" si="0"/>
        <v>3.515625</v>
      </c>
    </row>
    <row r="13" spans="1:6">
      <c r="A13" t="s">
        <v>74</v>
      </c>
      <c r="B13">
        <v>6912000</v>
      </c>
      <c r="C13">
        <v>7930</v>
      </c>
      <c r="D13">
        <v>71</v>
      </c>
      <c r="F13">
        <f t="shared" si="0"/>
        <v>6.591796875</v>
      </c>
    </row>
    <row r="16" spans="1:6">
      <c r="C16">
        <f>MIN(C4:C13)</f>
        <v>360</v>
      </c>
      <c r="D16">
        <f t="shared" ref="D16:F16" si="1">MIN(D4:D13)</f>
        <v>1</v>
      </c>
      <c r="E16">
        <f t="shared" si="1"/>
        <v>0</v>
      </c>
      <c r="F16">
        <f t="shared" si="1"/>
        <v>0.762939453125</v>
      </c>
    </row>
    <row r="17" spans="3:6">
      <c r="C17">
        <f>MAX(C4:C13)</f>
        <v>8558</v>
      </c>
      <c r="D17">
        <f t="shared" ref="D17:F17" si="2">MAX(D4:D13)</f>
        <v>10913</v>
      </c>
      <c r="E17">
        <f t="shared" si="2"/>
        <v>0</v>
      </c>
      <c r="F17">
        <f t="shared" si="2"/>
        <v>6.866455078125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showRuler="0" workbookViewId="0">
      <selection activeCell="K20" sqref="K20"/>
    </sheetView>
  </sheetViews>
  <sheetFormatPr baseColWidth="10" defaultRowHeight="15" x14ac:dyDescent="0"/>
  <sheetData>
    <row r="1" spans="1:5">
      <c r="B1">
        <f>AVERAGE(A:A)</f>
        <v>992.61016949152543</v>
      </c>
      <c r="E1">
        <f t="shared" ref="C1:E1" si="0">AVERAGE(D:D)</f>
        <v>9.4444999999999961</v>
      </c>
    </row>
    <row r="2" spans="1:5">
      <c r="B2">
        <f>STDEV(A:A)</f>
        <v>4.7742735470238635</v>
      </c>
      <c r="E2">
        <f t="shared" ref="C2:E2" si="1">STDEV(D:D)</f>
        <v>6.8381407920227455E-2</v>
      </c>
    </row>
    <row r="3" spans="1:5">
      <c r="A3">
        <v>996</v>
      </c>
      <c r="D3">
        <v>9.3699999999999992</v>
      </c>
    </row>
    <row r="4" spans="1:5">
      <c r="A4">
        <v>986</v>
      </c>
      <c r="D4">
        <v>9.44</v>
      </c>
    </row>
    <row r="5" spans="1:5">
      <c r="A5">
        <v>996</v>
      </c>
      <c r="D5">
        <v>9.42</v>
      </c>
    </row>
    <row r="6" spans="1:5">
      <c r="A6">
        <v>996</v>
      </c>
      <c r="D6">
        <v>9.5</v>
      </c>
    </row>
    <row r="7" spans="1:5">
      <c r="A7">
        <v>986</v>
      </c>
      <c r="D7">
        <v>9.4</v>
      </c>
    </row>
    <row r="8" spans="1:5">
      <c r="A8">
        <v>996</v>
      </c>
      <c r="D8">
        <v>9.4499999999999993</v>
      </c>
    </row>
    <row r="9" spans="1:5">
      <c r="A9">
        <v>996</v>
      </c>
      <c r="D9">
        <v>9.42</v>
      </c>
    </row>
    <row r="10" spans="1:5">
      <c r="A10">
        <v>986</v>
      </c>
      <c r="D10">
        <v>9.49</v>
      </c>
    </row>
    <row r="11" spans="1:5">
      <c r="A11">
        <v>996</v>
      </c>
      <c r="D11">
        <v>9.43</v>
      </c>
    </row>
    <row r="12" spans="1:5">
      <c r="A12">
        <v>996</v>
      </c>
      <c r="D12">
        <v>9.41</v>
      </c>
    </row>
    <row r="13" spans="1:5">
      <c r="A13">
        <v>986</v>
      </c>
      <c r="D13">
        <v>9.43</v>
      </c>
    </row>
    <row r="14" spans="1:5">
      <c r="A14">
        <v>996</v>
      </c>
      <c r="D14">
        <v>9.4600000000000009</v>
      </c>
    </row>
    <row r="15" spans="1:5">
      <c r="A15">
        <v>996</v>
      </c>
      <c r="D15">
        <v>9.5299999999999994</v>
      </c>
    </row>
    <row r="16" spans="1:5">
      <c r="A16">
        <v>986</v>
      </c>
      <c r="D16">
        <v>9.4</v>
      </c>
    </row>
    <row r="17" spans="1:4">
      <c r="A17">
        <v>996</v>
      </c>
      <c r="D17">
        <v>9.4499999999999993</v>
      </c>
    </row>
    <row r="18" spans="1:4">
      <c r="A18">
        <v>996</v>
      </c>
      <c r="D18">
        <v>9.4499999999999993</v>
      </c>
    </row>
    <row r="19" spans="1:4">
      <c r="A19">
        <v>986</v>
      </c>
      <c r="D19">
        <v>9.49</v>
      </c>
    </row>
    <row r="20" spans="1:4">
      <c r="A20">
        <v>996</v>
      </c>
      <c r="D20">
        <v>9.3699999999999992</v>
      </c>
    </row>
    <row r="21" spans="1:4">
      <c r="A21">
        <v>996</v>
      </c>
      <c r="D21">
        <v>9.4499999999999993</v>
      </c>
    </row>
    <row r="22" spans="1:4">
      <c r="A22">
        <v>986</v>
      </c>
      <c r="D22">
        <v>9.4499999999999993</v>
      </c>
    </row>
    <row r="23" spans="1:4">
      <c r="A23">
        <v>996</v>
      </c>
      <c r="D23">
        <v>9.3800000000000008</v>
      </c>
    </row>
    <row r="24" spans="1:4">
      <c r="A24">
        <v>996</v>
      </c>
      <c r="D24">
        <v>9.4700000000000006</v>
      </c>
    </row>
    <row r="25" spans="1:4">
      <c r="A25">
        <v>986</v>
      </c>
      <c r="D25">
        <v>9.4700000000000006</v>
      </c>
    </row>
    <row r="26" spans="1:4">
      <c r="A26">
        <v>996</v>
      </c>
      <c r="D26">
        <v>9.3800000000000008</v>
      </c>
    </row>
    <row r="27" spans="1:4">
      <c r="A27">
        <v>996</v>
      </c>
      <c r="D27">
        <v>9.51</v>
      </c>
    </row>
    <row r="28" spans="1:4">
      <c r="A28">
        <v>986</v>
      </c>
      <c r="D28">
        <v>9.42</v>
      </c>
    </row>
    <row r="29" spans="1:4">
      <c r="A29">
        <v>996</v>
      </c>
      <c r="D29">
        <v>9.4499999999999993</v>
      </c>
    </row>
    <row r="30" spans="1:4">
      <c r="A30">
        <v>996</v>
      </c>
      <c r="D30">
        <v>9.48</v>
      </c>
    </row>
    <row r="31" spans="1:4">
      <c r="A31">
        <v>986</v>
      </c>
      <c r="D31">
        <v>9.39</v>
      </c>
    </row>
    <row r="32" spans="1:4">
      <c r="A32">
        <v>996</v>
      </c>
      <c r="D32">
        <v>9.5299999999999994</v>
      </c>
    </row>
    <row r="33" spans="1:4">
      <c r="A33">
        <v>996</v>
      </c>
      <c r="D33">
        <v>9.5299999999999994</v>
      </c>
    </row>
    <row r="34" spans="1:4">
      <c r="A34">
        <v>986</v>
      </c>
      <c r="D34">
        <v>9.49</v>
      </c>
    </row>
    <row r="35" spans="1:4">
      <c r="A35">
        <v>996</v>
      </c>
      <c r="D35">
        <v>9.31</v>
      </c>
    </row>
    <row r="36" spans="1:4">
      <c r="A36">
        <v>996</v>
      </c>
      <c r="D36">
        <v>9.44</v>
      </c>
    </row>
    <row r="37" spans="1:4">
      <c r="A37">
        <v>986</v>
      </c>
      <c r="D37">
        <v>9.49</v>
      </c>
    </row>
    <row r="38" spans="1:4">
      <c r="A38">
        <v>996</v>
      </c>
      <c r="D38">
        <v>9.52</v>
      </c>
    </row>
    <row r="39" spans="1:4">
      <c r="A39">
        <v>996</v>
      </c>
      <c r="D39">
        <v>9.52</v>
      </c>
    </row>
    <row r="40" spans="1:4">
      <c r="A40">
        <v>986</v>
      </c>
      <c r="D40">
        <v>9.44</v>
      </c>
    </row>
    <row r="41" spans="1:4">
      <c r="A41">
        <v>996</v>
      </c>
      <c r="D41">
        <v>9.43</v>
      </c>
    </row>
    <row r="42" spans="1:4">
      <c r="A42">
        <v>996</v>
      </c>
      <c r="D42">
        <v>9.34</v>
      </c>
    </row>
    <row r="43" spans="1:4">
      <c r="A43">
        <v>986</v>
      </c>
      <c r="D43">
        <v>9.5</v>
      </c>
    </row>
    <row r="44" spans="1:4">
      <c r="A44">
        <v>996</v>
      </c>
      <c r="D44">
        <v>9.5500000000000007</v>
      </c>
    </row>
    <row r="45" spans="1:4">
      <c r="A45">
        <v>996</v>
      </c>
      <c r="D45">
        <v>9.56</v>
      </c>
    </row>
    <row r="46" spans="1:4">
      <c r="A46">
        <v>986</v>
      </c>
      <c r="D46">
        <v>9.42</v>
      </c>
    </row>
    <row r="47" spans="1:4">
      <c r="A47">
        <v>996</v>
      </c>
      <c r="D47">
        <v>9.26</v>
      </c>
    </row>
    <row r="48" spans="1:4">
      <c r="A48">
        <v>996</v>
      </c>
      <c r="D48">
        <v>9.44</v>
      </c>
    </row>
    <row r="49" spans="1:4">
      <c r="A49">
        <v>986</v>
      </c>
      <c r="D49">
        <v>9.42</v>
      </c>
    </row>
    <row r="50" spans="1:4">
      <c r="A50">
        <v>996</v>
      </c>
      <c r="D50">
        <v>9.52</v>
      </c>
    </row>
    <row r="51" spans="1:4">
      <c r="A51">
        <v>996</v>
      </c>
      <c r="D51">
        <v>9.5299999999999994</v>
      </c>
    </row>
    <row r="52" spans="1:4">
      <c r="A52">
        <v>986</v>
      </c>
      <c r="D52">
        <v>9.43</v>
      </c>
    </row>
    <row r="53" spans="1:4">
      <c r="A53">
        <v>996</v>
      </c>
      <c r="D53">
        <v>9.2899999999999991</v>
      </c>
    </row>
    <row r="54" spans="1:4">
      <c r="A54">
        <v>996</v>
      </c>
      <c r="D54">
        <v>9.36</v>
      </c>
    </row>
    <row r="55" spans="1:4">
      <c r="A55">
        <v>986</v>
      </c>
      <c r="D55">
        <v>9.31</v>
      </c>
    </row>
    <row r="56" spans="1:4">
      <c r="A56">
        <v>996</v>
      </c>
      <c r="D56">
        <v>9.35</v>
      </c>
    </row>
    <row r="57" spans="1:4">
      <c r="A57">
        <v>996</v>
      </c>
      <c r="D57">
        <v>9.49</v>
      </c>
    </row>
    <row r="58" spans="1:4">
      <c r="A58">
        <v>986</v>
      </c>
      <c r="D58">
        <v>9.43</v>
      </c>
    </row>
    <row r="59" spans="1:4">
      <c r="A59">
        <v>996</v>
      </c>
      <c r="D59">
        <v>9.4</v>
      </c>
    </row>
    <row r="60" spans="1:4">
      <c r="A60">
        <v>996</v>
      </c>
      <c r="D60">
        <v>9.51</v>
      </c>
    </row>
    <row r="61" spans="1:4">
      <c r="A61">
        <v>986</v>
      </c>
      <c r="D61">
        <v>9.5500000000000007</v>
      </c>
    </row>
    <row r="62" spans="1:4">
      <c r="D62">
        <v>9.5500000000000007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showRuler="0" workbookViewId="0">
      <selection activeCell="F45" sqref="F45"/>
    </sheetView>
  </sheetViews>
  <sheetFormatPr baseColWidth="10" defaultRowHeight="15" x14ac:dyDescent="0"/>
  <sheetData>
    <row r="1" spans="2:12">
      <c r="C1" t="s">
        <v>56</v>
      </c>
      <c r="D1" t="s">
        <v>57</v>
      </c>
      <c r="E1" t="s">
        <v>60</v>
      </c>
      <c r="F1" t="s">
        <v>61</v>
      </c>
      <c r="K1" t="s">
        <v>66</v>
      </c>
    </row>
    <row r="2" spans="2:12">
      <c r="B2">
        <v>1</v>
      </c>
      <c r="C2">
        <v>175</v>
      </c>
      <c r="D2">
        <v>261</v>
      </c>
      <c r="E2">
        <v>320</v>
      </c>
      <c r="F2">
        <v>89.7</v>
      </c>
      <c r="H2" t="s">
        <v>64</v>
      </c>
      <c r="K2">
        <v>2.66</v>
      </c>
      <c r="L2">
        <f>1000*K2</f>
        <v>2660</v>
      </c>
    </row>
    <row r="3" spans="2:12">
      <c r="B3">
        <v>2</v>
      </c>
      <c r="C3">
        <v>189</v>
      </c>
      <c r="D3">
        <v>252</v>
      </c>
      <c r="E3">
        <v>346</v>
      </c>
      <c r="F3">
        <v>172</v>
      </c>
      <c r="H3">
        <v>18.899999999999999</v>
      </c>
      <c r="I3">
        <v>0.17399999999999999</v>
      </c>
      <c r="K3">
        <v>2.64</v>
      </c>
      <c r="L3">
        <f t="shared" ref="L3:L61" si="0">1000*K3</f>
        <v>2640</v>
      </c>
    </row>
    <row r="4" spans="2:12">
      <c r="B4">
        <v>3</v>
      </c>
      <c r="C4">
        <v>199</v>
      </c>
      <c r="D4">
        <v>273</v>
      </c>
      <c r="E4">
        <v>346</v>
      </c>
      <c r="F4">
        <v>169</v>
      </c>
      <c r="K4">
        <v>2.67</v>
      </c>
      <c r="L4">
        <f t="shared" si="0"/>
        <v>2670</v>
      </c>
    </row>
    <row r="5" spans="2:12">
      <c r="B5">
        <v>4</v>
      </c>
      <c r="C5">
        <v>168</v>
      </c>
      <c r="D5">
        <v>283</v>
      </c>
      <c r="E5">
        <v>377</v>
      </c>
      <c r="F5">
        <v>168</v>
      </c>
      <c r="K5">
        <v>2.71</v>
      </c>
      <c r="L5">
        <f t="shared" si="0"/>
        <v>2710</v>
      </c>
    </row>
    <row r="6" spans="2:12">
      <c r="B6">
        <v>5</v>
      </c>
      <c r="C6">
        <v>178</v>
      </c>
      <c r="D6">
        <v>294</v>
      </c>
      <c r="E6">
        <v>377</v>
      </c>
      <c r="F6">
        <v>179</v>
      </c>
      <c r="K6">
        <v>2.7</v>
      </c>
      <c r="L6">
        <f t="shared" si="0"/>
        <v>2700</v>
      </c>
    </row>
    <row r="7" spans="2:12">
      <c r="B7">
        <v>6</v>
      </c>
      <c r="C7">
        <v>178</v>
      </c>
      <c r="D7">
        <v>294</v>
      </c>
      <c r="E7">
        <v>409</v>
      </c>
      <c r="F7">
        <v>164</v>
      </c>
      <c r="K7">
        <v>2.71</v>
      </c>
      <c r="L7">
        <f t="shared" si="0"/>
        <v>2710</v>
      </c>
    </row>
    <row r="8" spans="2:12">
      <c r="B8">
        <v>7</v>
      </c>
      <c r="C8">
        <v>178</v>
      </c>
      <c r="D8">
        <v>325</v>
      </c>
      <c r="E8">
        <v>409</v>
      </c>
      <c r="F8">
        <v>174</v>
      </c>
      <c r="K8">
        <v>2.72</v>
      </c>
      <c r="L8">
        <f t="shared" si="0"/>
        <v>2720</v>
      </c>
    </row>
    <row r="9" spans="2:12">
      <c r="B9">
        <v>8</v>
      </c>
      <c r="C9">
        <v>189</v>
      </c>
      <c r="D9">
        <v>325</v>
      </c>
      <c r="E9">
        <v>440</v>
      </c>
      <c r="F9">
        <v>176</v>
      </c>
      <c r="K9">
        <v>2.7</v>
      </c>
      <c r="L9">
        <f t="shared" si="0"/>
        <v>2700</v>
      </c>
    </row>
    <row r="10" spans="2:12">
      <c r="B10">
        <v>9</v>
      </c>
      <c r="C10">
        <v>199</v>
      </c>
      <c r="D10">
        <v>336</v>
      </c>
      <c r="E10">
        <v>461</v>
      </c>
      <c r="F10">
        <v>168</v>
      </c>
      <c r="K10">
        <v>2.72</v>
      </c>
      <c r="L10">
        <f t="shared" si="0"/>
        <v>2720</v>
      </c>
    </row>
    <row r="11" spans="2:12">
      <c r="B11">
        <v>10</v>
      </c>
      <c r="C11">
        <v>199</v>
      </c>
      <c r="D11">
        <v>357</v>
      </c>
      <c r="E11">
        <v>472</v>
      </c>
      <c r="F11">
        <v>175</v>
      </c>
      <c r="K11">
        <v>2.7</v>
      </c>
      <c r="L11">
        <f t="shared" si="0"/>
        <v>2700</v>
      </c>
    </row>
    <row r="12" spans="2:12">
      <c r="B12">
        <v>11</v>
      </c>
      <c r="C12">
        <v>199</v>
      </c>
      <c r="D12">
        <v>367</v>
      </c>
      <c r="E12">
        <v>493</v>
      </c>
      <c r="F12">
        <v>167</v>
      </c>
      <c r="K12">
        <v>2.71</v>
      </c>
      <c r="L12">
        <f t="shared" si="0"/>
        <v>2710</v>
      </c>
    </row>
    <row r="13" spans="2:12">
      <c r="B13">
        <v>12</v>
      </c>
      <c r="C13">
        <v>178</v>
      </c>
      <c r="D13">
        <v>377</v>
      </c>
      <c r="E13">
        <v>514</v>
      </c>
      <c r="F13">
        <v>173</v>
      </c>
      <c r="K13">
        <v>2.67</v>
      </c>
      <c r="L13">
        <f t="shared" si="0"/>
        <v>2670</v>
      </c>
    </row>
    <row r="14" spans="2:12">
      <c r="B14">
        <v>13</v>
      </c>
      <c r="C14">
        <v>178</v>
      </c>
      <c r="D14">
        <v>388</v>
      </c>
      <c r="E14">
        <v>524</v>
      </c>
      <c r="F14">
        <v>175</v>
      </c>
      <c r="K14">
        <v>2.71</v>
      </c>
      <c r="L14">
        <f t="shared" si="0"/>
        <v>2710</v>
      </c>
    </row>
    <row r="15" spans="2:12">
      <c r="B15">
        <v>14</v>
      </c>
      <c r="C15">
        <v>199</v>
      </c>
      <c r="D15">
        <v>409</v>
      </c>
      <c r="E15">
        <v>545</v>
      </c>
      <c r="F15">
        <v>174</v>
      </c>
      <c r="K15">
        <v>2.73</v>
      </c>
      <c r="L15">
        <f t="shared" si="0"/>
        <v>2730</v>
      </c>
    </row>
    <row r="16" spans="2:12">
      <c r="B16">
        <v>15</v>
      </c>
      <c r="C16">
        <v>199</v>
      </c>
      <c r="D16">
        <v>419</v>
      </c>
      <c r="E16">
        <v>336</v>
      </c>
      <c r="F16">
        <v>166</v>
      </c>
      <c r="K16">
        <v>2.67</v>
      </c>
      <c r="L16">
        <f t="shared" si="0"/>
        <v>2670</v>
      </c>
    </row>
    <row r="17" spans="2:12">
      <c r="B17">
        <v>16</v>
      </c>
      <c r="C17">
        <v>178</v>
      </c>
      <c r="D17">
        <v>430</v>
      </c>
      <c r="E17">
        <v>304</v>
      </c>
      <c r="F17">
        <v>173</v>
      </c>
      <c r="K17">
        <v>2.71</v>
      </c>
      <c r="L17">
        <f t="shared" si="0"/>
        <v>2710</v>
      </c>
    </row>
    <row r="18" spans="2:12">
      <c r="B18">
        <v>17</v>
      </c>
      <c r="C18">
        <v>168</v>
      </c>
      <c r="D18">
        <v>493</v>
      </c>
      <c r="E18">
        <v>315</v>
      </c>
      <c r="F18">
        <v>174</v>
      </c>
      <c r="K18">
        <v>2.68</v>
      </c>
      <c r="L18">
        <f t="shared" si="0"/>
        <v>2680</v>
      </c>
    </row>
    <row r="19" spans="2:12">
      <c r="B19">
        <v>18</v>
      </c>
      <c r="C19">
        <v>178</v>
      </c>
      <c r="D19">
        <v>367</v>
      </c>
      <c r="E19">
        <v>336</v>
      </c>
      <c r="F19">
        <v>167</v>
      </c>
      <c r="K19">
        <v>2.7</v>
      </c>
      <c r="L19">
        <f t="shared" si="0"/>
        <v>2700</v>
      </c>
    </row>
    <row r="20" spans="2:12">
      <c r="B20">
        <v>19</v>
      </c>
      <c r="C20">
        <v>178</v>
      </c>
      <c r="D20">
        <v>294</v>
      </c>
      <c r="E20">
        <v>346</v>
      </c>
      <c r="F20">
        <v>176</v>
      </c>
      <c r="K20">
        <v>2.7</v>
      </c>
      <c r="L20">
        <f t="shared" si="0"/>
        <v>2700</v>
      </c>
    </row>
    <row r="21" spans="2:12">
      <c r="B21">
        <v>20</v>
      </c>
      <c r="C21">
        <v>189</v>
      </c>
      <c r="D21">
        <v>304</v>
      </c>
      <c r="E21">
        <v>367</v>
      </c>
      <c r="F21">
        <v>169</v>
      </c>
      <c r="K21">
        <v>2.72</v>
      </c>
      <c r="L21">
        <f t="shared" si="0"/>
        <v>2720</v>
      </c>
    </row>
    <row r="22" spans="2:12">
      <c r="B22">
        <v>21</v>
      </c>
      <c r="C22">
        <v>189</v>
      </c>
      <c r="D22">
        <v>325</v>
      </c>
      <c r="E22">
        <v>388</v>
      </c>
      <c r="F22">
        <v>174</v>
      </c>
      <c r="K22">
        <v>2.71</v>
      </c>
      <c r="L22">
        <f t="shared" si="0"/>
        <v>2710</v>
      </c>
    </row>
    <row r="23" spans="2:12">
      <c r="B23">
        <v>22</v>
      </c>
      <c r="C23">
        <v>189</v>
      </c>
      <c r="D23">
        <v>325</v>
      </c>
      <c r="E23">
        <v>357</v>
      </c>
      <c r="F23">
        <v>169</v>
      </c>
      <c r="K23">
        <v>2.71</v>
      </c>
      <c r="L23">
        <f t="shared" si="0"/>
        <v>2710</v>
      </c>
    </row>
    <row r="24" spans="2:12">
      <c r="B24">
        <v>23</v>
      </c>
      <c r="C24">
        <v>199</v>
      </c>
      <c r="D24">
        <v>336</v>
      </c>
      <c r="E24">
        <v>325</v>
      </c>
      <c r="F24">
        <v>169</v>
      </c>
      <c r="K24">
        <v>2.7</v>
      </c>
      <c r="L24">
        <f t="shared" si="0"/>
        <v>2700</v>
      </c>
    </row>
    <row r="25" spans="2:12">
      <c r="B25">
        <v>24</v>
      </c>
      <c r="C25">
        <v>178</v>
      </c>
      <c r="D25">
        <v>346</v>
      </c>
      <c r="E25">
        <v>357</v>
      </c>
      <c r="F25">
        <v>173</v>
      </c>
      <c r="K25">
        <v>2.72</v>
      </c>
      <c r="L25">
        <f t="shared" si="0"/>
        <v>2720</v>
      </c>
    </row>
    <row r="26" spans="2:12">
      <c r="B26">
        <v>25</v>
      </c>
      <c r="C26">
        <v>178</v>
      </c>
      <c r="D26">
        <v>367</v>
      </c>
      <c r="E26">
        <v>377</v>
      </c>
      <c r="F26">
        <v>172</v>
      </c>
      <c r="K26">
        <v>2.71</v>
      </c>
      <c r="L26">
        <f t="shared" si="0"/>
        <v>2710</v>
      </c>
    </row>
    <row r="27" spans="2:12">
      <c r="B27">
        <v>26</v>
      </c>
      <c r="C27">
        <v>189</v>
      </c>
      <c r="D27">
        <v>377</v>
      </c>
      <c r="E27">
        <v>388</v>
      </c>
      <c r="F27">
        <v>174</v>
      </c>
      <c r="K27">
        <v>2.71</v>
      </c>
      <c r="L27">
        <f t="shared" si="0"/>
        <v>2710</v>
      </c>
    </row>
    <row r="28" spans="2:12">
      <c r="B28">
        <v>27</v>
      </c>
      <c r="C28">
        <v>168</v>
      </c>
      <c r="D28">
        <v>388</v>
      </c>
      <c r="E28">
        <v>398</v>
      </c>
      <c r="F28">
        <v>171</v>
      </c>
      <c r="K28">
        <v>2.7</v>
      </c>
      <c r="L28">
        <f t="shared" si="0"/>
        <v>2700</v>
      </c>
    </row>
    <row r="29" spans="2:12">
      <c r="B29">
        <v>28</v>
      </c>
      <c r="C29">
        <v>168</v>
      </c>
      <c r="D29">
        <v>398</v>
      </c>
      <c r="E29">
        <v>409</v>
      </c>
      <c r="F29">
        <v>175</v>
      </c>
      <c r="K29">
        <v>2.72</v>
      </c>
      <c r="L29">
        <f t="shared" si="0"/>
        <v>2720</v>
      </c>
    </row>
    <row r="30" spans="2:12">
      <c r="B30">
        <v>29</v>
      </c>
      <c r="C30">
        <v>168</v>
      </c>
      <c r="D30">
        <v>419</v>
      </c>
      <c r="E30">
        <v>409</v>
      </c>
      <c r="F30">
        <v>166</v>
      </c>
      <c r="K30">
        <v>2.72</v>
      </c>
      <c r="L30">
        <f t="shared" si="0"/>
        <v>2720</v>
      </c>
    </row>
    <row r="31" spans="2:12">
      <c r="B31">
        <v>30</v>
      </c>
      <c r="C31">
        <v>168</v>
      </c>
      <c r="D31">
        <v>430</v>
      </c>
      <c r="E31">
        <v>430</v>
      </c>
      <c r="F31">
        <v>176</v>
      </c>
      <c r="K31">
        <v>2.71</v>
      </c>
      <c r="L31">
        <f t="shared" si="0"/>
        <v>2710</v>
      </c>
    </row>
    <row r="32" spans="2:12">
      <c r="B32">
        <v>31</v>
      </c>
      <c r="C32">
        <v>178</v>
      </c>
      <c r="D32">
        <v>440</v>
      </c>
      <c r="E32">
        <v>440</v>
      </c>
      <c r="F32">
        <v>168</v>
      </c>
      <c r="K32">
        <v>2.71</v>
      </c>
      <c r="L32">
        <f t="shared" si="0"/>
        <v>2710</v>
      </c>
    </row>
    <row r="33" spans="2:12">
      <c r="B33">
        <v>32</v>
      </c>
      <c r="C33">
        <v>189</v>
      </c>
      <c r="D33">
        <v>461</v>
      </c>
      <c r="E33">
        <v>461</v>
      </c>
      <c r="F33">
        <v>170</v>
      </c>
      <c r="K33">
        <v>2.72</v>
      </c>
      <c r="L33">
        <f t="shared" si="0"/>
        <v>2720</v>
      </c>
    </row>
    <row r="34" spans="2:12">
      <c r="B34">
        <v>33</v>
      </c>
      <c r="C34">
        <v>168</v>
      </c>
      <c r="D34">
        <v>472</v>
      </c>
      <c r="E34">
        <v>482</v>
      </c>
      <c r="F34">
        <v>141</v>
      </c>
      <c r="K34">
        <v>2.71</v>
      </c>
      <c r="L34">
        <f t="shared" si="0"/>
        <v>2710</v>
      </c>
    </row>
    <row r="35" spans="2:12">
      <c r="B35">
        <v>34</v>
      </c>
      <c r="C35">
        <v>157</v>
      </c>
      <c r="D35">
        <v>535</v>
      </c>
      <c r="E35">
        <v>493</v>
      </c>
      <c r="F35">
        <v>154</v>
      </c>
      <c r="K35">
        <v>2.7</v>
      </c>
      <c r="L35">
        <f t="shared" si="0"/>
        <v>2700</v>
      </c>
    </row>
    <row r="36" spans="2:12">
      <c r="B36">
        <v>35</v>
      </c>
      <c r="C36">
        <v>178</v>
      </c>
      <c r="D36">
        <v>587</v>
      </c>
      <c r="E36">
        <v>524</v>
      </c>
      <c r="F36">
        <v>166</v>
      </c>
      <c r="K36">
        <v>2.72</v>
      </c>
      <c r="L36">
        <f t="shared" si="0"/>
        <v>2720</v>
      </c>
    </row>
    <row r="37" spans="2:12">
      <c r="B37">
        <v>36</v>
      </c>
      <c r="C37">
        <v>168</v>
      </c>
      <c r="D37">
        <v>587</v>
      </c>
      <c r="E37">
        <v>535</v>
      </c>
      <c r="F37">
        <v>172</v>
      </c>
      <c r="K37">
        <v>2.67</v>
      </c>
      <c r="L37">
        <f t="shared" si="0"/>
        <v>2670</v>
      </c>
    </row>
    <row r="38" spans="2:12">
      <c r="B38">
        <v>37</v>
      </c>
      <c r="C38">
        <v>168</v>
      </c>
      <c r="D38">
        <v>587</v>
      </c>
      <c r="E38">
        <v>556</v>
      </c>
      <c r="F38">
        <v>172</v>
      </c>
      <c r="K38">
        <v>2.7</v>
      </c>
      <c r="L38">
        <f t="shared" si="0"/>
        <v>2700</v>
      </c>
    </row>
    <row r="39" spans="2:12">
      <c r="B39">
        <v>38</v>
      </c>
      <c r="C39">
        <v>189</v>
      </c>
      <c r="D39">
        <v>587</v>
      </c>
      <c r="E39">
        <v>577</v>
      </c>
      <c r="F39">
        <v>170</v>
      </c>
      <c r="K39">
        <v>2.69</v>
      </c>
      <c r="L39">
        <f t="shared" si="0"/>
        <v>2690</v>
      </c>
    </row>
    <row r="40" spans="2:12">
      <c r="B40">
        <v>39</v>
      </c>
      <c r="C40">
        <v>178</v>
      </c>
      <c r="D40">
        <v>587</v>
      </c>
      <c r="E40">
        <v>598</v>
      </c>
      <c r="F40">
        <v>176</v>
      </c>
      <c r="K40">
        <v>2.7</v>
      </c>
      <c r="L40">
        <f t="shared" si="0"/>
        <v>2700</v>
      </c>
    </row>
    <row r="41" spans="2:12">
      <c r="B41">
        <v>40</v>
      </c>
      <c r="C41">
        <v>189</v>
      </c>
      <c r="D41">
        <v>587</v>
      </c>
      <c r="E41">
        <v>661</v>
      </c>
      <c r="F41">
        <v>167</v>
      </c>
      <c r="K41">
        <v>2.54</v>
      </c>
      <c r="L41">
        <f t="shared" si="0"/>
        <v>2540</v>
      </c>
    </row>
    <row r="42" spans="2:12">
      <c r="B42">
        <v>41</v>
      </c>
      <c r="C42">
        <v>178</v>
      </c>
      <c r="D42">
        <v>587</v>
      </c>
      <c r="E42">
        <v>692</v>
      </c>
      <c r="F42">
        <v>178</v>
      </c>
      <c r="K42">
        <v>2.71</v>
      </c>
      <c r="L42">
        <f t="shared" si="0"/>
        <v>2710</v>
      </c>
    </row>
    <row r="43" spans="2:12">
      <c r="B43">
        <v>42</v>
      </c>
      <c r="C43">
        <v>199</v>
      </c>
      <c r="D43">
        <v>587</v>
      </c>
      <c r="E43">
        <v>556</v>
      </c>
      <c r="F43">
        <v>170</v>
      </c>
      <c r="K43">
        <v>2.71</v>
      </c>
      <c r="L43">
        <f t="shared" si="0"/>
        <v>2710</v>
      </c>
    </row>
    <row r="44" spans="2:12">
      <c r="B44">
        <v>43</v>
      </c>
      <c r="C44">
        <v>199</v>
      </c>
      <c r="D44">
        <v>587</v>
      </c>
      <c r="E44">
        <v>357</v>
      </c>
      <c r="F44">
        <v>172</v>
      </c>
      <c r="K44">
        <v>2.71</v>
      </c>
      <c r="L44">
        <f t="shared" si="0"/>
        <v>2710</v>
      </c>
    </row>
    <row r="45" spans="2:12">
      <c r="B45">
        <v>44</v>
      </c>
      <c r="C45">
        <v>168</v>
      </c>
      <c r="D45">
        <v>598</v>
      </c>
      <c r="E45">
        <v>377</v>
      </c>
      <c r="F45">
        <v>171</v>
      </c>
      <c r="K45">
        <v>2.66</v>
      </c>
      <c r="L45">
        <f t="shared" si="0"/>
        <v>2660</v>
      </c>
    </row>
    <row r="46" spans="2:12">
      <c r="B46">
        <v>45</v>
      </c>
      <c r="C46">
        <v>168</v>
      </c>
      <c r="D46">
        <v>587</v>
      </c>
      <c r="E46">
        <v>398</v>
      </c>
      <c r="F46">
        <v>172</v>
      </c>
      <c r="K46">
        <v>2.7</v>
      </c>
      <c r="L46">
        <f t="shared" si="0"/>
        <v>2700</v>
      </c>
    </row>
    <row r="47" spans="2:12">
      <c r="B47">
        <v>46</v>
      </c>
      <c r="C47">
        <v>157</v>
      </c>
      <c r="D47">
        <v>587</v>
      </c>
      <c r="E47">
        <v>409</v>
      </c>
      <c r="F47">
        <v>170</v>
      </c>
      <c r="K47">
        <v>2.68</v>
      </c>
      <c r="L47">
        <f t="shared" si="0"/>
        <v>2680</v>
      </c>
    </row>
    <row r="48" spans="2:12">
      <c r="B48">
        <v>47</v>
      </c>
      <c r="C48">
        <v>157</v>
      </c>
      <c r="D48">
        <v>587</v>
      </c>
      <c r="E48">
        <v>419</v>
      </c>
      <c r="F48">
        <v>170</v>
      </c>
      <c r="K48">
        <v>2.7</v>
      </c>
      <c r="L48">
        <f t="shared" si="0"/>
        <v>2700</v>
      </c>
    </row>
    <row r="49" spans="2:12">
      <c r="B49">
        <v>48</v>
      </c>
      <c r="C49">
        <v>147</v>
      </c>
      <c r="D49">
        <v>587</v>
      </c>
      <c r="E49">
        <v>440</v>
      </c>
      <c r="F49">
        <v>170</v>
      </c>
      <c r="K49">
        <v>2.71</v>
      </c>
      <c r="L49">
        <f t="shared" si="0"/>
        <v>2710</v>
      </c>
    </row>
    <row r="50" spans="2:12">
      <c r="B50">
        <v>49</v>
      </c>
      <c r="C50">
        <v>157</v>
      </c>
      <c r="D50">
        <v>587</v>
      </c>
      <c r="E50">
        <v>451</v>
      </c>
      <c r="F50">
        <v>173</v>
      </c>
      <c r="K50">
        <v>2.71</v>
      </c>
      <c r="L50">
        <f t="shared" si="0"/>
        <v>2710</v>
      </c>
    </row>
    <row r="51" spans="2:12">
      <c r="B51">
        <v>50</v>
      </c>
      <c r="C51">
        <v>168</v>
      </c>
      <c r="D51">
        <v>598</v>
      </c>
      <c r="E51">
        <v>482</v>
      </c>
      <c r="F51">
        <v>172</v>
      </c>
      <c r="K51">
        <v>2.72</v>
      </c>
      <c r="L51">
        <f t="shared" si="0"/>
        <v>2720</v>
      </c>
    </row>
    <row r="52" spans="2:12">
      <c r="B52">
        <v>51</v>
      </c>
      <c r="C52">
        <v>168</v>
      </c>
      <c r="D52">
        <v>587</v>
      </c>
      <c r="E52">
        <v>493</v>
      </c>
      <c r="F52">
        <v>182</v>
      </c>
      <c r="K52">
        <v>2.72</v>
      </c>
      <c r="L52">
        <f t="shared" si="0"/>
        <v>2720</v>
      </c>
    </row>
    <row r="53" spans="2:12">
      <c r="B53">
        <v>52</v>
      </c>
      <c r="C53">
        <v>189</v>
      </c>
      <c r="D53">
        <v>587</v>
      </c>
      <c r="E53">
        <v>514</v>
      </c>
      <c r="F53">
        <v>169</v>
      </c>
      <c r="K53">
        <v>2.71</v>
      </c>
      <c r="L53">
        <f t="shared" si="0"/>
        <v>2710</v>
      </c>
    </row>
    <row r="54" spans="2:12">
      <c r="B54">
        <v>53</v>
      </c>
      <c r="C54">
        <v>178</v>
      </c>
      <c r="D54">
        <v>587</v>
      </c>
      <c r="E54">
        <v>524</v>
      </c>
      <c r="F54">
        <v>169</v>
      </c>
      <c r="K54">
        <v>2.69</v>
      </c>
      <c r="L54">
        <f t="shared" si="0"/>
        <v>2690</v>
      </c>
    </row>
    <row r="55" spans="2:12">
      <c r="B55">
        <v>54</v>
      </c>
      <c r="C55">
        <v>199</v>
      </c>
      <c r="D55">
        <v>587</v>
      </c>
      <c r="E55">
        <v>556</v>
      </c>
      <c r="F55">
        <v>169</v>
      </c>
      <c r="K55">
        <v>2.7</v>
      </c>
      <c r="L55">
        <f t="shared" si="0"/>
        <v>2700</v>
      </c>
    </row>
    <row r="56" spans="2:12">
      <c r="B56">
        <v>55</v>
      </c>
      <c r="C56">
        <v>189</v>
      </c>
      <c r="D56">
        <v>587</v>
      </c>
      <c r="E56">
        <v>566</v>
      </c>
      <c r="F56">
        <v>168</v>
      </c>
      <c r="K56">
        <v>2.54</v>
      </c>
      <c r="L56">
        <f t="shared" si="0"/>
        <v>2540</v>
      </c>
    </row>
    <row r="57" spans="2:12">
      <c r="B57">
        <v>56</v>
      </c>
      <c r="C57">
        <v>168</v>
      </c>
      <c r="D57">
        <v>587</v>
      </c>
      <c r="E57">
        <v>587</v>
      </c>
      <c r="F57">
        <v>169</v>
      </c>
      <c r="K57">
        <v>2.68</v>
      </c>
      <c r="L57">
        <f t="shared" si="0"/>
        <v>2680</v>
      </c>
    </row>
    <row r="58" spans="2:12">
      <c r="B58">
        <v>57</v>
      </c>
      <c r="C58">
        <v>178</v>
      </c>
      <c r="D58">
        <v>451</v>
      </c>
      <c r="E58">
        <v>608</v>
      </c>
      <c r="F58">
        <v>180</v>
      </c>
      <c r="K58">
        <v>2.68</v>
      </c>
      <c r="L58">
        <f t="shared" si="0"/>
        <v>2680</v>
      </c>
    </row>
    <row r="59" spans="2:12">
      <c r="B59">
        <v>58</v>
      </c>
      <c r="C59">
        <v>178</v>
      </c>
      <c r="D59">
        <v>461</v>
      </c>
      <c r="E59">
        <v>629</v>
      </c>
      <c r="F59">
        <v>169</v>
      </c>
      <c r="K59">
        <v>2.69</v>
      </c>
      <c r="L59">
        <f t="shared" si="0"/>
        <v>2690</v>
      </c>
    </row>
    <row r="60" spans="2:12">
      <c r="B60">
        <v>59</v>
      </c>
      <c r="C60">
        <v>199</v>
      </c>
      <c r="D60">
        <v>514</v>
      </c>
      <c r="E60">
        <v>671</v>
      </c>
      <c r="F60">
        <v>170</v>
      </c>
      <c r="K60">
        <v>2.42</v>
      </c>
      <c r="L60">
        <f t="shared" si="0"/>
        <v>2420</v>
      </c>
    </row>
    <row r="61" spans="2:12">
      <c r="B61">
        <v>60</v>
      </c>
      <c r="C61">
        <v>189</v>
      </c>
      <c r="D61">
        <v>535</v>
      </c>
      <c r="E61">
        <v>692</v>
      </c>
      <c r="F61">
        <v>169</v>
      </c>
      <c r="K61">
        <v>2.7</v>
      </c>
      <c r="L61">
        <f t="shared" si="0"/>
        <v>2700</v>
      </c>
    </row>
    <row r="63" spans="2:12">
      <c r="B63" t="s">
        <v>32</v>
      </c>
      <c r="C63">
        <f>AVERAGE(C2:C61)</f>
        <v>179.75</v>
      </c>
      <c r="D63">
        <f>AVERAGE(D2:D61)</f>
        <v>456.06666666666666</v>
      </c>
      <c r="E63">
        <f>AVERAGE(E2:E61)</f>
        <v>460.38333333333333</v>
      </c>
      <c r="F63">
        <f>AVERAGE(F2:F61)</f>
        <v>169.26166666666668</v>
      </c>
      <c r="K63">
        <f t="shared" ref="K63" si="1">AVERAGE(K2:K61)</f>
        <v>2.6906666666666661</v>
      </c>
    </row>
    <row r="64" spans="2:12">
      <c r="B64" t="s">
        <v>33</v>
      </c>
      <c r="C64">
        <f>STDEV(C2:C61)</f>
        <v>13.182712099757195</v>
      </c>
      <c r="D64">
        <f>STDEV(D2:D61)</f>
        <v>117.94466767416129</v>
      </c>
      <c r="E64">
        <f>STDEV(E2:E61)</f>
        <v>102.67640325464629</v>
      </c>
      <c r="F64">
        <f>STDEV(F2:F61)</f>
        <v>11.934412451602793</v>
      </c>
      <c r="K64">
        <f t="shared" ref="K64" si="2">STDEV(K2:K61)</f>
        <v>4.9295603223564917E-2</v>
      </c>
    </row>
    <row r="65" spans="2:6">
      <c r="B65" t="s">
        <v>58</v>
      </c>
      <c r="C65">
        <f>MIN(C2:C61)</f>
        <v>147</v>
      </c>
      <c r="D65">
        <f>MIN(D2:D61)</f>
        <v>252</v>
      </c>
      <c r="E65">
        <f>MIN(E2:E61)</f>
        <v>304</v>
      </c>
      <c r="F65">
        <f>MIN(F2:F61)</f>
        <v>89.7</v>
      </c>
    </row>
    <row r="66" spans="2:6">
      <c r="B66" t="s">
        <v>59</v>
      </c>
      <c r="C66">
        <f>MAX(C2:C61)</f>
        <v>199</v>
      </c>
      <c r="D66">
        <f>MAX(D2:D61)</f>
        <v>598</v>
      </c>
      <c r="E66">
        <f>MAX(E2:E61)</f>
        <v>692</v>
      </c>
      <c r="F66">
        <f>MAX(F2:F61)</f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showRuler="0" workbookViewId="0">
      <selection activeCell="H60" sqref="H60"/>
    </sheetView>
  </sheetViews>
  <sheetFormatPr baseColWidth="10" defaultRowHeight="15" x14ac:dyDescent="0"/>
  <sheetData>
    <row r="2" spans="1:7">
      <c r="A2">
        <v>150</v>
      </c>
      <c r="B2">
        <v>160</v>
      </c>
      <c r="C2">
        <v>148</v>
      </c>
      <c r="G2">
        <v>1</v>
      </c>
    </row>
    <row r="3" spans="1:7">
      <c r="A3">
        <v>115</v>
      </c>
      <c r="B3">
        <v>120</v>
      </c>
      <c r="C3">
        <v>115</v>
      </c>
      <c r="G3">
        <v>2</v>
      </c>
    </row>
    <row r="4" spans="1:7">
      <c r="A4">
        <v>131</v>
      </c>
      <c r="B4">
        <v>111</v>
      </c>
      <c r="C4">
        <v>88.6</v>
      </c>
      <c r="G4">
        <v>3</v>
      </c>
    </row>
    <row r="5" spans="1:7">
      <c r="A5">
        <v>145</v>
      </c>
      <c r="B5">
        <v>125</v>
      </c>
      <c r="C5">
        <v>102</v>
      </c>
      <c r="G5">
        <v>4</v>
      </c>
    </row>
    <row r="6" spans="1:7">
      <c r="A6">
        <v>140</v>
      </c>
      <c r="B6">
        <v>145</v>
      </c>
      <c r="C6">
        <v>115</v>
      </c>
      <c r="G6">
        <v>5</v>
      </c>
    </row>
    <row r="7" spans="1:7">
      <c r="A7">
        <v>107</v>
      </c>
      <c r="B7">
        <v>137</v>
      </c>
      <c r="C7">
        <v>129</v>
      </c>
      <c r="G7">
        <v>6</v>
      </c>
    </row>
    <row r="8" spans="1:7">
      <c r="A8">
        <v>124</v>
      </c>
      <c r="B8">
        <v>130</v>
      </c>
      <c r="C8">
        <v>136</v>
      </c>
      <c r="G8">
        <v>7</v>
      </c>
    </row>
    <row r="9" spans="1:7">
      <c r="A9">
        <v>129</v>
      </c>
      <c r="B9">
        <v>145</v>
      </c>
      <c r="C9">
        <v>143</v>
      </c>
      <c r="G9">
        <v>8</v>
      </c>
    </row>
    <row r="10" spans="1:7">
      <c r="A10">
        <v>145</v>
      </c>
      <c r="B10">
        <v>160</v>
      </c>
      <c r="C10">
        <v>149</v>
      </c>
      <c r="G10">
        <v>9</v>
      </c>
    </row>
    <row r="11" spans="1:7">
      <c r="A11">
        <v>148</v>
      </c>
      <c r="B11">
        <v>168</v>
      </c>
      <c r="C11">
        <v>142</v>
      </c>
      <c r="G11">
        <v>10</v>
      </c>
    </row>
    <row r="12" spans="1:7">
      <c r="A12">
        <v>145</v>
      </c>
      <c r="B12">
        <v>166</v>
      </c>
      <c r="C12">
        <v>150</v>
      </c>
      <c r="G12">
        <v>11</v>
      </c>
    </row>
    <row r="13" spans="1:7">
      <c r="A13">
        <v>145</v>
      </c>
      <c r="B13">
        <v>165</v>
      </c>
      <c r="C13">
        <v>142</v>
      </c>
      <c r="G13">
        <v>12</v>
      </c>
    </row>
    <row r="14" spans="1:7">
      <c r="A14">
        <v>144</v>
      </c>
      <c r="B14">
        <v>165</v>
      </c>
      <c r="C14">
        <v>150</v>
      </c>
      <c r="G14">
        <v>13</v>
      </c>
    </row>
    <row r="15" spans="1:7">
      <c r="A15">
        <v>152</v>
      </c>
      <c r="B15">
        <v>166</v>
      </c>
      <c r="C15">
        <v>143</v>
      </c>
      <c r="G15">
        <v>14</v>
      </c>
    </row>
    <row r="16" spans="1:7">
      <c r="A16">
        <v>145</v>
      </c>
      <c r="B16">
        <v>168</v>
      </c>
      <c r="C16">
        <v>142</v>
      </c>
      <c r="G16">
        <v>15</v>
      </c>
    </row>
    <row r="17" spans="1:7">
      <c r="A17">
        <v>140</v>
      </c>
      <c r="B17">
        <v>167</v>
      </c>
      <c r="C17">
        <v>149</v>
      </c>
      <c r="G17">
        <v>16</v>
      </c>
    </row>
    <row r="18" spans="1:7">
      <c r="A18">
        <v>146</v>
      </c>
      <c r="B18">
        <v>166</v>
      </c>
      <c r="C18">
        <v>142</v>
      </c>
      <c r="G18">
        <v>17</v>
      </c>
    </row>
    <row r="19" spans="1:7">
      <c r="A19">
        <v>145</v>
      </c>
      <c r="B19">
        <v>140</v>
      </c>
      <c r="C19">
        <v>149</v>
      </c>
      <c r="G19">
        <v>18</v>
      </c>
    </row>
    <row r="20" spans="1:7">
      <c r="A20">
        <v>146</v>
      </c>
      <c r="B20">
        <v>138</v>
      </c>
      <c r="C20">
        <v>148</v>
      </c>
      <c r="G20">
        <v>19</v>
      </c>
    </row>
    <row r="21" spans="1:7">
      <c r="A21">
        <v>145</v>
      </c>
      <c r="B21">
        <v>153</v>
      </c>
      <c r="C21">
        <v>150</v>
      </c>
      <c r="G21">
        <v>20</v>
      </c>
    </row>
    <row r="22" spans="1:7">
      <c r="A22">
        <v>112</v>
      </c>
      <c r="B22">
        <v>120</v>
      </c>
      <c r="C22">
        <v>140</v>
      </c>
      <c r="G22">
        <v>21</v>
      </c>
    </row>
    <row r="23" spans="1:7">
      <c r="A23">
        <v>125</v>
      </c>
      <c r="B23">
        <v>94.9</v>
      </c>
      <c r="C23">
        <v>149</v>
      </c>
      <c r="G23">
        <v>22</v>
      </c>
    </row>
    <row r="24" spans="1:7">
      <c r="A24">
        <v>142</v>
      </c>
      <c r="B24">
        <v>89.7</v>
      </c>
      <c r="C24">
        <v>140</v>
      </c>
      <c r="G24">
        <v>23</v>
      </c>
    </row>
    <row r="25" spans="1:7">
      <c r="A25">
        <v>141</v>
      </c>
      <c r="B25">
        <v>95.9</v>
      </c>
      <c r="C25">
        <v>149</v>
      </c>
      <c r="G25">
        <v>24</v>
      </c>
    </row>
    <row r="26" spans="1:7">
      <c r="A26">
        <v>146</v>
      </c>
      <c r="B26">
        <v>97</v>
      </c>
      <c r="C26">
        <v>139</v>
      </c>
      <c r="G26">
        <v>25</v>
      </c>
    </row>
    <row r="27" spans="1:7">
      <c r="A27">
        <v>145</v>
      </c>
      <c r="B27">
        <v>67.8</v>
      </c>
      <c r="C27">
        <v>120</v>
      </c>
      <c r="G27">
        <v>26</v>
      </c>
    </row>
    <row r="28" spans="1:7">
      <c r="A28">
        <v>145</v>
      </c>
      <c r="B28">
        <v>81.8</v>
      </c>
      <c r="C28">
        <v>129</v>
      </c>
      <c r="G28">
        <v>27</v>
      </c>
    </row>
    <row r="29" spans="1:7">
      <c r="A29">
        <v>145</v>
      </c>
      <c r="B29">
        <v>96.4</v>
      </c>
      <c r="C29">
        <v>130</v>
      </c>
      <c r="G29">
        <v>28</v>
      </c>
    </row>
    <row r="30" spans="1:7">
      <c r="A30">
        <v>145</v>
      </c>
      <c r="B30">
        <v>117</v>
      </c>
      <c r="C30">
        <v>149</v>
      </c>
      <c r="G30">
        <v>29</v>
      </c>
    </row>
    <row r="31" spans="1:7">
      <c r="A31">
        <v>139</v>
      </c>
      <c r="B31">
        <v>133</v>
      </c>
      <c r="C31">
        <v>140</v>
      </c>
      <c r="G31">
        <v>30</v>
      </c>
    </row>
    <row r="32" spans="1:7">
      <c r="A32">
        <v>147</v>
      </c>
      <c r="B32">
        <v>151</v>
      </c>
      <c r="C32">
        <v>149</v>
      </c>
      <c r="G32">
        <v>31</v>
      </c>
    </row>
    <row r="33" spans="1:7">
      <c r="A33">
        <v>146</v>
      </c>
      <c r="B33">
        <v>167</v>
      </c>
      <c r="C33">
        <v>140</v>
      </c>
      <c r="G33">
        <v>32</v>
      </c>
    </row>
    <row r="34" spans="1:7">
      <c r="A34">
        <v>145</v>
      </c>
      <c r="B34">
        <v>165</v>
      </c>
      <c r="C34">
        <v>149</v>
      </c>
      <c r="G34">
        <v>33</v>
      </c>
    </row>
    <row r="35" spans="1:7">
      <c r="A35">
        <v>138</v>
      </c>
      <c r="B35">
        <v>166</v>
      </c>
      <c r="C35">
        <v>149</v>
      </c>
      <c r="G35">
        <v>34</v>
      </c>
    </row>
    <row r="36" spans="1:7">
      <c r="A36">
        <v>113</v>
      </c>
      <c r="B36">
        <v>133</v>
      </c>
      <c r="C36">
        <v>139</v>
      </c>
      <c r="G36">
        <v>35</v>
      </c>
    </row>
    <row r="37" spans="1:7">
      <c r="A37">
        <v>91.2</v>
      </c>
      <c r="B37">
        <v>138</v>
      </c>
      <c r="C37">
        <v>139</v>
      </c>
      <c r="G37">
        <v>36</v>
      </c>
    </row>
    <row r="38" spans="1:7">
      <c r="A38">
        <v>105</v>
      </c>
      <c r="B38">
        <v>159</v>
      </c>
      <c r="C38">
        <v>121</v>
      </c>
      <c r="G38">
        <v>37</v>
      </c>
    </row>
    <row r="39" spans="1:7">
      <c r="A39">
        <v>118</v>
      </c>
      <c r="B39">
        <v>160</v>
      </c>
      <c r="C39">
        <v>129</v>
      </c>
      <c r="G39">
        <v>38</v>
      </c>
    </row>
    <row r="40" spans="1:7">
      <c r="A40">
        <v>96.4</v>
      </c>
      <c r="B40">
        <v>166</v>
      </c>
      <c r="C40">
        <v>129</v>
      </c>
      <c r="G40">
        <v>39</v>
      </c>
    </row>
    <row r="41" spans="1:7">
      <c r="A41">
        <v>75.099999999999994</v>
      </c>
      <c r="B41">
        <v>97.5</v>
      </c>
      <c r="C41">
        <v>120</v>
      </c>
      <c r="G41">
        <v>40</v>
      </c>
    </row>
    <row r="42" spans="1:7">
      <c r="A42">
        <v>90.2</v>
      </c>
      <c r="B42">
        <v>105</v>
      </c>
      <c r="C42">
        <v>119</v>
      </c>
      <c r="G42">
        <v>41</v>
      </c>
    </row>
    <row r="43" spans="1:7">
      <c r="A43">
        <v>97</v>
      </c>
      <c r="B43">
        <v>123</v>
      </c>
      <c r="C43">
        <v>119</v>
      </c>
      <c r="G43">
        <v>42</v>
      </c>
    </row>
    <row r="44" spans="1:7">
      <c r="A44">
        <v>118</v>
      </c>
      <c r="B44">
        <v>131</v>
      </c>
      <c r="C44">
        <v>140</v>
      </c>
      <c r="G44">
        <v>43</v>
      </c>
    </row>
    <row r="45" spans="1:7">
      <c r="A45">
        <v>125</v>
      </c>
      <c r="B45">
        <v>154</v>
      </c>
      <c r="C45">
        <v>149</v>
      </c>
      <c r="G45">
        <v>44</v>
      </c>
    </row>
    <row r="46" spans="1:7">
      <c r="A46">
        <v>134</v>
      </c>
      <c r="B46">
        <v>168</v>
      </c>
      <c r="C46">
        <v>149</v>
      </c>
      <c r="G46">
        <v>45</v>
      </c>
    </row>
    <row r="47" spans="1:7">
      <c r="A47">
        <v>145</v>
      </c>
      <c r="B47">
        <v>168</v>
      </c>
      <c r="C47">
        <v>149</v>
      </c>
      <c r="G47">
        <v>46</v>
      </c>
    </row>
    <row r="48" spans="1:7">
      <c r="A48">
        <v>150</v>
      </c>
      <c r="B48">
        <v>162</v>
      </c>
      <c r="C48">
        <v>139</v>
      </c>
      <c r="G48">
        <v>47</v>
      </c>
    </row>
    <row r="49" spans="1:7">
      <c r="A49">
        <v>145</v>
      </c>
      <c r="B49">
        <v>169</v>
      </c>
      <c r="C49">
        <v>149</v>
      </c>
      <c r="G49">
        <v>48</v>
      </c>
    </row>
    <row r="50" spans="1:7">
      <c r="A50">
        <v>146</v>
      </c>
      <c r="B50">
        <v>165</v>
      </c>
      <c r="C50">
        <v>149</v>
      </c>
      <c r="G50">
        <v>49</v>
      </c>
    </row>
    <row r="51" spans="1:7">
      <c r="A51">
        <v>144</v>
      </c>
      <c r="B51">
        <v>167</v>
      </c>
      <c r="C51">
        <v>139</v>
      </c>
      <c r="G51">
        <v>50</v>
      </c>
    </row>
    <row r="52" spans="1:7">
      <c r="A52">
        <v>145</v>
      </c>
      <c r="B52">
        <v>168</v>
      </c>
      <c r="C52">
        <v>149</v>
      </c>
      <c r="G52">
        <v>51</v>
      </c>
    </row>
    <row r="53" spans="1:7">
      <c r="A53">
        <v>144</v>
      </c>
      <c r="B53">
        <v>165</v>
      </c>
      <c r="C53">
        <v>149</v>
      </c>
      <c r="G53">
        <v>52</v>
      </c>
    </row>
    <row r="54" spans="1:7">
      <c r="A54">
        <v>149</v>
      </c>
      <c r="B54">
        <v>173</v>
      </c>
      <c r="C54">
        <v>139</v>
      </c>
      <c r="G54">
        <v>53</v>
      </c>
    </row>
    <row r="55" spans="1:7">
      <c r="A55">
        <v>149</v>
      </c>
      <c r="B55">
        <v>169</v>
      </c>
      <c r="C55">
        <v>149</v>
      </c>
      <c r="G55">
        <v>54</v>
      </c>
    </row>
    <row r="56" spans="1:7">
      <c r="A56">
        <v>144</v>
      </c>
      <c r="B56">
        <v>160</v>
      </c>
      <c r="C56">
        <v>149</v>
      </c>
      <c r="G56">
        <v>55</v>
      </c>
    </row>
    <row r="57" spans="1:7">
      <c r="A57">
        <v>155</v>
      </c>
      <c r="B57">
        <v>169</v>
      </c>
      <c r="C57">
        <v>139</v>
      </c>
      <c r="G57">
        <v>56</v>
      </c>
    </row>
    <row r="58" spans="1:7">
      <c r="A58">
        <v>144</v>
      </c>
      <c r="B58">
        <v>169</v>
      </c>
      <c r="C58">
        <v>150</v>
      </c>
      <c r="G58">
        <v>57</v>
      </c>
    </row>
    <row r="59" spans="1:7">
      <c r="A59">
        <v>144</v>
      </c>
      <c r="B59">
        <v>160</v>
      </c>
      <c r="C59">
        <v>139</v>
      </c>
      <c r="G59">
        <v>58</v>
      </c>
    </row>
    <row r="60" spans="1:7">
      <c r="A60">
        <v>140</v>
      </c>
      <c r="B60">
        <v>169</v>
      </c>
      <c r="C60">
        <v>149</v>
      </c>
      <c r="G60">
        <v>59</v>
      </c>
    </row>
    <row r="61" spans="1:7">
      <c r="G61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dopencl matrix</vt:lpstr>
      <vt:lpstr>dopencl summary</vt:lpstr>
      <vt:lpstr>Aparapi Matrix</vt:lpstr>
      <vt:lpstr>Cluster Utilization New York</vt:lpstr>
      <vt:lpstr>Full Benchmark Statistics</vt:lpstr>
      <vt:lpstr>LowDataBenchmark Statistics</vt:lpstr>
      <vt:lpstr>EC2 Network Measurement</vt:lpstr>
      <vt:lpstr>EC2 Hybrid Network Measurement</vt:lpstr>
      <vt:lpstr>EC2 Hybrid Stacked Network</vt:lpstr>
      <vt:lpstr>EC2 Only Benchmark GPU</vt:lpstr>
      <vt:lpstr>EC2 Only Benchmark CPU</vt:lpstr>
      <vt:lpstr>Hybrid EC2 Benchmarks</vt:lpstr>
      <vt:lpstr>Local Benchmark Fully Assisted</vt:lpstr>
      <vt:lpstr>Local Benchmark Partially Assis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2017-03-03T09:18:57Z</dcterms:modified>
</cp:coreProperties>
</file>