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CARD\Documents\Github\KiCad-Q-PACE\Development Board\documents\"/>
    </mc:Choice>
  </mc:AlternateContent>
  <xr:revisionPtr revIDLastSave="0" documentId="13_ncr:1_{F5A735CA-44D5-420D-B10F-67F0913E0F38}" xr6:coauthVersionLast="43" xr6:coauthVersionMax="43" xr10:uidLastSave="{00000000-0000-0000-0000-000000000000}"/>
  <bookViews>
    <workbookView xWindow="28680" yWindow="15" windowWidth="29040" windowHeight="15840" xr2:uid="{AAB9810F-42DF-447B-BA88-BF366C5F89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7" i="1"/>
  <c r="D25" i="1" s="1"/>
  <c r="E26" i="1"/>
  <c r="D26" i="1"/>
  <c r="E6" i="1"/>
  <c r="D6" i="1"/>
  <c r="E7" i="1"/>
  <c r="D7" i="1"/>
  <c r="E13" i="1"/>
  <c r="E12" i="1" s="1"/>
  <c r="D13" i="1"/>
  <c r="D12" i="1" s="1"/>
  <c r="E18" i="1"/>
  <c r="E19" i="1" s="1"/>
  <c r="D18" i="1"/>
  <c r="E38" i="1"/>
  <c r="D38" i="1"/>
  <c r="E27" i="1"/>
  <c r="E25" i="1" s="1"/>
  <c r="E37" i="1"/>
  <c r="D37" i="1"/>
  <c r="E31" i="1"/>
  <c r="D31" i="1"/>
  <c r="D32" i="1" s="1"/>
  <c r="N11" i="1"/>
  <c r="C12" i="1"/>
  <c r="C5" i="1"/>
  <c r="C39" i="1"/>
  <c r="E32" i="1"/>
  <c r="C32" i="1"/>
  <c r="C19" i="1"/>
  <c r="D19" i="1"/>
  <c r="D5" i="1" l="1"/>
  <c r="E5" i="1"/>
  <c r="E39" i="1"/>
  <c r="D39" i="1"/>
</calcChain>
</file>

<file path=xl/sharedStrings.xml><?xml version="1.0" encoding="utf-8"?>
<sst xmlns="http://schemas.openxmlformats.org/spreadsheetml/2006/main" count="168" uniqueCount="78">
  <si>
    <t>VFB</t>
  </si>
  <si>
    <t>Vout</t>
  </si>
  <si>
    <t>R1</t>
  </si>
  <si>
    <t>R2</t>
  </si>
  <si>
    <t>min</t>
  </si>
  <si>
    <t>max</t>
  </si>
  <si>
    <t>What is</t>
  </si>
  <si>
    <t>when R1 changes</t>
  </si>
  <si>
    <t>when R1/R2 changes</t>
  </si>
  <si>
    <t>typ</t>
  </si>
  <si>
    <t>equation</t>
  </si>
  <si>
    <t>vfb = vout(r2/(r1+r2)</t>
  </si>
  <si>
    <t>vout=vfb((r1+r2)/r2)</t>
  </si>
  <si>
    <t>r2 = (vfb/vout - 1)*r1</t>
  </si>
  <si>
    <t>when R2 changes</t>
  </si>
  <si>
    <t>r1 = r2*(vout/vfb - 1)</t>
  </si>
  <si>
    <t>Mouser</t>
  </si>
  <si>
    <t>0.1 W</t>
  </si>
  <si>
    <t>16.7 K</t>
  </si>
  <si>
    <t>RT0603DRE0716K7L</t>
  </si>
  <si>
    <t>49.9 K</t>
  </si>
  <si>
    <t>RT0603FRE0749K9L</t>
  </si>
  <si>
    <t>603-RT0603FRE0749K9L</t>
  </si>
  <si>
    <t>50. K</t>
  </si>
  <si>
    <t>PV36W503C01B00</t>
  </si>
  <si>
    <t>59. K</t>
  </si>
  <si>
    <t>CPF0603B59KE1</t>
  </si>
  <si>
    <t>67.3 K</t>
  </si>
  <si>
    <t>RN732ATTD6732B25</t>
  </si>
  <si>
    <t>78.7 K</t>
  </si>
  <si>
    <t>0.0625 W</t>
  </si>
  <si>
    <t>CPF0603F78K7C1</t>
  </si>
  <si>
    <t>279-CPF0603F78K7C1</t>
  </si>
  <si>
    <t>RT0603FRE0778K7L</t>
  </si>
  <si>
    <t>603-RT0603FRE0778K7L</t>
  </si>
  <si>
    <t>91. K</t>
  </si>
  <si>
    <t>ERA-6AED913V</t>
  </si>
  <si>
    <t>100. K</t>
  </si>
  <si>
    <t>KTR10EZPF1003</t>
  </si>
  <si>
    <t>RR0816P-104-D</t>
  </si>
  <si>
    <t>PV36W104C01B00</t>
  </si>
  <si>
    <t>RT0603FRE07100KL</t>
  </si>
  <si>
    <t>603-RT0603FRE07100KL</t>
  </si>
  <si>
    <t>105. K</t>
  </si>
  <si>
    <t>CPF0603F105KC1</t>
  </si>
  <si>
    <t>279-CPF0603F105KC1</t>
  </si>
  <si>
    <t>RT0603DRD07105KL</t>
  </si>
  <si>
    <t>RT0603FRE07105KL</t>
  </si>
  <si>
    <t>180. K</t>
  </si>
  <si>
    <t>-</t>
  </si>
  <si>
    <t>352. K</t>
  </si>
  <si>
    <t>RN73H1JTTD3523D100</t>
  </si>
  <si>
    <t>660-RN73H1JT3523D100</t>
  </si>
  <si>
    <t>RN731JTTD3523D25</t>
  </si>
  <si>
    <t>499. K</t>
  </si>
  <si>
    <t>RT0603FRE07499KL</t>
  </si>
  <si>
    <t>603-RT0603FRE07499KL</t>
  </si>
  <si>
    <t>Current parts inventory as of 5/7/2019</t>
  </si>
  <si>
    <t>Feedback resistor selection</t>
  </si>
  <si>
    <t>Unit value</t>
  </si>
  <si>
    <t>Absolute</t>
  </si>
  <si>
    <t>Tol. %</t>
  </si>
  <si>
    <t>Rating</t>
  </si>
  <si>
    <t>Qty.</t>
  </si>
  <si>
    <t>Qty</t>
  </si>
  <si>
    <t>Manufacturer part #</t>
  </si>
  <si>
    <t>Distributor part #</t>
  </si>
  <si>
    <t>Dist.</t>
  </si>
  <si>
    <t>PKG.</t>
  </si>
  <si>
    <t>Comments</t>
  </si>
  <si>
    <t>5V out</t>
  </si>
  <si>
    <t>3.3V out</t>
  </si>
  <si>
    <t>available resistor selection</t>
  </si>
  <si>
    <t>R2 needs to be under 40K</t>
  </si>
  <si>
    <t>r1</t>
  </si>
  <si>
    <t>r2</t>
  </si>
  <si>
    <t>r</t>
  </si>
  <si>
    <t>parallel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</si>
</sst>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1" fontId="0" fillId="0" borderId="0" xfId="0" applyNumberFormat="1"/>
    <xf numFmtId="11" fontId="1" fillId="0" borderId="0" xfId="0" applyNumberFormat="1" applyFont="1"/>
    <xf numFmtId="0" fontId="0" fillId="0" borderId="0" xfId="0" applyFont="1"/>
    <xf numFmtId="11" fontId="1" fillId="2" borderId="0" xfId="0" applyNumberFormat="1" applyFont="1" applyFill="1"/>
    <xf numFmtId="0" fontId="0" fillId="3" borderId="0" xfId="0" applyFill="1"/>
    <xf numFmtId="11" fontId="0" fillId="3" borderId="0" xfId="0" applyNumberFormat="1" applyFill="1"/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8" borderId="0" xfId="0" applyFont="1" applyFill="1"/>
    <xf numFmtId="0" fontId="0" fillId="10" borderId="0" xfId="0" applyFont="1" applyFill="1"/>
    <xf numFmtId="0" fontId="1" fillId="14" borderId="0" xfId="0" applyFont="1" applyFill="1"/>
    <xf numFmtId="0" fontId="2" fillId="14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CC5D-E11A-4F3C-9731-2E725E76B78D}">
  <dimension ref="A1:S40"/>
  <sheetViews>
    <sheetView tabSelected="1" workbookViewId="0">
      <selection activeCell="N11" sqref="N11"/>
    </sheetView>
  </sheetViews>
  <sheetFormatPr defaultRowHeight="15" x14ac:dyDescent="0.25"/>
  <cols>
    <col min="6" max="6" width="2.140625" customWidth="1"/>
  </cols>
  <sheetData>
    <row r="1" spans="1:19" x14ac:dyDescent="0.25">
      <c r="A1" s="12" t="s">
        <v>71</v>
      </c>
      <c r="B1" s="12"/>
      <c r="C1" s="12"/>
      <c r="D1" s="12"/>
      <c r="E1" s="12"/>
      <c r="F1" s="21"/>
    </row>
    <row r="2" spans="1:19" x14ac:dyDescent="0.25">
      <c r="A2" s="17" t="s">
        <v>6</v>
      </c>
      <c r="B2" s="17" t="s">
        <v>1</v>
      </c>
      <c r="C2" s="17" t="s">
        <v>8</v>
      </c>
      <c r="D2" s="18"/>
      <c r="E2" s="18"/>
      <c r="F2" s="21"/>
    </row>
    <row r="3" spans="1:19" x14ac:dyDescent="0.25">
      <c r="A3" s="3"/>
      <c r="B3" s="3"/>
      <c r="C3" s="3" t="s">
        <v>9</v>
      </c>
      <c r="D3" s="3" t="s">
        <v>4</v>
      </c>
      <c r="E3" s="3" t="s">
        <v>5</v>
      </c>
      <c r="F3" s="21"/>
      <c r="H3" s="3" t="s">
        <v>10</v>
      </c>
    </row>
    <row r="4" spans="1:19" x14ac:dyDescent="0.25">
      <c r="A4" s="3"/>
      <c r="B4" s="3" t="s">
        <v>0</v>
      </c>
      <c r="C4" s="3">
        <v>0.8</v>
      </c>
      <c r="D4" s="3">
        <v>0.77600000000000002</v>
      </c>
      <c r="E4" s="3">
        <v>0.82399999999999995</v>
      </c>
      <c r="F4" s="21"/>
      <c r="I4" s="4" t="s">
        <v>11</v>
      </c>
    </row>
    <row r="5" spans="1:19" x14ac:dyDescent="0.25">
      <c r="A5" s="3"/>
      <c r="B5" s="3" t="s">
        <v>1</v>
      </c>
      <c r="C5" s="16">
        <f>C4*(C6+C7)/C7</f>
        <v>3.2472727272727271</v>
      </c>
      <c r="D5" s="16">
        <f t="shared" ref="D5:E5" si="0">D4*(D6+D7)/D7</f>
        <v>3.1498545454545455</v>
      </c>
      <c r="E5" s="16">
        <f t="shared" si="0"/>
        <v>3.3446909090909087</v>
      </c>
      <c r="F5" s="21"/>
      <c r="I5" s="4" t="s">
        <v>12</v>
      </c>
    </row>
    <row r="6" spans="1:19" x14ac:dyDescent="0.25">
      <c r="A6" s="3"/>
      <c r="B6" s="2" t="s">
        <v>2</v>
      </c>
      <c r="C6" s="27">
        <v>67.3</v>
      </c>
      <c r="D6" s="3">
        <f>C6</f>
        <v>67.3</v>
      </c>
      <c r="E6" s="3">
        <f>C6</f>
        <v>67.3</v>
      </c>
      <c r="F6" s="21"/>
      <c r="I6" t="s">
        <v>13</v>
      </c>
    </row>
    <row r="7" spans="1:19" x14ac:dyDescent="0.25">
      <c r="A7" s="3"/>
      <c r="B7" s="2" t="s">
        <v>3</v>
      </c>
      <c r="C7" s="27">
        <v>22</v>
      </c>
      <c r="D7" s="3">
        <f>C7</f>
        <v>22</v>
      </c>
      <c r="E7" s="3">
        <f>C7</f>
        <v>22</v>
      </c>
      <c r="F7" s="21"/>
      <c r="I7" t="s">
        <v>15</v>
      </c>
      <c r="Q7" s="25" t="s">
        <v>1</v>
      </c>
      <c r="R7" s="25">
        <v>3.3</v>
      </c>
      <c r="S7" s="25">
        <v>5</v>
      </c>
    </row>
    <row r="8" spans="1:19" x14ac:dyDescent="0.25">
      <c r="A8" s="17" t="s">
        <v>6</v>
      </c>
      <c r="B8" s="17" t="s">
        <v>2</v>
      </c>
      <c r="C8" s="17" t="s">
        <v>14</v>
      </c>
      <c r="D8" s="18"/>
      <c r="E8" s="18"/>
      <c r="F8" s="21"/>
      <c r="M8" s="25" t="s">
        <v>77</v>
      </c>
      <c r="N8" s="26"/>
      <c r="Q8" t="s">
        <v>2</v>
      </c>
      <c r="R8" s="32">
        <v>67.3</v>
      </c>
      <c r="S8" s="32">
        <v>67.3</v>
      </c>
    </row>
    <row r="9" spans="1:19" x14ac:dyDescent="0.25">
      <c r="A9" s="19"/>
      <c r="B9" s="19"/>
      <c r="C9" s="19" t="s">
        <v>9</v>
      </c>
      <c r="D9" s="19" t="s">
        <v>4</v>
      </c>
      <c r="E9" s="19" t="s">
        <v>5</v>
      </c>
      <c r="F9" s="21"/>
      <c r="M9" s="7" t="s">
        <v>74</v>
      </c>
      <c r="N9" s="32">
        <v>50</v>
      </c>
      <c r="Q9" t="s">
        <v>3</v>
      </c>
      <c r="R9" s="32">
        <v>22</v>
      </c>
      <c r="S9" s="32">
        <v>12.4</v>
      </c>
    </row>
    <row r="10" spans="1:19" x14ac:dyDescent="0.25">
      <c r="A10" s="19"/>
      <c r="B10" s="19" t="s">
        <v>0</v>
      </c>
      <c r="C10" s="19">
        <v>0.8</v>
      </c>
      <c r="D10" s="19">
        <v>0.77600000000000002</v>
      </c>
      <c r="E10" s="19">
        <v>0.82399999999999995</v>
      </c>
      <c r="F10" s="21"/>
      <c r="H10" s="2" t="s">
        <v>72</v>
      </c>
      <c r="I10" s="3"/>
      <c r="J10" s="3"/>
      <c r="M10" s="7" t="s">
        <v>75</v>
      </c>
      <c r="N10" s="32">
        <v>50</v>
      </c>
    </row>
    <row r="11" spans="1:19" x14ac:dyDescent="0.25">
      <c r="A11" s="19"/>
      <c r="B11" s="19" t="s">
        <v>1</v>
      </c>
      <c r="C11" s="28">
        <v>3.3</v>
      </c>
      <c r="D11" s="19">
        <v>3.3</v>
      </c>
      <c r="E11" s="19">
        <v>3.3</v>
      </c>
      <c r="F11" s="21"/>
      <c r="H11" s="16" t="s">
        <v>18</v>
      </c>
      <c r="M11" s="7" t="s">
        <v>76</v>
      </c>
      <c r="N11" s="16">
        <f>N9*N10/(N9+N10)</f>
        <v>25</v>
      </c>
    </row>
    <row r="12" spans="1:19" x14ac:dyDescent="0.25">
      <c r="A12" s="19"/>
      <c r="B12" s="19" t="s">
        <v>2</v>
      </c>
      <c r="C12" s="15">
        <f>C13*(C11/C10-1)</f>
        <v>68.749999999999986</v>
      </c>
      <c r="D12" s="15">
        <f>D13*(D11/D10-1)</f>
        <v>71.55670103092784</v>
      </c>
      <c r="E12" s="15">
        <f t="shared" ref="E12" si="1">E13*(E11/E10-1)</f>
        <v>66.106796116504853</v>
      </c>
      <c r="F12" s="21"/>
      <c r="H12" s="11" t="s">
        <v>20</v>
      </c>
    </row>
    <row r="13" spans="1:19" x14ac:dyDescent="0.25">
      <c r="A13" s="19"/>
      <c r="B13" s="13" t="s">
        <v>3</v>
      </c>
      <c r="C13" s="27">
        <v>22</v>
      </c>
      <c r="D13" s="3">
        <f>C13</f>
        <v>22</v>
      </c>
      <c r="E13" s="3">
        <f>C13</f>
        <v>22</v>
      </c>
      <c r="F13" s="21"/>
      <c r="H13" s="16" t="s">
        <v>23</v>
      </c>
    </row>
    <row r="14" spans="1:19" x14ac:dyDescent="0.25">
      <c r="A14" s="17" t="s">
        <v>6</v>
      </c>
      <c r="B14" s="17" t="s">
        <v>3</v>
      </c>
      <c r="C14" s="17" t="s">
        <v>7</v>
      </c>
      <c r="D14" s="18"/>
      <c r="E14" s="18"/>
      <c r="F14" s="21"/>
      <c r="H14" s="11" t="s">
        <v>25</v>
      </c>
      <c r="M14" s="25" t="s">
        <v>77</v>
      </c>
      <c r="N14" s="26"/>
    </row>
    <row r="15" spans="1:19" x14ac:dyDescent="0.25">
      <c r="A15" s="22"/>
      <c r="B15" s="22"/>
      <c r="C15" s="22" t="s">
        <v>9</v>
      </c>
      <c r="D15" s="22" t="s">
        <v>4</v>
      </c>
      <c r="E15" s="22" t="s">
        <v>5</v>
      </c>
      <c r="F15" s="21"/>
      <c r="H15" s="11" t="s">
        <v>27</v>
      </c>
      <c r="M15" s="7" t="s">
        <v>74</v>
      </c>
      <c r="N15" s="32"/>
    </row>
    <row r="16" spans="1:19" x14ac:dyDescent="0.25">
      <c r="A16" s="22"/>
      <c r="B16" s="22" t="s">
        <v>0</v>
      </c>
      <c r="C16" s="22">
        <v>0.8</v>
      </c>
      <c r="D16" s="22">
        <v>0.77600000000000002</v>
      </c>
      <c r="E16" s="22">
        <v>0.82399999999999995</v>
      </c>
      <c r="F16" s="21"/>
      <c r="H16" s="11" t="s">
        <v>29</v>
      </c>
      <c r="M16" s="7" t="s">
        <v>76</v>
      </c>
      <c r="N16" s="32"/>
    </row>
    <row r="17" spans="1:14" x14ac:dyDescent="0.25">
      <c r="A17" s="22"/>
      <c r="B17" s="22" t="s">
        <v>1</v>
      </c>
      <c r="C17" s="22">
        <v>3.3</v>
      </c>
      <c r="D17" s="22">
        <v>3.3</v>
      </c>
      <c r="E17" s="22">
        <v>3.3</v>
      </c>
      <c r="F17" s="21"/>
      <c r="H17" s="11" t="s">
        <v>29</v>
      </c>
      <c r="M17" s="7" t="s">
        <v>75</v>
      </c>
      <c r="N17" s="31"/>
    </row>
    <row r="18" spans="1:14" x14ac:dyDescent="0.25">
      <c r="A18" s="22"/>
      <c r="B18" s="13" t="s">
        <v>2</v>
      </c>
      <c r="C18" s="27">
        <v>59</v>
      </c>
      <c r="D18" s="22">
        <f>C18</f>
        <v>59</v>
      </c>
      <c r="E18" s="22">
        <f>C18</f>
        <v>59</v>
      </c>
      <c r="F18" s="21"/>
      <c r="H18" s="11" t="s">
        <v>35</v>
      </c>
    </row>
    <row r="19" spans="1:14" x14ac:dyDescent="0.25">
      <c r="A19" s="22"/>
      <c r="B19" s="22" t="s">
        <v>3</v>
      </c>
      <c r="C19" s="16">
        <f>C18/(C17/C16-1)</f>
        <v>18.880000000000006</v>
      </c>
      <c r="D19" s="16">
        <f t="shared" ref="D19:E19" si="2">D18/(D17/D16-1)</f>
        <v>18.139461172741679</v>
      </c>
      <c r="E19" s="16">
        <f t="shared" si="2"/>
        <v>19.634894991922458</v>
      </c>
      <c r="F19" s="21"/>
      <c r="H19" s="11" t="s">
        <v>37</v>
      </c>
      <c r="M19" s="25" t="s">
        <v>77</v>
      </c>
      <c r="N19" s="26"/>
    </row>
    <row r="20" spans="1:14" x14ac:dyDescent="0.25">
      <c r="A20" s="21"/>
      <c r="B20" s="21"/>
      <c r="C20" s="21"/>
      <c r="D20" s="21"/>
      <c r="E20" s="21"/>
      <c r="F20" s="21"/>
      <c r="H20" s="11" t="s">
        <v>43</v>
      </c>
      <c r="M20" t="s">
        <v>75</v>
      </c>
      <c r="N20" s="32"/>
    </row>
    <row r="21" spans="1:14" x14ac:dyDescent="0.25">
      <c r="A21" s="12" t="s">
        <v>70</v>
      </c>
      <c r="B21" s="12"/>
      <c r="C21" s="12"/>
      <c r="D21" s="12"/>
      <c r="E21" s="12"/>
      <c r="F21" s="21"/>
      <c r="H21" s="11" t="s">
        <v>48</v>
      </c>
      <c r="M21" t="s">
        <v>76</v>
      </c>
      <c r="N21" s="32"/>
    </row>
    <row r="22" spans="1:14" x14ac:dyDescent="0.25">
      <c r="A22" s="17" t="s">
        <v>6</v>
      </c>
      <c r="B22" s="17" t="s">
        <v>1</v>
      </c>
      <c r="C22" s="17" t="s">
        <v>8</v>
      </c>
      <c r="D22" s="18"/>
      <c r="E22" s="18"/>
      <c r="F22" s="21"/>
      <c r="H22" s="11" t="s">
        <v>50</v>
      </c>
      <c r="M22" t="s">
        <v>74</v>
      </c>
      <c r="N22" s="30"/>
    </row>
    <row r="23" spans="1:14" x14ac:dyDescent="0.25">
      <c r="A23" s="3"/>
      <c r="B23" s="3"/>
      <c r="C23" s="3" t="s">
        <v>9</v>
      </c>
      <c r="D23" s="3" t="s">
        <v>4</v>
      </c>
      <c r="E23" s="3" t="s">
        <v>5</v>
      </c>
      <c r="F23" s="21"/>
      <c r="H23" s="11" t="s">
        <v>54</v>
      </c>
    </row>
    <row r="24" spans="1:14" x14ac:dyDescent="0.25">
      <c r="A24" s="3"/>
      <c r="B24" s="3" t="s">
        <v>0</v>
      </c>
      <c r="C24" s="3">
        <v>0.8</v>
      </c>
      <c r="D24" s="3">
        <v>0.77600000000000002</v>
      </c>
      <c r="E24" s="3">
        <v>0.82399999999999995</v>
      </c>
      <c r="F24" s="21"/>
      <c r="H24" s="11"/>
    </row>
    <row r="25" spans="1:14" x14ac:dyDescent="0.25">
      <c r="A25" s="3"/>
      <c r="B25" s="3" t="s">
        <v>1</v>
      </c>
      <c r="C25" s="16">
        <f>C24*(C26+C27)/C27</f>
        <v>5.1419354838709683</v>
      </c>
      <c r="D25" s="16">
        <f t="shared" ref="D25:E25" si="3">D24*(D26+D27)/D27</f>
        <v>4.9876774193548385</v>
      </c>
      <c r="E25" s="16">
        <f t="shared" si="3"/>
        <v>5.2961935483870963</v>
      </c>
      <c r="F25" s="21"/>
      <c r="H25" s="11"/>
    </row>
    <row r="26" spans="1:14" x14ac:dyDescent="0.25">
      <c r="A26" s="3"/>
      <c r="B26" s="13" t="s">
        <v>2</v>
      </c>
      <c r="C26" s="27">
        <v>67.3</v>
      </c>
      <c r="D26" s="3">
        <f>C26</f>
        <v>67.3</v>
      </c>
      <c r="E26" s="3">
        <f>C26</f>
        <v>67.3</v>
      </c>
      <c r="F26" s="21"/>
      <c r="H26" s="23" t="s">
        <v>73</v>
      </c>
      <c r="I26" s="24"/>
      <c r="J26" s="24"/>
    </row>
    <row r="27" spans="1:14" x14ac:dyDescent="0.25">
      <c r="A27" s="3"/>
      <c r="B27" s="13" t="s">
        <v>3</v>
      </c>
      <c r="C27" s="27">
        <v>12.4</v>
      </c>
      <c r="D27" s="3">
        <f>C27</f>
        <v>12.4</v>
      </c>
      <c r="E27" s="3">
        <f>C27</f>
        <v>12.4</v>
      </c>
      <c r="F27" s="21"/>
    </row>
    <row r="28" spans="1:14" x14ac:dyDescent="0.25">
      <c r="A28" s="17" t="s">
        <v>6</v>
      </c>
      <c r="B28" s="17" t="s">
        <v>2</v>
      </c>
      <c r="C28" s="17" t="s">
        <v>14</v>
      </c>
      <c r="D28" s="18"/>
      <c r="E28" s="18"/>
      <c r="F28" s="21"/>
    </row>
    <row r="29" spans="1:14" x14ac:dyDescent="0.25">
      <c r="A29" s="19"/>
      <c r="B29" s="19"/>
      <c r="C29" s="19" t="s">
        <v>9</v>
      </c>
      <c r="D29" s="19" t="s">
        <v>4</v>
      </c>
      <c r="E29" s="19" t="s">
        <v>5</v>
      </c>
      <c r="F29" s="21"/>
    </row>
    <row r="30" spans="1:14" x14ac:dyDescent="0.25">
      <c r="A30" s="19"/>
      <c r="B30" s="19" t="s">
        <v>0</v>
      </c>
      <c r="C30" s="19">
        <v>0.8</v>
      </c>
      <c r="D30" s="19">
        <v>0.77600000000000002</v>
      </c>
      <c r="E30" s="19">
        <v>0.82399999999999995</v>
      </c>
      <c r="F30" s="21"/>
    </row>
    <row r="31" spans="1:14" x14ac:dyDescent="0.25">
      <c r="A31" s="19"/>
      <c r="B31" s="19" t="s">
        <v>1</v>
      </c>
      <c r="C31" s="20">
        <v>5</v>
      </c>
      <c r="D31" s="19">
        <f>C31</f>
        <v>5</v>
      </c>
      <c r="E31" s="19">
        <f>C31</f>
        <v>5</v>
      </c>
      <c r="F31" s="21"/>
    </row>
    <row r="32" spans="1:14" x14ac:dyDescent="0.25">
      <c r="A32" s="19"/>
      <c r="B32" s="19" t="s">
        <v>2</v>
      </c>
      <c r="C32" s="16">
        <f>C33*(C31/C30-1)</f>
        <v>65.100000000000009</v>
      </c>
      <c r="D32" s="16">
        <f>D33*(D31/D30-1)</f>
        <v>90.903092783505159</v>
      </c>
      <c r="E32" s="16">
        <f t="shared" ref="E32" si="4">E33*(E31/E30-1)</f>
        <v>84.634951456310688</v>
      </c>
      <c r="F32" s="21"/>
    </row>
    <row r="33" spans="1:6" x14ac:dyDescent="0.25">
      <c r="A33" s="19"/>
      <c r="B33" s="14" t="s">
        <v>3</v>
      </c>
      <c r="C33" s="19">
        <v>12.4</v>
      </c>
      <c r="D33" s="19">
        <v>16.7</v>
      </c>
      <c r="E33" s="19">
        <v>16.7</v>
      </c>
      <c r="F33" s="21"/>
    </row>
    <row r="34" spans="1:6" x14ac:dyDescent="0.25">
      <c r="A34" s="17" t="s">
        <v>6</v>
      </c>
      <c r="B34" s="17" t="s">
        <v>3</v>
      </c>
      <c r="C34" s="17" t="s">
        <v>7</v>
      </c>
      <c r="D34" s="18"/>
      <c r="E34" s="18"/>
      <c r="F34" s="21"/>
    </row>
    <row r="35" spans="1:6" x14ac:dyDescent="0.25">
      <c r="A35" s="22"/>
      <c r="B35" s="22"/>
      <c r="C35" s="22" t="s">
        <v>9</v>
      </c>
      <c r="D35" s="22" t="s">
        <v>4</v>
      </c>
      <c r="E35" s="22" t="s">
        <v>5</v>
      </c>
      <c r="F35" s="21"/>
    </row>
    <row r="36" spans="1:6" x14ac:dyDescent="0.25">
      <c r="A36" s="22"/>
      <c r="B36" s="22" t="s">
        <v>0</v>
      </c>
      <c r="C36" s="22">
        <v>0.8</v>
      </c>
      <c r="D36" s="22">
        <v>0.77600000000000002</v>
      </c>
      <c r="E36" s="22">
        <v>0.82399999999999995</v>
      </c>
      <c r="F36" s="21"/>
    </row>
    <row r="37" spans="1:6" x14ac:dyDescent="0.25">
      <c r="A37" s="22"/>
      <c r="B37" s="22" t="s">
        <v>1</v>
      </c>
      <c r="C37" s="29">
        <v>5</v>
      </c>
      <c r="D37" s="22">
        <f>C37</f>
        <v>5</v>
      </c>
      <c r="E37" s="22">
        <f>C37</f>
        <v>5</v>
      </c>
      <c r="F37" s="21"/>
    </row>
    <row r="38" spans="1:6" x14ac:dyDescent="0.25">
      <c r="A38" s="22"/>
      <c r="B38" s="14" t="s">
        <v>2</v>
      </c>
      <c r="C38" s="27">
        <v>78</v>
      </c>
      <c r="D38" s="22">
        <f>C38</f>
        <v>78</v>
      </c>
      <c r="E38" s="22">
        <f>C38</f>
        <v>78</v>
      </c>
      <c r="F38" s="21"/>
    </row>
    <row r="39" spans="1:6" x14ac:dyDescent="0.25">
      <c r="A39" s="22"/>
      <c r="B39" s="22" t="s">
        <v>3</v>
      </c>
      <c r="C39" s="15">
        <f>C38/(C37/C36-1)</f>
        <v>14.857142857142858</v>
      </c>
      <c r="D39" s="15">
        <f t="shared" ref="D39" si="5">D38/(D37/D36-1)</f>
        <v>14.329545454545453</v>
      </c>
      <c r="E39" s="15">
        <f t="shared" ref="E39" si="6">E38/(E37/E36-1)</f>
        <v>15.390804597701148</v>
      </c>
      <c r="F39" s="21"/>
    </row>
    <row r="40" spans="1:6" x14ac:dyDescent="0.25">
      <c r="A40" s="21"/>
      <c r="B40" s="21"/>
      <c r="C40" s="21"/>
      <c r="D40" s="21"/>
      <c r="E40" s="21"/>
      <c r="F40" s="21"/>
    </row>
  </sheetData>
  <sheetProtection sheet="1" objects="1" scenarios="1"/>
  <protectedRanges>
    <protectedRange sqref="C26:C27 C33 C13 C6:C7 N9:N10 C11 C17:C18 C31 C37:C38 R8 S9 S8 R9" name="Range1"/>
  </protectedRanges>
  <mergeCells count="2">
    <mergeCell ref="A21:E21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4AF9-A761-4BC5-9FBF-CB863C7E64AD}">
  <dimension ref="A1:S29"/>
  <sheetViews>
    <sheetView zoomScale="85" zoomScaleNormal="85" workbookViewId="0">
      <selection activeCell="A22" sqref="A4:A22"/>
    </sheetView>
  </sheetViews>
  <sheetFormatPr defaultRowHeight="15" x14ac:dyDescent="0.25"/>
  <cols>
    <col min="1" max="1" width="9.140625" style="1"/>
  </cols>
  <sheetData>
    <row r="1" spans="1:19" s="1" customFormat="1" x14ac:dyDescent="0.25">
      <c r="A1" s="1" t="s">
        <v>58</v>
      </c>
    </row>
    <row r="2" spans="1:19" s="1" customFormat="1" ht="19.5" customHeight="1" x14ac:dyDescent="0.25">
      <c r="A2" s="1" t="s">
        <v>57</v>
      </c>
      <c r="B2" s="6"/>
    </row>
    <row r="3" spans="1:19" s="1" customFormat="1" x14ac:dyDescent="0.25">
      <c r="A3" s="2" t="s">
        <v>59</v>
      </c>
      <c r="B3" s="8" t="s">
        <v>60</v>
      </c>
      <c r="C3" s="2" t="s">
        <v>61</v>
      </c>
      <c r="D3" s="2" t="s">
        <v>62</v>
      </c>
      <c r="E3" s="2" t="s">
        <v>63</v>
      </c>
      <c r="F3" s="2"/>
      <c r="G3" s="2" t="s">
        <v>64</v>
      </c>
      <c r="H3" s="2" t="s">
        <v>65</v>
      </c>
      <c r="I3" s="2" t="s">
        <v>66</v>
      </c>
      <c r="J3" s="2" t="s">
        <v>67</v>
      </c>
      <c r="K3" s="2" t="s">
        <v>68</v>
      </c>
      <c r="S3" s="1" t="s">
        <v>69</v>
      </c>
    </row>
    <row r="4" spans="1:19" x14ac:dyDescent="0.25">
      <c r="A4" s="11" t="s">
        <v>18</v>
      </c>
      <c r="B4" s="9"/>
      <c r="C4" s="9"/>
      <c r="D4" s="9"/>
      <c r="E4" s="9">
        <v>8</v>
      </c>
      <c r="F4" s="9"/>
      <c r="G4" s="9"/>
      <c r="H4" s="9" t="s">
        <v>19</v>
      </c>
      <c r="I4" s="9"/>
      <c r="J4" s="9"/>
      <c r="K4" s="9"/>
    </row>
    <row r="5" spans="1:19" x14ac:dyDescent="0.25">
      <c r="A5" s="11" t="s">
        <v>20</v>
      </c>
      <c r="B5" s="10">
        <v>49900</v>
      </c>
      <c r="C5" s="9">
        <v>1</v>
      </c>
      <c r="D5" s="9" t="s">
        <v>17</v>
      </c>
      <c r="E5" s="9">
        <v>78</v>
      </c>
      <c r="F5" s="9">
        <v>66</v>
      </c>
      <c r="G5" s="9">
        <v>12</v>
      </c>
      <c r="H5" s="9" t="s">
        <v>21</v>
      </c>
      <c r="I5" s="9" t="s">
        <v>22</v>
      </c>
      <c r="J5" s="9" t="s">
        <v>16</v>
      </c>
      <c r="K5" s="9">
        <v>603</v>
      </c>
    </row>
    <row r="6" spans="1:19" x14ac:dyDescent="0.25">
      <c r="A6" s="11" t="s">
        <v>23</v>
      </c>
      <c r="B6" s="9"/>
      <c r="C6" s="9"/>
      <c r="D6" s="9"/>
      <c r="E6" s="9">
        <v>12</v>
      </c>
      <c r="F6" s="9"/>
      <c r="G6" s="9"/>
      <c r="H6" s="9" t="s">
        <v>24</v>
      </c>
      <c r="I6" s="9"/>
      <c r="J6" s="9"/>
      <c r="K6" s="9"/>
    </row>
    <row r="7" spans="1:19" x14ac:dyDescent="0.25">
      <c r="A7" s="11" t="s">
        <v>25</v>
      </c>
      <c r="B7" s="9"/>
      <c r="C7" s="9"/>
      <c r="D7" s="9"/>
      <c r="E7" s="9">
        <v>13</v>
      </c>
      <c r="F7" s="9"/>
      <c r="G7" s="9"/>
      <c r="H7" s="9" t="s">
        <v>26</v>
      </c>
      <c r="I7" s="9"/>
      <c r="J7" s="9"/>
      <c r="K7" s="9"/>
    </row>
    <row r="8" spans="1:19" x14ac:dyDescent="0.25">
      <c r="A8" s="11" t="s">
        <v>27</v>
      </c>
      <c r="B8" s="9"/>
      <c r="C8" s="9"/>
      <c r="D8" s="9"/>
      <c r="E8" s="9">
        <v>21</v>
      </c>
      <c r="F8" s="9"/>
      <c r="G8" s="9"/>
      <c r="H8" s="9" t="s">
        <v>28</v>
      </c>
      <c r="I8" s="9"/>
      <c r="J8" s="9"/>
      <c r="K8" s="9"/>
    </row>
    <row r="9" spans="1:19" x14ac:dyDescent="0.25">
      <c r="A9" s="11" t="s">
        <v>29</v>
      </c>
      <c r="B9" s="10">
        <v>78700</v>
      </c>
      <c r="C9" s="9">
        <v>1</v>
      </c>
      <c r="D9" s="9" t="s">
        <v>30</v>
      </c>
      <c r="E9" s="9">
        <v>15</v>
      </c>
      <c r="F9" s="9">
        <v>9</v>
      </c>
      <c r="G9" s="9">
        <v>6</v>
      </c>
      <c r="H9" s="9" t="s">
        <v>31</v>
      </c>
      <c r="I9" s="9" t="s">
        <v>32</v>
      </c>
      <c r="J9" s="9" t="s">
        <v>16</v>
      </c>
      <c r="K9" s="9">
        <v>603</v>
      </c>
    </row>
    <row r="10" spans="1:19" x14ac:dyDescent="0.25">
      <c r="A10" s="11" t="s">
        <v>29</v>
      </c>
      <c r="B10" s="10">
        <v>78700</v>
      </c>
      <c r="C10" s="9">
        <v>1</v>
      </c>
      <c r="D10" s="9" t="s">
        <v>17</v>
      </c>
      <c r="E10" s="9">
        <v>82</v>
      </c>
      <c r="F10" s="9">
        <v>82</v>
      </c>
      <c r="G10" s="9">
        <v>0</v>
      </c>
      <c r="H10" s="9" t="s">
        <v>33</v>
      </c>
      <c r="I10" s="9" t="s">
        <v>34</v>
      </c>
      <c r="J10" s="9" t="s">
        <v>16</v>
      </c>
      <c r="K10" s="9">
        <v>603</v>
      </c>
    </row>
    <row r="11" spans="1:19" x14ac:dyDescent="0.25">
      <c r="A11" s="11" t="s">
        <v>35</v>
      </c>
      <c r="B11" s="9"/>
      <c r="C11" s="9"/>
      <c r="D11" s="9"/>
      <c r="E11" s="9">
        <v>6</v>
      </c>
      <c r="F11" s="9"/>
      <c r="G11" s="9"/>
      <c r="H11" s="9" t="s">
        <v>36</v>
      </c>
      <c r="I11" s="9"/>
      <c r="J11" s="9"/>
      <c r="K11" s="9"/>
    </row>
    <row r="12" spans="1:19" x14ac:dyDescent="0.25">
      <c r="A12" s="11" t="s">
        <v>37</v>
      </c>
      <c r="B12" s="9"/>
      <c r="C12" s="9"/>
      <c r="D12" s="9"/>
      <c r="E12" s="9">
        <v>53</v>
      </c>
      <c r="F12" s="9"/>
      <c r="G12" s="9"/>
      <c r="H12" s="9" t="s">
        <v>38</v>
      </c>
      <c r="I12" s="9"/>
      <c r="J12" s="9"/>
      <c r="K12" s="9"/>
    </row>
    <row r="13" spans="1:19" x14ac:dyDescent="0.25">
      <c r="A13" s="11" t="s">
        <v>37</v>
      </c>
      <c r="B13" s="9"/>
      <c r="C13" s="9"/>
      <c r="D13" s="9"/>
      <c r="E13" s="9">
        <v>73</v>
      </c>
      <c r="F13" s="9"/>
      <c r="G13" s="9"/>
      <c r="H13" s="9" t="s">
        <v>39</v>
      </c>
      <c r="I13" s="9"/>
      <c r="J13" s="9"/>
      <c r="K13" s="9"/>
    </row>
    <row r="14" spans="1:19" x14ac:dyDescent="0.25">
      <c r="A14" s="11" t="s">
        <v>37</v>
      </c>
      <c r="B14" s="9"/>
      <c r="C14" s="9"/>
      <c r="D14" s="9"/>
      <c r="E14" s="9">
        <v>11</v>
      </c>
      <c r="F14" s="9"/>
      <c r="G14" s="9"/>
      <c r="H14" s="9" t="s">
        <v>40</v>
      </c>
      <c r="I14" s="9"/>
      <c r="J14" s="9"/>
      <c r="K14" s="9"/>
    </row>
    <row r="15" spans="1:19" x14ac:dyDescent="0.25">
      <c r="A15" s="11" t="s">
        <v>37</v>
      </c>
      <c r="B15" s="10">
        <v>100000</v>
      </c>
      <c r="C15" s="9">
        <v>1</v>
      </c>
      <c r="D15" s="9" t="s">
        <v>17</v>
      </c>
      <c r="E15" s="9">
        <v>96</v>
      </c>
      <c r="F15" s="9">
        <v>24</v>
      </c>
      <c r="G15" s="9">
        <v>72</v>
      </c>
      <c r="H15" s="9" t="s">
        <v>41</v>
      </c>
      <c r="I15" s="9" t="s">
        <v>42</v>
      </c>
      <c r="J15" s="9" t="s">
        <v>16</v>
      </c>
      <c r="K15" s="9">
        <v>603</v>
      </c>
    </row>
    <row r="16" spans="1:19" x14ac:dyDescent="0.25">
      <c r="A16" s="11" t="s">
        <v>43</v>
      </c>
      <c r="B16" s="10">
        <v>105000</v>
      </c>
      <c r="C16" s="9">
        <v>1</v>
      </c>
      <c r="D16" s="9" t="s">
        <v>30</v>
      </c>
      <c r="E16" s="9">
        <v>5</v>
      </c>
      <c r="F16" s="9">
        <v>-1</v>
      </c>
      <c r="G16" s="9">
        <v>6</v>
      </c>
      <c r="H16" s="9" t="s">
        <v>44</v>
      </c>
      <c r="I16" s="9" t="s">
        <v>45</v>
      </c>
      <c r="J16" s="9" t="s">
        <v>16</v>
      </c>
      <c r="K16" s="9">
        <v>603</v>
      </c>
    </row>
    <row r="17" spans="1:11" x14ac:dyDescent="0.25">
      <c r="A17" s="11" t="s">
        <v>43</v>
      </c>
      <c r="B17" s="9"/>
      <c r="C17" s="9"/>
      <c r="D17" s="9"/>
      <c r="E17" s="9">
        <v>86</v>
      </c>
      <c r="F17" s="9"/>
      <c r="G17" s="9"/>
      <c r="H17" s="9" t="s">
        <v>46</v>
      </c>
      <c r="I17" s="9"/>
      <c r="J17" s="9"/>
      <c r="K17" s="9"/>
    </row>
    <row r="18" spans="1:11" x14ac:dyDescent="0.25">
      <c r="A18" s="11" t="s">
        <v>43</v>
      </c>
      <c r="B18" s="9"/>
      <c r="C18" s="9"/>
      <c r="D18" s="9"/>
      <c r="E18" s="9">
        <v>81</v>
      </c>
      <c r="F18" s="9"/>
      <c r="G18" s="9"/>
      <c r="H18" s="9" t="s">
        <v>47</v>
      </c>
      <c r="I18" s="9"/>
      <c r="J18" s="9"/>
      <c r="K18" s="9"/>
    </row>
    <row r="19" spans="1:11" x14ac:dyDescent="0.25">
      <c r="A19" s="11" t="s">
        <v>48</v>
      </c>
      <c r="B19" s="9"/>
      <c r="C19" s="9"/>
      <c r="D19" s="9"/>
      <c r="E19" s="9">
        <v>79</v>
      </c>
      <c r="F19" s="9"/>
      <c r="G19" s="9"/>
      <c r="H19" s="9" t="s">
        <v>49</v>
      </c>
      <c r="I19" s="9"/>
      <c r="J19" s="9"/>
      <c r="K19" s="9"/>
    </row>
    <row r="20" spans="1:11" x14ac:dyDescent="0.25">
      <c r="A20" s="11" t="s">
        <v>50</v>
      </c>
      <c r="B20" s="10">
        <v>352000</v>
      </c>
      <c r="C20" s="9">
        <v>0.5</v>
      </c>
      <c r="D20" s="9"/>
      <c r="E20" s="9">
        <v>1</v>
      </c>
      <c r="F20" s="9">
        <v>1</v>
      </c>
      <c r="G20" s="9">
        <v>0</v>
      </c>
      <c r="H20" s="9" t="s">
        <v>51</v>
      </c>
      <c r="I20" s="9" t="s">
        <v>52</v>
      </c>
      <c r="J20" s="9" t="s">
        <v>16</v>
      </c>
      <c r="K20" s="9"/>
    </row>
    <row r="21" spans="1:11" x14ac:dyDescent="0.25">
      <c r="A21" s="11" t="s">
        <v>50</v>
      </c>
      <c r="B21" s="9"/>
      <c r="C21" s="9"/>
      <c r="D21" s="9"/>
      <c r="E21" s="9">
        <v>491</v>
      </c>
      <c r="F21" s="9"/>
      <c r="G21" s="9"/>
      <c r="H21" s="9" t="s">
        <v>53</v>
      </c>
      <c r="I21" s="9"/>
      <c r="J21" s="9"/>
      <c r="K21" s="9"/>
    </row>
    <row r="22" spans="1:11" x14ac:dyDescent="0.25">
      <c r="A22" s="11" t="s">
        <v>54</v>
      </c>
      <c r="B22" s="10">
        <v>499000</v>
      </c>
      <c r="C22" s="9">
        <v>1</v>
      </c>
      <c r="D22" s="9" t="s">
        <v>17</v>
      </c>
      <c r="E22" s="9">
        <v>77</v>
      </c>
      <c r="F22" s="9">
        <v>53</v>
      </c>
      <c r="G22" s="9">
        <v>24</v>
      </c>
      <c r="H22" s="9" t="s">
        <v>55</v>
      </c>
      <c r="I22" s="9" t="s">
        <v>56</v>
      </c>
      <c r="J22" s="9" t="s">
        <v>16</v>
      </c>
      <c r="K22" s="9">
        <v>603</v>
      </c>
    </row>
    <row r="23" spans="1:11" x14ac:dyDescent="0.25">
      <c r="B23" s="5"/>
    </row>
    <row r="24" spans="1:11" x14ac:dyDescent="0.25">
      <c r="B24" s="5"/>
    </row>
    <row r="27" spans="1:11" x14ac:dyDescent="0.25">
      <c r="B27" s="5"/>
    </row>
    <row r="28" spans="1:11" x14ac:dyDescent="0.25">
      <c r="B28" s="5"/>
    </row>
    <row r="29" spans="1:11" x14ac:dyDescent="0.25">
      <c r="B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PICCARD</dc:creator>
  <cp:lastModifiedBy>PICCARD</cp:lastModifiedBy>
  <dcterms:created xsi:type="dcterms:W3CDTF">2019-05-07T14:53:53Z</dcterms:created>
  <dcterms:modified xsi:type="dcterms:W3CDTF">2019-05-07T16:54:02Z</dcterms:modified>
</cp:coreProperties>
</file>