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0" windowWidth="25600" windowHeight="15800" activeTab="1"/>
  </bookViews>
  <sheets>
    <sheet name="Feuil1" sheetId="1" r:id="rId1"/>
    <sheet name="Feuil2" sheetId="2" r:id="rId2"/>
    <sheet name="Feuil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1" l="1"/>
  <c r="E20" i="2"/>
  <c r="D20" i="2"/>
  <c r="C20" i="2"/>
  <c r="B20" i="2"/>
  <c r="K19" i="2"/>
  <c r="E19" i="2"/>
  <c r="D19" i="2"/>
  <c r="C19" i="2"/>
  <c r="B19" i="2"/>
  <c r="E18" i="2"/>
  <c r="D18" i="2"/>
  <c r="C18" i="2"/>
  <c r="B18" i="2"/>
  <c r="E17" i="2"/>
  <c r="D17" i="2"/>
  <c r="C17" i="2"/>
  <c r="B17" i="2"/>
  <c r="E15" i="2"/>
  <c r="G2" i="2"/>
  <c r="G3" i="2"/>
  <c r="G4" i="2"/>
  <c r="G5" i="2"/>
  <c r="G6" i="2"/>
  <c r="G7" i="2"/>
  <c r="G8" i="2"/>
  <c r="G9" i="2"/>
  <c r="G10" i="2"/>
  <c r="G11" i="2"/>
  <c r="G12" i="2"/>
  <c r="G13" i="2"/>
  <c r="G15" i="2"/>
  <c r="E16" i="2"/>
  <c r="D15" i="2"/>
  <c r="D16" i="2"/>
  <c r="C15" i="2"/>
  <c r="C16" i="2"/>
  <c r="B15" i="2"/>
  <c r="K13" i="2"/>
  <c r="J13" i="2"/>
  <c r="I13" i="2"/>
  <c r="H13" i="2"/>
  <c r="K12" i="2"/>
  <c r="J12" i="2"/>
  <c r="I12" i="2"/>
  <c r="H12" i="2"/>
  <c r="K11" i="2"/>
  <c r="J11" i="2"/>
  <c r="I11" i="2"/>
  <c r="H11" i="2"/>
  <c r="K10" i="2"/>
  <c r="J10" i="2"/>
  <c r="I10" i="2"/>
  <c r="H10" i="2"/>
  <c r="K9" i="2"/>
  <c r="J9" i="2"/>
  <c r="I9" i="2"/>
  <c r="H9" i="2"/>
  <c r="K8" i="2"/>
  <c r="J8" i="2"/>
  <c r="I8" i="2"/>
  <c r="H8" i="2"/>
  <c r="K7" i="2"/>
  <c r="J7" i="2"/>
  <c r="I7" i="2"/>
  <c r="H7" i="2"/>
  <c r="K6" i="2"/>
  <c r="J6" i="2"/>
  <c r="I6" i="2"/>
  <c r="H6" i="2"/>
  <c r="K5" i="2"/>
  <c r="J5" i="2"/>
  <c r="I5" i="2"/>
  <c r="H5" i="2"/>
  <c r="K4" i="2"/>
  <c r="J4" i="2"/>
  <c r="I4" i="2"/>
  <c r="H4" i="2"/>
  <c r="K3" i="2"/>
  <c r="J3" i="2"/>
  <c r="I3" i="2"/>
  <c r="H3" i="2"/>
  <c r="K2" i="2"/>
  <c r="J2" i="2"/>
  <c r="J18" i="2"/>
  <c r="I2" i="2"/>
  <c r="I17" i="2"/>
  <c r="H2" i="2"/>
  <c r="H16" i="2"/>
  <c r="B16" i="2"/>
  <c r="G6" i="1"/>
  <c r="G7" i="1"/>
  <c r="G8" i="1"/>
  <c r="G9" i="1"/>
  <c r="G10" i="1"/>
  <c r="G11" i="1"/>
  <c r="G12" i="1"/>
  <c r="G14" i="1"/>
  <c r="D14" i="1"/>
  <c r="H11" i="1"/>
  <c r="H10" i="1"/>
  <c r="H9" i="1"/>
  <c r="H8" i="1"/>
  <c r="H7" i="1"/>
  <c r="H6" i="1"/>
  <c r="H17" i="1"/>
  <c r="H15" i="1"/>
</calcChain>
</file>

<file path=xl/sharedStrings.xml><?xml version="1.0" encoding="utf-8"?>
<sst xmlns="http://schemas.openxmlformats.org/spreadsheetml/2006/main" count="57" uniqueCount="52">
  <si>
    <t>Grossiste HUBERT</t>
  </si>
  <si>
    <t>36 rue des Jasmins</t>
  </si>
  <si>
    <t>75000 - PARIS 16ème</t>
  </si>
  <si>
    <t>Pharmacien</t>
  </si>
  <si>
    <t>Date</t>
  </si>
  <si>
    <t>Produit</t>
  </si>
  <si>
    <t>Quantité</t>
  </si>
  <si>
    <t>P.U.H.T.</t>
  </si>
  <si>
    <t>Code</t>
  </si>
  <si>
    <t>Montant H.T.</t>
  </si>
  <si>
    <t>Montant T.T.C.</t>
  </si>
  <si>
    <t>DUPONT</t>
  </si>
  <si>
    <t>Codéine</t>
  </si>
  <si>
    <t>DURAND</t>
  </si>
  <si>
    <t>aspégic</t>
  </si>
  <si>
    <t>GERMAIN</t>
  </si>
  <si>
    <t>trophires</t>
  </si>
  <si>
    <t>LEFEVRE</t>
  </si>
  <si>
    <t>nopron</t>
  </si>
  <si>
    <t>ROBERT</t>
  </si>
  <si>
    <t>surgam</t>
  </si>
  <si>
    <t>RENARD</t>
  </si>
  <si>
    <t>tanakan</t>
  </si>
  <si>
    <t>compresse</t>
  </si>
  <si>
    <t>TOTAL</t>
  </si>
  <si>
    <t>code</t>
  </si>
  <si>
    <t>T.V.A</t>
  </si>
  <si>
    <t>T.V.A.</t>
  </si>
  <si>
    <t>MONTANT T.T.C.</t>
  </si>
  <si>
    <t>Spéc. 1</t>
  </si>
  <si>
    <t>Spéc. 2</t>
  </si>
  <si>
    <t>Spéc. 3</t>
  </si>
  <si>
    <t>Spéc. 4</t>
  </si>
  <si>
    <t>Total</t>
  </si>
  <si>
    <t>Minimum</t>
  </si>
  <si>
    <t>Maximum</t>
  </si>
  <si>
    <t>Moyenne</t>
  </si>
  <si>
    <t>Ecart-type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</si>
  <si>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</si>
  <si>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</si>
  <si>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</si>
  <si>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</si>
  <si>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</si>
  <si>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</si>
  <si>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</si>
  <si>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</si>
  <si>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</si>
  <si>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</si>
  <si>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</si>
  <si>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</si>
  <si>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Part (%)</t>
  </si>
  <si>
    <t>JULLIAN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</si>
</sst>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C]d&quot; &quot;mmmm&quot; &quot;yyyy;@"/>
    <numFmt numFmtId="165" formatCode="[$-40C]d/m/yy"/>
    <numFmt numFmtId="166" formatCode="#,##0.00&quot; €&quot;"/>
    <numFmt numFmtId="167" formatCode="#,##0.00&quot; &quot;[$€-40C];[Red]&quot;-&quot;#,##0.00&quot; &quot;[$€-40C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1DA"/>
        <bgColor rgb="FFCCC1DA"/>
      </patternFill>
    </fill>
    <fill>
      <patternFill patternType="solid">
        <fgColor rgb="FFE6B9B8"/>
        <bgColor rgb="FFE6B9B8"/>
      </patternFill>
    </fill>
  </fills>
  <borders count="35">
    <border>
      <left/>
      <right/>
      <top/>
      <bottom/>
      <diagonal/>
    </border>
    <border>
      <left style="thin">
        <color rgb="FF000000"/>
      </left>
      <right style="double">
        <color auto="1"/>
      </right>
      <top style="thin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rgb="FF000000"/>
      </top>
      <bottom style="double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double">
        <color auto="1"/>
      </bottom>
      <diagonal/>
    </border>
    <border>
      <left style="thin">
        <color rgb="FF000000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rgb="FF000000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auto="1"/>
      </right>
      <top/>
      <bottom style="thin">
        <color rgb="FF000000"/>
      </bottom>
      <diagonal/>
    </border>
    <border>
      <left style="double">
        <color auto="1"/>
      </left>
      <right style="double">
        <color auto="1"/>
      </right>
      <top/>
      <bottom style="thin">
        <color rgb="FF000000"/>
      </bottom>
      <diagonal/>
    </border>
    <border>
      <left style="double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auto="1"/>
      </right>
      <top style="thin">
        <color rgb="FF000000"/>
      </top>
      <bottom/>
      <diagonal/>
    </border>
    <border>
      <left style="double">
        <color auto="1"/>
      </left>
      <right style="double">
        <color auto="1"/>
      </right>
      <top style="thin">
        <color rgb="FF000000"/>
      </top>
      <bottom/>
      <diagonal/>
    </border>
    <border>
      <left style="double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auto="1"/>
      </left>
      <right style="thin">
        <color rgb="FF000000"/>
      </right>
      <top/>
      <bottom style="double">
        <color auto="1"/>
      </bottom>
      <diagonal/>
    </border>
    <border>
      <left style="thin">
        <color rgb="FF000000"/>
      </left>
      <right style="thin">
        <color rgb="FF000000"/>
      </right>
      <top/>
      <bottom style="double">
        <color auto="1"/>
      </bottom>
      <diagonal/>
    </border>
    <border>
      <left style="thin">
        <color rgb="FF000000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rgb="FF000000"/>
      </right>
      <top style="double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auto="1"/>
      </top>
      <bottom style="thin">
        <color rgb="FF000000"/>
      </bottom>
      <diagonal/>
    </border>
    <border>
      <left style="thin">
        <color rgb="FF000000"/>
      </left>
      <right style="double">
        <color auto="1"/>
      </right>
      <top style="double">
        <color auto="1"/>
      </top>
      <bottom style="thin">
        <color rgb="FF000000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auto="1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72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0" fontId="0" fillId="0" borderId="0" xfId="0" applyBorder="1"/>
    <xf numFmtId="165" fontId="0" fillId="0" borderId="0" xfId="0" applyNumberFormat="1" applyBorder="1"/>
    <xf numFmtId="0" fontId="5" fillId="2" borderId="12" xfId="0" applyFont="1" applyFill="1" applyBorder="1"/>
    <xf numFmtId="0" fontId="0" fillId="0" borderId="13" xfId="0" applyBorder="1"/>
    <xf numFmtId="166" fontId="0" fillId="0" borderId="14" xfId="0" applyNumberFormat="1" applyBorder="1"/>
    <xf numFmtId="0" fontId="0" fillId="0" borderId="15" xfId="0" applyBorder="1"/>
    <xf numFmtId="0" fontId="5" fillId="2" borderId="1" xfId="0" applyFont="1" applyFill="1" applyBorder="1"/>
    <xf numFmtId="0" fontId="5" fillId="2" borderId="3" xfId="0" applyFont="1" applyFill="1" applyBorder="1"/>
    <xf numFmtId="0" fontId="0" fillId="0" borderId="14" xfId="0" applyBorder="1"/>
    <xf numFmtId="166" fontId="0" fillId="0" borderId="16" xfId="0" applyNumberFormat="1" applyBorder="1"/>
    <xf numFmtId="0" fontId="0" fillId="0" borderId="5" xfId="0" applyBorder="1"/>
    <xf numFmtId="0" fontId="0" fillId="0" borderId="7" xfId="0" applyBorder="1"/>
    <xf numFmtId="0" fontId="5" fillId="2" borderId="17" xfId="0" applyFont="1" applyFill="1" applyBorder="1"/>
    <xf numFmtId="0" fontId="5" fillId="2" borderId="18" xfId="0" applyFont="1" applyFill="1" applyBorder="1"/>
    <xf numFmtId="0" fontId="0" fillId="0" borderId="19" xfId="0" applyBorder="1"/>
    <xf numFmtId="0" fontId="3" fillId="3" borderId="1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3" borderId="13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4" xfId="0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0" fontId="5" fillId="3" borderId="13" xfId="0" applyFont="1" applyFill="1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10" fontId="0" fillId="0" borderId="32" xfId="0" applyNumberFormat="1" applyBorder="1" applyAlignment="1">
      <alignment horizontal="center"/>
    </xf>
    <xf numFmtId="10" fontId="0" fillId="0" borderId="17" xfId="0" applyNumberFormat="1" applyBorder="1" applyAlignment="1">
      <alignment horizontal="center"/>
    </xf>
    <xf numFmtId="10" fontId="0" fillId="0" borderId="3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3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/>
          <a:lstStyle/>
          <a:p>
            <a:pPr>
              <a:defRPr sz="1800" b="1" baseline="0">
                <a:solidFill>
                  <a:srgbClr val="000000"/>
                </a:solidFill>
                <a:latin typeface="Calibri"/>
              </a:defRPr>
            </a:pPr>
            <a:r>
              <a:rPr lang="fr-FR"/>
              <a:t>Commande grossiste Hubert</a:t>
            </a:r>
          </a:p>
        </c:rich>
      </c:tx>
      <c:overlay val="0"/>
      <c:spPr>
        <a:ln>
          <a:solidFill>
            <a:schemeClr val="accent4">
              <a:lumMod val="60000"/>
              <a:lumOff val="40000"/>
            </a:schemeClr>
          </a:solidFill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Feuil1!$D$5:$D$5</c:f>
              <c:strCache>
                <c:ptCount val="1"/>
                <c:pt idx="0">
                  <c:v>Quantité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cat>
            <c:strRef>
              <c:f>Feuil1!$C$6:$C$12</c:f>
              <c:strCache>
                <c:ptCount val="7"/>
                <c:pt idx="0">
                  <c:v>Codéine</c:v>
                </c:pt>
                <c:pt idx="1">
                  <c:v>aspégic</c:v>
                </c:pt>
                <c:pt idx="2">
                  <c:v>trophires</c:v>
                </c:pt>
                <c:pt idx="3">
                  <c:v>nopron</c:v>
                </c:pt>
                <c:pt idx="4">
                  <c:v>surgam</c:v>
                </c:pt>
                <c:pt idx="5">
                  <c:v>tanakan</c:v>
                </c:pt>
                <c:pt idx="6">
                  <c:v>compresse</c:v>
                </c:pt>
              </c:strCache>
            </c:strRef>
          </c:cat>
          <c:val>
            <c:numRef>
              <c:f>Feuil1!$D$6:$D$12</c:f>
              <c:numCache>
                <c:formatCode>General</c:formatCode>
                <c:ptCount val="7"/>
                <c:pt idx="0">
                  <c:v>10.0</c:v>
                </c:pt>
                <c:pt idx="1">
                  <c:v>5.0</c:v>
                </c:pt>
                <c:pt idx="2">
                  <c:v>20.0</c:v>
                </c:pt>
                <c:pt idx="3">
                  <c:v>7.0</c:v>
                </c:pt>
                <c:pt idx="4">
                  <c:v>12.0</c:v>
                </c:pt>
                <c:pt idx="5">
                  <c:v>24.0</c:v>
                </c:pt>
                <c:pt idx="6">
                  <c:v>23.0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2078773000"/>
        <c:axId val="2078770584"/>
      </c:barChart>
      <c:valAx>
        <c:axId val="207877058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</a:ln>
        </c:spPr>
        <c:txPr>
          <a:bodyPr/>
          <a:lstStyle/>
          <a:p>
            <a:pPr>
              <a:defRPr sz="1000" b="0" baseline="0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2078773000"/>
        <c:crossesAt val="0.0"/>
        <c:crossBetween val="between"/>
      </c:valAx>
      <c:catAx>
        <c:axId val="2078773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FR"/>
                  <a:t>Produit</a:t>
                </a:r>
              </a:p>
            </c:rich>
          </c:tx>
          <c:overlay val="0"/>
          <c:spPr>
            <a:ln>
              <a:solidFill>
                <a:schemeClr val="accent4">
                  <a:lumMod val="60000"/>
                  <a:lumOff val="40000"/>
                </a:schemeClr>
              </a:solidFill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</a:ln>
        </c:spPr>
        <c:txPr>
          <a:bodyPr/>
          <a:lstStyle/>
          <a:p>
            <a:pPr>
              <a:defRPr sz="1000" b="0" baseline="0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2078770584"/>
        <c:crossesAt val="0.0"/>
        <c:auto val="1"/>
        <c:lblAlgn val="ctr"/>
        <c:lblOffset val="100"/>
        <c:noMultiLvlLbl val="0"/>
      </c:catAx>
      <c:spPr>
        <a:solidFill>
          <a:srgbClr val="FFFFFF"/>
        </a:solidFill>
      </c:spPr>
    </c:plotArea>
    <c:legend>
      <c:legendPos val="b"/>
      <c:layout>
        <c:manualLayout>
          <c:xMode val="edge"/>
          <c:yMode val="edge"/>
          <c:x val="0.192229183670203"/>
          <c:y val="0.199516980679227"/>
          <c:w val="0.143003144654088"/>
          <c:h val="0.085021067509367"/>
        </c:manualLayout>
      </c:layout>
      <c:overlay val="0"/>
      <c:spPr>
        <a:noFill/>
        <a:ln>
          <a:solidFill>
            <a:schemeClr val="accent4">
              <a:lumMod val="60000"/>
              <a:lumOff val="40000"/>
            </a:schemeClr>
          </a:solidFill>
        </a:ln>
      </c:spPr>
      <c:txPr>
        <a:bodyPr/>
        <a:lstStyle/>
        <a:p>
          <a:pPr>
            <a:defRPr sz="1000" b="0" baseline="0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/>
          <a:lstStyle/>
          <a:p>
            <a:pPr>
              <a:defRPr sz="1800" b="1" baseline="0">
                <a:solidFill>
                  <a:srgbClr val="000000"/>
                </a:solidFill>
                <a:latin typeface="Calibri"/>
              </a:defRPr>
            </a:pPr>
            <a:r>
              <a:rPr lang="fr-FR"/>
              <a:t>Suivi des commandes</a:t>
            </a:r>
          </a:p>
        </c:rich>
      </c:tx>
      <c:layout/>
      <c:overlay val="0"/>
      <c:spPr>
        <a:solidFill>
          <a:schemeClr val="bg1">
            <a:lumMod val="95000"/>
          </a:schemeClr>
        </a:solidFill>
        <a:ln>
          <a:solidFill>
            <a:schemeClr val="tx1"/>
          </a:solidFill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Feuil2!$B$1:$B$1</c:f>
              <c:strCache>
                <c:ptCount val="1"/>
                <c:pt idx="0">
                  <c:v>Spéc. 1</c:v>
                </c:pt>
              </c:strCache>
            </c:strRef>
          </c:tx>
          <c:spPr>
            <a:ln w="28440">
              <a:solidFill>
                <a:srgbClr val="4A7EBB"/>
              </a:solidFill>
            </a:ln>
          </c:spPr>
          <c:marker>
            <c:symbol val="diamond"/>
            <c:size val="5"/>
          </c:marker>
          <c:cat>
            <c:strRef>
              <c:f>Feuil2!$A$2:$A$13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Feuil2!$B$2:$B$13</c:f>
              <c:numCache>
                <c:formatCode>General</c:formatCode>
                <c:ptCount val="12"/>
                <c:pt idx="0">
                  <c:v>121.0</c:v>
                </c:pt>
                <c:pt idx="1">
                  <c:v>111.0</c:v>
                </c:pt>
                <c:pt idx="2">
                  <c:v>127.0</c:v>
                </c:pt>
                <c:pt idx="3">
                  <c:v>113.0</c:v>
                </c:pt>
                <c:pt idx="4">
                  <c:v>109.0</c:v>
                </c:pt>
                <c:pt idx="5">
                  <c:v>125.0</c:v>
                </c:pt>
                <c:pt idx="6">
                  <c:v>115.0</c:v>
                </c:pt>
                <c:pt idx="7">
                  <c:v>92.0</c:v>
                </c:pt>
                <c:pt idx="8">
                  <c:v>119.0</c:v>
                </c:pt>
                <c:pt idx="9">
                  <c:v>127.0</c:v>
                </c:pt>
                <c:pt idx="10">
                  <c:v>136.0</c:v>
                </c:pt>
                <c:pt idx="11">
                  <c:v>132.0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Feuil2!$C$1:$C$1</c:f>
              <c:strCache>
                <c:ptCount val="1"/>
                <c:pt idx="0">
                  <c:v>Spéc. 2</c:v>
                </c:pt>
              </c:strCache>
            </c:strRef>
          </c:tx>
          <c:spPr>
            <a:ln w="28440">
              <a:solidFill>
                <a:srgbClr val="BE4B48"/>
              </a:solidFill>
            </a:ln>
          </c:spPr>
          <c:marker>
            <c:symbol val="square"/>
            <c:size val="5"/>
          </c:marker>
          <c:cat>
            <c:strRef>
              <c:f>Feuil2!$A$2:$A$13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Feuil2!$C$2:$C$13</c:f>
              <c:numCache>
                <c:formatCode>General</c:formatCode>
                <c:ptCount val="12"/>
                <c:pt idx="0">
                  <c:v>164.0</c:v>
                </c:pt>
                <c:pt idx="1">
                  <c:v>154.0</c:v>
                </c:pt>
                <c:pt idx="2">
                  <c:v>153.0</c:v>
                </c:pt>
                <c:pt idx="3">
                  <c:v>143.0</c:v>
                </c:pt>
                <c:pt idx="4">
                  <c:v>157.0</c:v>
                </c:pt>
                <c:pt idx="5">
                  <c:v>169.0</c:v>
                </c:pt>
                <c:pt idx="6">
                  <c:v>153.0</c:v>
                </c:pt>
                <c:pt idx="7">
                  <c:v>119.0</c:v>
                </c:pt>
                <c:pt idx="8">
                  <c:v>157.0</c:v>
                </c:pt>
                <c:pt idx="9">
                  <c:v>174.0</c:v>
                </c:pt>
                <c:pt idx="10">
                  <c:v>161.0</c:v>
                </c:pt>
                <c:pt idx="11">
                  <c:v>178.0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Feuil2!$D$1:$D$1</c:f>
              <c:strCache>
                <c:ptCount val="1"/>
                <c:pt idx="0">
                  <c:v>Spéc. 3</c:v>
                </c:pt>
              </c:strCache>
            </c:strRef>
          </c:tx>
          <c:spPr>
            <a:ln w="28440">
              <a:solidFill>
                <a:srgbClr val="98B855"/>
              </a:solidFill>
            </a:ln>
          </c:spPr>
          <c:marker>
            <c:symbol val="triangle"/>
            <c:size val="5"/>
          </c:marker>
          <c:cat>
            <c:strRef>
              <c:f>Feuil2!$A$2:$A$13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Feuil2!$D$2:$D$13</c:f>
              <c:numCache>
                <c:formatCode>General</c:formatCode>
                <c:ptCount val="12"/>
                <c:pt idx="0">
                  <c:v>226.0</c:v>
                </c:pt>
                <c:pt idx="1">
                  <c:v>161.0</c:v>
                </c:pt>
                <c:pt idx="2">
                  <c:v>180.0</c:v>
                </c:pt>
                <c:pt idx="3">
                  <c:v>168.0</c:v>
                </c:pt>
                <c:pt idx="4">
                  <c:v>173.0</c:v>
                </c:pt>
                <c:pt idx="5">
                  <c:v>175.0</c:v>
                </c:pt>
                <c:pt idx="6">
                  <c:v>173.0</c:v>
                </c:pt>
                <c:pt idx="7">
                  <c:v>136.0</c:v>
                </c:pt>
                <c:pt idx="8">
                  <c:v>179.0</c:v>
                </c:pt>
                <c:pt idx="9">
                  <c:v>220.0</c:v>
                </c:pt>
                <c:pt idx="10">
                  <c:v>191.0</c:v>
                </c:pt>
                <c:pt idx="11">
                  <c:v>183.0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Feuil2!$E$1:$E$1</c:f>
              <c:strCache>
                <c:ptCount val="1"/>
                <c:pt idx="0">
                  <c:v>Spéc. 4</c:v>
                </c:pt>
              </c:strCache>
            </c:strRef>
          </c:tx>
          <c:spPr>
            <a:ln w="28440">
              <a:solidFill>
                <a:srgbClr val="7D5FA0"/>
              </a:solidFill>
            </a:ln>
          </c:spPr>
          <c:marker>
            <c:symbol val="x"/>
            <c:size val="5"/>
          </c:marker>
          <c:cat>
            <c:strRef>
              <c:f>Feuil2!$A$2:$A$13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Feuil2!$E$2:$E$13</c:f>
              <c:numCache>
                <c:formatCode>General</c:formatCode>
                <c:ptCount val="12"/>
                <c:pt idx="0">
                  <c:v>212.0</c:v>
                </c:pt>
                <c:pt idx="1">
                  <c:v>187.0</c:v>
                </c:pt>
                <c:pt idx="2">
                  <c:v>206.0</c:v>
                </c:pt>
                <c:pt idx="3">
                  <c:v>212.0</c:v>
                </c:pt>
                <c:pt idx="4">
                  <c:v>212.0</c:v>
                </c:pt>
                <c:pt idx="5">
                  <c:v>181.0</c:v>
                </c:pt>
                <c:pt idx="6">
                  <c:v>218.0</c:v>
                </c:pt>
                <c:pt idx="7">
                  <c:v>136.0</c:v>
                </c:pt>
                <c:pt idx="8">
                  <c:v>200.0</c:v>
                </c:pt>
                <c:pt idx="9">
                  <c:v>236.0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558264"/>
        <c:axId val="2107552152"/>
      </c:lineChart>
      <c:valAx>
        <c:axId val="2107552152"/>
        <c:scaling>
          <c:orientation val="minMax"/>
          <c:min val="80.0"/>
        </c:scaling>
        <c:delete val="0"/>
        <c:axPos val="l"/>
        <c:title>
          <c:tx>
            <c:rich>
              <a:bodyPr/>
              <a:lstStyle/>
              <a:p>
                <a:pPr>
                  <a:defRPr sz="1200" b="1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FR" sz="1200"/>
                  <a:t>Quantité</a:t>
                </a:r>
              </a:p>
            </c:rich>
          </c:tx>
          <c:layout/>
          <c:overlay val="0"/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</a:ln>
        </c:spPr>
        <c:txPr>
          <a:bodyPr/>
          <a:lstStyle/>
          <a:p>
            <a:pPr>
              <a:defRPr sz="1000" b="0" baseline="0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2107558264"/>
        <c:crossesAt val="0.0"/>
        <c:crossBetween val="between"/>
      </c:valAx>
      <c:catAx>
        <c:axId val="210755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</a:ln>
        </c:spPr>
        <c:txPr>
          <a:bodyPr/>
          <a:lstStyle/>
          <a:p>
            <a:pPr>
              <a:defRPr sz="1000" b="0" baseline="0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2107552152"/>
        <c:crossesAt val="0.0"/>
        <c:auto val="1"/>
        <c:lblAlgn val="ctr"/>
        <c:lblOffset val="100"/>
        <c:noMultiLvlLbl val="0"/>
      </c:catAx>
      <c:spPr>
        <a:solidFill>
          <a:srgbClr val="FFFFFF"/>
        </a:solidFill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baseline="0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/>
          <a:lstStyle/>
          <a:p>
            <a:pPr>
              <a:defRPr sz="1200" b="1" baseline="0">
                <a:solidFill>
                  <a:srgbClr val="000000"/>
                </a:solidFill>
                <a:latin typeface="Calibri"/>
              </a:defRPr>
            </a:pPr>
            <a:r>
              <a:rPr lang="fr-FR" sz="1800"/>
              <a:t>Comparaison des différentes spécialités pour les mois de Janvier et Août</a:t>
            </a:r>
          </a:p>
        </c:rich>
      </c:tx>
      <c:layout/>
      <c:overlay val="0"/>
      <c:spPr>
        <a:solidFill>
          <a:schemeClr val="bg1">
            <a:lumMod val="95000"/>
          </a:schemeClr>
        </a:solidFill>
        <a:ln>
          <a:solidFill>
            <a:schemeClr val="tx1"/>
          </a:solidFill>
          <a:prstDash val="solid"/>
        </a:ln>
      </c:spPr>
    </c:title>
    <c:autoTitleDeleted val="0"/>
    <c:plotArea>
      <c:layout>
        <c:manualLayout>
          <c:xMode val="edge"/>
          <c:yMode val="edge"/>
          <c:x val="0.0753265226949438"/>
          <c:y val="0.192663949610967"/>
          <c:w val="0.790831321752374"/>
          <c:h val="0.6493145609484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Feuil2!$A$2:$A$2</c:f>
              <c:strCache>
                <c:ptCount val="1"/>
                <c:pt idx="0">
                  <c:v>Janvier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cat>
            <c:strRef>
              <c:f>Feuil2!$B$1:$E$1</c:f>
              <c:strCache>
                <c:ptCount val="4"/>
                <c:pt idx="0">
                  <c:v>Spéc. 1</c:v>
                </c:pt>
                <c:pt idx="1">
                  <c:v>Spéc. 2</c:v>
                </c:pt>
                <c:pt idx="2">
                  <c:v>Spéc. 3</c:v>
                </c:pt>
                <c:pt idx="3">
                  <c:v>Spéc. 4</c:v>
                </c:pt>
              </c:strCache>
            </c:strRef>
          </c:cat>
          <c:val>
            <c:numRef>
              <c:f>Feuil2!$B$2:$E$2</c:f>
              <c:numCache>
                <c:formatCode>General</c:formatCode>
                <c:ptCount val="4"/>
                <c:pt idx="0">
                  <c:v>121.0</c:v>
                </c:pt>
                <c:pt idx="1">
                  <c:v>164.0</c:v>
                </c:pt>
                <c:pt idx="2">
                  <c:v>226.0</c:v>
                </c:pt>
                <c:pt idx="3">
                  <c:v>212.0</c:v>
                </c:pt>
              </c:numCache>
            </c:numRef>
          </c:val>
        </c:ser>
        <c:ser>
          <c:idx val="1"/>
          <c:order val="1"/>
          <c:tx>
            <c:strRef>
              <c:f>Feuil2!$A$9:$A$9</c:f>
              <c:strCache>
                <c:ptCount val="1"/>
                <c:pt idx="0">
                  <c:v>Août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cat>
            <c:strRef>
              <c:f>Feuil2!$B$1:$E$1</c:f>
              <c:strCache>
                <c:ptCount val="4"/>
                <c:pt idx="0">
                  <c:v>Spéc. 1</c:v>
                </c:pt>
                <c:pt idx="1">
                  <c:v>Spéc. 2</c:v>
                </c:pt>
                <c:pt idx="2">
                  <c:v>Spéc. 3</c:v>
                </c:pt>
                <c:pt idx="3">
                  <c:v>Spéc. 4</c:v>
                </c:pt>
              </c:strCache>
            </c:strRef>
          </c:cat>
          <c:val>
            <c:numRef>
              <c:f>Feuil2!$B$9:$E$9</c:f>
              <c:numCache>
                <c:formatCode>General</c:formatCode>
                <c:ptCount val="4"/>
                <c:pt idx="0">
                  <c:v>92.0</c:v>
                </c:pt>
                <c:pt idx="1">
                  <c:v>119.0</c:v>
                </c:pt>
                <c:pt idx="2">
                  <c:v>136.0</c:v>
                </c:pt>
                <c:pt idx="3">
                  <c:v>136.0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2108841368"/>
        <c:axId val="2108847512"/>
      </c:barChart>
      <c:valAx>
        <c:axId val="2108847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FR" sz="1200"/>
                  <a:t>Quantité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</a:ln>
        </c:spPr>
        <c:txPr>
          <a:bodyPr/>
          <a:lstStyle/>
          <a:p>
            <a:pPr>
              <a:defRPr sz="1000" b="0" baseline="0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2108841368"/>
        <c:crossesAt val="1.0"/>
        <c:crossBetween val="between"/>
      </c:valAx>
      <c:catAx>
        <c:axId val="2108841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FR"/>
                  <a:t>Produit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</a:ln>
        </c:spPr>
        <c:txPr>
          <a:bodyPr/>
          <a:lstStyle/>
          <a:p>
            <a:pPr>
              <a:defRPr sz="1000" b="0" baseline="0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2108847512"/>
        <c:crossesAt val="0.0"/>
        <c:auto val="1"/>
        <c:lblAlgn val="ctr"/>
        <c:lblOffset val="100"/>
        <c:noMultiLvlLbl val="0"/>
      </c:catAx>
      <c:spPr>
        <a:solidFill>
          <a:srgbClr val="FFFFFF"/>
        </a:solidFill>
      </c:spPr>
    </c:plotArea>
    <c:legend>
      <c:legendPos val="r"/>
      <c:layout>
        <c:manualLayout>
          <c:xMode val="edge"/>
          <c:yMode val="edge"/>
          <c:x val="0.866158024052761"/>
          <c:y val="0.461096702482401"/>
        </c:manualLayout>
      </c:layout>
      <c:overlay val="0"/>
      <c:spPr>
        <a:noFill/>
        <a:ln>
          <a:solidFill>
            <a:schemeClr val="tx1"/>
          </a:solidFill>
        </a:ln>
      </c:spPr>
      <c:txPr>
        <a:bodyPr/>
        <a:lstStyle/>
        <a:p>
          <a:pPr>
            <a:defRPr sz="1200" b="0" baseline="0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fr-FR" sz="1800"/>
              <a:t>Comparaison pour les mois de Juillet et Août</a:t>
            </a:r>
          </a:p>
        </c:rich>
      </c:tx>
      <c:layout/>
      <c:overlay val="0"/>
      <c:spPr>
        <a:solidFill>
          <a:srgbClr val="F2F2F2"/>
        </a:solidFill>
        <a:ln>
          <a:solidFill>
            <a:schemeClr val="tx1"/>
          </a:solidFill>
        </a:ln>
      </c:spPr>
    </c:title>
    <c:autoTitleDeleted val="0"/>
    <c:view3D>
      <c:rotX val="10"/>
      <c:rotY val="318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0.105093659306145"/>
          <c:y val="0.114530988274707"/>
          <c:w val="0.661875333325933"/>
          <c:h val="0.808312395309883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Feuil2!$A$9:$A$9</c:f>
              <c:strCache>
                <c:ptCount val="1"/>
                <c:pt idx="0">
                  <c:v>Août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3"/>
              </a:solidFill>
            </a:ln>
          </c:spPr>
          <c:invertIfNegative val="0"/>
          <c:cat>
            <c:strRef>
              <c:f>Feuil2!$B$1:$E$1</c:f>
              <c:strCache>
                <c:ptCount val="4"/>
                <c:pt idx="0">
                  <c:v>Spéc. 1</c:v>
                </c:pt>
                <c:pt idx="1">
                  <c:v>Spéc. 2</c:v>
                </c:pt>
                <c:pt idx="2">
                  <c:v>Spéc. 3</c:v>
                </c:pt>
                <c:pt idx="3">
                  <c:v>Spéc. 4</c:v>
                </c:pt>
              </c:strCache>
            </c:strRef>
          </c:cat>
          <c:val>
            <c:numRef>
              <c:f>Feuil2!$B$9:$E$9</c:f>
              <c:numCache>
                <c:formatCode>General</c:formatCode>
                <c:ptCount val="4"/>
                <c:pt idx="0">
                  <c:v>92.0</c:v>
                </c:pt>
                <c:pt idx="1">
                  <c:v>119.0</c:v>
                </c:pt>
                <c:pt idx="2">
                  <c:v>136.0</c:v>
                </c:pt>
                <c:pt idx="3">
                  <c:v>136.0</c:v>
                </c:pt>
              </c:numCache>
            </c:numRef>
          </c:val>
        </c:ser>
        <c:ser>
          <c:idx val="1"/>
          <c:order val="1"/>
          <c:tx>
            <c:strRef>
              <c:f>Feuil2!$A$8:$A$8</c:f>
              <c:strCache>
                <c:ptCount val="1"/>
                <c:pt idx="0">
                  <c:v>Juillet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f>Feuil2!$B$1:$E$1</c:f>
              <c:strCache>
                <c:ptCount val="4"/>
                <c:pt idx="0">
                  <c:v>Spéc. 1</c:v>
                </c:pt>
                <c:pt idx="1">
                  <c:v>Spéc. 2</c:v>
                </c:pt>
                <c:pt idx="2">
                  <c:v>Spéc. 3</c:v>
                </c:pt>
                <c:pt idx="3">
                  <c:v>Spéc. 4</c:v>
                </c:pt>
              </c:strCache>
            </c:strRef>
          </c:cat>
          <c:val>
            <c:numRef>
              <c:f>Feuil2!$B$8:$E$8</c:f>
              <c:numCache>
                <c:formatCode>General</c:formatCode>
                <c:ptCount val="4"/>
                <c:pt idx="0">
                  <c:v>115.0</c:v>
                </c:pt>
                <c:pt idx="1">
                  <c:v>153.0</c:v>
                </c:pt>
                <c:pt idx="2">
                  <c:v>173.0</c:v>
                </c:pt>
                <c:pt idx="3">
                  <c:v>218.0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8795384"/>
        <c:axId val="2108800840"/>
        <c:axId val="2108789912"/>
      </c:bar3DChart>
      <c:valAx>
        <c:axId val="2108800840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 sz="1200"/>
                  <a:t>Quantité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low"/>
        <c:crossAx val="2108795384"/>
        <c:crossesAt val="1.0"/>
        <c:crossBetween val="between"/>
      </c:valAx>
      <c:catAx>
        <c:axId val="2108795384"/>
        <c:scaling>
          <c:orientation val="maxMin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 sz="1200"/>
                  <a:t>Produit</a:t>
                </a:r>
              </a:p>
            </c:rich>
          </c:tx>
          <c:layout>
            <c:manualLayout>
              <c:xMode val="edge"/>
              <c:yMode val="edge"/>
              <c:x val="0.5078498525367"/>
              <c:y val="0.87500610756290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08800840"/>
        <c:crossesAt val="0.0"/>
        <c:auto val="1"/>
        <c:lblAlgn val="ctr"/>
        <c:lblOffset val="100"/>
        <c:noMultiLvlLbl val="0"/>
      </c:catAx>
      <c:serAx>
        <c:axId val="2108789912"/>
        <c:scaling>
          <c:orientation val="minMax"/>
        </c:scaling>
        <c:delete val="0"/>
        <c:axPos val="b"/>
        <c:majorTickMark val="none"/>
        <c:minorTickMark val="none"/>
        <c:tickLblPos val="nextTo"/>
        <c:crossAx val="2108800840"/>
        <c:crosses val="autoZero"/>
      </c:serAx>
    </c:plotArea>
    <c:legend>
      <c:legendPos val="r"/>
      <c:layout>
        <c:manualLayout>
          <c:xMode val="edge"/>
          <c:yMode val="edge"/>
          <c:x val="0.828044989867886"/>
          <c:y val="0.497906197654942"/>
        </c:manualLayout>
      </c:layout>
      <c:overlay val="0"/>
      <c:spPr>
        <a:ln>
          <a:solidFill>
            <a:schemeClr val="tx1"/>
          </a:solidFill>
        </a:ln>
      </c:spPr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/>
          <a:lstStyle/>
          <a:p>
            <a:pPr>
              <a:defRPr sz="1800" b="1"/>
            </a:pPr>
            <a:r>
              <a:rPr lang="fr-FR" sz="1800"/>
              <a:t>Suivi des commandes (Bilan annuel)</a:t>
            </a:r>
          </a:p>
        </c:rich>
      </c:tx>
      <c:layout/>
      <c:overlay val="0"/>
      <c:spPr>
        <a:solidFill>
          <a:schemeClr val="bg1">
            <a:lumMod val="95000"/>
          </a:schemeClr>
        </a:solidFill>
        <a:ln>
          <a:solidFill>
            <a:schemeClr val="tx1"/>
          </a:solidFill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Moyenne </c:v>
          </c:tx>
          <c:spPr>
            <a:ln w="28800">
              <a:solidFill>
                <a:schemeClr val="tx1"/>
              </a:solidFill>
            </a:ln>
          </c:spPr>
          <c:marker>
            <c:symbol val="square"/>
            <c:size val="7"/>
          </c:marker>
          <c:errBars>
            <c:errDir val="y"/>
            <c:errBarType val="both"/>
            <c:errValType val="fixedVal"/>
            <c:noEndCap val="0"/>
            <c:val val="10.0"/>
          </c:errBars>
          <c:cat>
            <c:strRef>
              <c:f>Feuil2!$B$1:$E$1</c:f>
              <c:strCache>
                <c:ptCount val="4"/>
                <c:pt idx="0">
                  <c:v>Spéc. 1</c:v>
                </c:pt>
                <c:pt idx="1">
                  <c:v>Spéc. 2</c:v>
                </c:pt>
                <c:pt idx="2">
                  <c:v>Spéc. 3</c:v>
                </c:pt>
                <c:pt idx="3">
                  <c:v>Spéc. 4</c:v>
                </c:pt>
              </c:strCache>
            </c:strRef>
          </c:cat>
          <c:val>
            <c:numRef>
              <c:f>Feuil2!$B$19:$E$19</c:f>
              <c:numCache>
                <c:formatCode>0.00</c:formatCode>
                <c:ptCount val="4"/>
                <c:pt idx="0">
                  <c:v>118.9166666666667</c:v>
                </c:pt>
                <c:pt idx="1">
                  <c:v>156.8333333333333</c:v>
                </c:pt>
                <c:pt idx="2">
                  <c:v>180.4166666666667</c:v>
                </c:pt>
                <c:pt idx="3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578760"/>
        <c:axId val="2107572792"/>
      </c:lineChart>
      <c:valAx>
        <c:axId val="2107572792"/>
        <c:scaling>
          <c:orientation val="minMax"/>
          <c:max val="240.0"/>
          <c:min val="80.0"/>
        </c:scaling>
        <c:delete val="0"/>
        <c:axPos val="l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fr-FR" sz="1200"/>
                  <a:t>Quantité</a:t>
                </a:r>
              </a:p>
            </c:rich>
          </c:tx>
          <c:layout/>
          <c:overlay val="0"/>
          <c:spPr>
            <a:solidFill>
              <a:srgbClr val="F2F2F2"/>
            </a:solidFill>
            <a:ln>
              <a:solidFill>
                <a:schemeClr val="tx1"/>
              </a:solidFill>
              <a:prstDash val="solid"/>
            </a:ln>
          </c:spPr>
        </c:title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2107578760"/>
        <c:crossesAt val="1.0"/>
        <c:crossBetween val="between"/>
        <c:majorUnit val="20.0"/>
        <c:minorUnit val="20.0"/>
      </c:valAx>
      <c:catAx>
        <c:axId val="2107578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fr-FR" sz="1200"/>
                  <a:t>Produit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2107572792"/>
        <c:crossesAt val="0.0"/>
        <c:auto val="1"/>
        <c:lblAlgn val="ctr"/>
        <c:lblOffset val="100"/>
        <c:noMultiLvlLbl val="0"/>
      </c:catAx>
      <c:spPr>
        <a:noFill/>
        <a:ln>
          <a:noFill/>
          <a:prstDash val="solid"/>
        </a:ln>
      </c:spPr>
    </c:plotArea>
    <c:legend>
      <c:legendPos val="r"/>
      <c:layout>
        <c:manualLayout>
          <c:xMode val="edge"/>
          <c:yMode val="edge"/>
          <c:x val="0.604032381349454"/>
          <c:y val="0.672862630304827"/>
          <c:w val="0.156220728232923"/>
          <c:h val="0.0787550639790524"/>
        </c:manualLayout>
      </c:layout>
      <c:overlay val="0"/>
      <c:spPr>
        <a:noFill/>
        <a:ln>
          <a:solidFill>
            <a:srgbClr val="004586"/>
          </a:solidFill>
        </a:ln>
      </c:spPr>
      <c:txPr>
        <a:bodyPr/>
        <a:lstStyle/>
        <a:p>
          <a:pPr>
            <a:defRPr sz="1000" b="0"/>
          </a:pPr>
          <a:endParaRPr lang="fr-F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/>
              <a:t>Suivi mensuel global des</a:t>
            </a:r>
            <a:r>
              <a:rPr lang="fr-FR" sz="1800" baseline="0"/>
              <a:t> </a:t>
            </a:r>
            <a:r>
              <a:rPr lang="fr-FR" sz="1800"/>
              <a:t>commandes</a:t>
            </a:r>
          </a:p>
        </c:rich>
      </c:tx>
      <c:layout>
        <c:manualLayout>
          <c:xMode val="edge"/>
          <c:yMode val="edge"/>
          <c:x val="0.147852232303449"/>
          <c:y val="0.0336842105263158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276967504696431"/>
          <c:y val="0.234834977206797"/>
          <c:w val="0.412572045245613"/>
          <c:h val="0.684435308744302"/>
        </c:manualLayout>
      </c:layout>
      <c:radarChart>
        <c:radarStyle val="marker"/>
        <c:varyColors val="0"/>
        <c:ser>
          <c:idx val="0"/>
          <c:order val="0"/>
          <c:tx>
            <c:strRef>
              <c:f>Feuil2!$H$1</c:f>
              <c:strCache>
                <c:ptCount val="1"/>
                <c:pt idx="0">
                  <c:v>Minimum</c:v>
                </c:pt>
              </c:strCache>
            </c:strRef>
          </c:tx>
          <c:marker>
            <c:symbol val="none"/>
          </c:marker>
          <c:cat>
            <c:strRef>
              <c:f>Feuil2!$A$2:$A$13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Feuil2!$H$2:$H$13</c:f>
              <c:numCache>
                <c:formatCode>General</c:formatCode>
                <c:ptCount val="12"/>
                <c:pt idx="0">
                  <c:v>121.0</c:v>
                </c:pt>
                <c:pt idx="1">
                  <c:v>111.0</c:v>
                </c:pt>
                <c:pt idx="2">
                  <c:v>127.0</c:v>
                </c:pt>
                <c:pt idx="3">
                  <c:v>113.0</c:v>
                </c:pt>
                <c:pt idx="4">
                  <c:v>109.0</c:v>
                </c:pt>
                <c:pt idx="5">
                  <c:v>125.0</c:v>
                </c:pt>
                <c:pt idx="6">
                  <c:v>115.0</c:v>
                </c:pt>
                <c:pt idx="7">
                  <c:v>92.0</c:v>
                </c:pt>
                <c:pt idx="8">
                  <c:v>119.0</c:v>
                </c:pt>
                <c:pt idx="9">
                  <c:v>127.0</c:v>
                </c:pt>
                <c:pt idx="10">
                  <c:v>136.0</c:v>
                </c:pt>
                <c:pt idx="11">
                  <c:v>132.0</c:v>
                </c:pt>
              </c:numCache>
            </c:numRef>
          </c:val>
        </c:ser>
        <c:ser>
          <c:idx val="1"/>
          <c:order val="1"/>
          <c:tx>
            <c:strRef>
              <c:f>Feuil2!$I$1</c:f>
              <c:strCache>
                <c:ptCount val="1"/>
                <c:pt idx="0">
                  <c:v>Maximum</c:v>
                </c:pt>
              </c:strCache>
            </c:strRef>
          </c:tx>
          <c:marker>
            <c:symbol val="none"/>
          </c:marker>
          <c:cat>
            <c:strRef>
              <c:f>Feuil2!$A$2:$A$13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Feuil2!$I$2:$I$13</c:f>
              <c:numCache>
                <c:formatCode>General</c:formatCode>
                <c:ptCount val="12"/>
                <c:pt idx="0">
                  <c:v>226.0</c:v>
                </c:pt>
                <c:pt idx="1">
                  <c:v>187.0</c:v>
                </c:pt>
                <c:pt idx="2">
                  <c:v>206.0</c:v>
                </c:pt>
                <c:pt idx="3">
                  <c:v>212.0</c:v>
                </c:pt>
                <c:pt idx="4">
                  <c:v>212.0</c:v>
                </c:pt>
                <c:pt idx="5">
                  <c:v>181.0</c:v>
                </c:pt>
                <c:pt idx="6">
                  <c:v>218.0</c:v>
                </c:pt>
                <c:pt idx="7">
                  <c:v>136.0</c:v>
                </c:pt>
                <c:pt idx="8">
                  <c:v>200.0</c:v>
                </c:pt>
                <c:pt idx="9">
                  <c:v>236.0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val>
        </c:ser>
        <c:ser>
          <c:idx val="2"/>
          <c:order val="2"/>
          <c:tx>
            <c:strRef>
              <c:f>Feuil2!$J$1</c:f>
              <c:strCache>
                <c:ptCount val="1"/>
                <c:pt idx="0">
                  <c:v>Moyenne</c:v>
                </c:pt>
              </c:strCache>
            </c:strRef>
          </c:tx>
          <c:marker>
            <c:symbol val="none"/>
          </c:marker>
          <c:cat>
            <c:strRef>
              <c:f>Feuil2!$A$2:$A$13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Feuil2!$J$2:$J$13</c:f>
              <c:numCache>
                <c:formatCode>0.00</c:formatCode>
                <c:ptCount val="12"/>
                <c:pt idx="0">
                  <c:v>180.75</c:v>
                </c:pt>
                <c:pt idx="1">
                  <c:v>153.25</c:v>
                </c:pt>
                <c:pt idx="2">
                  <c:v>166.5</c:v>
                </c:pt>
                <c:pt idx="3">
                  <c:v>159.0</c:v>
                </c:pt>
                <c:pt idx="4">
                  <c:v>162.75</c:v>
                </c:pt>
                <c:pt idx="5">
                  <c:v>162.5</c:v>
                </c:pt>
                <c:pt idx="6">
                  <c:v>164.75</c:v>
                </c:pt>
                <c:pt idx="7">
                  <c:v>120.75</c:v>
                </c:pt>
                <c:pt idx="8">
                  <c:v>163.75</c:v>
                </c:pt>
                <c:pt idx="9">
                  <c:v>189.25</c:v>
                </c:pt>
                <c:pt idx="10">
                  <c:v>172.0</c:v>
                </c:pt>
                <c:pt idx="11">
                  <c:v>173.25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686440"/>
        <c:axId val="2109907000"/>
      </c:radarChart>
      <c:catAx>
        <c:axId val="210868644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2109907000"/>
        <c:crosses val="autoZero"/>
        <c:auto val="1"/>
        <c:lblAlgn val="ctr"/>
        <c:lblOffset val="100"/>
        <c:noMultiLvlLbl val="0"/>
      </c:catAx>
      <c:valAx>
        <c:axId val="2109907000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2108686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613653623246"/>
          <c:y val="0.717160381268131"/>
          <c:w val="0.185777209320916"/>
          <c:h val="0.253678905926233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/>
              <a:t>Suivi des commandes</a:t>
            </a:r>
          </a:p>
        </c:rich>
      </c:tx>
      <c:layout/>
      <c:overlay val="0"/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Feuil2!$H$1</c:f>
              <c:strCache>
                <c:ptCount val="1"/>
                <c:pt idx="0">
                  <c:v>Minimum</c:v>
                </c:pt>
              </c:strCache>
            </c:strRef>
          </c:tx>
          <c:spPr>
            <a:ln>
              <a:noFill/>
            </a:ln>
          </c:spPr>
          <c:cat>
            <c:strRef>
              <c:f>Feuil2!$A$2:$A$13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Feuil2!$H$2:$H$13</c:f>
              <c:numCache>
                <c:formatCode>General</c:formatCode>
                <c:ptCount val="12"/>
                <c:pt idx="0">
                  <c:v>121.0</c:v>
                </c:pt>
                <c:pt idx="1">
                  <c:v>111.0</c:v>
                </c:pt>
                <c:pt idx="2">
                  <c:v>127.0</c:v>
                </c:pt>
                <c:pt idx="3">
                  <c:v>113.0</c:v>
                </c:pt>
                <c:pt idx="4">
                  <c:v>109.0</c:v>
                </c:pt>
                <c:pt idx="5">
                  <c:v>125.0</c:v>
                </c:pt>
                <c:pt idx="6">
                  <c:v>115.0</c:v>
                </c:pt>
                <c:pt idx="7">
                  <c:v>92.0</c:v>
                </c:pt>
                <c:pt idx="8">
                  <c:v>119.0</c:v>
                </c:pt>
                <c:pt idx="9">
                  <c:v>127.0</c:v>
                </c:pt>
                <c:pt idx="10">
                  <c:v>136.0</c:v>
                </c:pt>
                <c:pt idx="11">
                  <c:v>132.0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Feuil2!$I$1</c:f>
              <c:strCache>
                <c:ptCount val="1"/>
                <c:pt idx="0">
                  <c:v>Maximum</c:v>
                </c:pt>
              </c:strCache>
            </c:strRef>
          </c:tx>
          <c:spPr>
            <a:ln>
              <a:noFill/>
            </a:ln>
          </c:spPr>
          <c:cat>
            <c:strRef>
              <c:f>Feuil2!$A$2:$A$13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Feuil2!$I$2:$I$13</c:f>
              <c:numCache>
                <c:formatCode>General</c:formatCode>
                <c:ptCount val="12"/>
                <c:pt idx="0">
                  <c:v>226.0</c:v>
                </c:pt>
                <c:pt idx="1">
                  <c:v>187.0</c:v>
                </c:pt>
                <c:pt idx="2">
                  <c:v>206.0</c:v>
                </c:pt>
                <c:pt idx="3">
                  <c:v>212.0</c:v>
                </c:pt>
                <c:pt idx="4">
                  <c:v>212.0</c:v>
                </c:pt>
                <c:pt idx="5">
                  <c:v>181.0</c:v>
                </c:pt>
                <c:pt idx="6">
                  <c:v>218.0</c:v>
                </c:pt>
                <c:pt idx="7">
                  <c:v>136.0</c:v>
                </c:pt>
                <c:pt idx="8">
                  <c:v>200.0</c:v>
                </c:pt>
                <c:pt idx="9">
                  <c:v>236.0</c:v>
                </c:pt>
                <c:pt idx="10">
                  <c:v>200.0</c:v>
                </c:pt>
                <c:pt idx="11">
                  <c:v>200.0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Feuil2!$J$1</c:f>
              <c:strCache>
                <c:ptCount val="1"/>
                <c:pt idx="0">
                  <c:v>Moyenne</c:v>
                </c:pt>
              </c:strCache>
            </c:strRef>
          </c:tx>
          <c:cat>
            <c:strRef>
              <c:f>Feuil2!$A$2:$A$13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Feuil2!$J$2:$J$13</c:f>
              <c:numCache>
                <c:formatCode>0.00</c:formatCode>
                <c:ptCount val="12"/>
                <c:pt idx="0">
                  <c:v>180.75</c:v>
                </c:pt>
                <c:pt idx="1">
                  <c:v>153.25</c:v>
                </c:pt>
                <c:pt idx="2">
                  <c:v>166.5</c:v>
                </c:pt>
                <c:pt idx="3">
                  <c:v>159.0</c:v>
                </c:pt>
                <c:pt idx="4">
                  <c:v>162.75</c:v>
                </c:pt>
                <c:pt idx="5">
                  <c:v>162.5</c:v>
                </c:pt>
                <c:pt idx="6">
                  <c:v>164.75</c:v>
                </c:pt>
                <c:pt idx="7">
                  <c:v>120.75</c:v>
                </c:pt>
                <c:pt idx="8">
                  <c:v>163.75</c:v>
                </c:pt>
                <c:pt idx="9">
                  <c:v>189.25</c:v>
                </c:pt>
                <c:pt idx="10">
                  <c:v>172.0</c:v>
                </c:pt>
                <c:pt idx="11">
                  <c:v>173.25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109947416"/>
        <c:axId val="2109950360"/>
      </c:lineChart>
      <c:catAx>
        <c:axId val="2109947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950360"/>
        <c:crosses val="autoZero"/>
        <c:auto val="1"/>
        <c:lblAlgn val="ctr"/>
        <c:lblOffset val="100"/>
        <c:noMultiLvlLbl val="0"/>
      </c:catAx>
      <c:valAx>
        <c:axId val="2109950360"/>
        <c:scaling>
          <c:orientation val="minMax"/>
          <c:min val="8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 sz="1200"/>
                  <a:t>Ventes</a:t>
                </a:r>
              </a:p>
            </c:rich>
          </c:tx>
          <c:layout/>
          <c:overlay val="0"/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c:spPr>
        </c:title>
        <c:numFmt formatCode="General" sourceLinked="1"/>
        <c:majorTickMark val="out"/>
        <c:minorTickMark val="none"/>
        <c:tickLblPos val="nextTo"/>
        <c:crossAx val="2109947416"/>
        <c:crosses val="autoZero"/>
        <c:crossBetween val="between"/>
      </c:valAx>
    </c:plotArea>
    <c:legend>
      <c:legendPos val="r"/>
      <c:layout/>
      <c:overlay val="0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331919</xdr:colOff>
      <xdr:row>19</xdr:row>
      <xdr:rowOff>19440</xdr:rowOff>
    </xdr:from>
    <xdr:ext cx="4998960" cy="2999880"/>
    <xdr:graphicFrame macro="">
      <xdr:nvGraphicFramePr>
        <xdr:cNvPr id="2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455760</xdr:colOff>
      <xdr:row>21</xdr:row>
      <xdr:rowOff>25560</xdr:rowOff>
    </xdr:from>
    <xdr:ext cx="10499400" cy="3524040"/>
    <xdr:graphicFrame macro="">
      <xdr:nvGraphicFramePr>
        <xdr:cNvPr id="6" name="Graphique 1" title="Eheheheheh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0</xdr:col>
      <xdr:colOff>268920</xdr:colOff>
      <xdr:row>41</xdr:row>
      <xdr:rowOff>83879</xdr:rowOff>
    </xdr:from>
    <xdr:ext cx="5268280" cy="3886200"/>
    <xdr:graphicFrame macro="">
      <xdr:nvGraphicFramePr>
        <xdr:cNvPr id="7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absoluteAnchor>
    <xdr:pos x="5965559" y="8238960"/>
    <xdr:ext cx="6035400" cy="3438360"/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502739" y="12194800"/>
    <xdr:ext cx="5756400" cy="3238560"/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twoCellAnchor>
    <xdr:from>
      <xdr:col>8</xdr:col>
      <xdr:colOff>228600</xdr:colOff>
      <xdr:row>69</xdr:row>
      <xdr:rowOff>146050</xdr:rowOff>
    </xdr:from>
    <xdr:to>
      <xdr:col>14</xdr:col>
      <xdr:colOff>50800</xdr:colOff>
      <xdr:row>86</xdr:row>
      <xdr:rowOff>139700</xdr:rowOff>
    </xdr:to>
    <xdr:graphicFrame macro="">
      <xdr:nvGraphicFramePr>
        <xdr:cNvPr id="13" name="Graphique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266700</xdr:colOff>
      <xdr:row>87</xdr:row>
      <xdr:rowOff>95250</xdr:rowOff>
    </xdr:from>
    <xdr:to>
      <xdr:col>13</xdr:col>
      <xdr:colOff>457200</xdr:colOff>
      <xdr:row>102</xdr:row>
      <xdr:rowOff>171450</xdr:rowOff>
    </xdr:to>
    <xdr:graphicFrame macro="">
      <xdr:nvGraphicFramePr>
        <xdr:cNvPr id="15" name="Graphique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393700</xdr:colOff>
      <xdr:row>70</xdr:row>
      <xdr:rowOff>101600</xdr:rowOff>
    </xdr:from>
    <xdr:to>
      <xdr:col>3</xdr:col>
      <xdr:colOff>838200</xdr:colOff>
      <xdr:row>75</xdr:row>
      <xdr:rowOff>38100</xdr:rowOff>
    </xdr:to>
    <xdr:sp macro="" textlink="">
      <xdr:nvSpPr>
        <xdr:cNvPr id="19" name="Flèche à angle droit 18"/>
        <xdr:cNvSpPr/>
      </xdr:nvSpPr>
      <xdr:spPr>
        <a:xfrm>
          <a:off x="2120900" y="12788900"/>
          <a:ext cx="1308100" cy="825500"/>
        </a:xfrm>
        <a:prstGeom prst="bentUpArrow">
          <a:avLst>
            <a:gd name="adj1" fmla="val 29617"/>
            <a:gd name="adj2" fmla="val 25000"/>
            <a:gd name="adj3" fmla="val 23846"/>
          </a:avLst>
        </a:prstGeom>
        <a:noFill/>
        <a:ln>
          <a:solidFill>
            <a:srgbClr val="000000"/>
          </a:solidFill>
        </a:ln>
        <a:scene3d>
          <a:camera prst="orthographicFront">
            <a:rot lat="21299971" lon="11099991" rev="10799999"/>
          </a:camera>
          <a:lightRig rig="threePt" dir="t"/>
        </a:scene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673100</xdr:colOff>
      <xdr:row>70</xdr:row>
      <xdr:rowOff>88900</xdr:rowOff>
    </xdr:from>
    <xdr:to>
      <xdr:col>3</xdr:col>
      <xdr:colOff>762000</xdr:colOff>
      <xdr:row>72</xdr:row>
      <xdr:rowOff>63500</xdr:rowOff>
    </xdr:to>
    <xdr:sp macro="" textlink="">
      <xdr:nvSpPr>
        <xdr:cNvPr id="20" name="ZoneTexte 19"/>
        <xdr:cNvSpPr txBox="1"/>
      </xdr:nvSpPr>
      <xdr:spPr>
        <a:xfrm>
          <a:off x="2400300" y="12776200"/>
          <a:ext cx="952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Ecart-type</a:t>
          </a:r>
        </a:p>
      </xdr:txBody>
    </xdr:sp>
    <xdr:clientData/>
  </xdr:twoCellAnchor>
  <xdr:twoCellAnchor>
    <xdr:from>
      <xdr:col>10</xdr:col>
      <xdr:colOff>270933</xdr:colOff>
      <xdr:row>24</xdr:row>
      <xdr:rowOff>101600</xdr:rowOff>
    </xdr:from>
    <xdr:to>
      <xdr:col>11</xdr:col>
      <xdr:colOff>127332</xdr:colOff>
      <xdr:row>25</xdr:row>
      <xdr:rowOff>84667</xdr:rowOff>
    </xdr:to>
    <xdr:cxnSp macro="">
      <xdr:nvCxnSpPr>
        <xdr:cNvPr id="5" name="Connecteur droit avec flèche 4"/>
        <xdr:cNvCxnSpPr/>
      </xdr:nvCxnSpPr>
      <xdr:spPr>
        <a:xfrm flipH="1">
          <a:off x="8906933" y="4707467"/>
          <a:ext cx="719999" cy="169333"/>
        </a:xfrm>
        <a:prstGeom prst="straightConnector1">
          <a:avLst/>
        </a:prstGeom>
        <a:ln w="19050" cmpd="sng"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0.88267</cdr:x>
      <cdr:y>0.12609</cdr:y>
    </cdr:from>
    <cdr:to>
      <cdr:x>0.96976</cdr:x>
      <cdr:y>0.21618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9267500" y="444340"/>
          <a:ext cx="914400" cy="317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fr-FR" sz="1200"/>
            <a:t>Maximum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0.69444</cdr:x>
      <cdr:y>0.19213</cdr:y>
    </cdr:from>
    <cdr:to>
      <cdr:x>0.89444</cdr:x>
      <cdr:y>0.52546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3175000" y="5270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I29" sqref="I29"/>
    </sheetView>
  </sheetViews>
  <sheetFormatPr baseColWidth="10" defaultRowHeight="14" x14ac:dyDescent="0"/>
  <cols>
    <col min="1" max="1" width="11.33203125" customWidth="1"/>
    <col min="2" max="2" width="14.5" customWidth="1"/>
    <col min="3" max="1024" width="11.33203125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2" t="s">
        <v>2</v>
      </c>
    </row>
    <row r="5" spans="1:8" ht="15" thickBot="1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5" t="s">
        <v>10</v>
      </c>
    </row>
    <row r="6" spans="1:8" ht="15" thickTop="1">
      <c r="A6" s="6" t="s">
        <v>11</v>
      </c>
      <c r="B6" s="7">
        <v>40913</v>
      </c>
      <c r="C6" s="8" t="s">
        <v>12</v>
      </c>
      <c r="D6" s="8">
        <v>10</v>
      </c>
      <c r="E6" s="9">
        <v>2</v>
      </c>
      <c r="F6" s="8">
        <v>1</v>
      </c>
      <c r="G6" s="9">
        <f t="shared" ref="G6:G12" si="0">D6*E6</f>
        <v>20</v>
      </c>
      <c r="H6" s="10">
        <f t="shared" ref="H6:H11" si="1">G6*(1+LOOKUP(F6,A$15:B$17))</f>
        <v>20.419999999999998</v>
      </c>
    </row>
    <row r="7" spans="1:8">
      <c r="A7" s="6" t="s">
        <v>13</v>
      </c>
      <c r="B7" s="11">
        <v>40914</v>
      </c>
      <c r="C7" s="12" t="s">
        <v>14</v>
      </c>
      <c r="D7" s="12">
        <v>5</v>
      </c>
      <c r="E7" s="13">
        <v>2.4</v>
      </c>
      <c r="F7" s="12">
        <v>1</v>
      </c>
      <c r="G7" s="13">
        <f t="shared" si="0"/>
        <v>12</v>
      </c>
      <c r="H7" s="14">
        <f t="shared" si="1"/>
        <v>12.251999999999999</v>
      </c>
    </row>
    <row r="8" spans="1:8">
      <c r="A8" s="6" t="s">
        <v>15</v>
      </c>
      <c r="B8" s="11">
        <v>40918</v>
      </c>
      <c r="C8" s="12" t="s">
        <v>16</v>
      </c>
      <c r="D8" s="12">
        <v>20</v>
      </c>
      <c r="E8" s="13">
        <v>3.2</v>
      </c>
      <c r="F8" s="12">
        <v>2</v>
      </c>
      <c r="G8" s="13">
        <f t="shared" si="0"/>
        <v>64</v>
      </c>
      <c r="H8" s="14">
        <f t="shared" si="1"/>
        <v>67.52</v>
      </c>
    </row>
    <row r="9" spans="1:8">
      <c r="A9" s="6" t="s">
        <v>17</v>
      </c>
      <c r="B9" s="11">
        <v>40923</v>
      </c>
      <c r="C9" s="12" t="s">
        <v>18</v>
      </c>
      <c r="D9" s="12">
        <v>7</v>
      </c>
      <c r="E9" s="13">
        <v>5.4</v>
      </c>
      <c r="F9" s="12">
        <v>1</v>
      </c>
      <c r="G9" s="13">
        <f t="shared" si="0"/>
        <v>37.800000000000004</v>
      </c>
      <c r="H9" s="14">
        <f t="shared" si="1"/>
        <v>38.593800000000002</v>
      </c>
    </row>
    <row r="10" spans="1:8">
      <c r="A10" s="6" t="s">
        <v>19</v>
      </c>
      <c r="B10" s="11">
        <v>40941</v>
      </c>
      <c r="C10" s="12" t="s">
        <v>20</v>
      </c>
      <c r="D10" s="12">
        <v>12</v>
      </c>
      <c r="E10" s="13">
        <v>3.7</v>
      </c>
      <c r="F10" s="12">
        <v>1</v>
      </c>
      <c r="G10" s="13">
        <f t="shared" si="0"/>
        <v>44.400000000000006</v>
      </c>
      <c r="H10" s="14">
        <f t="shared" si="1"/>
        <v>45.3324</v>
      </c>
    </row>
    <row r="11" spans="1:8">
      <c r="A11" s="6" t="s">
        <v>21</v>
      </c>
      <c r="B11" s="11">
        <v>40944</v>
      </c>
      <c r="C11" s="12" t="s">
        <v>22</v>
      </c>
      <c r="D11" s="12">
        <v>24</v>
      </c>
      <c r="E11" s="13">
        <v>5.7</v>
      </c>
      <c r="F11" s="12">
        <v>1</v>
      </c>
      <c r="G11" s="13">
        <f t="shared" si="0"/>
        <v>136.80000000000001</v>
      </c>
      <c r="H11" s="14">
        <f t="shared" si="1"/>
        <v>139.6728</v>
      </c>
    </row>
    <row r="12" spans="1:8">
      <c r="A12" s="15" t="s">
        <v>51</v>
      </c>
      <c r="B12" s="16">
        <v>40956</v>
      </c>
      <c r="C12" s="17" t="s">
        <v>23</v>
      </c>
      <c r="D12" s="17">
        <v>23</v>
      </c>
      <c r="E12" s="18">
        <v>1.1000000000000001</v>
      </c>
      <c r="F12" s="17">
        <v>3</v>
      </c>
      <c r="G12" s="18">
        <f t="shared" si="0"/>
        <v>25.3</v>
      </c>
      <c r="H12" s="19">
        <f>G12*(1+LOOKUP(F12,A$15:B$18))</f>
        <v>29.853999999999999</v>
      </c>
    </row>
    <row r="13" spans="1:8" ht="15" thickBot="1">
      <c r="A13" s="20"/>
      <c r="B13" s="21"/>
    </row>
    <row r="14" spans="1:8" ht="16" thickTop="1" thickBot="1">
      <c r="C14" s="22" t="s">
        <v>24</v>
      </c>
      <c r="D14" s="23">
        <f>SUM(D6:D12)</f>
        <v>101</v>
      </c>
      <c r="G14" s="24">
        <f>SUM(G6:G12)</f>
        <v>340.3</v>
      </c>
      <c r="H14" s="25"/>
    </row>
    <row r="15" spans="1:8" ht="16" thickTop="1" thickBot="1">
      <c r="A15" s="26" t="s">
        <v>25</v>
      </c>
      <c r="B15" s="27" t="s">
        <v>26</v>
      </c>
      <c r="F15" s="22" t="s">
        <v>27</v>
      </c>
      <c r="G15" s="28"/>
      <c r="H15" s="29">
        <f>H17-G14</f>
        <v>13.34499999999997</v>
      </c>
    </row>
    <row r="16" spans="1:8" ht="16" thickTop="1" thickBot="1">
      <c r="A16" s="30">
        <v>1</v>
      </c>
      <c r="B16" s="30">
        <v>2.1000000000000001E-2</v>
      </c>
    </row>
    <row r="17" spans="1:8" ht="16" thickTop="1" thickBot="1">
      <c r="A17" s="31">
        <v>2</v>
      </c>
      <c r="B17" s="31">
        <v>5.5E-2</v>
      </c>
      <c r="F17" s="32" t="s">
        <v>28</v>
      </c>
      <c r="G17" s="33"/>
      <c r="H17" s="29">
        <f>SUM(H6:H12)</f>
        <v>353.64499999999998</v>
      </c>
    </row>
    <row r="18" spans="1:8" ht="16" thickTop="1" thickBot="1">
      <c r="A18" s="34">
        <v>3</v>
      </c>
      <c r="B18" s="34">
        <v>0.18</v>
      </c>
    </row>
    <row r="19" spans="1:8" ht="15" thickTop="1"/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5" zoomScale="75" zoomScaleNormal="75" zoomScalePageLayoutView="75" workbookViewId="0">
      <selection activeCell="R29" sqref="R29"/>
    </sheetView>
  </sheetViews>
  <sheetFormatPr baseColWidth="10" defaultRowHeight="14" x14ac:dyDescent="0"/>
  <cols>
    <col min="1" max="1024" width="11.33203125" customWidth="1"/>
  </cols>
  <sheetData>
    <row r="1" spans="1:11" ht="16" thickTop="1" thickBot="1">
      <c r="B1" s="35" t="s">
        <v>29</v>
      </c>
      <c r="C1" s="35" t="s">
        <v>30</v>
      </c>
      <c r="D1" s="35" t="s">
        <v>31</v>
      </c>
      <c r="E1" s="35" t="s">
        <v>32</v>
      </c>
      <c r="F1" s="36"/>
      <c r="G1" s="37" t="s">
        <v>33</v>
      </c>
      <c r="H1" s="37" t="s">
        <v>34</v>
      </c>
      <c r="I1" s="37" t="s">
        <v>35</v>
      </c>
      <c r="J1" s="37" t="s">
        <v>36</v>
      </c>
      <c r="K1" s="37" t="s">
        <v>37</v>
      </c>
    </row>
    <row r="2" spans="1:11" ht="15" thickTop="1">
      <c r="A2" s="38" t="s">
        <v>38</v>
      </c>
      <c r="B2" s="39">
        <v>121</v>
      </c>
      <c r="C2" s="40">
        <v>164</v>
      </c>
      <c r="D2" s="40">
        <v>226</v>
      </c>
      <c r="E2" s="41">
        <v>212</v>
      </c>
      <c r="F2" s="36"/>
      <c r="G2" s="42">
        <f t="shared" ref="G2:G13" si="0">SUM(B2:E2)</f>
        <v>723</v>
      </c>
      <c r="H2" s="43">
        <f t="shared" ref="H2:H13" si="1">MIN(B2:E2)</f>
        <v>121</v>
      </c>
      <c r="I2" s="43">
        <f t="shared" ref="I2:I13" si="2">MAX(B2:E2)</f>
        <v>226</v>
      </c>
      <c r="J2" s="44">
        <f t="shared" ref="J2:J13" si="3">AVERAGE(B2:E2)</f>
        <v>180.75</v>
      </c>
      <c r="K2" s="45">
        <f t="shared" ref="K2:K13" si="4">_xlfn.STDEV.P(B2:E2)</f>
        <v>41.457056094228399</v>
      </c>
    </row>
    <row r="3" spans="1:11">
      <c r="A3" s="46" t="s">
        <v>39</v>
      </c>
      <c r="B3" s="6">
        <v>111</v>
      </c>
      <c r="C3" s="12">
        <v>154</v>
      </c>
      <c r="D3" s="12">
        <v>161</v>
      </c>
      <c r="E3" s="42">
        <v>187</v>
      </c>
      <c r="F3" s="36"/>
      <c r="G3" s="42">
        <f t="shared" si="0"/>
        <v>613</v>
      </c>
      <c r="H3" s="43">
        <f t="shared" si="1"/>
        <v>111</v>
      </c>
      <c r="I3" s="43">
        <f t="shared" si="2"/>
        <v>187</v>
      </c>
      <c r="J3" s="44">
        <f t="shared" si="3"/>
        <v>153.25</v>
      </c>
      <c r="K3" s="45">
        <f t="shared" si="4"/>
        <v>27.316432783216772</v>
      </c>
    </row>
    <row r="4" spans="1:11">
      <c r="A4" s="46" t="s">
        <v>40</v>
      </c>
      <c r="B4" s="6">
        <v>127</v>
      </c>
      <c r="C4" s="12">
        <v>153</v>
      </c>
      <c r="D4" s="12">
        <v>180</v>
      </c>
      <c r="E4" s="42">
        <v>206</v>
      </c>
      <c r="F4" s="36"/>
      <c r="G4" s="42">
        <f t="shared" si="0"/>
        <v>666</v>
      </c>
      <c r="H4" s="43">
        <f t="shared" si="1"/>
        <v>127</v>
      </c>
      <c r="I4" s="43">
        <f t="shared" si="2"/>
        <v>206</v>
      </c>
      <c r="J4" s="44">
        <f t="shared" si="3"/>
        <v>166.5</v>
      </c>
      <c r="K4" s="45">
        <f t="shared" si="4"/>
        <v>29.516944286290883</v>
      </c>
    </row>
    <row r="5" spans="1:11">
      <c r="A5" s="46" t="s">
        <v>41</v>
      </c>
      <c r="B5" s="6">
        <v>113</v>
      </c>
      <c r="C5" s="12">
        <v>143</v>
      </c>
      <c r="D5" s="12">
        <v>168</v>
      </c>
      <c r="E5" s="42">
        <v>212</v>
      </c>
      <c r="F5" s="36"/>
      <c r="G5" s="42">
        <f t="shared" si="0"/>
        <v>636</v>
      </c>
      <c r="H5" s="43">
        <f t="shared" si="1"/>
        <v>113</v>
      </c>
      <c r="I5" s="43">
        <f t="shared" si="2"/>
        <v>212</v>
      </c>
      <c r="J5" s="44">
        <f t="shared" si="3"/>
        <v>159</v>
      </c>
      <c r="K5" s="45">
        <f t="shared" si="4"/>
        <v>36.269822166644268</v>
      </c>
    </row>
    <row r="6" spans="1:11">
      <c r="A6" s="46" t="s">
        <v>42</v>
      </c>
      <c r="B6" s="6">
        <v>109</v>
      </c>
      <c r="C6" s="12">
        <v>157</v>
      </c>
      <c r="D6" s="12">
        <v>173</v>
      </c>
      <c r="E6" s="42">
        <v>212</v>
      </c>
      <c r="F6" s="36"/>
      <c r="G6" s="42">
        <f t="shared" si="0"/>
        <v>651</v>
      </c>
      <c r="H6" s="43">
        <f t="shared" si="1"/>
        <v>109</v>
      </c>
      <c r="I6" s="43">
        <f t="shared" si="2"/>
        <v>212</v>
      </c>
      <c r="J6" s="44">
        <f t="shared" si="3"/>
        <v>162.75</v>
      </c>
      <c r="K6" s="45">
        <f t="shared" si="4"/>
        <v>36.921369151211067</v>
      </c>
    </row>
    <row r="7" spans="1:11">
      <c r="A7" s="46" t="s">
        <v>43</v>
      </c>
      <c r="B7" s="6">
        <v>125</v>
      </c>
      <c r="C7" s="12">
        <v>169</v>
      </c>
      <c r="D7" s="12">
        <v>175</v>
      </c>
      <c r="E7" s="42">
        <v>181</v>
      </c>
      <c r="F7" s="36"/>
      <c r="G7" s="42">
        <f t="shared" si="0"/>
        <v>650</v>
      </c>
      <c r="H7" s="43">
        <f t="shared" si="1"/>
        <v>125</v>
      </c>
      <c r="I7" s="43">
        <f t="shared" si="2"/>
        <v>181</v>
      </c>
      <c r="J7" s="44">
        <f t="shared" si="3"/>
        <v>162.5</v>
      </c>
      <c r="K7" s="45">
        <f t="shared" si="4"/>
        <v>22.06241147291021</v>
      </c>
    </row>
    <row r="8" spans="1:11">
      <c r="A8" s="46" t="s">
        <v>44</v>
      </c>
      <c r="B8" s="6">
        <v>115</v>
      </c>
      <c r="C8" s="12">
        <v>153</v>
      </c>
      <c r="D8" s="12">
        <v>173</v>
      </c>
      <c r="E8" s="42">
        <v>218</v>
      </c>
      <c r="F8" s="36"/>
      <c r="G8" s="42">
        <f t="shared" si="0"/>
        <v>659</v>
      </c>
      <c r="H8" s="43">
        <f t="shared" si="1"/>
        <v>115</v>
      </c>
      <c r="I8" s="43">
        <f t="shared" si="2"/>
        <v>218</v>
      </c>
      <c r="J8" s="44">
        <f t="shared" si="3"/>
        <v>164.75</v>
      </c>
      <c r="K8" s="45">
        <f t="shared" si="4"/>
        <v>37.137413749479109</v>
      </c>
    </row>
    <row r="9" spans="1:11">
      <c r="A9" s="46" t="s">
        <v>45</v>
      </c>
      <c r="B9" s="6">
        <v>92</v>
      </c>
      <c r="C9" s="12">
        <v>119</v>
      </c>
      <c r="D9" s="12">
        <v>136</v>
      </c>
      <c r="E9" s="42">
        <v>136</v>
      </c>
      <c r="F9" s="36"/>
      <c r="G9" s="42">
        <f t="shared" si="0"/>
        <v>483</v>
      </c>
      <c r="H9" s="43">
        <f t="shared" si="1"/>
        <v>92</v>
      </c>
      <c r="I9" s="43">
        <f t="shared" si="2"/>
        <v>136</v>
      </c>
      <c r="J9" s="44">
        <f t="shared" si="3"/>
        <v>120.75</v>
      </c>
      <c r="K9" s="45">
        <f t="shared" si="4"/>
        <v>17.99131735032207</v>
      </c>
    </row>
    <row r="10" spans="1:11">
      <c r="A10" s="46" t="s">
        <v>46</v>
      </c>
      <c r="B10" s="6">
        <v>119</v>
      </c>
      <c r="C10" s="12">
        <v>157</v>
      </c>
      <c r="D10" s="12">
        <v>179</v>
      </c>
      <c r="E10" s="42">
        <v>200</v>
      </c>
      <c r="F10" s="36"/>
      <c r="G10" s="42">
        <f t="shared" si="0"/>
        <v>655</v>
      </c>
      <c r="H10" s="43">
        <f t="shared" si="1"/>
        <v>119</v>
      </c>
      <c r="I10" s="43">
        <f t="shared" si="2"/>
        <v>200</v>
      </c>
      <c r="J10" s="44">
        <f t="shared" si="3"/>
        <v>163.75</v>
      </c>
      <c r="K10" s="45">
        <f t="shared" si="4"/>
        <v>29.978117018918983</v>
      </c>
    </row>
    <row r="11" spans="1:11">
      <c r="A11" s="46" t="s">
        <v>47</v>
      </c>
      <c r="B11" s="6">
        <v>127</v>
      </c>
      <c r="C11" s="12">
        <v>174</v>
      </c>
      <c r="D11" s="12">
        <v>220</v>
      </c>
      <c r="E11" s="42">
        <v>236</v>
      </c>
      <c r="F11" s="36"/>
      <c r="G11" s="42">
        <f t="shared" si="0"/>
        <v>757</v>
      </c>
      <c r="H11" s="43">
        <f t="shared" si="1"/>
        <v>127</v>
      </c>
      <c r="I11" s="43">
        <f t="shared" si="2"/>
        <v>236</v>
      </c>
      <c r="J11" s="44">
        <f t="shared" si="3"/>
        <v>189.25</v>
      </c>
      <c r="K11" s="45">
        <f t="shared" si="4"/>
        <v>42.540421953713626</v>
      </c>
    </row>
    <row r="12" spans="1:11">
      <c r="A12" s="46" t="s">
        <v>48</v>
      </c>
      <c r="B12" s="6">
        <v>136</v>
      </c>
      <c r="C12" s="12">
        <v>161</v>
      </c>
      <c r="D12" s="12">
        <v>191</v>
      </c>
      <c r="E12" s="42">
        <v>200</v>
      </c>
      <c r="F12" s="36"/>
      <c r="G12" s="42">
        <f t="shared" si="0"/>
        <v>688</v>
      </c>
      <c r="H12" s="43">
        <f t="shared" si="1"/>
        <v>136</v>
      </c>
      <c r="I12" s="43">
        <f t="shared" si="2"/>
        <v>200</v>
      </c>
      <c r="J12" s="44">
        <f t="shared" si="3"/>
        <v>172</v>
      </c>
      <c r="K12" s="45">
        <f t="shared" si="4"/>
        <v>25.308101469687529</v>
      </c>
    </row>
    <row r="13" spans="1:11" ht="15" thickBot="1">
      <c r="A13" s="47" t="s">
        <v>49</v>
      </c>
      <c r="B13" s="15">
        <v>132</v>
      </c>
      <c r="C13" s="17">
        <v>178</v>
      </c>
      <c r="D13" s="17">
        <v>183</v>
      </c>
      <c r="E13" s="48">
        <v>200</v>
      </c>
      <c r="F13" s="36"/>
      <c r="G13" s="49">
        <f t="shared" si="0"/>
        <v>693</v>
      </c>
      <c r="H13" s="50">
        <f t="shared" si="1"/>
        <v>132</v>
      </c>
      <c r="I13" s="50">
        <f t="shared" si="2"/>
        <v>200</v>
      </c>
      <c r="J13" s="51">
        <f t="shared" si="3"/>
        <v>173.25</v>
      </c>
      <c r="K13" s="52">
        <f t="shared" si="4"/>
        <v>25.173150378925559</v>
      </c>
    </row>
    <row r="14" spans="1:11" ht="16" thickTop="1" thickBot="1"/>
    <row r="15" spans="1:11" ht="16" thickTop="1" thickBot="1">
      <c r="A15" s="53" t="s">
        <v>33</v>
      </c>
      <c r="B15" s="54">
        <f>SUM(B2:B13)</f>
        <v>1427</v>
      </c>
      <c r="C15" s="55">
        <f>SUM(C2:C13)</f>
        <v>1882</v>
      </c>
      <c r="D15" s="55">
        <f>SUM(D2:D13)</f>
        <v>2165</v>
      </c>
      <c r="E15" s="56">
        <f>SUM(E2:E13)</f>
        <v>2400</v>
      </c>
      <c r="G15" s="57">
        <f>SUM(G2:G13)</f>
        <v>7874</v>
      </c>
    </row>
    <row r="16" spans="1:11" ht="16" thickTop="1" thickBot="1">
      <c r="A16" s="53" t="s">
        <v>50</v>
      </c>
      <c r="B16" s="58">
        <f>B15/$G15</f>
        <v>0.18122936245872492</v>
      </c>
      <c r="C16" s="59">
        <f>C15/$G15</f>
        <v>0.23901447802895606</v>
      </c>
      <c r="D16" s="59">
        <f>D15/$G15</f>
        <v>0.27495554991109983</v>
      </c>
      <c r="E16" s="60">
        <f>E15/$G15</f>
        <v>0.30480060960121919</v>
      </c>
      <c r="H16" s="61">
        <f>MIN(H2:H13)</f>
        <v>92</v>
      </c>
    </row>
    <row r="17" spans="1:11" ht="16" thickTop="1" thickBot="1">
      <c r="A17" s="53" t="s">
        <v>34</v>
      </c>
      <c r="B17" s="62">
        <f>MIN(B2:B13)</f>
        <v>92</v>
      </c>
      <c r="C17" s="63">
        <f>MIN(C2:C13)</f>
        <v>119</v>
      </c>
      <c r="D17" s="63">
        <f>MIN(D2:D13)</f>
        <v>136</v>
      </c>
      <c r="E17" s="64">
        <f>MIN(E2:E13)</f>
        <v>136</v>
      </c>
      <c r="I17" s="61">
        <f>MAX(I2:I13)</f>
        <v>236</v>
      </c>
    </row>
    <row r="18" spans="1:11" ht="16" thickTop="1" thickBot="1">
      <c r="A18" s="53" t="s">
        <v>35</v>
      </c>
      <c r="B18" s="62">
        <f>MAX(B2:B13)</f>
        <v>136</v>
      </c>
      <c r="C18" s="63">
        <f>MAX(C2:C13)</f>
        <v>178</v>
      </c>
      <c r="D18" s="63">
        <f>MAX(D2:D13)</f>
        <v>226</v>
      </c>
      <c r="E18" s="64">
        <f>MAX(E2:E13)</f>
        <v>236</v>
      </c>
      <c r="J18" s="65">
        <f>AVERAGE(J2:J13)</f>
        <v>164.04166666666666</v>
      </c>
    </row>
    <row r="19" spans="1:11" ht="16" thickTop="1" thickBot="1">
      <c r="A19" s="53" t="s">
        <v>36</v>
      </c>
      <c r="B19" s="66">
        <f>AVERAGE(B2:B13)</f>
        <v>118.91666666666667</v>
      </c>
      <c r="C19" s="67">
        <f>AVERAGE(C2:C13)</f>
        <v>156.83333333333334</v>
      </c>
      <c r="D19" s="67">
        <f>AVERAGE(D2:D13)</f>
        <v>180.41666666666666</v>
      </c>
      <c r="E19" s="68">
        <f>AVERAGE(E2:E13)</f>
        <v>200</v>
      </c>
      <c r="K19" s="65">
        <f>_xlfn.STDEV.P(B2:E13)</f>
        <v>35.679685124108865</v>
      </c>
    </row>
    <row r="20" spans="1:11" ht="16" thickTop="1" thickBot="1">
      <c r="A20" s="53" t="s">
        <v>37</v>
      </c>
      <c r="B20" s="69">
        <f>_xlfn.STDEV.P(B2:B13)</f>
        <v>11.441578659530432</v>
      </c>
      <c r="C20" s="70">
        <f>_xlfn.STDEV.P(C2:C13)</f>
        <v>14.775166853729793</v>
      </c>
      <c r="D20" s="70">
        <f>_xlfn.STDEV.P(D2:D13)</f>
        <v>23.110092792736445</v>
      </c>
      <c r="E20" s="71">
        <f>_xlfn.STDEV.P(E2:E13)</f>
        <v>23.653752345029741</v>
      </c>
    </row>
    <row r="21" spans="1:11" ht="15" thickTop="1"/>
  </sheetData>
  <pageMargins left="0.7" right="0.7" top="1.1437007874015748" bottom="1.1437007874015748" header="0.75" footer="0.75"/>
  <pageSetup paperSize="9" fitToWidth="0" fitToHeight="0" orientation="portrait" horizontalDpi="4294967292" verticalDpi="4294967292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cols>
    <col min="1" max="1024" width="11.33203125" customWidth="1"/>
  </cols>
  <sheetData/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>DAVERTON Florie</cp:lastModifiedBy>
  <cp:revision>5</cp:revision>
  <cp:lastPrinted>2016-03-09T16:36:43Z</cp:lastPrinted>
  <dcterms:created xsi:type="dcterms:W3CDTF">2016-03-09T15:09:59Z</dcterms:created>
  <dcterms:modified xsi:type="dcterms:W3CDTF">2016-04-12T12:29:23Z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Université Montpellier 2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