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N5" i="2" l="1"/>
  <c r="N8" i="2" l="1"/>
  <c r="N6" i="2" l="1"/>
  <c r="N7" i="2"/>
  <c r="R18" i="1"/>
  <c r="R19" i="1"/>
  <c r="R20" i="1"/>
  <c r="R17" i="1"/>
  <c r="O11" i="1"/>
  <c r="P11" i="1" s="1"/>
  <c r="O12" i="1"/>
  <c r="O10" i="1"/>
  <c r="N11" i="1"/>
  <c r="N12" i="1"/>
  <c r="N10" i="1"/>
  <c r="P12" i="1" l="1"/>
  <c r="P10" i="1"/>
</calcChain>
</file>

<file path=xl/sharedStrings.xml><?xml version="1.0" encoding="utf-8"?>
<sst xmlns="http://schemas.openxmlformats.org/spreadsheetml/2006/main" count="38" uniqueCount="22">
  <si>
    <t>Steel</t>
  </si>
  <si>
    <t>A</t>
  </si>
  <si>
    <t>B</t>
  </si>
  <si>
    <t>n</t>
  </si>
  <si>
    <t>C</t>
  </si>
  <si>
    <t>m</t>
  </si>
  <si>
    <t>C05</t>
  </si>
  <si>
    <t>C45</t>
  </si>
  <si>
    <t>C75</t>
  </si>
  <si>
    <t>σ</t>
  </si>
  <si>
    <t>Strain rate</t>
  </si>
  <si>
    <t>flow stress</t>
  </si>
  <si>
    <t>X</t>
  </si>
  <si>
    <t>y</t>
  </si>
  <si>
    <t>epsilon-dot-0</t>
  </si>
  <si>
    <t>Tr</t>
  </si>
  <si>
    <t>Tm</t>
  </si>
  <si>
    <t>T</t>
  </si>
  <si>
    <t>45CG</t>
  </si>
  <si>
    <t>45R</t>
  </si>
  <si>
    <t>45WB</t>
  </si>
  <si>
    <t>45GP*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</si>
</sst>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</a:t>
            </a:r>
            <a:r>
              <a:rPr lang="en-US" baseline="0"/>
              <a:t> behaviour of Carbon steels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Sheet2!$F$12</c:f>
              <c:strCache>
                <c:ptCount val="1"/>
                <c:pt idx="0">
                  <c:v>45CG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Sheet2!$E$13:$E$16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0.08</c:v>
                </c:pt>
                <c:pt idx="2">
                  <c:v>1</c:v>
                </c:pt>
                <c:pt idx="3">
                  <c:v>3500</c:v>
                </c:pt>
              </c:numCache>
            </c:numRef>
          </c:cat>
          <c:val>
            <c:numRef>
              <c:f>Sheet2!$F$13:$F$16</c:f>
              <c:numCache>
                <c:formatCode>General</c:formatCode>
                <c:ptCount val="4"/>
                <c:pt idx="0">
                  <c:v>903.64459999999997</c:v>
                </c:pt>
                <c:pt idx="1">
                  <c:v>1011.802</c:v>
                </c:pt>
                <c:pt idx="2">
                  <c:v>1095.002</c:v>
                </c:pt>
                <c:pt idx="3">
                  <c:v>1363.8150000000001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1-466A-8067-3C1377C862B6}"/>
            </c:ext>
          </c:extLst>
        </c:ser>
        <c:ser>
          <c:idx val="1"/>
          <c:order val="1"/>
          <c:tx>
            <c:strRef>
              <c:f>Sheet2!$G$12</c:f>
              <c:strCache>
                <c:ptCount val="1"/>
                <c:pt idx="0">
                  <c:v>45R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Sheet2!$E$13:$E$16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0.08</c:v>
                </c:pt>
                <c:pt idx="2">
                  <c:v>1</c:v>
                </c:pt>
                <c:pt idx="3">
                  <c:v>3500</c:v>
                </c:pt>
              </c:numCache>
            </c:numRef>
          </c:cat>
          <c:val>
            <c:numRef>
              <c:f>Sheet2!$G$13:$G$16</c:f>
              <c:numCache>
                <c:formatCode>General</c:formatCode>
                <c:ptCount val="4"/>
                <c:pt idx="0">
                  <c:v>786.20699999999999</c:v>
                </c:pt>
                <c:pt idx="1">
                  <c:v>880.30870000000004</c:v>
                </c:pt>
                <c:pt idx="2">
                  <c:v>952.69529999999997</c:v>
                </c:pt>
                <c:pt idx="3">
                  <c:v>1186.5730000000001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1-466A-8067-3C1377C862B6}"/>
            </c:ext>
          </c:extLst>
        </c:ser>
        <c:ser>
          <c:idx val="2"/>
          <c:order val="2"/>
          <c:tx>
            <c:strRef>
              <c:f>Sheet2!$H$12</c:f>
              <c:strCache>
                <c:ptCount val="1"/>
                <c:pt idx="0">
                  <c:v>45WB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Sheet2!$E$13:$E$16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0.08</c:v>
                </c:pt>
                <c:pt idx="2">
                  <c:v>1</c:v>
                </c:pt>
                <c:pt idx="3">
                  <c:v>3500</c:v>
                </c:pt>
              </c:numCache>
            </c:numRef>
          </c:cat>
          <c:val>
            <c:numRef>
              <c:f>Sheet2!$H$13:$H$16</c:f>
              <c:numCache>
                <c:formatCode>General</c:formatCode>
                <c:ptCount val="4"/>
                <c:pt idx="0">
                  <c:v>744.59190000000001</c:v>
                </c:pt>
                <c:pt idx="1">
                  <c:v>833.71259999999995</c:v>
                </c:pt>
                <c:pt idx="2">
                  <c:v>902.26769999999999</c:v>
                </c:pt>
                <c:pt idx="3">
                  <c:v>1123.7660000000001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1-466A-8067-3C1377C862B6}"/>
            </c:ext>
          </c:extLst>
        </c:ser>
        <c:ser>
          <c:idx val="3"/>
          <c:order val="3"/>
          <c:tx>
            <c:strRef>
              <c:f>Sheet2!$I$12</c:f>
              <c:strCache>
                <c:ptCount val="1"/>
                <c:pt idx="0">
                  <c:v>45GP*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Sheet2!$E$13:$E$16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0.08</c:v>
                </c:pt>
                <c:pt idx="2">
                  <c:v>1</c:v>
                </c:pt>
                <c:pt idx="3">
                  <c:v>3500</c:v>
                </c:pt>
              </c:numCache>
            </c:numRef>
          </c:cat>
          <c:val>
            <c:numRef>
              <c:f>Sheet2!$I$13:$I$16</c:f>
              <c:numCache>
                <c:formatCode>General</c:formatCode>
                <c:ptCount val="4"/>
                <c:pt idx="0">
                  <c:v>670.65269999999998</c:v>
                </c:pt>
                <c:pt idx="1">
                  <c:v>750.92359999999996</c:v>
                </c:pt>
                <c:pt idx="2">
                  <c:v>812.67110000000002</c:v>
                </c:pt>
                <c:pt idx="3">
                  <c:v>1012.174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21-466A-8067-3C1377C86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187616"/>
        <c:axId val="1951189792"/>
      </c:lineChart>
      <c:catAx>
        <c:axId val="195118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1189792"/>
        <c:crosses val="autoZero"/>
        <c:auto val="1"/>
        <c:lblAlgn val="ctr"/>
        <c:lblOffset val="100"/>
        <c:noMultiLvlLbl val="0"/>
      </c:catAx>
      <c:valAx>
        <c:axId val="19511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compression stress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11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6</xdr:row>
      <xdr:rowOff>114300</xdr:rowOff>
    </xdr:from>
    <xdr:ext cx="65" cy="172227"/>
    <xdr:sp macro="" textlink="">
      <xdr:nvSpPr>
        <xdr:cNvPr id="3" name="TextBox 2"/>
        <xdr:cNvSpPr txBox="1"/>
      </xdr:nvSpPr>
      <xdr:spPr>
        <a:xfrm>
          <a:off x="5495925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6</xdr:row>
      <xdr:rowOff>114300</xdr:rowOff>
    </xdr:from>
    <xdr:ext cx="65" cy="172227"/>
    <xdr:sp macro="" textlink="">
      <xdr:nvSpPr>
        <xdr:cNvPr id="4" name="TextBox 3"/>
        <xdr:cNvSpPr txBox="1"/>
      </xdr:nvSpPr>
      <xdr:spPr>
        <a:xfrm>
          <a:off x="30480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400050</xdr:colOff>
      <xdr:row>9</xdr:row>
      <xdr:rowOff>47626</xdr:rowOff>
    </xdr:from>
    <xdr:ext cx="3028950" cy="2476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7715250" y="1762126"/>
              <a:ext cx="3028950" cy="2476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000" b="1" i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σ</a:t>
              </a:r>
              <a14:m>
                <m:oMath xmlns:m="http://schemas.openxmlformats.org/officeDocument/2006/math">
                  <m:r>
                    <a:rPr lang="en-US" sz="10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d>
                    <m:dPr>
                      <m:ctrlPr>
                        <a:rPr lang="en-US" sz="10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0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𝑨</m:t>
                      </m:r>
                      <m:r>
                        <a:rPr lang="en-US" sz="10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lang="en-US" sz="10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𝑩</m:t>
                      </m:r>
                      <m:sSup>
                        <m:sSupPr>
                          <m:ctrlPr>
                            <a:rPr lang="en-US" sz="10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0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𝜺</m:t>
                          </m:r>
                        </m:e>
                        <m:sup>
                          <m:r>
                            <a:rPr lang="en-US" sz="10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𝒏</m:t>
                          </m:r>
                        </m:sup>
                      </m:sSup>
                    </m:e>
                  </m:d>
                  <m:r>
                    <a:rPr lang="en-US" sz="10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</m:t>
                  </m:r>
                  <m:d>
                    <m:dPr>
                      <m:ctrlPr>
                        <a:rPr lang="en-US" sz="10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0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  <m:r>
                        <a:rPr lang="en-US" sz="10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lang="en-US" sz="10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𝑪</m:t>
                      </m:r>
                      <m:r>
                        <a:rPr lang="en-US" sz="10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0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𝒍𝒏</m:t>
                      </m:r>
                      <m:f>
                        <m:fPr>
                          <m:ctrlPr>
                            <a:rPr lang="en-US" sz="10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acc>
                            <m:accPr>
                              <m:chr m:val="̇"/>
                              <m:ctrlPr>
                                <a:rPr lang="en-US" sz="10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en-US" sz="10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𝜺</m:t>
                              </m:r>
                            </m:e>
                          </m:acc>
                        </m:num>
                        <m:den>
                          <m:r>
                            <a:rPr lang="en-US" sz="10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𝟎</m:t>
                          </m:r>
                          <m:r>
                            <a:rPr lang="en-US" sz="10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.</m:t>
                          </m:r>
                          <m:r>
                            <a:rPr lang="en-US" sz="10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𝟎𝟎𝟐</m:t>
                          </m:r>
                        </m:den>
                      </m:f>
                    </m:e>
                  </m:d>
                  <m:r>
                    <a:rPr lang="en-US" sz="10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</m:t>
                  </m:r>
                  <m:d>
                    <m:dPr>
                      <m:begChr m:val="["/>
                      <m:endChr m:val="]"/>
                      <m:ctrlPr>
                        <a:rPr lang="en-US" sz="10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0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  <m:r>
                        <a:rPr lang="en-US" sz="10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p>
                        <m:sSupPr>
                          <m:ctrlPr>
                            <a:rPr lang="en-US" sz="10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sz="10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US" sz="1000" b="1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000" b="1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𝑻</m:t>
                                  </m:r>
                                  <m:r>
                                    <a:rPr lang="en-US" sz="1000" b="1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</m:t>
                                  </m:r>
                                  <m:r>
                                    <a:rPr lang="en-US" sz="1000" b="1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𝟐𝟎</m:t>
                                  </m:r>
                                </m:num>
                                <m:den>
                                  <m:r>
                                    <a:rPr lang="en-US" sz="1000" b="1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𝟏𝟓𝟎𝟎</m:t>
                                  </m:r>
                                  <m:r>
                                    <a:rPr lang="en-US" sz="1000" b="1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</m:t>
                                  </m:r>
                                  <m:r>
                                    <a:rPr lang="en-US" sz="1000" b="1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𝟐𝟎</m:t>
                                  </m:r>
                                </m:den>
                              </m:f>
                            </m:e>
                          </m:d>
                        </m:e>
                        <m:sup>
                          <m:r>
                            <a:rPr lang="en-US" sz="10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𝒎</m:t>
                          </m:r>
                        </m:sup>
                      </m:sSup>
                    </m:e>
                  </m:d>
                </m:oMath>
              </a14:m>
              <a:endParaRPr lang="en-US" sz="1600" b="1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7715250" y="1762126"/>
              <a:ext cx="3028950" cy="2476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000" b="1" i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σ</a:t>
              </a:r>
              <a:r>
                <a:rPr lang="en-US" sz="1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=(𝑨+𝑩𝜺^𝒏 ).(𝟏+𝑪 𝒍𝒏 𝜺 ̇/(</a:t>
              </a:r>
              <a:r>
                <a:rPr lang="en-US" sz="10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𝟎.𝟎𝟎𝟐</a:t>
              </a:r>
              <a:r>
                <a:rPr lang="en-US" sz="1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)).[𝟏−((𝑻−</a:t>
              </a:r>
              <a:r>
                <a:rPr lang="en-US" sz="10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𝟐𝟎</a:t>
              </a:r>
              <a:r>
                <a:rPr lang="en-US" sz="1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0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𝟏𝟓𝟎𝟎</a:t>
              </a:r>
              <a:r>
                <a:rPr lang="en-US" sz="1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0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𝟐𝟎</a:t>
              </a:r>
              <a:r>
                <a:rPr lang="en-US" sz="1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))^𝒎 ]</a:t>
              </a:r>
              <a:endParaRPr lang="en-US" sz="16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9</xdr:row>
      <xdr:rowOff>176211</xdr:rowOff>
    </xdr:from>
    <xdr:to>
      <xdr:col>19</xdr:col>
      <xdr:colOff>152400</xdr:colOff>
      <xdr:row>26</xdr:row>
      <xdr:rowOff>104774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R23"/>
  <sheetViews>
    <sheetView topLeftCell="F8" workbookViewId="0">
      <selection activeCell="G9" sqref="G9:L12"/>
    </sheetView>
  </sheetViews>
  <sheetFormatPr baseColWidth="10" defaultColWidth="9.140625" defaultRowHeight="15" x14ac:dyDescent="0.25"/>
  <cols>
    <col min="13" max="13" width="52.5703125" customWidth="1"/>
  </cols>
  <sheetData>
    <row r="9" spans="7:18" x14ac:dyDescent="0.25">
      <c r="G9" t="s">
        <v>0</v>
      </c>
      <c r="H9" t="s">
        <v>1</v>
      </c>
      <c r="I9" t="s">
        <v>2</v>
      </c>
      <c r="J9" t="s">
        <v>3</v>
      </c>
      <c r="K9" t="s">
        <v>4</v>
      </c>
      <c r="L9" t="s">
        <v>5</v>
      </c>
      <c r="M9" s="2" t="s">
        <v>9</v>
      </c>
      <c r="N9" s="1"/>
    </row>
    <row r="10" spans="7:18" x14ac:dyDescent="0.25">
      <c r="G10" t="s">
        <v>6</v>
      </c>
      <c r="H10">
        <v>175</v>
      </c>
      <c r="I10">
        <v>571</v>
      </c>
      <c r="J10">
        <v>0.35</v>
      </c>
      <c r="K10">
        <v>3.4000000000000002E-2</v>
      </c>
      <c r="L10">
        <v>1.86</v>
      </c>
      <c r="M10" s="3"/>
      <c r="N10">
        <f>H10+I10*0.1^J10</f>
        <v>430.05633111819998</v>
      </c>
      <c r="O10">
        <f>1+K10*LN(0.003/0.002)</f>
        <v>1.0137858136756777</v>
      </c>
      <c r="P10">
        <f>N10*O10</f>
        <v>435.98500756904104</v>
      </c>
    </row>
    <row r="11" spans="7:18" x14ac:dyDescent="0.25">
      <c r="G11" t="s">
        <v>7</v>
      </c>
      <c r="H11">
        <v>546</v>
      </c>
      <c r="I11">
        <v>487</v>
      </c>
      <c r="J11">
        <v>0.25</v>
      </c>
      <c r="K11">
        <v>1.4999999999999999E-2</v>
      </c>
      <c r="L11">
        <v>1.22</v>
      </c>
      <c r="M11" s="3"/>
      <c r="N11">
        <f>H11+I11*0.1^J11</f>
        <v>819.86022536769997</v>
      </c>
      <c r="O11">
        <f>1+K11*LN(0.003/0.002)</f>
        <v>1.0060819766216225</v>
      </c>
      <c r="P11">
        <f>N11*O11</f>
        <v>824.84659609138441</v>
      </c>
    </row>
    <row r="12" spans="7:18" x14ac:dyDescent="0.25">
      <c r="G12" t="s">
        <v>8</v>
      </c>
      <c r="H12">
        <v>750</v>
      </c>
      <c r="I12">
        <v>593</v>
      </c>
      <c r="J12">
        <v>0.33</v>
      </c>
      <c r="K12">
        <v>1.0999999999999999E-2</v>
      </c>
      <c r="L12">
        <v>1.1000000000000001</v>
      </c>
      <c r="M12" s="3"/>
      <c r="N12">
        <f>H12+I12*0.1^J12</f>
        <v>1027.3669387833086</v>
      </c>
      <c r="O12">
        <f>1+K12*LN(0.003/0.002)</f>
        <v>1.0044601161891897</v>
      </c>
      <c r="P12">
        <f>N12*O12</f>
        <v>1031.9491146992143</v>
      </c>
    </row>
    <row r="16" spans="7:18" x14ac:dyDescent="0.25">
      <c r="Q16" t="s">
        <v>12</v>
      </c>
      <c r="R16" t="s">
        <v>13</v>
      </c>
    </row>
    <row r="17" spans="8:18" x14ac:dyDescent="0.25">
      <c r="Q17">
        <v>1</v>
      </c>
      <c r="R17">
        <f>Q17^2-5</f>
        <v>-4</v>
      </c>
    </row>
    <row r="18" spans="8:18" x14ac:dyDescent="0.25">
      <c r="H18" t="s">
        <v>10</v>
      </c>
      <c r="I18" s="3" t="s">
        <v>11</v>
      </c>
      <c r="J18" s="3"/>
      <c r="K18" s="3"/>
      <c r="N18" t="s">
        <v>10</v>
      </c>
      <c r="O18" t="s">
        <v>11</v>
      </c>
      <c r="Q18">
        <v>2</v>
      </c>
      <c r="R18">
        <f>Q18^2-5</f>
        <v>-1</v>
      </c>
    </row>
    <row r="19" spans="8:18" x14ac:dyDescent="0.25">
      <c r="H19">
        <v>3.0000000000000001E-3</v>
      </c>
      <c r="I19">
        <v>435.98500000000001</v>
      </c>
      <c r="J19">
        <v>824.84</v>
      </c>
      <c r="K19">
        <v>1031.9490000000001</v>
      </c>
      <c r="N19">
        <v>3.0000000000000001E-3</v>
      </c>
      <c r="O19">
        <v>824.84</v>
      </c>
      <c r="Q19">
        <v>3</v>
      </c>
      <c r="R19">
        <f>Q19^2-5</f>
        <v>4</v>
      </c>
    </row>
    <row r="20" spans="8:18" x14ac:dyDescent="0.25">
      <c r="H20">
        <v>0.08</v>
      </c>
      <c r="I20">
        <v>483.99400000000003</v>
      </c>
      <c r="J20">
        <v>865.22</v>
      </c>
      <c r="K20">
        <v>1069.0550000000001</v>
      </c>
      <c r="N20">
        <v>0.08</v>
      </c>
      <c r="O20">
        <v>865.22</v>
      </c>
      <c r="Q20">
        <v>4</v>
      </c>
      <c r="R20">
        <f>Q20^2-5</f>
        <v>11</v>
      </c>
    </row>
    <row r="21" spans="8:18" x14ac:dyDescent="0.25">
      <c r="H21">
        <v>1</v>
      </c>
      <c r="I21">
        <v>520.91999999999996</v>
      </c>
      <c r="J21">
        <v>896.28</v>
      </c>
      <c r="K21">
        <v>1097.598</v>
      </c>
      <c r="N21">
        <v>1</v>
      </c>
      <c r="O21">
        <v>896.28</v>
      </c>
    </row>
    <row r="22" spans="8:18" x14ac:dyDescent="0.25">
      <c r="H22">
        <v>3409</v>
      </c>
      <c r="I22">
        <v>639.86300000000006</v>
      </c>
      <c r="J22">
        <v>996.3202</v>
      </c>
      <c r="K22">
        <v>1189.5229999999999</v>
      </c>
      <c r="N22">
        <v>3409</v>
      </c>
      <c r="O22">
        <v>996.3202</v>
      </c>
    </row>
    <row r="23" spans="8:18" x14ac:dyDescent="0.25">
      <c r="H23">
        <v>4527</v>
      </c>
      <c r="I23">
        <v>644.0104</v>
      </c>
      <c r="J23">
        <v>896.28</v>
      </c>
      <c r="K23">
        <v>1097.598</v>
      </c>
      <c r="N23">
        <v>4527</v>
      </c>
      <c r="O23">
        <v>896.28</v>
      </c>
    </row>
  </sheetData>
  <mergeCells count="2">
    <mergeCell ref="M10:M12"/>
    <mergeCell ref="I18:K18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6"/>
  <sheetViews>
    <sheetView tabSelected="1" topLeftCell="B3" workbookViewId="0">
      <selection activeCell="N5" sqref="N5"/>
    </sheetView>
  </sheetViews>
  <sheetFormatPr baseColWidth="10" defaultColWidth="9.140625" defaultRowHeight="15" x14ac:dyDescent="0.25"/>
  <cols>
    <col min="9" max="9" width="13.140625" bestFit="1" customWidth="1"/>
  </cols>
  <sheetData>
    <row r="4" spans="3:14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14</v>
      </c>
      <c r="J4" t="s">
        <v>15</v>
      </c>
      <c r="K4" t="s">
        <v>16</v>
      </c>
      <c r="L4" t="s">
        <v>17</v>
      </c>
      <c r="M4" t="s">
        <v>10</v>
      </c>
      <c r="N4" t="s">
        <v>11</v>
      </c>
    </row>
    <row r="5" spans="3:14" x14ac:dyDescent="0.25">
      <c r="C5" t="s">
        <v>18</v>
      </c>
      <c r="D5">
        <v>644</v>
      </c>
      <c r="E5">
        <v>428</v>
      </c>
      <c r="F5">
        <v>0.24</v>
      </c>
      <c r="G5">
        <v>3.6999999999999998E-2</v>
      </c>
      <c r="H5">
        <v>0.94899999999999995</v>
      </c>
      <c r="I5">
        <v>2E-3</v>
      </c>
      <c r="J5">
        <v>20</v>
      </c>
      <c r="K5">
        <v>1500</v>
      </c>
      <c r="L5">
        <v>20</v>
      </c>
      <c r="M5">
        <v>3.0000000000000001E-3</v>
      </c>
      <c r="N5">
        <f>(D5+E5*0.2^F5)*(1+G5*LN(M5/I5))*(1-((L5-J5)/(K5-J5))^H5)</f>
        <v>948.88970196062292</v>
      </c>
    </row>
    <row r="6" spans="3:14" x14ac:dyDescent="0.25">
      <c r="C6" t="s">
        <v>19</v>
      </c>
      <c r="D6">
        <v>515</v>
      </c>
      <c r="E6">
        <v>421</v>
      </c>
      <c r="F6">
        <v>0.21</v>
      </c>
      <c r="G6">
        <v>3.6999999999999998E-2</v>
      </c>
      <c r="H6">
        <v>0.94399999999999995</v>
      </c>
      <c r="I6">
        <v>2E-3</v>
      </c>
      <c r="J6">
        <v>20</v>
      </c>
      <c r="K6">
        <v>1500</v>
      </c>
      <c r="L6">
        <v>20</v>
      </c>
      <c r="M6">
        <v>3.0000000000000001E-3</v>
      </c>
      <c r="N6">
        <f>(D6+E6*0.1^F6)*(1+G6*LN(M6/I6))*(1-((L6-J6)/(K6-J6))^H6)</f>
        <v>786.20700428201019</v>
      </c>
    </row>
    <row r="7" spans="3:14" x14ac:dyDescent="0.25">
      <c r="C7" t="s">
        <v>20</v>
      </c>
      <c r="D7">
        <v>474</v>
      </c>
      <c r="E7">
        <v>421</v>
      </c>
      <c r="F7">
        <v>0.21</v>
      </c>
      <c r="G7">
        <v>3.6999999999999998E-2</v>
      </c>
      <c r="H7">
        <v>0.94399999999999995</v>
      </c>
      <c r="I7">
        <v>2E-3</v>
      </c>
      <c r="J7">
        <v>20</v>
      </c>
      <c r="K7">
        <v>1500</v>
      </c>
      <c r="L7">
        <v>20</v>
      </c>
      <c r="M7">
        <v>3.0000000000000001E-3</v>
      </c>
      <c r="N7">
        <f>(D7+E7*0.1^F7)*(1+G7*LN(M7/I7))*(1-((L7-J7)/(K7-J7))^H7)</f>
        <v>744.59191371301006</v>
      </c>
    </row>
    <row r="8" spans="3:14" x14ac:dyDescent="0.25">
      <c r="C8" t="s">
        <v>21</v>
      </c>
      <c r="D8">
        <v>397</v>
      </c>
      <c r="E8">
        <v>418</v>
      </c>
      <c r="F8">
        <v>0.2</v>
      </c>
      <c r="G8">
        <v>3.6999999999999998E-2</v>
      </c>
      <c r="H8">
        <v>0.94299999999999995</v>
      </c>
      <c r="I8">
        <v>2E-3</v>
      </c>
      <c r="J8">
        <v>20</v>
      </c>
      <c r="K8">
        <v>1500</v>
      </c>
      <c r="L8">
        <v>20</v>
      </c>
      <c r="M8">
        <v>3.0000000000000001E-3</v>
      </c>
      <c r="N8">
        <f>(D8+E8*0.1^F8)*(1+G8*LN(M8/I8))*(1-((L8-J8)/(K8-J8))^H8)</f>
        <v>670.6527321176485</v>
      </c>
    </row>
    <row r="11" spans="3:14" x14ac:dyDescent="0.25">
      <c r="F11" s="3" t="s">
        <v>11</v>
      </c>
      <c r="G11" s="3"/>
      <c r="H11" s="3"/>
    </row>
    <row r="12" spans="3:14" x14ac:dyDescent="0.25">
      <c r="E12" t="s">
        <v>10</v>
      </c>
      <c r="F12" t="s">
        <v>18</v>
      </c>
      <c r="G12" t="s">
        <v>19</v>
      </c>
      <c r="H12" t="s">
        <v>20</v>
      </c>
      <c r="I12" t="s">
        <v>21</v>
      </c>
    </row>
    <row r="13" spans="3:14" x14ac:dyDescent="0.25">
      <c r="E13">
        <v>3.0000000000000001E-3</v>
      </c>
      <c r="F13">
        <v>903.64459999999997</v>
      </c>
      <c r="G13">
        <v>786.20699999999999</v>
      </c>
      <c r="H13">
        <v>744.59190000000001</v>
      </c>
      <c r="I13">
        <v>670.65269999999998</v>
      </c>
    </row>
    <row r="14" spans="3:14" x14ac:dyDescent="0.25">
      <c r="E14">
        <v>0.08</v>
      </c>
      <c r="F14">
        <v>1011.802</v>
      </c>
      <c r="G14">
        <v>880.30870000000004</v>
      </c>
      <c r="H14">
        <v>833.71259999999995</v>
      </c>
      <c r="I14">
        <v>750.92359999999996</v>
      </c>
    </row>
    <row r="15" spans="3:14" x14ac:dyDescent="0.25">
      <c r="E15">
        <v>1</v>
      </c>
      <c r="F15">
        <v>1095.002</v>
      </c>
      <c r="G15">
        <v>952.69529999999997</v>
      </c>
      <c r="H15">
        <v>902.26769999999999</v>
      </c>
      <c r="I15">
        <v>812.67110000000002</v>
      </c>
    </row>
    <row r="16" spans="3:14" x14ac:dyDescent="0.25">
      <c r="E16">
        <v>3500</v>
      </c>
      <c r="F16">
        <v>1363.8150000000001</v>
      </c>
      <c r="G16">
        <v>1186.5730000000001</v>
      </c>
      <c r="H16">
        <v>1123.7660000000001</v>
      </c>
      <c r="I16">
        <v>1012.174</v>
      </c>
    </row>
  </sheetData>
  <mergeCells count="1">
    <mergeCell ref="F11:H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2018-03-19T12:54:41Z</dcterms:modified>
</cp:coreProperties>
</file>