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Library/WebServer/Documents/git/AutoHomeProjects/ELumenHub/device/"/>
    </mc:Choice>
  </mc:AlternateContent>
  <xr:revisionPtr revIDLastSave="0" documentId="13_ncr:1_{75DA6D4C-FA47-AB4F-920D-F74AD993088E}" xr6:coauthVersionLast="47" xr6:coauthVersionMax="47" xr10:uidLastSave="{00000000-0000-0000-0000-000000000000}"/>
  <bookViews>
    <workbookView xWindow="380" yWindow="500" windowWidth="28040" windowHeight="16940" xr2:uid="{DF02C44D-7449-1B43-9351-587A6E88E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O29" i="1"/>
  <c r="N29" i="1"/>
  <c r="M29" i="1"/>
  <c r="P28" i="1"/>
  <c r="O28" i="1"/>
  <c r="N28" i="1"/>
  <c r="M28" i="1"/>
  <c r="P25" i="1"/>
  <c r="O25" i="1"/>
  <c r="N25" i="1"/>
  <c r="M25" i="1"/>
  <c r="A4" i="1"/>
  <c r="P26" i="1"/>
  <c r="P27" i="1" s="1"/>
  <c r="O26" i="1"/>
  <c r="O27" i="1" s="1"/>
  <c r="N26" i="1"/>
  <c r="N27" i="1" s="1"/>
  <c r="M26" i="1"/>
  <c r="M27" i="1" s="1"/>
  <c r="P24" i="1"/>
  <c r="O24" i="1"/>
  <c r="P23" i="1"/>
  <c r="O23" i="1"/>
  <c r="N23" i="1"/>
  <c r="M23" i="1"/>
  <c r="P22" i="1"/>
  <c r="O22" i="1"/>
  <c r="N22" i="1"/>
  <c r="P21" i="1"/>
  <c r="O21" i="1"/>
  <c r="N21" i="1"/>
  <c r="M21" i="1"/>
  <c r="P20" i="1"/>
  <c r="O20" i="1"/>
  <c r="N20" i="1"/>
  <c r="M20" i="1"/>
  <c r="P19" i="1"/>
  <c r="P18" i="1"/>
  <c r="O17" i="1"/>
  <c r="N17" i="1"/>
  <c r="M17" i="1"/>
  <c r="O16" i="1"/>
  <c r="N15" i="1"/>
  <c r="M15" i="1"/>
  <c r="N14" i="1"/>
  <c r="M14" i="1"/>
  <c r="N13" i="1"/>
  <c r="M13" i="1"/>
  <c r="N12" i="1"/>
</calcChain>
</file>

<file path=xl/sharedStrings.xml><?xml version="1.0" encoding="utf-8"?>
<sst xmlns="http://schemas.openxmlformats.org/spreadsheetml/2006/main" count="13" uniqueCount="10">
  <si>
    <t>Plant</t>
  </si>
  <si>
    <t>Cups</t>
  </si>
  <si>
    <t>Duration (ms)</t>
  </si>
  <si>
    <t>Selected</t>
  </si>
  <si>
    <t>Slope</t>
  </si>
  <si>
    <t>mL/cup</t>
  </si>
  <si>
    <t>mL/s</t>
  </si>
  <si>
    <t>offset</t>
  </si>
  <si>
    <t>Intercept</t>
  </si>
  <si>
    <t>ms/mL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</si>
</sst>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3</c:v>
                </c:pt>
                <c:pt idx="15">
                  <c:v>4.5</c:v>
                </c:pt>
                <c:pt idx="16">
                  <c:v>7.5</c:v>
                </c:pt>
                <c:pt idx="1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B348-B99E-353BDECBB5D6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Sheet1!$F$5:$F$24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</c:v>
                </c:pt>
                <c:pt idx="9">
                  <c:v>1.3</c:v>
                </c:pt>
                <c:pt idx="10">
                  <c:v>2.2000000000000002</c:v>
                </c:pt>
                <c:pt idx="12">
                  <c:v>2.8</c:v>
                </c:pt>
                <c:pt idx="15">
                  <c:v>4.0999999999999996</c:v>
                </c:pt>
                <c:pt idx="16">
                  <c:v>5.2</c:v>
                </c:pt>
                <c:pt idx="17">
                  <c:v>10</c:v>
                </c:pt>
                <c:pt idx="1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B-B348-B99E-353BDECBB5D6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Sheet1!$G$5:$G$24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5">
                  <c:v>2</c:v>
                </c:pt>
                <c:pt idx="16">
                  <c:v>3.5</c:v>
                </c:pt>
                <c:pt idx="17">
                  <c:v>5.8</c:v>
                </c:pt>
                <c:pt idx="18">
                  <c:v>7.8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1B-B348-B99E-353BDECBB5D6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Sheet1!$H$5:$H$24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0.5</c:v>
                </c:pt>
                <c:pt idx="12">
                  <c:v>0.9</c:v>
                </c:pt>
                <c:pt idx="13">
                  <c:v>1</c:v>
                </c:pt>
                <c:pt idx="14">
                  <c:v>1.2</c:v>
                </c:pt>
                <c:pt idx="15">
                  <c:v>1.8</c:v>
                </c:pt>
                <c:pt idx="16">
                  <c:v>3.1</c:v>
                </c:pt>
                <c:pt idx="17">
                  <c:v>5.2</c:v>
                </c:pt>
                <c:pt idx="18">
                  <c:v>7.1</c:v>
                </c:pt>
                <c:pt idx="1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1B-B348-B99E-353BDECB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96368"/>
        <c:axId val="469898080"/>
      </c:scatterChart>
      <c:valAx>
        <c:axId val="4698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8080"/>
        <c:crosses val="autoZero"/>
        <c:crossBetween val="midCat"/>
      </c:valAx>
      <c:valAx>
        <c:axId val="4698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200567176404224E-2"/>
                  <c:y val="0.32807113543091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Sheet1!$M$5:$M$24</c:f>
              <c:numCache>
                <c:formatCode>General</c:formatCode>
                <c:ptCount val="20"/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3</c:v>
                </c:pt>
                <c:pt idx="15">
                  <c:v>4.5</c:v>
                </c:pt>
                <c:pt idx="16">
                  <c:v>7.5</c:v>
                </c:pt>
                <c:pt idx="1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7-6D42-AC24-6F36EE29CF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200567176404224E-2"/>
                  <c:y val="0.32946906944429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Sheet1!$N$5:$N$24</c:f>
              <c:numCache>
                <c:formatCode>General</c:formatCode>
                <c:ptCount val="20"/>
                <c:pt idx="7">
                  <c:v>1</c:v>
                </c:pt>
                <c:pt idx="8">
                  <c:v>1</c:v>
                </c:pt>
                <c:pt idx="9">
                  <c:v>1.3</c:v>
                </c:pt>
                <c:pt idx="10">
                  <c:v>2.2000000000000002</c:v>
                </c:pt>
                <c:pt idx="12">
                  <c:v>2.8</c:v>
                </c:pt>
                <c:pt idx="15">
                  <c:v>4.0999999999999996</c:v>
                </c:pt>
                <c:pt idx="16">
                  <c:v>5.2</c:v>
                </c:pt>
                <c:pt idx="17">
                  <c:v>10</c:v>
                </c:pt>
                <c:pt idx="1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7-6D42-AC24-6F36EE29CF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26867470810505E-2"/>
                  <c:y val="0.25838232601225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Sheet1!$O$5:$O$24</c:f>
              <c:numCache>
                <c:formatCode>General</c:formatCode>
                <c:ptCount val="20"/>
                <c:pt idx="11">
                  <c:v>1</c:v>
                </c:pt>
                <c:pt idx="12">
                  <c:v>1</c:v>
                </c:pt>
                <c:pt idx="15">
                  <c:v>2</c:v>
                </c:pt>
                <c:pt idx="16">
                  <c:v>3.5</c:v>
                </c:pt>
                <c:pt idx="17">
                  <c:v>5.8</c:v>
                </c:pt>
                <c:pt idx="18">
                  <c:v>7.8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7-6D42-AC24-6F36EE29CF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051401327532779E-2"/>
                  <c:y val="0.29439533806564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Sheet1!$P$5:$P$24</c:f>
              <c:numCache>
                <c:formatCode>General</c:formatCode>
                <c:ptCount val="20"/>
                <c:pt idx="13">
                  <c:v>1</c:v>
                </c:pt>
                <c:pt idx="14">
                  <c:v>1.2</c:v>
                </c:pt>
                <c:pt idx="15">
                  <c:v>1.8</c:v>
                </c:pt>
                <c:pt idx="16">
                  <c:v>3.1</c:v>
                </c:pt>
                <c:pt idx="17">
                  <c:v>5.2</c:v>
                </c:pt>
                <c:pt idx="18">
                  <c:v>7.1</c:v>
                </c:pt>
                <c:pt idx="1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7-6D42-AC24-6F36EE29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96368"/>
        <c:axId val="469898080"/>
      </c:scatterChart>
      <c:valAx>
        <c:axId val="4698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8080"/>
        <c:crosses val="autoZero"/>
        <c:crossBetween val="midCat"/>
      </c:valAx>
      <c:valAx>
        <c:axId val="4698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30</xdr:row>
      <xdr:rowOff>133350</xdr:rowOff>
    </xdr:from>
    <xdr:to>
      <xdr:col>9</xdr:col>
      <xdr:colOff>76200</xdr:colOff>
      <xdr:row>53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E27F-AFC9-9C1B-B72A-886FD91F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30</xdr:row>
      <xdr:rowOff>101600</xdr:rowOff>
    </xdr:from>
    <xdr:to>
      <xdr:col>17</xdr:col>
      <xdr:colOff>628650</xdr:colOff>
      <xdr:row>53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A23584-B060-2C48-ACD5-81DDA604C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9BF2-DD9E-904D-97B7-5A1CBEF94229}">
  <dimension ref="A3:P29"/>
  <sheetViews>
    <sheetView tabSelected="1" workbookViewId="0">
      <selection activeCell="I29" sqref="I29"/>
    </sheetView>
  </sheetViews>
  <sheetFormatPr baseColWidth="10" defaultRowHeight="16" x14ac:dyDescent="0.2"/>
  <cols>
    <col min="4" max="4" width="19.1640625" customWidth="1"/>
  </cols>
  <sheetData>
    <row r="3" spans="1:15" x14ac:dyDescent="0.2">
      <c r="D3" t="s">
        <v>0</v>
      </c>
      <c r="E3">
        <v>0</v>
      </c>
      <c r="F3">
        <v>1</v>
      </c>
      <c r="G3">
        <v>2</v>
      </c>
      <c r="H3">
        <v>3</v>
      </c>
    </row>
    <row r="4" spans="1:15" x14ac:dyDescent="0.2">
      <c r="A4">
        <f>500/30.5</f>
        <v>16.393442622950818</v>
      </c>
      <c r="B4" t="s">
        <v>5</v>
      </c>
      <c r="D4" s="1" t="s">
        <v>2</v>
      </c>
      <c r="E4" s="1" t="s">
        <v>1</v>
      </c>
      <c r="F4" s="1" t="s">
        <v>1</v>
      </c>
      <c r="G4" s="1" t="s">
        <v>1</v>
      </c>
      <c r="H4" s="1" t="s">
        <v>1</v>
      </c>
      <c r="M4" t="s">
        <v>3</v>
      </c>
    </row>
    <row r="5" spans="1:15" x14ac:dyDescent="0.2">
      <c r="D5">
        <v>100</v>
      </c>
      <c r="E5">
        <v>0</v>
      </c>
      <c r="F5">
        <v>0</v>
      </c>
      <c r="G5">
        <v>0</v>
      </c>
      <c r="H5">
        <v>0</v>
      </c>
    </row>
    <row r="6" spans="1:15" x14ac:dyDescent="0.2">
      <c r="D6">
        <v>500</v>
      </c>
      <c r="E6">
        <v>0</v>
      </c>
      <c r="F6">
        <v>0</v>
      </c>
      <c r="G6">
        <v>0</v>
      </c>
      <c r="H6">
        <v>0</v>
      </c>
    </row>
    <row r="7" spans="1:15" x14ac:dyDescent="0.2">
      <c r="D7">
        <v>600</v>
      </c>
      <c r="E7">
        <v>0</v>
      </c>
      <c r="F7">
        <v>0</v>
      </c>
      <c r="G7">
        <v>0</v>
      </c>
      <c r="H7">
        <v>0</v>
      </c>
    </row>
    <row r="8" spans="1:15" x14ac:dyDescent="0.2">
      <c r="D8">
        <v>700</v>
      </c>
      <c r="E8">
        <v>0</v>
      </c>
      <c r="F8">
        <v>0</v>
      </c>
      <c r="G8">
        <v>0</v>
      </c>
      <c r="H8">
        <v>0</v>
      </c>
    </row>
    <row r="9" spans="1:15" x14ac:dyDescent="0.2">
      <c r="D9">
        <v>800</v>
      </c>
      <c r="E9">
        <v>0.5</v>
      </c>
      <c r="F9">
        <v>0.5</v>
      </c>
      <c r="G9">
        <v>0</v>
      </c>
      <c r="H9">
        <v>0</v>
      </c>
    </row>
    <row r="10" spans="1:15" x14ac:dyDescent="0.2">
      <c r="D10">
        <v>1000</v>
      </c>
      <c r="E10">
        <v>0.5</v>
      </c>
      <c r="F10">
        <v>0.5</v>
      </c>
      <c r="G10">
        <v>0</v>
      </c>
      <c r="H10">
        <v>0</v>
      </c>
    </row>
    <row r="11" spans="1:15" x14ac:dyDescent="0.2">
      <c r="D11">
        <v>1100</v>
      </c>
      <c r="E11">
        <v>0.5</v>
      </c>
      <c r="F11">
        <v>0.7</v>
      </c>
      <c r="G11">
        <v>0</v>
      </c>
      <c r="H11">
        <v>0</v>
      </c>
    </row>
    <row r="12" spans="1:15" x14ac:dyDescent="0.2">
      <c r="D12">
        <v>1200</v>
      </c>
      <c r="E12">
        <v>0.5</v>
      </c>
      <c r="F12">
        <v>1</v>
      </c>
      <c r="G12">
        <v>0.1</v>
      </c>
      <c r="H12">
        <v>0</v>
      </c>
      <c r="N12">
        <f t="shared" ref="N12:N23" si="0">IF(F12&lt;&gt;0,F12,"")</f>
        <v>1</v>
      </c>
    </row>
    <row r="13" spans="1:15" x14ac:dyDescent="0.2">
      <c r="D13">
        <v>1300</v>
      </c>
      <c r="E13">
        <v>1</v>
      </c>
      <c r="F13">
        <v>1</v>
      </c>
      <c r="G13">
        <v>0</v>
      </c>
      <c r="H13">
        <v>0</v>
      </c>
      <c r="M13">
        <f t="shared" ref="M13:M23" si="1">IF(E13&lt;&gt;0,E13,"")</f>
        <v>1</v>
      </c>
      <c r="N13">
        <f t="shared" si="0"/>
        <v>1</v>
      </c>
    </row>
    <row r="14" spans="1:15" x14ac:dyDescent="0.2">
      <c r="D14">
        <v>1500</v>
      </c>
      <c r="E14">
        <v>1</v>
      </c>
      <c r="F14">
        <v>1.3</v>
      </c>
      <c r="G14">
        <v>0</v>
      </c>
      <c r="H14">
        <v>0</v>
      </c>
      <c r="M14">
        <f t="shared" si="1"/>
        <v>1</v>
      </c>
      <c r="N14">
        <f t="shared" si="0"/>
        <v>1.3</v>
      </c>
    </row>
    <row r="15" spans="1:15" x14ac:dyDescent="0.2">
      <c r="D15">
        <v>2000</v>
      </c>
      <c r="E15">
        <v>2</v>
      </c>
      <c r="F15">
        <v>2.2000000000000002</v>
      </c>
      <c r="G15">
        <v>0.8</v>
      </c>
      <c r="H15">
        <v>0.2</v>
      </c>
      <c r="M15">
        <f t="shared" si="1"/>
        <v>2</v>
      </c>
      <c r="N15">
        <f t="shared" si="0"/>
        <v>2.2000000000000002</v>
      </c>
    </row>
    <row r="16" spans="1:15" x14ac:dyDescent="0.2">
      <c r="D16">
        <v>2200</v>
      </c>
      <c r="G16">
        <v>1</v>
      </c>
      <c r="H16">
        <v>0.5</v>
      </c>
      <c r="O16">
        <f t="shared" ref="O16:O24" si="2">IF(G16&lt;&gt;0,G16,"")</f>
        <v>1</v>
      </c>
    </row>
    <row r="17" spans="4:16" x14ac:dyDescent="0.2">
      <c r="D17">
        <v>2500</v>
      </c>
      <c r="E17">
        <v>3</v>
      </c>
      <c r="F17">
        <v>2.8</v>
      </c>
      <c r="G17">
        <v>1</v>
      </c>
      <c r="H17">
        <v>0.9</v>
      </c>
      <c r="M17">
        <f t="shared" si="1"/>
        <v>3</v>
      </c>
      <c r="N17">
        <f t="shared" si="0"/>
        <v>2.8</v>
      </c>
      <c r="O17">
        <f t="shared" si="2"/>
        <v>1</v>
      </c>
    </row>
    <row r="18" spans="4:16" x14ac:dyDescent="0.2">
      <c r="D18">
        <v>2700</v>
      </c>
      <c r="H18">
        <v>1</v>
      </c>
      <c r="P18">
        <f t="shared" ref="P18:P24" si="3">IF(H18&lt;&gt;0,H18,"")</f>
        <v>1</v>
      </c>
    </row>
    <row r="19" spans="4:16" x14ac:dyDescent="0.2">
      <c r="D19">
        <v>3000</v>
      </c>
      <c r="H19">
        <v>1.2</v>
      </c>
      <c r="P19">
        <f t="shared" si="3"/>
        <v>1.2</v>
      </c>
    </row>
    <row r="20" spans="4:16" x14ac:dyDescent="0.2">
      <c r="D20">
        <v>3500</v>
      </c>
      <c r="E20">
        <v>4.5</v>
      </c>
      <c r="F20">
        <v>4.0999999999999996</v>
      </c>
      <c r="G20">
        <v>2</v>
      </c>
      <c r="H20">
        <v>1.8</v>
      </c>
      <c r="M20">
        <f t="shared" si="1"/>
        <v>4.5</v>
      </c>
      <c r="N20">
        <f t="shared" si="0"/>
        <v>4.0999999999999996</v>
      </c>
      <c r="O20">
        <f t="shared" si="2"/>
        <v>2</v>
      </c>
      <c r="P20">
        <f t="shared" si="3"/>
        <v>1.8</v>
      </c>
    </row>
    <row r="21" spans="4:16" x14ac:dyDescent="0.2">
      <c r="D21">
        <v>5000</v>
      </c>
      <c r="E21">
        <v>7.5</v>
      </c>
      <c r="F21">
        <v>5.2</v>
      </c>
      <c r="G21">
        <v>3.5</v>
      </c>
      <c r="H21">
        <v>3.1</v>
      </c>
      <c r="M21">
        <f t="shared" si="1"/>
        <v>7.5</v>
      </c>
      <c r="N21">
        <f t="shared" si="0"/>
        <v>5.2</v>
      </c>
      <c r="O21">
        <f t="shared" si="2"/>
        <v>3.5</v>
      </c>
      <c r="P21">
        <f t="shared" si="3"/>
        <v>3.1</v>
      </c>
    </row>
    <row r="22" spans="4:16" x14ac:dyDescent="0.2">
      <c r="D22">
        <v>7500</v>
      </c>
      <c r="F22">
        <v>10</v>
      </c>
      <c r="G22">
        <v>5.8</v>
      </c>
      <c r="H22">
        <v>5.2</v>
      </c>
      <c r="N22">
        <f t="shared" si="0"/>
        <v>10</v>
      </c>
      <c r="O22">
        <f t="shared" si="2"/>
        <v>5.8</v>
      </c>
      <c r="P22">
        <f t="shared" si="3"/>
        <v>5.2</v>
      </c>
    </row>
    <row r="23" spans="4:16" x14ac:dyDescent="0.2">
      <c r="D23">
        <v>10000</v>
      </c>
      <c r="E23">
        <v>15</v>
      </c>
      <c r="F23">
        <v>13</v>
      </c>
      <c r="G23">
        <v>7.8</v>
      </c>
      <c r="H23">
        <v>7.1</v>
      </c>
      <c r="M23">
        <f t="shared" si="1"/>
        <v>15</v>
      </c>
      <c r="N23">
        <f t="shared" si="0"/>
        <v>13</v>
      </c>
      <c r="O23">
        <f t="shared" si="2"/>
        <v>7.8</v>
      </c>
      <c r="P23">
        <f t="shared" si="3"/>
        <v>7.1</v>
      </c>
    </row>
    <row r="24" spans="4:16" x14ac:dyDescent="0.2">
      <c r="D24">
        <v>15000</v>
      </c>
      <c r="G24">
        <v>14</v>
      </c>
      <c r="H24">
        <v>12.5</v>
      </c>
      <c r="O24">
        <f t="shared" si="2"/>
        <v>14</v>
      </c>
      <c r="P24">
        <f t="shared" si="3"/>
        <v>12.5</v>
      </c>
    </row>
    <row r="25" spans="4:16" x14ac:dyDescent="0.2">
      <c r="L25" t="s">
        <v>8</v>
      </c>
      <c r="M25">
        <f>INTERCEPT(M5:M24,$D$5:$D$24)</f>
        <v>-1.1759202920596294</v>
      </c>
      <c r="N25">
        <f t="shared" ref="N25:P25" si="4">INTERCEPT(N5:N24,$D$5:$D$24)</f>
        <v>-0.75257544224765827</v>
      </c>
      <c r="O25">
        <f t="shared" si="4"/>
        <v>-1.5298495602194544</v>
      </c>
      <c r="P25">
        <f t="shared" si="4"/>
        <v>-1.5484083742928689</v>
      </c>
    </row>
    <row r="26" spans="4:16" x14ac:dyDescent="0.2">
      <c r="L26" t="s">
        <v>4</v>
      </c>
      <c r="M26">
        <f>SLOPE(M5:M24,$D$5:$D$24)</f>
        <v>1.6368775986208297E-3</v>
      </c>
      <c r="N26">
        <f t="shared" ref="N26:P26" si="5">SLOPE(N5:N24,$D$5:$D$24)</f>
        <v>1.3731356226153312E-3</v>
      </c>
      <c r="O26">
        <f t="shared" si="5"/>
        <v>1.0023839588957589E-3</v>
      </c>
      <c r="P26">
        <f t="shared" si="5"/>
        <v>9.1517898544004456E-4</v>
      </c>
    </row>
    <row r="27" spans="4:16" x14ac:dyDescent="0.2">
      <c r="L27" t="s">
        <v>6</v>
      </c>
      <c r="M27">
        <f>M26*$A$4*1000</f>
        <v>26.83405899378409</v>
      </c>
      <c r="N27">
        <f t="shared" ref="N27:P27" si="6">N26*$A$4*1000</f>
        <v>22.51042004287428</v>
      </c>
      <c r="O27">
        <f t="shared" si="6"/>
        <v>16.432523916323916</v>
      </c>
      <c r="P27">
        <f t="shared" si="6"/>
        <v>15.002934187541712</v>
      </c>
    </row>
    <row r="28" spans="4:16" x14ac:dyDescent="0.2">
      <c r="L28" t="s">
        <v>7</v>
      </c>
      <c r="M28">
        <f>-M25/M26</f>
        <v>718.39231781925218</v>
      </c>
      <c r="N28">
        <f t="shared" ref="N28:P28" si="7">-N25/N26</f>
        <v>548.07072939690534</v>
      </c>
      <c r="O28">
        <f t="shared" si="7"/>
        <v>1526.2111356059204</v>
      </c>
      <c r="P28">
        <f t="shared" si="7"/>
        <v>1691.9186289536024</v>
      </c>
    </row>
    <row r="29" spans="4:16" x14ac:dyDescent="0.2">
      <c r="L29" t="s">
        <v>9</v>
      </c>
      <c r="M29">
        <f>1000/M27</f>
        <v>37.266072949740575</v>
      </c>
      <c r="N29">
        <f t="shared" ref="N29:P29" si="8">1000/N27</f>
        <v>44.423871171455644</v>
      </c>
      <c r="O29">
        <f t="shared" si="8"/>
        <v>60.854924361717153</v>
      </c>
      <c r="P29">
        <f t="shared" si="8"/>
        <v>66.653628383599127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floris.bollen@outlook.com</dc:creator>
  <cp:lastModifiedBy>floris.bollen@outlook.com</cp:lastModifiedBy>
  <dcterms:created xsi:type="dcterms:W3CDTF">2025-03-10T17:10:27Z</dcterms:created>
  <dcterms:modified xsi:type="dcterms:W3CDTF">2025-07-03T17:08:48Z</dcterms:modified>
</cp:coreProperties>
</file>