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232714\Desktop\"/>
    </mc:Choice>
  </mc:AlternateContent>
  <bookViews>
    <workbookView xWindow="0" yWindow="0" windowWidth="24000" windowHeight="9735" activeTab="1"/>
  </bookViews>
  <sheets>
    <sheet name="BasicModel" sheetId="1" r:id="rId1"/>
    <sheet name="LessBasic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2" l="1"/>
  <c r="L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45" i="2"/>
  <c r="B26" i="2"/>
  <c r="B25" i="2"/>
  <c r="B15" i="2"/>
  <c r="B10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46" i="2"/>
  <c r="C57" i="2"/>
  <c r="H45" i="2"/>
  <c r="C46" i="2"/>
  <c r="C47" i="2"/>
  <c r="C48" i="2"/>
  <c r="C49" i="2"/>
  <c r="C50" i="2"/>
  <c r="C51" i="2"/>
  <c r="C52" i="2"/>
  <c r="C54" i="2"/>
  <c r="C55" i="2"/>
  <c r="C56" i="2"/>
  <c r="C58" i="2"/>
  <c r="C59" i="2"/>
  <c r="C60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4" i="2"/>
  <c r="C95" i="2"/>
  <c r="C96" i="2"/>
  <c r="C97" i="2"/>
  <c r="C98" i="2"/>
  <c r="C99" i="2"/>
  <c r="C100" i="2"/>
  <c r="C101" i="2"/>
  <c r="C45" i="2"/>
  <c r="B45" i="2"/>
  <c r="B13" i="2"/>
  <c r="B7" i="2"/>
  <c r="B31" i="2"/>
  <c r="B36" i="2"/>
  <c r="B3" i="2"/>
  <c r="B18" i="2" l="1"/>
  <c r="G45" i="2" s="1"/>
  <c r="M45" i="2" s="1"/>
  <c r="B17" i="2"/>
  <c r="J45" i="2"/>
  <c r="O45" i="2" s="1"/>
  <c r="C53" i="2"/>
  <c r="C93" i="2"/>
  <c r="C77" i="2"/>
  <c r="C61" i="2"/>
  <c r="F85" i="2"/>
  <c r="B32" i="2"/>
  <c r="B33" i="2" s="1"/>
  <c r="B37" i="2"/>
  <c r="B38" i="2" s="1"/>
  <c r="B39" i="2" s="1"/>
  <c r="B40" i="2" s="1"/>
  <c r="B27" i="2"/>
  <c r="F77" i="2" s="1"/>
  <c r="B104" i="1"/>
  <c r="B105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2" i="1"/>
  <c r="B31" i="1"/>
  <c r="B30" i="1"/>
  <c r="B16" i="1"/>
  <c r="B11" i="1"/>
  <c r="B21" i="1" s="1"/>
  <c r="B3" i="1"/>
  <c r="C105" i="1" s="1"/>
  <c r="D105" i="1" s="1"/>
  <c r="E105" i="1" s="1"/>
  <c r="F73" i="2" l="1"/>
  <c r="B28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I249" i="2" s="1"/>
  <c r="P249" i="2" s="1"/>
  <c r="F253" i="2"/>
  <c r="I253" i="2" s="1"/>
  <c r="P253" i="2" s="1"/>
  <c r="F257" i="2"/>
  <c r="I257" i="2" s="1"/>
  <c r="P257" i="2" s="1"/>
  <c r="F261" i="2"/>
  <c r="I261" i="2" s="1"/>
  <c r="P261" i="2" s="1"/>
  <c r="F265" i="2"/>
  <c r="I265" i="2" s="1"/>
  <c r="P265" i="2" s="1"/>
  <c r="F269" i="2"/>
  <c r="I269" i="2" s="1"/>
  <c r="P269" i="2" s="1"/>
  <c r="F273" i="2"/>
  <c r="I273" i="2" s="1"/>
  <c r="P273" i="2" s="1"/>
  <c r="F277" i="2"/>
  <c r="I277" i="2" s="1"/>
  <c r="P277" i="2" s="1"/>
  <c r="F281" i="2"/>
  <c r="I281" i="2" s="1"/>
  <c r="P281" i="2" s="1"/>
  <c r="F285" i="2"/>
  <c r="I285" i="2" s="1"/>
  <c r="P285" i="2" s="1"/>
  <c r="F289" i="2"/>
  <c r="I289" i="2" s="1"/>
  <c r="P289" i="2" s="1"/>
  <c r="F293" i="2"/>
  <c r="I293" i="2" s="1"/>
  <c r="P293" i="2" s="1"/>
  <c r="F297" i="2"/>
  <c r="I297" i="2" s="1"/>
  <c r="P297" i="2" s="1"/>
  <c r="F301" i="2"/>
  <c r="I301" i="2" s="1"/>
  <c r="P301" i="2" s="1"/>
  <c r="F305" i="2"/>
  <c r="I305" i="2" s="1"/>
  <c r="P305" i="2" s="1"/>
  <c r="F309" i="2"/>
  <c r="I309" i="2" s="1"/>
  <c r="P309" i="2" s="1"/>
  <c r="F313" i="2"/>
  <c r="I313" i="2" s="1"/>
  <c r="P313" i="2" s="1"/>
  <c r="F317" i="2"/>
  <c r="I317" i="2" s="1"/>
  <c r="P317" i="2" s="1"/>
  <c r="F321" i="2"/>
  <c r="I321" i="2" s="1"/>
  <c r="P321" i="2" s="1"/>
  <c r="F325" i="2"/>
  <c r="I325" i="2" s="1"/>
  <c r="P325" i="2" s="1"/>
  <c r="F329" i="2"/>
  <c r="I329" i="2" s="1"/>
  <c r="P329" i="2" s="1"/>
  <c r="F333" i="2"/>
  <c r="I333" i="2" s="1"/>
  <c r="P333" i="2" s="1"/>
  <c r="F337" i="2"/>
  <c r="I337" i="2" s="1"/>
  <c r="P337" i="2" s="1"/>
  <c r="F103" i="2"/>
  <c r="F108" i="2"/>
  <c r="F114" i="2"/>
  <c r="F119" i="2"/>
  <c r="F124" i="2"/>
  <c r="F130" i="2"/>
  <c r="F135" i="2"/>
  <c r="F140" i="2"/>
  <c r="F146" i="2"/>
  <c r="F151" i="2"/>
  <c r="F156" i="2"/>
  <c r="F162" i="2"/>
  <c r="F167" i="2"/>
  <c r="F172" i="2"/>
  <c r="F178" i="2"/>
  <c r="F183" i="2"/>
  <c r="F188" i="2"/>
  <c r="F194" i="2"/>
  <c r="F199" i="2"/>
  <c r="F204" i="2"/>
  <c r="F210" i="2"/>
  <c r="F215" i="2"/>
  <c r="F220" i="2"/>
  <c r="F226" i="2"/>
  <c r="F231" i="2"/>
  <c r="F236" i="2"/>
  <c r="F242" i="2"/>
  <c r="F247" i="2"/>
  <c r="I247" i="2" s="1"/>
  <c r="P247" i="2" s="1"/>
  <c r="F252" i="2"/>
  <c r="F258" i="2"/>
  <c r="I258" i="2" s="1"/>
  <c r="P258" i="2" s="1"/>
  <c r="F263" i="2"/>
  <c r="I263" i="2" s="1"/>
  <c r="P263" i="2" s="1"/>
  <c r="F268" i="2"/>
  <c r="F274" i="2"/>
  <c r="I274" i="2" s="1"/>
  <c r="P274" i="2" s="1"/>
  <c r="F279" i="2"/>
  <c r="I279" i="2" s="1"/>
  <c r="P279" i="2" s="1"/>
  <c r="F284" i="2"/>
  <c r="F290" i="2"/>
  <c r="I290" i="2" s="1"/>
  <c r="P290" i="2" s="1"/>
  <c r="F295" i="2"/>
  <c r="I295" i="2" s="1"/>
  <c r="P295" i="2" s="1"/>
  <c r="F300" i="2"/>
  <c r="F306" i="2"/>
  <c r="I306" i="2" s="1"/>
  <c r="P306" i="2" s="1"/>
  <c r="F311" i="2"/>
  <c r="I311" i="2" s="1"/>
  <c r="P311" i="2" s="1"/>
  <c r="F316" i="2"/>
  <c r="F322" i="2"/>
  <c r="I322" i="2" s="1"/>
  <c r="P322" i="2" s="1"/>
  <c r="F327" i="2"/>
  <c r="I327" i="2" s="1"/>
  <c r="P327" i="2" s="1"/>
  <c r="F332" i="2"/>
  <c r="I332" i="2" s="1"/>
  <c r="P332" i="2" s="1"/>
  <c r="F338" i="2"/>
  <c r="I338" i="2" s="1"/>
  <c r="P338" i="2" s="1"/>
  <c r="F342" i="2"/>
  <c r="I342" i="2" s="1"/>
  <c r="P342" i="2" s="1"/>
  <c r="F346" i="2"/>
  <c r="I346" i="2" s="1"/>
  <c r="P346" i="2" s="1"/>
  <c r="F350" i="2"/>
  <c r="I350" i="2" s="1"/>
  <c r="P350" i="2" s="1"/>
  <c r="F354" i="2"/>
  <c r="I354" i="2" s="1"/>
  <c r="P354" i="2" s="1"/>
  <c r="F358" i="2"/>
  <c r="I358" i="2" s="1"/>
  <c r="P358" i="2" s="1"/>
  <c r="F362" i="2"/>
  <c r="I362" i="2" s="1"/>
  <c r="P362" i="2" s="1"/>
  <c r="F366" i="2"/>
  <c r="I366" i="2" s="1"/>
  <c r="P366" i="2" s="1"/>
  <c r="F370" i="2"/>
  <c r="I370" i="2" s="1"/>
  <c r="P370" i="2" s="1"/>
  <c r="F374" i="2"/>
  <c r="I374" i="2" s="1"/>
  <c r="P374" i="2" s="1"/>
  <c r="F378" i="2"/>
  <c r="I378" i="2" s="1"/>
  <c r="P378" i="2" s="1"/>
  <c r="F382" i="2"/>
  <c r="I382" i="2" s="1"/>
  <c r="P382" i="2" s="1"/>
  <c r="F386" i="2"/>
  <c r="I386" i="2" s="1"/>
  <c r="P386" i="2" s="1"/>
  <c r="F390" i="2"/>
  <c r="I390" i="2" s="1"/>
  <c r="P390" i="2" s="1"/>
  <c r="F394" i="2"/>
  <c r="I394" i="2" s="1"/>
  <c r="P394" i="2" s="1"/>
  <c r="F398" i="2"/>
  <c r="I398" i="2" s="1"/>
  <c r="P398" i="2" s="1"/>
  <c r="F402" i="2"/>
  <c r="I402" i="2" s="1"/>
  <c r="P402" i="2" s="1"/>
  <c r="F406" i="2"/>
  <c r="I406" i="2" s="1"/>
  <c r="P406" i="2" s="1"/>
  <c r="F410" i="2"/>
  <c r="I410" i="2" s="1"/>
  <c r="P410" i="2" s="1"/>
  <c r="F414" i="2"/>
  <c r="I414" i="2" s="1"/>
  <c r="P414" i="2" s="1"/>
  <c r="F418" i="2"/>
  <c r="I418" i="2" s="1"/>
  <c r="P418" i="2" s="1"/>
  <c r="F422" i="2"/>
  <c r="I422" i="2" s="1"/>
  <c r="P422" i="2" s="1"/>
  <c r="F426" i="2"/>
  <c r="I426" i="2" s="1"/>
  <c r="P426" i="2" s="1"/>
  <c r="F430" i="2"/>
  <c r="I430" i="2" s="1"/>
  <c r="P430" i="2" s="1"/>
  <c r="F434" i="2"/>
  <c r="I434" i="2" s="1"/>
  <c r="P434" i="2" s="1"/>
  <c r="F438" i="2"/>
  <c r="I438" i="2" s="1"/>
  <c r="P438" i="2" s="1"/>
  <c r="F442" i="2"/>
  <c r="F446" i="2"/>
  <c r="F450" i="2"/>
  <c r="F454" i="2"/>
  <c r="F458" i="2"/>
  <c r="F462" i="2"/>
  <c r="F466" i="2"/>
  <c r="F470" i="2"/>
  <c r="F474" i="2"/>
  <c r="F478" i="2"/>
  <c r="I478" i="2" s="1"/>
  <c r="P478" i="2" s="1"/>
  <c r="F482" i="2"/>
  <c r="F486" i="2"/>
  <c r="I486" i="2" s="1"/>
  <c r="P486" i="2" s="1"/>
  <c r="F490" i="2"/>
  <c r="F494" i="2"/>
  <c r="I494" i="2" s="1"/>
  <c r="P494" i="2" s="1"/>
  <c r="F498" i="2"/>
  <c r="F502" i="2"/>
  <c r="I502" i="2" s="1"/>
  <c r="P502" i="2" s="1"/>
  <c r="F506" i="2"/>
  <c r="F106" i="2"/>
  <c r="F111" i="2"/>
  <c r="F116" i="2"/>
  <c r="F122" i="2"/>
  <c r="F127" i="2"/>
  <c r="F132" i="2"/>
  <c r="F138" i="2"/>
  <c r="F143" i="2"/>
  <c r="F148" i="2"/>
  <c r="F154" i="2"/>
  <c r="F159" i="2"/>
  <c r="F164" i="2"/>
  <c r="F170" i="2"/>
  <c r="F175" i="2"/>
  <c r="F180" i="2"/>
  <c r="F186" i="2"/>
  <c r="F191" i="2"/>
  <c r="F196" i="2"/>
  <c r="F202" i="2"/>
  <c r="F207" i="2"/>
  <c r="F212" i="2"/>
  <c r="F218" i="2"/>
  <c r="F223" i="2"/>
  <c r="F228" i="2"/>
  <c r="F234" i="2"/>
  <c r="F239" i="2"/>
  <c r="F244" i="2"/>
  <c r="F250" i="2"/>
  <c r="I250" i="2" s="1"/>
  <c r="P250" i="2" s="1"/>
  <c r="F255" i="2"/>
  <c r="I255" i="2" s="1"/>
  <c r="P255" i="2" s="1"/>
  <c r="F260" i="2"/>
  <c r="I260" i="2" s="1"/>
  <c r="P260" i="2" s="1"/>
  <c r="F266" i="2"/>
  <c r="I266" i="2" s="1"/>
  <c r="P266" i="2" s="1"/>
  <c r="F271" i="2"/>
  <c r="I271" i="2" s="1"/>
  <c r="P271" i="2" s="1"/>
  <c r="F276" i="2"/>
  <c r="F282" i="2"/>
  <c r="I282" i="2" s="1"/>
  <c r="P282" i="2" s="1"/>
  <c r="F287" i="2"/>
  <c r="I287" i="2" s="1"/>
  <c r="P287" i="2" s="1"/>
  <c r="F292" i="2"/>
  <c r="F298" i="2"/>
  <c r="I298" i="2" s="1"/>
  <c r="P298" i="2" s="1"/>
  <c r="F303" i="2"/>
  <c r="F308" i="2"/>
  <c r="I308" i="2" s="1"/>
  <c r="P308" i="2" s="1"/>
  <c r="F314" i="2"/>
  <c r="I314" i="2" s="1"/>
  <c r="P314" i="2" s="1"/>
  <c r="F319" i="2"/>
  <c r="I319" i="2" s="1"/>
  <c r="P319" i="2" s="1"/>
  <c r="F324" i="2"/>
  <c r="I324" i="2" s="1"/>
  <c r="P324" i="2" s="1"/>
  <c r="F330" i="2"/>
  <c r="I330" i="2" s="1"/>
  <c r="P330" i="2" s="1"/>
  <c r="F335" i="2"/>
  <c r="I335" i="2" s="1"/>
  <c r="P335" i="2" s="1"/>
  <c r="F340" i="2"/>
  <c r="F344" i="2"/>
  <c r="F348" i="2"/>
  <c r="F352" i="2"/>
  <c r="F356" i="2"/>
  <c r="I356" i="2" s="1"/>
  <c r="P356" i="2" s="1"/>
  <c r="F360" i="2"/>
  <c r="F364" i="2"/>
  <c r="I364" i="2" s="1"/>
  <c r="P364" i="2" s="1"/>
  <c r="F368" i="2"/>
  <c r="F372" i="2"/>
  <c r="F376" i="2"/>
  <c r="F380" i="2"/>
  <c r="F384" i="2"/>
  <c r="F388" i="2"/>
  <c r="I388" i="2" s="1"/>
  <c r="P388" i="2" s="1"/>
  <c r="F392" i="2"/>
  <c r="F396" i="2"/>
  <c r="F400" i="2"/>
  <c r="F404" i="2"/>
  <c r="F408" i="2"/>
  <c r="F412" i="2"/>
  <c r="F416" i="2"/>
  <c r="F420" i="2"/>
  <c r="F424" i="2"/>
  <c r="F110" i="2"/>
  <c r="F120" i="2"/>
  <c r="F131" i="2"/>
  <c r="F142" i="2"/>
  <c r="F152" i="2"/>
  <c r="F163" i="2"/>
  <c r="F174" i="2"/>
  <c r="F184" i="2"/>
  <c r="F195" i="2"/>
  <c r="F206" i="2"/>
  <c r="F216" i="2"/>
  <c r="F227" i="2"/>
  <c r="F238" i="2"/>
  <c r="F248" i="2"/>
  <c r="F259" i="2"/>
  <c r="I259" i="2" s="1"/>
  <c r="P259" i="2" s="1"/>
  <c r="F270" i="2"/>
  <c r="I270" i="2" s="1"/>
  <c r="P270" i="2" s="1"/>
  <c r="F280" i="2"/>
  <c r="F291" i="2"/>
  <c r="I291" i="2" s="1"/>
  <c r="P291" i="2" s="1"/>
  <c r="F302" i="2"/>
  <c r="I302" i="2" s="1"/>
  <c r="P302" i="2" s="1"/>
  <c r="F312" i="2"/>
  <c r="F323" i="2"/>
  <c r="I323" i="2" s="1"/>
  <c r="P323" i="2" s="1"/>
  <c r="F334" i="2"/>
  <c r="I334" i="2" s="1"/>
  <c r="P334" i="2" s="1"/>
  <c r="F343" i="2"/>
  <c r="I343" i="2" s="1"/>
  <c r="P343" i="2" s="1"/>
  <c r="F351" i="2"/>
  <c r="I351" i="2" s="1"/>
  <c r="P351" i="2" s="1"/>
  <c r="F359" i="2"/>
  <c r="I359" i="2" s="1"/>
  <c r="P359" i="2" s="1"/>
  <c r="F367" i="2"/>
  <c r="F375" i="2"/>
  <c r="I375" i="2" s="1"/>
  <c r="P375" i="2" s="1"/>
  <c r="F383" i="2"/>
  <c r="I383" i="2" s="1"/>
  <c r="P383" i="2" s="1"/>
  <c r="F391" i="2"/>
  <c r="I391" i="2" s="1"/>
  <c r="P391" i="2" s="1"/>
  <c r="F399" i="2"/>
  <c r="I399" i="2" s="1"/>
  <c r="P399" i="2" s="1"/>
  <c r="F407" i="2"/>
  <c r="I407" i="2" s="1"/>
  <c r="P407" i="2" s="1"/>
  <c r="F415" i="2"/>
  <c r="I415" i="2" s="1"/>
  <c r="P415" i="2" s="1"/>
  <c r="F423" i="2"/>
  <c r="I423" i="2" s="1"/>
  <c r="P423" i="2" s="1"/>
  <c r="F429" i="2"/>
  <c r="I429" i="2" s="1"/>
  <c r="P429" i="2" s="1"/>
  <c r="F435" i="2"/>
  <c r="I435" i="2" s="1"/>
  <c r="P435" i="2" s="1"/>
  <c r="F440" i="2"/>
  <c r="F445" i="2"/>
  <c r="I445" i="2" s="1"/>
  <c r="P445" i="2" s="1"/>
  <c r="F451" i="2"/>
  <c r="I451" i="2" s="1"/>
  <c r="P451" i="2" s="1"/>
  <c r="F456" i="2"/>
  <c r="F461" i="2"/>
  <c r="I461" i="2" s="1"/>
  <c r="P461" i="2" s="1"/>
  <c r="F467" i="2"/>
  <c r="I467" i="2" s="1"/>
  <c r="P467" i="2" s="1"/>
  <c r="F472" i="2"/>
  <c r="F477" i="2"/>
  <c r="F483" i="2"/>
  <c r="I483" i="2" s="1"/>
  <c r="P483" i="2" s="1"/>
  <c r="F488" i="2"/>
  <c r="I488" i="2" s="1"/>
  <c r="P488" i="2" s="1"/>
  <c r="F493" i="2"/>
  <c r="F499" i="2"/>
  <c r="I499" i="2" s="1"/>
  <c r="P499" i="2" s="1"/>
  <c r="F504" i="2"/>
  <c r="I504" i="2" s="1"/>
  <c r="P504" i="2" s="1"/>
  <c r="F54" i="2"/>
  <c r="F59" i="2"/>
  <c r="F64" i="2"/>
  <c r="F70" i="2"/>
  <c r="F75" i="2"/>
  <c r="F80" i="2"/>
  <c r="F86" i="2"/>
  <c r="F91" i="2"/>
  <c r="F96" i="2"/>
  <c r="F45" i="2"/>
  <c r="F49" i="2"/>
  <c r="F104" i="2"/>
  <c r="F115" i="2"/>
  <c r="F126" i="2"/>
  <c r="F136" i="2"/>
  <c r="F147" i="2"/>
  <c r="F158" i="2"/>
  <c r="F168" i="2"/>
  <c r="F179" i="2"/>
  <c r="F190" i="2"/>
  <c r="F200" i="2"/>
  <c r="F211" i="2"/>
  <c r="F222" i="2"/>
  <c r="F232" i="2"/>
  <c r="F243" i="2"/>
  <c r="F254" i="2"/>
  <c r="I254" i="2" s="1"/>
  <c r="P254" i="2" s="1"/>
  <c r="F264" i="2"/>
  <c r="F275" i="2"/>
  <c r="I275" i="2" s="1"/>
  <c r="P275" i="2" s="1"/>
  <c r="F286" i="2"/>
  <c r="I286" i="2" s="1"/>
  <c r="P286" i="2" s="1"/>
  <c r="F296" i="2"/>
  <c r="F307" i="2"/>
  <c r="I307" i="2" s="1"/>
  <c r="P307" i="2" s="1"/>
  <c r="F318" i="2"/>
  <c r="I318" i="2" s="1"/>
  <c r="P318" i="2" s="1"/>
  <c r="F328" i="2"/>
  <c r="F339" i="2"/>
  <c r="I339" i="2" s="1"/>
  <c r="P339" i="2" s="1"/>
  <c r="F347" i="2"/>
  <c r="I347" i="2" s="1"/>
  <c r="P347" i="2" s="1"/>
  <c r="F355" i="2"/>
  <c r="I355" i="2" s="1"/>
  <c r="P355" i="2" s="1"/>
  <c r="F363" i="2"/>
  <c r="I363" i="2" s="1"/>
  <c r="P363" i="2" s="1"/>
  <c r="F371" i="2"/>
  <c r="I371" i="2" s="1"/>
  <c r="P371" i="2" s="1"/>
  <c r="F379" i="2"/>
  <c r="I379" i="2" s="1"/>
  <c r="P379" i="2" s="1"/>
  <c r="F387" i="2"/>
  <c r="I387" i="2" s="1"/>
  <c r="P387" i="2" s="1"/>
  <c r="F395" i="2"/>
  <c r="I395" i="2" s="1"/>
  <c r="P395" i="2" s="1"/>
  <c r="F403" i="2"/>
  <c r="I403" i="2" s="1"/>
  <c r="P403" i="2" s="1"/>
  <c r="F411" i="2"/>
  <c r="I411" i="2" s="1"/>
  <c r="P411" i="2" s="1"/>
  <c r="F419" i="2"/>
  <c r="I419" i="2" s="1"/>
  <c r="P419" i="2" s="1"/>
  <c r="F427" i="2"/>
  <c r="I427" i="2" s="1"/>
  <c r="P427" i="2" s="1"/>
  <c r="F432" i="2"/>
  <c r="F437" i="2"/>
  <c r="I437" i="2" s="1"/>
  <c r="P437" i="2" s="1"/>
  <c r="F443" i="2"/>
  <c r="I443" i="2" s="1"/>
  <c r="P443" i="2" s="1"/>
  <c r="F448" i="2"/>
  <c r="F453" i="2"/>
  <c r="I453" i="2" s="1"/>
  <c r="P453" i="2" s="1"/>
  <c r="F459" i="2"/>
  <c r="I459" i="2" s="1"/>
  <c r="P459" i="2" s="1"/>
  <c r="F464" i="2"/>
  <c r="F469" i="2"/>
  <c r="I469" i="2" s="1"/>
  <c r="P469" i="2" s="1"/>
  <c r="F475" i="2"/>
  <c r="I475" i="2" s="1"/>
  <c r="P475" i="2" s="1"/>
  <c r="F480" i="2"/>
  <c r="F485" i="2"/>
  <c r="I485" i="2" s="1"/>
  <c r="P485" i="2" s="1"/>
  <c r="F491" i="2"/>
  <c r="I491" i="2" s="1"/>
  <c r="P491" i="2" s="1"/>
  <c r="F496" i="2"/>
  <c r="I496" i="2" s="1"/>
  <c r="P496" i="2" s="1"/>
  <c r="F501" i="2"/>
  <c r="F56" i="2"/>
  <c r="F62" i="2"/>
  <c r="F67" i="2"/>
  <c r="F72" i="2"/>
  <c r="F78" i="2"/>
  <c r="F83" i="2"/>
  <c r="F88" i="2"/>
  <c r="F94" i="2"/>
  <c r="F99" i="2"/>
  <c r="F47" i="2"/>
  <c r="F51" i="2"/>
  <c r="F112" i="2"/>
  <c r="F134" i="2"/>
  <c r="F155" i="2"/>
  <c r="F176" i="2"/>
  <c r="F198" i="2"/>
  <c r="F219" i="2"/>
  <c r="F240" i="2"/>
  <c r="F262" i="2"/>
  <c r="I262" i="2" s="1"/>
  <c r="P262" i="2" s="1"/>
  <c r="F283" i="2"/>
  <c r="I283" i="2" s="1"/>
  <c r="P283" i="2" s="1"/>
  <c r="F304" i="2"/>
  <c r="F326" i="2"/>
  <c r="I326" i="2" s="1"/>
  <c r="P326" i="2" s="1"/>
  <c r="F345" i="2"/>
  <c r="I345" i="2" s="1"/>
  <c r="P345" i="2" s="1"/>
  <c r="F361" i="2"/>
  <c r="I361" i="2" s="1"/>
  <c r="P361" i="2" s="1"/>
  <c r="F377" i="2"/>
  <c r="I377" i="2" s="1"/>
  <c r="P377" i="2" s="1"/>
  <c r="F393" i="2"/>
  <c r="I393" i="2" s="1"/>
  <c r="P393" i="2" s="1"/>
  <c r="F409" i="2"/>
  <c r="I409" i="2" s="1"/>
  <c r="P409" i="2" s="1"/>
  <c r="F425" i="2"/>
  <c r="I425" i="2" s="1"/>
  <c r="P425" i="2" s="1"/>
  <c r="F436" i="2"/>
  <c r="I436" i="2" s="1"/>
  <c r="P436" i="2" s="1"/>
  <c r="F447" i="2"/>
  <c r="I447" i="2" s="1"/>
  <c r="P447" i="2" s="1"/>
  <c r="F457" i="2"/>
  <c r="I457" i="2" s="1"/>
  <c r="P457" i="2" s="1"/>
  <c r="F468" i="2"/>
  <c r="F479" i="2"/>
  <c r="I479" i="2" s="1"/>
  <c r="P479" i="2" s="1"/>
  <c r="F489" i="2"/>
  <c r="I489" i="2" s="1"/>
  <c r="P489" i="2" s="1"/>
  <c r="F500" i="2"/>
  <c r="F60" i="2"/>
  <c r="F71" i="2"/>
  <c r="F82" i="2"/>
  <c r="F92" i="2"/>
  <c r="F46" i="2"/>
  <c r="F118" i="2"/>
  <c r="F139" i="2"/>
  <c r="F160" i="2"/>
  <c r="F182" i="2"/>
  <c r="F203" i="2"/>
  <c r="F224" i="2"/>
  <c r="F246" i="2"/>
  <c r="F267" i="2"/>
  <c r="I267" i="2" s="1"/>
  <c r="P267" i="2" s="1"/>
  <c r="F288" i="2"/>
  <c r="F310" i="2"/>
  <c r="I310" i="2" s="1"/>
  <c r="P310" i="2" s="1"/>
  <c r="F331" i="2"/>
  <c r="I331" i="2" s="1"/>
  <c r="P331" i="2" s="1"/>
  <c r="F349" i="2"/>
  <c r="I349" i="2" s="1"/>
  <c r="P349" i="2" s="1"/>
  <c r="F365" i="2"/>
  <c r="I365" i="2" s="1"/>
  <c r="P365" i="2" s="1"/>
  <c r="F381" i="2"/>
  <c r="I381" i="2" s="1"/>
  <c r="P381" i="2" s="1"/>
  <c r="F397" i="2"/>
  <c r="I397" i="2" s="1"/>
  <c r="P397" i="2" s="1"/>
  <c r="F413" i="2"/>
  <c r="I413" i="2" s="1"/>
  <c r="P413" i="2" s="1"/>
  <c r="F428" i="2"/>
  <c r="F439" i="2"/>
  <c r="I439" i="2" s="1"/>
  <c r="P439" i="2" s="1"/>
  <c r="F449" i="2"/>
  <c r="I449" i="2" s="1"/>
  <c r="P449" i="2" s="1"/>
  <c r="F460" i="2"/>
  <c r="F471" i="2"/>
  <c r="I471" i="2" s="1"/>
  <c r="P471" i="2" s="1"/>
  <c r="F481" i="2"/>
  <c r="I481" i="2" s="1"/>
  <c r="P481" i="2" s="1"/>
  <c r="F492" i="2"/>
  <c r="F503" i="2"/>
  <c r="I503" i="2" s="1"/>
  <c r="P503" i="2" s="1"/>
  <c r="F102" i="2"/>
  <c r="F123" i="2"/>
  <c r="F144" i="2"/>
  <c r="F166" i="2"/>
  <c r="F187" i="2"/>
  <c r="F208" i="2"/>
  <c r="F230" i="2"/>
  <c r="F251" i="2"/>
  <c r="I251" i="2" s="1"/>
  <c r="P251" i="2" s="1"/>
  <c r="F272" i="2"/>
  <c r="F294" i="2"/>
  <c r="I294" i="2" s="1"/>
  <c r="P294" i="2" s="1"/>
  <c r="F315" i="2"/>
  <c r="I315" i="2" s="1"/>
  <c r="P315" i="2" s="1"/>
  <c r="F336" i="2"/>
  <c r="F353" i="2"/>
  <c r="I353" i="2" s="1"/>
  <c r="P353" i="2" s="1"/>
  <c r="F369" i="2"/>
  <c r="I369" i="2" s="1"/>
  <c r="P369" i="2" s="1"/>
  <c r="F385" i="2"/>
  <c r="I385" i="2" s="1"/>
  <c r="P385" i="2" s="1"/>
  <c r="F401" i="2"/>
  <c r="I401" i="2" s="1"/>
  <c r="P401" i="2" s="1"/>
  <c r="F417" i="2"/>
  <c r="I417" i="2" s="1"/>
  <c r="P417" i="2" s="1"/>
  <c r="F431" i="2"/>
  <c r="F441" i="2"/>
  <c r="I441" i="2" s="1"/>
  <c r="P441" i="2" s="1"/>
  <c r="F452" i="2"/>
  <c r="F463" i="2"/>
  <c r="I463" i="2" s="1"/>
  <c r="P463" i="2" s="1"/>
  <c r="F473" i="2"/>
  <c r="I473" i="2" s="1"/>
  <c r="P473" i="2" s="1"/>
  <c r="F484" i="2"/>
  <c r="F495" i="2"/>
  <c r="I495" i="2" s="1"/>
  <c r="P495" i="2" s="1"/>
  <c r="F505" i="2"/>
  <c r="I505" i="2" s="1"/>
  <c r="P505" i="2" s="1"/>
  <c r="F55" i="2"/>
  <c r="F66" i="2"/>
  <c r="F76" i="2"/>
  <c r="F87" i="2"/>
  <c r="F98" i="2"/>
  <c r="F50" i="2"/>
  <c r="F107" i="2"/>
  <c r="F128" i="2"/>
  <c r="F150" i="2"/>
  <c r="F171" i="2"/>
  <c r="F192" i="2"/>
  <c r="F214" i="2"/>
  <c r="F235" i="2"/>
  <c r="F256" i="2"/>
  <c r="F278" i="2"/>
  <c r="I278" i="2" s="1"/>
  <c r="P278" i="2" s="1"/>
  <c r="F299" i="2"/>
  <c r="I299" i="2" s="1"/>
  <c r="P299" i="2" s="1"/>
  <c r="F320" i="2"/>
  <c r="F341" i="2"/>
  <c r="I341" i="2" s="1"/>
  <c r="P341" i="2" s="1"/>
  <c r="F357" i="2"/>
  <c r="I357" i="2" s="1"/>
  <c r="P357" i="2" s="1"/>
  <c r="F373" i="2"/>
  <c r="I373" i="2" s="1"/>
  <c r="P373" i="2" s="1"/>
  <c r="F389" i="2"/>
  <c r="I389" i="2" s="1"/>
  <c r="P389" i="2" s="1"/>
  <c r="F405" i="2"/>
  <c r="I405" i="2" s="1"/>
  <c r="P405" i="2" s="1"/>
  <c r="F421" i="2"/>
  <c r="I421" i="2" s="1"/>
  <c r="P421" i="2" s="1"/>
  <c r="F433" i="2"/>
  <c r="I433" i="2" s="1"/>
  <c r="P433" i="2" s="1"/>
  <c r="F444" i="2"/>
  <c r="F455" i="2"/>
  <c r="I455" i="2" s="1"/>
  <c r="P455" i="2" s="1"/>
  <c r="F465" i="2"/>
  <c r="I465" i="2" s="1"/>
  <c r="P465" i="2" s="1"/>
  <c r="F476" i="2"/>
  <c r="F487" i="2"/>
  <c r="I487" i="2" s="1"/>
  <c r="P487" i="2" s="1"/>
  <c r="F497" i="2"/>
  <c r="I497" i="2" s="1"/>
  <c r="P497" i="2" s="1"/>
  <c r="F68" i="2"/>
  <c r="F90" i="2"/>
  <c r="F52" i="2"/>
  <c r="F74" i="2"/>
  <c r="F95" i="2"/>
  <c r="F84" i="2"/>
  <c r="F58" i="2"/>
  <c r="F79" i="2"/>
  <c r="F100" i="2"/>
  <c r="F63" i="2"/>
  <c r="F48" i="2"/>
  <c r="F65" i="2"/>
  <c r="I65" i="2" s="1"/>
  <c r="P65" i="2" s="1"/>
  <c r="F61" i="2"/>
  <c r="I61" i="2" s="1"/>
  <c r="F89" i="2"/>
  <c r="F101" i="2"/>
  <c r="I101" i="2" s="1"/>
  <c r="P101" i="2" s="1"/>
  <c r="F57" i="2"/>
  <c r="I57" i="2" s="1"/>
  <c r="F69" i="2"/>
  <c r="I69" i="2" s="1"/>
  <c r="P69" i="2" s="1"/>
  <c r="F81" i="2"/>
  <c r="I81" i="2" s="1"/>
  <c r="P81" i="2" s="1"/>
  <c r="F97" i="2"/>
  <c r="F53" i="2"/>
  <c r="I53" i="2" s="1"/>
  <c r="F93" i="2"/>
  <c r="I93" i="2" s="1"/>
  <c r="P93" i="2" s="1"/>
  <c r="I89" i="2"/>
  <c r="P89" i="2" s="1"/>
  <c r="I77" i="2"/>
  <c r="P77" i="2" s="1"/>
  <c r="I85" i="2"/>
  <c r="P85" i="2" s="1"/>
  <c r="I73" i="2"/>
  <c r="P73" i="2"/>
  <c r="C39" i="1"/>
  <c r="D39" i="1" s="1"/>
  <c r="E39" i="1" s="1"/>
  <c r="F39" i="1" s="1"/>
  <c r="C89" i="1"/>
  <c r="D89" i="1" s="1"/>
  <c r="E89" i="1" s="1"/>
  <c r="C60" i="1"/>
  <c r="D60" i="1" s="1"/>
  <c r="E60" i="1" s="1"/>
  <c r="G60" i="1" s="1"/>
  <c r="C73" i="1"/>
  <c r="D73" i="1" s="1"/>
  <c r="E73" i="1" s="1"/>
  <c r="F73" i="1" s="1"/>
  <c r="C30" i="1"/>
  <c r="D30" i="1" s="1"/>
  <c r="E30" i="1" s="1"/>
  <c r="F30" i="1" s="1"/>
  <c r="C55" i="1"/>
  <c r="D55" i="1" s="1"/>
  <c r="E55" i="1" s="1"/>
  <c r="F55" i="1" s="1"/>
  <c r="C31" i="1"/>
  <c r="D31" i="1" s="1"/>
  <c r="E31" i="1" s="1"/>
  <c r="F31" i="1" s="1"/>
  <c r="C44" i="1"/>
  <c r="D44" i="1" s="1"/>
  <c r="E44" i="1" s="1"/>
  <c r="F44" i="1" s="1"/>
  <c r="C88" i="1"/>
  <c r="D88" i="1" s="1"/>
  <c r="E88" i="1" s="1"/>
  <c r="G88" i="1" s="1"/>
  <c r="C65" i="1"/>
  <c r="D65" i="1" s="1"/>
  <c r="E65" i="1" s="1"/>
  <c r="G65" i="1" s="1"/>
  <c r="C52" i="1"/>
  <c r="D52" i="1" s="1"/>
  <c r="E52" i="1" s="1"/>
  <c r="F52" i="1" s="1"/>
  <c r="C36" i="1"/>
  <c r="D36" i="1" s="1"/>
  <c r="E36" i="1" s="1"/>
  <c r="F36" i="1" s="1"/>
  <c r="C97" i="1"/>
  <c r="D97" i="1" s="1"/>
  <c r="E97" i="1" s="1"/>
  <c r="G97" i="1" s="1"/>
  <c r="C81" i="1"/>
  <c r="D81" i="1" s="1"/>
  <c r="E81" i="1" s="1"/>
  <c r="F81" i="1" s="1"/>
  <c r="C63" i="1"/>
  <c r="D63" i="1" s="1"/>
  <c r="E63" i="1" s="1"/>
  <c r="F63" i="1" s="1"/>
  <c r="C47" i="1"/>
  <c r="D47" i="1" s="1"/>
  <c r="E47" i="1" s="1"/>
  <c r="F47" i="1" s="1"/>
  <c r="C96" i="1"/>
  <c r="D96" i="1" s="1"/>
  <c r="E96" i="1" s="1"/>
  <c r="G96" i="1" s="1"/>
  <c r="C80" i="1"/>
  <c r="D80" i="1" s="1"/>
  <c r="E80" i="1" s="1"/>
  <c r="G80" i="1" s="1"/>
  <c r="C72" i="1"/>
  <c r="D72" i="1" s="1"/>
  <c r="E72" i="1" s="1"/>
  <c r="G72" i="1" s="1"/>
  <c r="C59" i="1"/>
  <c r="D59" i="1" s="1"/>
  <c r="E59" i="1" s="1"/>
  <c r="G59" i="1" s="1"/>
  <c r="C51" i="1"/>
  <c r="D51" i="1" s="1"/>
  <c r="E51" i="1" s="1"/>
  <c r="F51" i="1" s="1"/>
  <c r="C43" i="1"/>
  <c r="D43" i="1" s="1"/>
  <c r="E43" i="1" s="1"/>
  <c r="G43" i="1" s="1"/>
  <c r="C35" i="1"/>
  <c r="D35" i="1" s="1"/>
  <c r="E35" i="1" s="1"/>
  <c r="F35" i="1" s="1"/>
  <c r="C101" i="1"/>
  <c r="D101" i="1" s="1"/>
  <c r="E101" i="1" s="1"/>
  <c r="F101" i="1" s="1"/>
  <c r="C93" i="1"/>
  <c r="D93" i="1" s="1"/>
  <c r="E93" i="1" s="1"/>
  <c r="F93" i="1" s="1"/>
  <c r="C85" i="1"/>
  <c r="D85" i="1" s="1"/>
  <c r="E85" i="1" s="1"/>
  <c r="F85" i="1" s="1"/>
  <c r="C77" i="1"/>
  <c r="D77" i="1" s="1"/>
  <c r="E77" i="1" s="1"/>
  <c r="F77" i="1" s="1"/>
  <c r="C69" i="1"/>
  <c r="D69" i="1" s="1"/>
  <c r="E69" i="1" s="1"/>
  <c r="F69" i="1" s="1"/>
  <c r="C64" i="1"/>
  <c r="D64" i="1" s="1"/>
  <c r="E64" i="1" s="1"/>
  <c r="F64" i="1" s="1"/>
  <c r="C56" i="1"/>
  <c r="D56" i="1" s="1"/>
  <c r="E56" i="1" s="1"/>
  <c r="G56" i="1" s="1"/>
  <c r="C48" i="1"/>
  <c r="D48" i="1" s="1"/>
  <c r="E48" i="1" s="1"/>
  <c r="G48" i="1" s="1"/>
  <c r="C40" i="1"/>
  <c r="D40" i="1" s="1"/>
  <c r="E40" i="1" s="1"/>
  <c r="G40" i="1" s="1"/>
  <c r="C100" i="1"/>
  <c r="D100" i="1" s="1"/>
  <c r="E100" i="1" s="1"/>
  <c r="G100" i="1" s="1"/>
  <c r="C92" i="1"/>
  <c r="D92" i="1" s="1"/>
  <c r="E92" i="1" s="1"/>
  <c r="G92" i="1" s="1"/>
  <c r="C84" i="1"/>
  <c r="D84" i="1" s="1"/>
  <c r="E84" i="1" s="1"/>
  <c r="G84" i="1" s="1"/>
  <c r="C76" i="1"/>
  <c r="D76" i="1" s="1"/>
  <c r="E76" i="1" s="1"/>
  <c r="G76" i="1" s="1"/>
  <c r="C68" i="1"/>
  <c r="D68" i="1" s="1"/>
  <c r="E68" i="1" s="1"/>
  <c r="G68" i="1" s="1"/>
  <c r="C104" i="1"/>
  <c r="D104" i="1" s="1"/>
  <c r="E104" i="1" s="1"/>
  <c r="G104" i="1" s="1"/>
  <c r="F89" i="1"/>
  <c r="G89" i="1"/>
  <c r="F97" i="1"/>
  <c r="G81" i="1"/>
  <c r="F65" i="1"/>
  <c r="F105" i="1"/>
  <c r="G105" i="1"/>
  <c r="G64" i="1"/>
  <c r="F43" i="1"/>
  <c r="G55" i="1"/>
  <c r="C62" i="1"/>
  <c r="D62" i="1" s="1"/>
  <c r="E62" i="1" s="1"/>
  <c r="C58" i="1"/>
  <c r="D58" i="1" s="1"/>
  <c r="E58" i="1" s="1"/>
  <c r="C54" i="1"/>
  <c r="D54" i="1" s="1"/>
  <c r="E54" i="1" s="1"/>
  <c r="C50" i="1"/>
  <c r="D50" i="1" s="1"/>
  <c r="E50" i="1" s="1"/>
  <c r="C46" i="1"/>
  <c r="D46" i="1" s="1"/>
  <c r="E46" i="1" s="1"/>
  <c r="C42" i="1"/>
  <c r="D42" i="1" s="1"/>
  <c r="E42" i="1" s="1"/>
  <c r="C38" i="1"/>
  <c r="D38" i="1" s="1"/>
  <c r="E38" i="1" s="1"/>
  <c r="C34" i="1"/>
  <c r="D34" i="1" s="1"/>
  <c r="E34" i="1" s="1"/>
  <c r="C103" i="1"/>
  <c r="D103" i="1" s="1"/>
  <c r="E103" i="1" s="1"/>
  <c r="C99" i="1"/>
  <c r="D99" i="1" s="1"/>
  <c r="E99" i="1" s="1"/>
  <c r="C95" i="1"/>
  <c r="D95" i="1" s="1"/>
  <c r="E95" i="1" s="1"/>
  <c r="C91" i="1"/>
  <c r="D91" i="1" s="1"/>
  <c r="E91" i="1" s="1"/>
  <c r="C87" i="1"/>
  <c r="D87" i="1" s="1"/>
  <c r="E87" i="1" s="1"/>
  <c r="C83" i="1"/>
  <c r="D83" i="1" s="1"/>
  <c r="E83" i="1" s="1"/>
  <c r="C79" i="1"/>
  <c r="D79" i="1" s="1"/>
  <c r="E79" i="1" s="1"/>
  <c r="C75" i="1"/>
  <c r="D75" i="1" s="1"/>
  <c r="E75" i="1" s="1"/>
  <c r="C71" i="1"/>
  <c r="D71" i="1" s="1"/>
  <c r="E71" i="1" s="1"/>
  <c r="C67" i="1"/>
  <c r="D67" i="1" s="1"/>
  <c r="E67" i="1" s="1"/>
  <c r="C32" i="1"/>
  <c r="D32" i="1" s="1"/>
  <c r="E32" i="1" s="1"/>
  <c r="C61" i="1"/>
  <c r="D61" i="1" s="1"/>
  <c r="E61" i="1" s="1"/>
  <c r="C57" i="1"/>
  <c r="D57" i="1" s="1"/>
  <c r="E57" i="1" s="1"/>
  <c r="C53" i="1"/>
  <c r="D53" i="1" s="1"/>
  <c r="E53" i="1" s="1"/>
  <c r="C49" i="1"/>
  <c r="D49" i="1" s="1"/>
  <c r="E49" i="1" s="1"/>
  <c r="C45" i="1"/>
  <c r="D45" i="1" s="1"/>
  <c r="E45" i="1" s="1"/>
  <c r="C41" i="1"/>
  <c r="D41" i="1" s="1"/>
  <c r="E41" i="1" s="1"/>
  <c r="C37" i="1"/>
  <c r="D37" i="1" s="1"/>
  <c r="E37" i="1" s="1"/>
  <c r="C33" i="1"/>
  <c r="D33" i="1" s="1"/>
  <c r="E33" i="1" s="1"/>
  <c r="C102" i="1"/>
  <c r="D102" i="1" s="1"/>
  <c r="E102" i="1" s="1"/>
  <c r="C98" i="1"/>
  <c r="D98" i="1" s="1"/>
  <c r="E98" i="1" s="1"/>
  <c r="C94" i="1"/>
  <c r="D94" i="1" s="1"/>
  <c r="E94" i="1" s="1"/>
  <c r="C90" i="1"/>
  <c r="D90" i="1" s="1"/>
  <c r="E90" i="1" s="1"/>
  <c r="C86" i="1"/>
  <c r="D86" i="1" s="1"/>
  <c r="E86" i="1" s="1"/>
  <c r="C82" i="1"/>
  <c r="D82" i="1" s="1"/>
  <c r="E82" i="1" s="1"/>
  <c r="C78" i="1"/>
  <c r="D78" i="1" s="1"/>
  <c r="E78" i="1" s="1"/>
  <c r="C74" i="1"/>
  <c r="D74" i="1" s="1"/>
  <c r="E74" i="1" s="1"/>
  <c r="C70" i="1"/>
  <c r="D70" i="1" s="1"/>
  <c r="E70" i="1" s="1"/>
  <c r="C66" i="1"/>
  <c r="D66" i="1" s="1"/>
  <c r="E66" i="1" s="1"/>
  <c r="B17" i="1"/>
  <c r="B18" i="1" s="1"/>
  <c r="B22" i="1"/>
  <c r="B23" i="1" s="1"/>
  <c r="B24" i="1" s="1"/>
  <c r="B25" i="1" s="1"/>
  <c r="B12" i="1"/>
  <c r="B13" i="1" s="1"/>
  <c r="P53" i="2" l="1"/>
  <c r="P57" i="2"/>
  <c r="P58" i="2"/>
  <c r="I58" i="2"/>
  <c r="I68" i="2"/>
  <c r="P68" i="2"/>
  <c r="I444" i="2"/>
  <c r="P444" i="2"/>
  <c r="I320" i="2"/>
  <c r="P320" i="2"/>
  <c r="I235" i="2"/>
  <c r="P235" i="2"/>
  <c r="P150" i="2"/>
  <c r="I150" i="2"/>
  <c r="P76" i="2"/>
  <c r="I76" i="2"/>
  <c r="I431" i="2"/>
  <c r="P431" i="2"/>
  <c r="I208" i="2"/>
  <c r="P208" i="2"/>
  <c r="P123" i="2"/>
  <c r="I123" i="2"/>
  <c r="I460" i="2"/>
  <c r="P460" i="2"/>
  <c r="P182" i="2"/>
  <c r="I182" i="2"/>
  <c r="P82" i="2"/>
  <c r="I82" i="2"/>
  <c r="I304" i="2"/>
  <c r="P304" i="2"/>
  <c r="I219" i="2"/>
  <c r="P219" i="2"/>
  <c r="P134" i="2"/>
  <c r="I134" i="2"/>
  <c r="P99" i="2"/>
  <c r="I99" i="2"/>
  <c r="P78" i="2"/>
  <c r="I78" i="2"/>
  <c r="I56" i="2"/>
  <c r="P56" i="2"/>
  <c r="I448" i="2"/>
  <c r="P448" i="2"/>
  <c r="I328" i="2"/>
  <c r="P328" i="2"/>
  <c r="P243" i="2"/>
  <c r="I243" i="2"/>
  <c r="I200" i="2"/>
  <c r="P200" i="2"/>
  <c r="P158" i="2"/>
  <c r="I158" i="2"/>
  <c r="P115" i="2"/>
  <c r="I115" i="2"/>
  <c r="I96" i="2"/>
  <c r="P96" i="2"/>
  <c r="P75" i="2"/>
  <c r="I75" i="2"/>
  <c r="P54" i="2"/>
  <c r="I54" i="2"/>
  <c r="I493" i="2"/>
  <c r="P493" i="2"/>
  <c r="I472" i="2"/>
  <c r="P472" i="2"/>
  <c r="I367" i="2"/>
  <c r="P367" i="2" s="1"/>
  <c r="I248" i="2"/>
  <c r="P248" i="2" s="1"/>
  <c r="P206" i="2"/>
  <c r="I206" i="2"/>
  <c r="P163" i="2"/>
  <c r="I163" i="2"/>
  <c r="I120" i="2"/>
  <c r="P120" i="2"/>
  <c r="I416" i="2"/>
  <c r="P416" i="2" s="1"/>
  <c r="I400" i="2"/>
  <c r="P400" i="2"/>
  <c r="I384" i="2"/>
  <c r="P384" i="2" s="1"/>
  <c r="I368" i="2"/>
  <c r="P368" i="2"/>
  <c r="I352" i="2"/>
  <c r="P352" i="2" s="1"/>
  <c r="I292" i="2"/>
  <c r="P292" i="2"/>
  <c r="P228" i="2"/>
  <c r="I228" i="2"/>
  <c r="P207" i="2"/>
  <c r="I207" i="2"/>
  <c r="P186" i="2"/>
  <c r="I186" i="2"/>
  <c r="I164" i="2"/>
  <c r="P164" i="2"/>
  <c r="P143" i="2"/>
  <c r="I143" i="2"/>
  <c r="P122" i="2"/>
  <c r="I122" i="2"/>
  <c r="I462" i="2"/>
  <c r="P462" i="2" s="1"/>
  <c r="I446" i="2"/>
  <c r="P446" i="2"/>
  <c r="I268" i="2"/>
  <c r="P268" i="2" s="1"/>
  <c r="P226" i="2"/>
  <c r="I226" i="2"/>
  <c r="I204" i="2"/>
  <c r="P204" i="2"/>
  <c r="P183" i="2"/>
  <c r="I183" i="2"/>
  <c r="P162" i="2"/>
  <c r="I162" i="2"/>
  <c r="I140" i="2"/>
  <c r="P140" i="2"/>
  <c r="I119" i="2"/>
  <c r="P119" i="2"/>
  <c r="P241" i="2"/>
  <c r="I241" i="2"/>
  <c r="P225" i="2"/>
  <c r="I225" i="2"/>
  <c r="P209" i="2"/>
  <c r="I209" i="2"/>
  <c r="P193" i="2"/>
  <c r="I193" i="2"/>
  <c r="P177" i="2"/>
  <c r="I177" i="2"/>
  <c r="P161" i="2"/>
  <c r="I161" i="2"/>
  <c r="P145" i="2"/>
  <c r="I145" i="2"/>
  <c r="P129" i="2"/>
  <c r="I129" i="2"/>
  <c r="P113" i="2"/>
  <c r="I113" i="2"/>
  <c r="P48" i="2"/>
  <c r="I48" i="2"/>
  <c r="P95" i="2"/>
  <c r="I95" i="2"/>
  <c r="I476" i="2"/>
  <c r="P476" i="2" s="1"/>
  <c r="P214" i="2"/>
  <c r="I214" i="2"/>
  <c r="P128" i="2"/>
  <c r="I128" i="2"/>
  <c r="I50" i="2"/>
  <c r="P50" i="2"/>
  <c r="I66" i="2"/>
  <c r="P66" i="2"/>
  <c r="I272" i="2"/>
  <c r="P272" i="2"/>
  <c r="I187" i="2"/>
  <c r="P187" i="2"/>
  <c r="P102" i="2"/>
  <c r="I102" i="2"/>
  <c r="I492" i="2"/>
  <c r="P492" i="2" s="1"/>
  <c r="P246" i="2"/>
  <c r="I246" i="2"/>
  <c r="I160" i="2"/>
  <c r="P160" i="2"/>
  <c r="P71" i="2"/>
  <c r="I71" i="2"/>
  <c r="I468" i="2"/>
  <c r="P468" i="2" s="1"/>
  <c r="P198" i="2"/>
  <c r="I198" i="2"/>
  <c r="P112" i="2"/>
  <c r="I112" i="2"/>
  <c r="P94" i="2"/>
  <c r="I94" i="2"/>
  <c r="I72" i="2"/>
  <c r="P72" i="2"/>
  <c r="I464" i="2"/>
  <c r="P464" i="2"/>
  <c r="I232" i="2"/>
  <c r="P232" i="2"/>
  <c r="P190" i="2"/>
  <c r="I190" i="2"/>
  <c r="P147" i="2"/>
  <c r="I147" i="2"/>
  <c r="I104" i="2"/>
  <c r="P104" i="2"/>
  <c r="P91" i="2"/>
  <c r="I91" i="2"/>
  <c r="P70" i="2"/>
  <c r="I70" i="2"/>
  <c r="I280" i="2"/>
  <c r="P280" i="2" s="1"/>
  <c r="P238" i="2"/>
  <c r="I238" i="2"/>
  <c r="P195" i="2"/>
  <c r="I195" i="2"/>
  <c r="I152" i="2"/>
  <c r="P152" i="2"/>
  <c r="P110" i="2"/>
  <c r="I110" i="2"/>
  <c r="I412" i="2"/>
  <c r="P412" i="2" s="1"/>
  <c r="I396" i="2"/>
  <c r="P396" i="2"/>
  <c r="I380" i="2"/>
  <c r="P380" i="2"/>
  <c r="I348" i="2"/>
  <c r="P348" i="2" s="1"/>
  <c r="I244" i="2"/>
  <c r="P244" i="2"/>
  <c r="P223" i="2"/>
  <c r="I223" i="2"/>
  <c r="P202" i="2"/>
  <c r="I202" i="2"/>
  <c r="I180" i="2"/>
  <c r="P180" i="2"/>
  <c r="P159" i="2"/>
  <c r="I159" i="2"/>
  <c r="P138" i="2"/>
  <c r="I138" i="2"/>
  <c r="I116" i="2"/>
  <c r="P116" i="2"/>
  <c r="I506" i="2"/>
  <c r="P506" i="2"/>
  <c r="I490" i="2"/>
  <c r="P490" i="2"/>
  <c r="I474" i="2"/>
  <c r="P474" i="2"/>
  <c r="I458" i="2"/>
  <c r="P458" i="2"/>
  <c r="I442" i="2"/>
  <c r="P442" i="2"/>
  <c r="I284" i="2"/>
  <c r="P284" i="2" s="1"/>
  <c r="P242" i="2"/>
  <c r="I242" i="2"/>
  <c r="P220" i="2"/>
  <c r="I220" i="2"/>
  <c r="P199" i="2"/>
  <c r="I199" i="2"/>
  <c r="P178" i="2"/>
  <c r="I178" i="2"/>
  <c r="P156" i="2"/>
  <c r="I156" i="2"/>
  <c r="I135" i="2"/>
  <c r="P135" i="2"/>
  <c r="P114" i="2"/>
  <c r="I114" i="2"/>
  <c r="P237" i="2"/>
  <c r="I237" i="2"/>
  <c r="P221" i="2"/>
  <c r="I221" i="2"/>
  <c r="P205" i="2"/>
  <c r="I205" i="2"/>
  <c r="P189" i="2"/>
  <c r="I189" i="2"/>
  <c r="P173" i="2"/>
  <c r="I173" i="2"/>
  <c r="P157" i="2"/>
  <c r="I157" i="2"/>
  <c r="P141" i="2"/>
  <c r="I141" i="2"/>
  <c r="P125" i="2"/>
  <c r="I125" i="2"/>
  <c r="P109" i="2"/>
  <c r="I109" i="2"/>
  <c r="P61" i="2"/>
  <c r="I97" i="2"/>
  <c r="P97" i="2"/>
  <c r="P63" i="2"/>
  <c r="I63" i="2"/>
  <c r="I100" i="2"/>
  <c r="P100" i="2"/>
  <c r="P74" i="2"/>
  <c r="I74" i="2"/>
  <c r="I52" i="2"/>
  <c r="P52" i="2"/>
  <c r="I192" i="2"/>
  <c r="P192" i="2"/>
  <c r="P107" i="2"/>
  <c r="I107" i="2"/>
  <c r="P98" i="2"/>
  <c r="I98" i="2"/>
  <c r="P55" i="2"/>
  <c r="I55" i="2"/>
  <c r="I452" i="2"/>
  <c r="P452" i="2" s="1"/>
  <c r="I336" i="2"/>
  <c r="P336" i="2" s="1"/>
  <c r="P166" i="2"/>
  <c r="I166" i="2"/>
  <c r="I224" i="2"/>
  <c r="P224" i="2"/>
  <c r="I139" i="2"/>
  <c r="P139" i="2"/>
  <c r="P46" i="2"/>
  <c r="I46" i="2"/>
  <c r="P60" i="2"/>
  <c r="I60" i="2"/>
  <c r="P500" i="2"/>
  <c r="I500" i="2"/>
  <c r="I176" i="2"/>
  <c r="P176" i="2"/>
  <c r="P51" i="2"/>
  <c r="I51" i="2"/>
  <c r="I88" i="2"/>
  <c r="P88" i="2"/>
  <c r="P67" i="2"/>
  <c r="I67" i="2"/>
  <c r="I501" i="2"/>
  <c r="P501" i="2"/>
  <c r="I480" i="2"/>
  <c r="P480" i="2" s="1"/>
  <c r="I264" i="2"/>
  <c r="P264" i="2"/>
  <c r="P222" i="2"/>
  <c r="I222" i="2"/>
  <c r="P179" i="2"/>
  <c r="I179" i="2"/>
  <c r="I136" i="2"/>
  <c r="P136" i="2"/>
  <c r="I49" i="2"/>
  <c r="P49" i="2"/>
  <c r="I86" i="2"/>
  <c r="P86" i="2"/>
  <c r="I64" i="2"/>
  <c r="P64" i="2"/>
  <c r="I440" i="2"/>
  <c r="P440" i="2" s="1"/>
  <c r="I312" i="2"/>
  <c r="P312" i="2" s="1"/>
  <c r="P227" i="2"/>
  <c r="I227" i="2"/>
  <c r="I184" i="2"/>
  <c r="P184" i="2"/>
  <c r="P142" i="2"/>
  <c r="I142" i="2"/>
  <c r="I424" i="2"/>
  <c r="P424" i="2" s="1"/>
  <c r="I408" i="2"/>
  <c r="P408" i="2" s="1"/>
  <c r="I392" i="2"/>
  <c r="P392" i="2" s="1"/>
  <c r="I376" i="2"/>
  <c r="P376" i="2" s="1"/>
  <c r="I360" i="2"/>
  <c r="P360" i="2" s="1"/>
  <c r="I344" i="2"/>
  <c r="P344" i="2" s="1"/>
  <c r="I303" i="2"/>
  <c r="P303" i="2" s="1"/>
  <c r="P239" i="2"/>
  <c r="I239" i="2"/>
  <c r="P218" i="2"/>
  <c r="I218" i="2"/>
  <c r="I196" i="2"/>
  <c r="P196" i="2"/>
  <c r="P175" i="2"/>
  <c r="I175" i="2"/>
  <c r="P154" i="2"/>
  <c r="I154" i="2"/>
  <c r="I132" i="2"/>
  <c r="P132" i="2"/>
  <c r="P111" i="2"/>
  <c r="I111" i="2"/>
  <c r="I470" i="2"/>
  <c r="P470" i="2"/>
  <c r="I454" i="2"/>
  <c r="P454" i="2" s="1"/>
  <c r="P300" i="2"/>
  <c r="I300" i="2"/>
  <c r="I236" i="2"/>
  <c r="P236" i="2"/>
  <c r="P215" i="2"/>
  <c r="I215" i="2"/>
  <c r="P194" i="2"/>
  <c r="I194" i="2"/>
  <c r="P172" i="2"/>
  <c r="I172" i="2"/>
  <c r="P151" i="2"/>
  <c r="I151" i="2"/>
  <c r="P130" i="2"/>
  <c r="I130" i="2"/>
  <c r="I108" i="2"/>
  <c r="P108" i="2"/>
  <c r="P233" i="2"/>
  <c r="I233" i="2"/>
  <c r="P217" i="2"/>
  <c r="I217" i="2"/>
  <c r="P201" i="2"/>
  <c r="I201" i="2"/>
  <c r="P185" i="2"/>
  <c r="I185" i="2"/>
  <c r="P169" i="2"/>
  <c r="I169" i="2"/>
  <c r="P153" i="2"/>
  <c r="I153" i="2"/>
  <c r="P137" i="2"/>
  <c r="I137" i="2"/>
  <c r="P121" i="2"/>
  <c r="I121" i="2"/>
  <c r="P105" i="2"/>
  <c r="I105" i="2"/>
  <c r="P79" i="2"/>
  <c r="I79" i="2"/>
  <c r="I84" i="2"/>
  <c r="P84" i="2"/>
  <c r="P90" i="2"/>
  <c r="I90" i="2"/>
  <c r="I256" i="2"/>
  <c r="P256" i="2" s="1"/>
  <c r="I171" i="2"/>
  <c r="P171" i="2"/>
  <c r="P87" i="2"/>
  <c r="I87" i="2"/>
  <c r="I484" i="2"/>
  <c r="P484" i="2" s="1"/>
  <c r="P230" i="2"/>
  <c r="I230" i="2"/>
  <c r="I144" i="2"/>
  <c r="P144" i="2"/>
  <c r="I428" i="2"/>
  <c r="P428" i="2"/>
  <c r="I288" i="2"/>
  <c r="P288" i="2" s="1"/>
  <c r="I203" i="2"/>
  <c r="P203" i="2"/>
  <c r="P118" i="2"/>
  <c r="I118" i="2"/>
  <c r="P92" i="2"/>
  <c r="I92" i="2"/>
  <c r="I240" i="2"/>
  <c r="P240" i="2"/>
  <c r="I155" i="2"/>
  <c r="P155" i="2"/>
  <c r="P47" i="2"/>
  <c r="I47" i="2"/>
  <c r="P83" i="2"/>
  <c r="I83" i="2"/>
  <c r="P62" i="2"/>
  <c r="I62" i="2"/>
  <c r="I432" i="2"/>
  <c r="P432" i="2"/>
  <c r="I296" i="2"/>
  <c r="P296" i="2" s="1"/>
  <c r="P211" i="2"/>
  <c r="I211" i="2"/>
  <c r="I168" i="2"/>
  <c r="P168" i="2"/>
  <c r="P126" i="2"/>
  <c r="I126" i="2"/>
  <c r="I45" i="2"/>
  <c r="K45" i="2" s="1"/>
  <c r="N45" i="2" s="1"/>
  <c r="P45" i="2"/>
  <c r="Q45" i="2" s="1"/>
  <c r="I80" i="2"/>
  <c r="P80" i="2"/>
  <c r="P59" i="2"/>
  <c r="I59" i="2"/>
  <c r="I477" i="2"/>
  <c r="P477" i="2" s="1"/>
  <c r="I456" i="2"/>
  <c r="P456" i="2" s="1"/>
  <c r="I216" i="2"/>
  <c r="P216" i="2"/>
  <c r="P174" i="2"/>
  <c r="I174" i="2"/>
  <c r="P131" i="2"/>
  <c r="I131" i="2"/>
  <c r="I420" i="2"/>
  <c r="P420" i="2" s="1"/>
  <c r="I404" i="2"/>
  <c r="P404" i="2"/>
  <c r="I372" i="2"/>
  <c r="P372" i="2" s="1"/>
  <c r="I340" i="2"/>
  <c r="P340" i="2" s="1"/>
  <c r="I276" i="2"/>
  <c r="P276" i="2" s="1"/>
  <c r="P234" i="2"/>
  <c r="I234" i="2"/>
  <c r="I212" i="2"/>
  <c r="P212" i="2"/>
  <c r="P191" i="2"/>
  <c r="I191" i="2"/>
  <c r="P170" i="2"/>
  <c r="I170" i="2"/>
  <c r="I148" i="2"/>
  <c r="P148" i="2"/>
  <c r="P127" i="2"/>
  <c r="I127" i="2"/>
  <c r="P106" i="2"/>
  <c r="I106" i="2"/>
  <c r="P498" i="2"/>
  <c r="I498" i="2"/>
  <c r="I482" i="2"/>
  <c r="P482" i="2"/>
  <c r="I466" i="2"/>
  <c r="P466" i="2" s="1"/>
  <c r="I450" i="2"/>
  <c r="P450" i="2" s="1"/>
  <c r="I316" i="2"/>
  <c r="P316" i="2" s="1"/>
  <c r="I252" i="2"/>
  <c r="P252" i="2" s="1"/>
  <c r="P231" i="2"/>
  <c r="I231" i="2"/>
  <c r="P210" i="2"/>
  <c r="I210" i="2"/>
  <c r="I188" i="2"/>
  <c r="P188" i="2"/>
  <c r="P167" i="2"/>
  <c r="I167" i="2"/>
  <c r="P146" i="2"/>
  <c r="I146" i="2"/>
  <c r="I124" i="2"/>
  <c r="P124" i="2"/>
  <c r="I103" i="2"/>
  <c r="P103" i="2"/>
  <c r="P245" i="2"/>
  <c r="I245" i="2"/>
  <c r="P229" i="2"/>
  <c r="I229" i="2"/>
  <c r="P213" i="2"/>
  <c r="I213" i="2"/>
  <c r="P197" i="2"/>
  <c r="I197" i="2"/>
  <c r="P181" i="2"/>
  <c r="I181" i="2"/>
  <c r="P165" i="2"/>
  <c r="I165" i="2"/>
  <c r="P149" i="2"/>
  <c r="I149" i="2"/>
  <c r="P133" i="2"/>
  <c r="I133" i="2"/>
  <c r="P117" i="2"/>
  <c r="I117" i="2"/>
  <c r="F72" i="1"/>
  <c r="F80" i="1"/>
  <c r="G31" i="1"/>
  <c r="F84" i="1"/>
  <c r="F92" i="1"/>
  <c r="F60" i="1"/>
  <c r="G93" i="1"/>
  <c r="F88" i="1"/>
  <c r="G39" i="1"/>
  <c r="G51" i="1"/>
  <c r="F100" i="1"/>
  <c r="G30" i="1"/>
  <c r="F96" i="1"/>
  <c r="F68" i="1"/>
  <c r="F48" i="1"/>
  <c r="F40" i="1"/>
  <c r="G52" i="1"/>
  <c r="G69" i="1"/>
  <c r="G44" i="1"/>
  <c r="G73" i="1"/>
  <c r="F56" i="1"/>
  <c r="F76" i="1"/>
  <c r="G47" i="1"/>
  <c r="G77" i="1"/>
  <c r="G35" i="1"/>
  <c r="F59" i="1"/>
  <c r="G63" i="1"/>
  <c r="G36" i="1"/>
  <c r="G101" i="1"/>
  <c r="F104" i="1"/>
  <c r="G85" i="1"/>
  <c r="F66" i="1"/>
  <c r="G66" i="1"/>
  <c r="F98" i="1"/>
  <c r="G98" i="1"/>
  <c r="F57" i="1"/>
  <c r="G57" i="1"/>
  <c r="G87" i="1"/>
  <c r="F87" i="1"/>
  <c r="F46" i="1"/>
  <c r="G46" i="1"/>
  <c r="F70" i="1"/>
  <c r="G70" i="1"/>
  <c r="F102" i="1"/>
  <c r="G102" i="1"/>
  <c r="F61" i="1"/>
  <c r="G61" i="1"/>
  <c r="G91" i="1"/>
  <c r="F91" i="1"/>
  <c r="F50" i="1"/>
  <c r="G50" i="1"/>
  <c r="F74" i="1"/>
  <c r="G74" i="1"/>
  <c r="F33" i="1"/>
  <c r="G33" i="1"/>
  <c r="F32" i="1"/>
  <c r="G32" i="1"/>
  <c r="G79" i="1"/>
  <c r="F79" i="1"/>
  <c r="G95" i="1"/>
  <c r="F95" i="1"/>
  <c r="F38" i="1"/>
  <c r="G38" i="1"/>
  <c r="F54" i="1"/>
  <c r="G54" i="1"/>
  <c r="F82" i="1"/>
  <c r="G82" i="1"/>
  <c r="F41" i="1"/>
  <c r="G41" i="1"/>
  <c r="G71" i="1"/>
  <c r="F71" i="1"/>
  <c r="G103" i="1"/>
  <c r="F103" i="1"/>
  <c r="F62" i="1"/>
  <c r="G62" i="1"/>
  <c r="F86" i="1"/>
  <c r="G86" i="1"/>
  <c r="F45" i="1"/>
  <c r="G45" i="1"/>
  <c r="G75" i="1"/>
  <c r="F75" i="1"/>
  <c r="F34" i="1"/>
  <c r="G34" i="1"/>
  <c r="F90" i="1"/>
  <c r="G90" i="1"/>
  <c r="F49" i="1"/>
  <c r="G49" i="1"/>
  <c r="F78" i="1"/>
  <c r="G78" i="1"/>
  <c r="F94" i="1"/>
  <c r="G94" i="1"/>
  <c r="F37" i="1"/>
  <c r="G37" i="1"/>
  <c r="F53" i="1"/>
  <c r="G53" i="1"/>
  <c r="G67" i="1"/>
  <c r="F67" i="1"/>
  <c r="G83" i="1"/>
  <c r="F83" i="1"/>
  <c r="G99" i="1"/>
  <c r="F99" i="1"/>
  <c r="F42" i="1"/>
  <c r="G42" i="1"/>
  <c r="F58" i="1"/>
  <c r="G58" i="1"/>
  <c r="H46" i="2" l="1"/>
  <c r="G46" i="2"/>
  <c r="M46" i="2" l="1"/>
  <c r="J46" i="2"/>
  <c r="O46" i="2" l="1"/>
  <c r="Q46" i="2" s="1"/>
  <c r="K46" i="2"/>
  <c r="N46" i="2" l="1"/>
  <c r="H47" i="2" l="1"/>
  <c r="G47" i="2"/>
  <c r="M47" i="2" s="1"/>
  <c r="J47" i="2" l="1"/>
  <c r="O47" i="2" s="1"/>
  <c r="Q47" i="2" s="1"/>
  <c r="K47" i="2" l="1"/>
  <c r="L47" i="2" s="1"/>
  <c r="N47" i="2" l="1"/>
  <c r="G48" i="2" l="1"/>
  <c r="J48" i="2" s="1"/>
  <c r="K48" i="2" s="1"/>
  <c r="L48" i="2" s="1"/>
  <c r="H48" i="2"/>
  <c r="O48" i="2"/>
  <c r="Q48" i="2" s="1"/>
  <c r="M48" i="2" l="1"/>
  <c r="N48" i="2"/>
  <c r="H49" i="2" l="1"/>
  <c r="G49" i="2"/>
  <c r="J49" i="2" s="1"/>
  <c r="M49" i="2" l="1"/>
  <c r="K49" i="2"/>
  <c r="L49" i="2" s="1"/>
  <c r="O49" i="2"/>
  <c r="Q49" i="2" s="1"/>
  <c r="N49" i="2" l="1"/>
  <c r="G50" i="2" l="1"/>
  <c r="J50" i="2" s="1"/>
  <c r="H50" i="2"/>
  <c r="M50" i="2" l="1"/>
  <c r="O50" i="2"/>
  <c r="Q50" i="2" s="1"/>
  <c r="K50" i="2"/>
  <c r="L50" i="2" s="1"/>
  <c r="N50" i="2" l="1"/>
  <c r="H51" i="2" l="1"/>
  <c r="G51" i="2"/>
  <c r="M51" i="2" s="1"/>
  <c r="J51" i="2" l="1"/>
  <c r="O51" i="2" s="1"/>
  <c r="Q51" i="2" s="1"/>
  <c r="K51" i="2" l="1"/>
  <c r="L51" i="2" s="1"/>
  <c r="N51" i="2" l="1"/>
  <c r="H52" i="2" l="1"/>
  <c r="G52" i="2"/>
  <c r="M52" i="2" l="1"/>
  <c r="J52" i="2"/>
  <c r="O52" i="2" l="1"/>
  <c r="Q52" i="2" s="1"/>
  <c r="K52" i="2"/>
  <c r="L52" i="2" s="1"/>
  <c r="N52" i="2" l="1"/>
  <c r="H53" i="2" l="1"/>
  <c r="G53" i="2"/>
  <c r="M53" i="2" l="1"/>
  <c r="J53" i="2"/>
  <c r="K53" i="2" l="1"/>
  <c r="L53" i="2" s="1"/>
  <c r="O53" i="2"/>
  <c r="Q53" i="2" s="1"/>
  <c r="N53" i="2" l="1"/>
  <c r="H54" i="2" l="1"/>
  <c r="G54" i="2"/>
  <c r="J54" i="2" l="1"/>
  <c r="M54" i="2"/>
  <c r="K54" i="2" l="1"/>
  <c r="L54" i="2" s="1"/>
  <c r="O54" i="2"/>
  <c r="Q54" i="2" s="1"/>
  <c r="N54" i="2" l="1"/>
  <c r="G55" i="2" l="1"/>
  <c r="H55" i="2"/>
  <c r="M55" i="2" l="1"/>
  <c r="J55" i="2"/>
  <c r="O55" i="2" l="1"/>
  <c r="Q55" i="2" s="1"/>
  <c r="K55" i="2"/>
  <c r="L55" i="2" s="1"/>
  <c r="N55" i="2" l="1"/>
  <c r="H56" i="2" l="1"/>
  <c r="G56" i="2"/>
  <c r="J56" i="2" l="1"/>
  <c r="M56" i="2"/>
  <c r="K56" i="2" l="1"/>
  <c r="L56" i="2" s="1"/>
  <c r="O56" i="2"/>
  <c r="Q56" i="2" s="1"/>
  <c r="N56" i="2" l="1"/>
  <c r="H57" i="2" l="1"/>
  <c r="G57" i="2"/>
  <c r="M57" i="2" l="1"/>
  <c r="J57" i="2"/>
  <c r="O57" i="2" l="1"/>
  <c r="Q57" i="2" s="1"/>
  <c r="K57" i="2"/>
  <c r="L57" i="2" s="1"/>
  <c r="N57" i="2" l="1"/>
  <c r="G58" i="2" l="1"/>
  <c r="H58" i="2"/>
  <c r="M58" i="2" l="1"/>
  <c r="J58" i="2"/>
  <c r="O58" i="2" l="1"/>
  <c r="Q58" i="2" s="1"/>
  <c r="K58" i="2"/>
  <c r="L58" i="2" s="1"/>
  <c r="N58" i="2" l="1"/>
  <c r="H59" i="2" l="1"/>
  <c r="G59" i="2"/>
  <c r="J59" i="2" l="1"/>
  <c r="M59" i="2"/>
  <c r="O59" i="2" l="1"/>
  <c r="Q59" i="2" s="1"/>
  <c r="K59" i="2"/>
  <c r="L59" i="2" s="1"/>
  <c r="N59" i="2" l="1"/>
  <c r="G60" i="2" l="1"/>
  <c r="H60" i="2"/>
  <c r="M60" i="2" l="1"/>
  <c r="J60" i="2"/>
  <c r="K60" i="2" l="1"/>
  <c r="L60" i="2" s="1"/>
  <c r="O60" i="2"/>
  <c r="Q60" i="2" s="1"/>
  <c r="N60" i="2" l="1"/>
  <c r="H61" i="2" l="1"/>
  <c r="G61" i="2"/>
  <c r="M61" i="2" l="1"/>
  <c r="J61" i="2"/>
  <c r="O61" i="2" l="1"/>
  <c r="Q61" i="2" s="1"/>
  <c r="K61" i="2"/>
  <c r="L61" i="2" s="1"/>
  <c r="N61" i="2" l="1"/>
  <c r="G62" i="2" l="1"/>
  <c r="H62" i="2"/>
  <c r="J62" i="2" l="1"/>
  <c r="M62" i="2"/>
  <c r="K62" i="2" l="1"/>
  <c r="L62" i="2" s="1"/>
  <c r="O62" i="2"/>
  <c r="Q62" i="2" s="1"/>
  <c r="N62" i="2" l="1"/>
  <c r="H63" i="2" l="1"/>
  <c r="G63" i="2"/>
  <c r="M63" i="2" l="1"/>
  <c r="J63" i="2"/>
  <c r="O63" i="2" l="1"/>
  <c r="Q63" i="2" s="1"/>
  <c r="K63" i="2"/>
  <c r="L63" i="2" s="1"/>
  <c r="N63" i="2" l="1"/>
  <c r="G64" i="2" l="1"/>
  <c r="H64" i="2"/>
  <c r="J64" i="2" l="1"/>
  <c r="M64" i="2"/>
  <c r="K64" i="2" l="1"/>
  <c r="L64" i="2" s="1"/>
  <c r="O64" i="2"/>
  <c r="Q64" i="2" s="1"/>
  <c r="N64" i="2" l="1"/>
  <c r="H65" i="2" l="1"/>
  <c r="G65" i="2"/>
  <c r="M65" i="2" l="1"/>
  <c r="J65" i="2"/>
  <c r="K65" i="2" l="1"/>
  <c r="L65" i="2" s="1"/>
  <c r="O65" i="2"/>
  <c r="Q65" i="2" s="1"/>
  <c r="N65" i="2" l="1"/>
  <c r="G66" i="2" l="1"/>
  <c r="H66" i="2"/>
  <c r="M66" i="2" l="1"/>
  <c r="J66" i="2"/>
  <c r="O66" i="2" l="1"/>
  <c r="Q66" i="2" s="1"/>
  <c r="K66" i="2"/>
  <c r="L66" i="2" s="1"/>
  <c r="N66" i="2" l="1"/>
  <c r="H67" i="2" l="1"/>
  <c r="G67" i="2"/>
  <c r="M67" i="2" l="1"/>
  <c r="J67" i="2"/>
  <c r="O67" i="2" l="1"/>
  <c r="Q67" i="2" s="1"/>
  <c r="K67" i="2"/>
  <c r="L67" i="2" s="1"/>
  <c r="N67" i="2" l="1"/>
  <c r="G68" i="2" l="1"/>
  <c r="H68" i="2"/>
  <c r="M68" i="2" l="1"/>
  <c r="J68" i="2"/>
  <c r="O68" i="2" l="1"/>
  <c r="Q68" i="2" s="1"/>
  <c r="K68" i="2"/>
  <c r="L68" i="2" s="1"/>
  <c r="N68" i="2" l="1"/>
  <c r="H69" i="2" l="1"/>
  <c r="G69" i="2"/>
  <c r="M69" i="2" l="1"/>
  <c r="J69" i="2"/>
  <c r="K69" i="2" l="1"/>
  <c r="L69" i="2" s="1"/>
  <c r="O69" i="2"/>
  <c r="Q69" i="2" s="1"/>
  <c r="N69" i="2" l="1"/>
  <c r="G70" i="2" l="1"/>
  <c r="H70" i="2"/>
  <c r="M70" i="2" l="1"/>
  <c r="J70" i="2"/>
  <c r="K70" i="2" l="1"/>
  <c r="L70" i="2" s="1"/>
  <c r="O70" i="2"/>
  <c r="Q70" i="2" s="1"/>
  <c r="N70" i="2" l="1"/>
  <c r="G71" i="2" l="1"/>
  <c r="H71" i="2"/>
  <c r="M71" i="2" l="1"/>
  <c r="J71" i="2"/>
  <c r="O71" i="2" l="1"/>
  <c r="Q71" i="2" s="1"/>
  <c r="K71" i="2"/>
  <c r="L71" i="2" s="1"/>
  <c r="N71" i="2" l="1"/>
  <c r="G72" i="2" l="1"/>
  <c r="H72" i="2"/>
  <c r="J72" i="2" l="1"/>
  <c r="M72" i="2"/>
  <c r="O72" i="2" l="1"/>
  <c r="Q72" i="2" s="1"/>
  <c r="K72" i="2"/>
  <c r="L72" i="2" s="1"/>
  <c r="N72" i="2" l="1"/>
  <c r="G73" i="2" l="1"/>
  <c r="H73" i="2"/>
  <c r="M73" i="2" l="1"/>
  <c r="J73" i="2"/>
  <c r="O73" i="2" l="1"/>
  <c r="Q73" i="2" s="1"/>
  <c r="K73" i="2"/>
  <c r="L73" i="2" s="1"/>
  <c r="N73" i="2" l="1"/>
  <c r="H74" i="2" l="1"/>
  <c r="G74" i="2"/>
  <c r="M74" i="2" l="1"/>
  <c r="J74" i="2"/>
  <c r="K74" i="2" l="1"/>
  <c r="L74" i="2" s="1"/>
  <c r="O74" i="2"/>
  <c r="Q74" i="2" s="1"/>
  <c r="N74" i="2" l="1"/>
  <c r="G75" i="2" l="1"/>
  <c r="H75" i="2"/>
  <c r="M75" i="2" l="1"/>
  <c r="J75" i="2"/>
  <c r="O75" i="2" l="1"/>
  <c r="Q75" i="2" s="1"/>
  <c r="K75" i="2"/>
  <c r="L75" i="2" s="1"/>
  <c r="N75" i="2" l="1"/>
  <c r="H76" i="2" l="1"/>
  <c r="G76" i="2"/>
  <c r="M76" i="2" l="1"/>
  <c r="J76" i="2"/>
  <c r="K76" i="2" l="1"/>
  <c r="L76" i="2" s="1"/>
  <c r="O76" i="2"/>
  <c r="Q76" i="2" s="1"/>
  <c r="N76" i="2" l="1"/>
  <c r="G77" i="2" l="1"/>
  <c r="H77" i="2"/>
  <c r="M77" i="2" l="1"/>
  <c r="J77" i="2"/>
  <c r="O77" i="2" l="1"/>
  <c r="Q77" i="2" s="1"/>
  <c r="K77" i="2"/>
  <c r="L77" i="2" s="1"/>
  <c r="N77" i="2" l="1"/>
  <c r="H78" i="2" l="1"/>
  <c r="G78" i="2"/>
  <c r="M78" i="2" l="1"/>
  <c r="J78" i="2"/>
  <c r="O78" i="2" l="1"/>
  <c r="Q78" i="2" s="1"/>
  <c r="K78" i="2"/>
  <c r="L78" i="2" s="1"/>
  <c r="N78" i="2" l="1"/>
  <c r="H79" i="2" l="1"/>
  <c r="G79" i="2"/>
  <c r="J79" i="2" l="1"/>
  <c r="M79" i="2"/>
  <c r="O79" i="2" l="1"/>
  <c r="Q79" i="2" s="1"/>
  <c r="K79" i="2"/>
  <c r="L79" i="2" s="1"/>
  <c r="N79" i="2" l="1"/>
  <c r="H80" i="2" l="1"/>
  <c r="G80" i="2"/>
  <c r="J80" i="2" l="1"/>
  <c r="M80" i="2"/>
  <c r="O80" i="2" l="1"/>
  <c r="Q80" i="2" s="1"/>
  <c r="K80" i="2"/>
  <c r="L80" i="2" s="1"/>
  <c r="N80" i="2" l="1"/>
  <c r="G81" i="2" l="1"/>
  <c r="H81" i="2"/>
  <c r="M81" i="2" l="1"/>
  <c r="J81" i="2"/>
  <c r="K81" i="2" l="1"/>
  <c r="L81" i="2" s="1"/>
  <c r="O81" i="2"/>
  <c r="Q81" i="2" s="1"/>
  <c r="N81" i="2" l="1"/>
  <c r="G82" i="2" l="1"/>
  <c r="H82" i="2"/>
  <c r="M82" i="2" l="1"/>
  <c r="J82" i="2"/>
  <c r="O82" i="2" l="1"/>
  <c r="Q82" i="2" s="1"/>
  <c r="K82" i="2"/>
  <c r="L82" i="2" s="1"/>
  <c r="N82" i="2" l="1"/>
  <c r="G83" i="2" l="1"/>
  <c r="H83" i="2"/>
  <c r="M83" i="2" l="1"/>
  <c r="J83" i="2"/>
  <c r="K83" i="2" l="1"/>
  <c r="L83" i="2" s="1"/>
  <c r="O83" i="2"/>
  <c r="Q83" i="2" s="1"/>
  <c r="N83" i="2" l="1"/>
  <c r="H84" i="2" l="1"/>
  <c r="G84" i="2"/>
  <c r="M84" i="2" l="1"/>
  <c r="J84" i="2"/>
  <c r="O84" i="2" l="1"/>
  <c r="Q84" i="2" s="1"/>
  <c r="K84" i="2"/>
  <c r="L84" i="2" s="1"/>
  <c r="N84" i="2" l="1"/>
  <c r="G85" i="2" l="1"/>
  <c r="H85" i="2"/>
  <c r="M85" i="2" l="1"/>
  <c r="J85" i="2"/>
  <c r="O85" i="2" l="1"/>
  <c r="Q85" i="2" s="1"/>
  <c r="K85" i="2"/>
  <c r="L85" i="2" s="1"/>
  <c r="N85" i="2" l="1"/>
  <c r="G86" i="2" l="1"/>
  <c r="H86" i="2"/>
  <c r="M86" i="2" l="1"/>
  <c r="J86" i="2"/>
  <c r="O86" i="2" l="1"/>
  <c r="Q86" i="2" s="1"/>
  <c r="K86" i="2"/>
  <c r="L86" i="2" s="1"/>
  <c r="N86" i="2" l="1"/>
  <c r="H87" i="2" l="1"/>
  <c r="G87" i="2"/>
  <c r="M87" i="2" l="1"/>
  <c r="J87" i="2"/>
  <c r="O87" i="2" l="1"/>
  <c r="Q87" i="2" s="1"/>
  <c r="K87" i="2"/>
  <c r="L87" i="2" s="1"/>
  <c r="N87" i="2" l="1"/>
  <c r="G88" i="2" l="1"/>
  <c r="H88" i="2"/>
  <c r="M88" i="2" l="1"/>
  <c r="J88" i="2"/>
  <c r="O88" i="2" l="1"/>
  <c r="Q88" i="2" s="1"/>
  <c r="K88" i="2"/>
  <c r="L88" i="2" s="1"/>
  <c r="N88" i="2" l="1"/>
  <c r="H89" i="2" l="1"/>
  <c r="G89" i="2"/>
  <c r="J89" i="2" l="1"/>
  <c r="M89" i="2"/>
  <c r="O89" i="2" l="1"/>
  <c r="Q89" i="2" s="1"/>
  <c r="K89" i="2"/>
  <c r="L89" i="2" s="1"/>
  <c r="N89" i="2" l="1"/>
  <c r="G90" i="2" l="1"/>
  <c r="H90" i="2"/>
  <c r="M90" i="2" l="1"/>
  <c r="J90" i="2"/>
  <c r="K90" i="2" l="1"/>
  <c r="L90" i="2" s="1"/>
  <c r="O90" i="2"/>
  <c r="Q90" i="2" s="1"/>
  <c r="N90" i="2" l="1"/>
  <c r="G91" i="2" l="1"/>
  <c r="H91" i="2"/>
  <c r="J91" i="2" l="1"/>
  <c r="M91" i="2"/>
  <c r="K91" i="2" l="1"/>
  <c r="L91" i="2" s="1"/>
  <c r="O91" i="2"/>
  <c r="Q91" i="2" s="1"/>
  <c r="N91" i="2" l="1"/>
  <c r="G92" i="2" l="1"/>
  <c r="H92" i="2"/>
  <c r="M92" i="2" l="1"/>
  <c r="J92" i="2"/>
  <c r="O92" i="2" l="1"/>
  <c r="Q92" i="2" s="1"/>
  <c r="K92" i="2"/>
  <c r="L92" i="2" s="1"/>
  <c r="N92" i="2" l="1"/>
  <c r="H93" i="2" l="1"/>
  <c r="G93" i="2"/>
  <c r="J93" i="2" l="1"/>
  <c r="M93" i="2"/>
  <c r="O93" i="2" l="1"/>
  <c r="Q93" i="2" s="1"/>
  <c r="K93" i="2"/>
  <c r="L93" i="2" s="1"/>
  <c r="N93" i="2" l="1"/>
  <c r="G94" i="2" l="1"/>
  <c r="H94" i="2"/>
  <c r="M94" i="2" l="1"/>
  <c r="J94" i="2"/>
  <c r="O94" i="2" l="1"/>
  <c r="Q94" i="2" s="1"/>
  <c r="K94" i="2"/>
  <c r="L94" i="2" s="1"/>
  <c r="N94" i="2" l="1"/>
  <c r="H95" i="2" l="1"/>
  <c r="G95" i="2"/>
  <c r="M95" i="2" l="1"/>
  <c r="J95" i="2"/>
  <c r="K95" i="2" l="1"/>
  <c r="L95" i="2" s="1"/>
  <c r="O95" i="2"/>
  <c r="Q95" i="2" s="1"/>
  <c r="N95" i="2" l="1"/>
  <c r="H96" i="2" l="1"/>
  <c r="G96" i="2"/>
  <c r="M96" i="2" l="1"/>
  <c r="J96" i="2"/>
  <c r="K96" i="2" l="1"/>
  <c r="L96" i="2" s="1"/>
  <c r="O96" i="2"/>
  <c r="Q96" i="2" s="1"/>
  <c r="N96" i="2" l="1"/>
  <c r="G97" i="2" l="1"/>
  <c r="H97" i="2"/>
  <c r="M97" i="2" l="1"/>
  <c r="J97" i="2"/>
  <c r="O97" i="2" l="1"/>
  <c r="Q97" i="2" s="1"/>
  <c r="K97" i="2"/>
  <c r="L97" i="2" s="1"/>
  <c r="N97" i="2" l="1"/>
  <c r="H98" i="2" l="1"/>
  <c r="G98" i="2"/>
  <c r="J98" i="2" l="1"/>
  <c r="M98" i="2"/>
  <c r="O98" i="2" l="1"/>
  <c r="Q98" i="2" s="1"/>
  <c r="K98" i="2"/>
  <c r="L98" i="2" s="1"/>
  <c r="N98" i="2" l="1"/>
  <c r="G99" i="2" l="1"/>
  <c r="H99" i="2"/>
  <c r="J99" i="2" l="1"/>
  <c r="M99" i="2"/>
  <c r="O99" i="2" l="1"/>
  <c r="Q99" i="2" s="1"/>
  <c r="K99" i="2"/>
  <c r="L99" i="2" s="1"/>
  <c r="N99" i="2" l="1"/>
  <c r="G100" i="2" l="1"/>
  <c r="H100" i="2"/>
  <c r="M100" i="2" l="1"/>
  <c r="J100" i="2"/>
  <c r="O100" i="2" l="1"/>
  <c r="Q100" i="2" s="1"/>
  <c r="K100" i="2"/>
  <c r="L100" i="2" s="1"/>
  <c r="N100" i="2" l="1"/>
  <c r="H101" i="2" l="1"/>
  <c r="G101" i="2"/>
  <c r="M101" i="2" l="1"/>
  <c r="J101" i="2"/>
  <c r="O101" i="2" l="1"/>
  <c r="Q101" i="2" s="1"/>
  <c r="K101" i="2"/>
  <c r="L101" i="2" s="1"/>
  <c r="N101" i="2" l="1"/>
  <c r="G102" i="2" l="1"/>
  <c r="H102" i="2"/>
  <c r="M102" i="2" l="1"/>
  <c r="J102" i="2"/>
  <c r="K102" i="2" l="1"/>
  <c r="L102" i="2" s="1"/>
  <c r="O102" i="2"/>
  <c r="Q102" i="2" s="1"/>
  <c r="N102" i="2" l="1"/>
  <c r="H103" i="2" l="1"/>
  <c r="G103" i="2"/>
  <c r="M103" i="2" l="1"/>
  <c r="J103" i="2"/>
  <c r="O103" i="2" l="1"/>
  <c r="Q103" i="2" s="1"/>
  <c r="K103" i="2"/>
  <c r="L103" i="2" s="1"/>
  <c r="N103" i="2" l="1"/>
  <c r="G104" i="2" l="1"/>
  <c r="H104" i="2"/>
  <c r="M104" i="2" l="1"/>
  <c r="J104" i="2"/>
  <c r="O104" i="2" l="1"/>
  <c r="Q104" i="2" s="1"/>
  <c r="K104" i="2"/>
  <c r="L104" i="2" s="1"/>
  <c r="N104" i="2" l="1"/>
  <c r="H105" i="2" l="1"/>
  <c r="G105" i="2"/>
  <c r="J105" i="2" l="1"/>
  <c r="M105" i="2"/>
  <c r="K105" i="2" l="1"/>
  <c r="L105" i="2" s="1"/>
  <c r="O105" i="2"/>
  <c r="Q105" i="2" s="1"/>
  <c r="N105" i="2" l="1"/>
  <c r="G106" i="2" l="1"/>
  <c r="H106" i="2"/>
  <c r="M106" i="2" l="1"/>
  <c r="J106" i="2"/>
  <c r="O106" i="2" l="1"/>
  <c r="Q106" i="2" s="1"/>
  <c r="K106" i="2"/>
  <c r="L106" i="2" s="1"/>
  <c r="N106" i="2" l="1"/>
  <c r="H107" i="2" l="1"/>
  <c r="G107" i="2"/>
  <c r="J107" i="2" l="1"/>
  <c r="M107" i="2"/>
  <c r="O107" i="2" l="1"/>
  <c r="Q107" i="2" s="1"/>
  <c r="K107" i="2"/>
  <c r="L107" i="2" s="1"/>
  <c r="N107" i="2" l="1"/>
  <c r="G108" i="2" l="1"/>
  <c r="H108" i="2"/>
  <c r="J108" i="2" l="1"/>
  <c r="M108" i="2"/>
  <c r="K108" i="2" l="1"/>
  <c r="L108" i="2" s="1"/>
  <c r="O108" i="2"/>
  <c r="Q108" i="2" s="1"/>
  <c r="N108" i="2" l="1"/>
  <c r="H109" i="2" l="1"/>
  <c r="G109" i="2"/>
  <c r="M109" i="2" l="1"/>
  <c r="J109" i="2"/>
  <c r="K109" i="2" l="1"/>
  <c r="L109" i="2" s="1"/>
  <c r="O109" i="2"/>
  <c r="Q109" i="2" s="1"/>
  <c r="N109" i="2" l="1"/>
  <c r="G110" i="2" l="1"/>
  <c r="H110" i="2"/>
  <c r="M110" i="2" l="1"/>
  <c r="J110" i="2"/>
  <c r="O110" i="2" l="1"/>
  <c r="Q110" i="2" s="1"/>
  <c r="K110" i="2"/>
  <c r="L110" i="2" s="1"/>
  <c r="N110" i="2" l="1"/>
  <c r="H111" i="2" l="1"/>
  <c r="G111" i="2"/>
  <c r="M111" i="2" l="1"/>
  <c r="J111" i="2"/>
  <c r="K111" i="2" l="1"/>
  <c r="L111" i="2" s="1"/>
  <c r="O111" i="2"/>
  <c r="Q111" i="2" s="1"/>
  <c r="N111" i="2" l="1"/>
  <c r="G112" i="2" l="1"/>
  <c r="H112" i="2"/>
  <c r="M112" i="2" l="1"/>
  <c r="J112" i="2"/>
  <c r="O112" i="2" l="1"/>
  <c r="Q112" i="2" s="1"/>
  <c r="K112" i="2"/>
  <c r="L112" i="2" s="1"/>
  <c r="N112" i="2" l="1"/>
  <c r="G113" i="2" l="1"/>
  <c r="H113" i="2"/>
  <c r="M113" i="2" l="1"/>
  <c r="J113" i="2"/>
  <c r="O113" i="2" l="1"/>
  <c r="Q113" i="2" s="1"/>
  <c r="K113" i="2"/>
  <c r="L113" i="2" s="1"/>
  <c r="N113" i="2" l="1"/>
  <c r="G114" i="2" l="1"/>
  <c r="H114" i="2"/>
  <c r="M114" i="2" l="1"/>
  <c r="J114" i="2"/>
  <c r="O114" i="2" l="1"/>
  <c r="Q114" i="2" s="1"/>
  <c r="K114" i="2"/>
  <c r="L114" i="2" s="1"/>
  <c r="N114" i="2" l="1"/>
  <c r="H115" i="2" l="1"/>
  <c r="G115" i="2"/>
  <c r="J115" i="2" l="1"/>
  <c r="M115" i="2"/>
  <c r="K115" i="2" l="1"/>
  <c r="L115" i="2" s="1"/>
  <c r="O115" i="2"/>
  <c r="Q115" i="2" s="1"/>
  <c r="N115" i="2" l="1"/>
  <c r="G116" i="2" l="1"/>
  <c r="H116" i="2"/>
  <c r="M116" i="2" l="1"/>
  <c r="J116" i="2"/>
  <c r="O116" i="2" l="1"/>
  <c r="Q116" i="2" s="1"/>
  <c r="K116" i="2"/>
  <c r="L116" i="2" s="1"/>
  <c r="N116" i="2" l="1"/>
  <c r="H117" i="2" l="1"/>
  <c r="G117" i="2"/>
  <c r="J117" i="2" l="1"/>
  <c r="M117" i="2"/>
  <c r="K117" i="2" l="1"/>
  <c r="L117" i="2" s="1"/>
  <c r="O117" i="2"/>
  <c r="Q117" i="2" s="1"/>
  <c r="N117" i="2" l="1"/>
  <c r="G118" i="2" l="1"/>
  <c r="H118" i="2"/>
  <c r="M118" i="2" l="1"/>
  <c r="J118" i="2"/>
  <c r="K118" i="2" l="1"/>
  <c r="L118" i="2" s="1"/>
  <c r="O118" i="2"/>
  <c r="Q118" i="2" s="1"/>
  <c r="N118" i="2" l="1"/>
  <c r="H119" i="2" l="1"/>
  <c r="G119" i="2"/>
  <c r="M119" i="2" l="1"/>
  <c r="J119" i="2"/>
  <c r="O119" i="2" l="1"/>
  <c r="Q119" i="2" s="1"/>
  <c r="K119" i="2"/>
  <c r="L119" i="2" s="1"/>
  <c r="N119" i="2" l="1"/>
  <c r="G120" i="2" l="1"/>
  <c r="H120" i="2"/>
  <c r="M120" i="2" l="1"/>
  <c r="J120" i="2"/>
  <c r="O120" i="2" l="1"/>
  <c r="Q120" i="2" s="1"/>
  <c r="K120" i="2"/>
  <c r="L120" i="2" s="1"/>
  <c r="N120" i="2" l="1"/>
  <c r="G121" i="2" l="1"/>
  <c r="H121" i="2"/>
  <c r="M121" i="2" l="1"/>
  <c r="J121" i="2"/>
  <c r="O121" i="2" l="1"/>
  <c r="Q121" i="2" s="1"/>
  <c r="K121" i="2"/>
  <c r="L121" i="2" s="1"/>
  <c r="N121" i="2" l="1"/>
  <c r="G122" i="2" l="1"/>
  <c r="H122" i="2"/>
  <c r="M122" i="2" l="1"/>
  <c r="J122" i="2"/>
  <c r="O122" i="2" l="1"/>
  <c r="Q122" i="2" s="1"/>
  <c r="K122" i="2"/>
  <c r="L122" i="2" s="1"/>
  <c r="N122" i="2" l="1"/>
  <c r="H123" i="2" l="1"/>
  <c r="G123" i="2"/>
  <c r="M123" i="2" l="1"/>
  <c r="J123" i="2"/>
  <c r="O123" i="2" l="1"/>
  <c r="Q123" i="2" s="1"/>
  <c r="K123" i="2"/>
  <c r="L123" i="2" s="1"/>
  <c r="N123" i="2" l="1"/>
  <c r="G124" i="2" l="1"/>
  <c r="H124" i="2"/>
  <c r="M124" i="2" l="1"/>
  <c r="J124" i="2"/>
  <c r="K124" i="2" l="1"/>
  <c r="L124" i="2" s="1"/>
  <c r="O124" i="2"/>
  <c r="Q124" i="2" s="1"/>
  <c r="N124" i="2" l="1"/>
  <c r="H125" i="2" l="1"/>
  <c r="G125" i="2"/>
  <c r="M125" i="2" l="1"/>
  <c r="J125" i="2"/>
  <c r="K125" i="2" l="1"/>
  <c r="L125" i="2" s="1"/>
  <c r="O125" i="2"/>
  <c r="Q125" i="2" s="1"/>
  <c r="N125" i="2" l="1"/>
  <c r="G126" i="2" l="1"/>
  <c r="H126" i="2"/>
  <c r="M126" i="2" l="1"/>
  <c r="J126" i="2"/>
  <c r="O126" i="2" l="1"/>
  <c r="Q126" i="2" s="1"/>
  <c r="K126" i="2"/>
  <c r="L126" i="2" s="1"/>
  <c r="N126" i="2" l="1"/>
  <c r="H127" i="2" l="1"/>
  <c r="G127" i="2"/>
  <c r="J127" i="2" l="1"/>
  <c r="M127" i="2"/>
  <c r="O127" i="2" l="1"/>
  <c r="Q127" i="2" s="1"/>
  <c r="K127" i="2"/>
  <c r="L127" i="2" s="1"/>
  <c r="N127" i="2" l="1"/>
  <c r="G128" i="2" l="1"/>
  <c r="H128" i="2"/>
  <c r="M128" i="2" l="1"/>
  <c r="J128" i="2"/>
  <c r="O128" i="2" l="1"/>
  <c r="Q128" i="2" s="1"/>
  <c r="K128" i="2"/>
  <c r="L128" i="2" s="1"/>
  <c r="N128" i="2" l="1"/>
  <c r="G129" i="2" l="1"/>
  <c r="H129" i="2"/>
  <c r="M129" i="2" l="1"/>
  <c r="J129" i="2"/>
  <c r="O129" i="2" l="1"/>
  <c r="Q129" i="2" s="1"/>
  <c r="K129" i="2"/>
  <c r="L129" i="2" s="1"/>
  <c r="N129" i="2" l="1"/>
  <c r="G130" i="2" l="1"/>
  <c r="H130" i="2"/>
  <c r="J130" i="2" l="1"/>
  <c r="M130" i="2"/>
  <c r="O130" i="2" l="1"/>
  <c r="Q130" i="2" s="1"/>
  <c r="K130" i="2"/>
  <c r="L130" i="2" s="1"/>
  <c r="N130" i="2" l="1"/>
  <c r="H131" i="2" l="1"/>
  <c r="G131" i="2"/>
  <c r="J131" i="2" l="1"/>
  <c r="M131" i="2"/>
  <c r="K131" i="2" l="1"/>
  <c r="L131" i="2" s="1"/>
  <c r="O131" i="2"/>
  <c r="Q131" i="2" s="1"/>
  <c r="N131" i="2" l="1"/>
  <c r="G132" i="2" l="1"/>
  <c r="H132" i="2"/>
  <c r="M132" i="2" l="1"/>
  <c r="J132" i="2"/>
  <c r="O132" i="2" l="1"/>
  <c r="Q132" i="2" s="1"/>
  <c r="K132" i="2"/>
  <c r="L132" i="2" s="1"/>
  <c r="N132" i="2" l="1"/>
  <c r="H133" i="2" l="1"/>
  <c r="G133" i="2"/>
  <c r="M133" i="2" l="1"/>
  <c r="J133" i="2"/>
  <c r="O133" i="2" l="1"/>
  <c r="Q133" i="2" s="1"/>
  <c r="K133" i="2"/>
  <c r="L133" i="2" s="1"/>
  <c r="N133" i="2" l="1"/>
  <c r="G134" i="2" l="1"/>
  <c r="H134" i="2"/>
  <c r="J134" i="2" l="1"/>
  <c r="M134" i="2"/>
  <c r="O134" i="2" l="1"/>
  <c r="Q134" i="2" s="1"/>
  <c r="K134" i="2"/>
  <c r="L134" i="2" s="1"/>
  <c r="N134" i="2" l="1"/>
  <c r="G135" i="2" l="1"/>
  <c r="H135" i="2"/>
  <c r="M135" i="2" l="1"/>
  <c r="J135" i="2"/>
  <c r="O135" i="2" l="1"/>
  <c r="Q135" i="2" s="1"/>
  <c r="K135" i="2"/>
  <c r="L135" i="2" s="1"/>
  <c r="N135" i="2" l="1"/>
  <c r="G136" i="2" l="1"/>
  <c r="H136" i="2"/>
  <c r="M136" i="2" l="1"/>
  <c r="J136" i="2"/>
  <c r="O136" i="2" l="1"/>
  <c r="Q136" i="2" s="1"/>
  <c r="K136" i="2"/>
  <c r="L136" i="2" s="1"/>
  <c r="N136" i="2" l="1"/>
  <c r="G137" i="2" l="1"/>
  <c r="H137" i="2"/>
  <c r="M137" i="2" l="1"/>
  <c r="J137" i="2"/>
  <c r="K137" i="2" l="1"/>
  <c r="L137" i="2" s="1"/>
  <c r="O137" i="2"/>
  <c r="Q137" i="2" s="1"/>
  <c r="N137" i="2" l="1"/>
  <c r="G138" i="2" l="1"/>
  <c r="H138" i="2"/>
  <c r="M138" i="2" l="1"/>
  <c r="J138" i="2"/>
  <c r="O138" i="2" l="1"/>
  <c r="Q138" i="2" s="1"/>
  <c r="K138" i="2"/>
  <c r="L138" i="2" s="1"/>
  <c r="N138" i="2" l="1"/>
  <c r="G139" i="2" l="1"/>
  <c r="H139" i="2"/>
  <c r="J139" i="2" l="1"/>
  <c r="M139" i="2"/>
  <c r="O139" i="2" l="1"/>
  <c r="Q139" i="2" s="1"/>
  <c r="K139" i="2"/>
  <c r="L139" i="2" s="1"/>
  <c r="N139" i="2" l="1"/>
  <c r="H140" i="2" l="1"/>
  <c r="G140" i="2"/>
  <c r="J140" i="2" l="1"/>
  <c r="M140" i="2"/>
  <c r="O140" i="2" l="1"/>
  <c r="Q140" i="2" s="1"/>
  <c r="K140" i="2"/>
  <c r="L140" i="2" s="1"/>
  <c r="N140" i="2" l="1"/>
  <c r="G141" i="2" l="1"/>
  <c r="H141" i="2"/>
  <c r="M141" i="2" l="1"/>
  <c r="J141" i="2"/>
  <c r="O141" i="2" l="1"/>
  <c r="Q141" i="2" s="1"/>
  <c r="K141" i="2"/>
  <c r="L141" i="2" s="1"/>
  <c r="N141" i="2" l="1"/>
  <c r="G142" i="2" l="1"/>
  <c r="H142" i="2"/>
  <c r="J142" i="2" l="1"/>
  <c r="M142" i="2"/>
  <c r="O142" i="2" l="1"/>
  <c r="Q142" i="2" s="1"/>
  <c r="K142" i="2"/>
  <c r="L142" i="2" s="1"/>
  <c r="N142" i="2" l="1"/>
  <c r="G143" i="2" l="1"/>
  <c r="H143" i="2"/>
  <c r="M143" i="2" l="1"/>
  <c r="J143" i="2"/>
  <c r="K143" i="2" l="1"/>
  <c r="L143" i="2" s="1"/>
  <c r="O143" i="2"/>
  <c r="Q143" i="2" s="1"/>
  <c r="N143" i="2" l="1"/>
  <c r="H144" i="2" l="1"/>
  <c r="G144" i="2"/>
  <c r="M144" i="2" l="1"/>
  <c r="J144" i="2"/>
  <c r="K144" i="2" l="1"/>
  <c r="L144" i="2" s="1"/>
  <c r="O144" i="2"/>
  <c r="Q144" i="2" s="1"/>
  <c r="N144" i="2" l="1"/>
  <c r="G145" i="2" l="1"/>
  <c r="H145" i="2"/>
  <c r="M145" i="2" l="1"/>
  <c r="J145" i="2"/>
  <c r="O145" i="2" l="1"/>
  <c r="Q145" i="2" s="1"/>
  <c r="K145" i="2"/>
  <c r="L145" i="2" s="1"/>
  <c r="N145" i="2" l="1"/>
  <c r="G146" i="2" l="1"/>
  <c r="H146" i="2"/>
  <c r="M146" i="2" l="1"/>
  <c r="J146" i="2"/>
  <c r="O146" i="2" l="1"/>
  <c r="Q146" i="2" s="1"/>
  <c r="K146" i="2"/>
  <c r="L146" i="2" s="1"/>
  <c r="N146" i="2" l="1"/>
  <c r="H147" i="2" l="1"/>
  <c r="G147" i="2"/>
  <c r="M147" i="2" l="1"/>
  <c r="J147" i="2"/>
  <c r="K147" i="2" l="1"/>
  <c r="L147" i="2" s="1"/>
  <c r="O147" i="2"/>
  <c r="Q147" i="2" s="1"/>
  <c r="N147" i="2" l="1"/>
  <c r="H148" i="2" l="1"/>
  <c r="G148" i="2"/>
  <c r="M148" i="2" l="1"/>
  <c r="J148" i="2"/>
  <c r="O148" i="2" l="1"/>
  <c r="Q148" i="2" s="1"/>
  <c r="K148" i="2"/>
  <c r="L148" i="2" s="1"/>
  <c r="N148" i="2" l="1"/>
  <c r="G149" i="2" l="1"/>
  <c r="H149" i="2"/>
  <c r="M149" i="2" l="1"/>
  <c r="J149" i="2"/>
  <c r="K149" i="2" l="1"/>
  <c r="L149" i="2" s="1"/>
  <c r="O149" i="2"/>
  <c r="Q149" i="2" s="1"/>
  <c r="N149" i="2" l="1"/>
  <c r="H150" i="2" l="1"/>
  <c r="G150" i="2"/>
  <c r="M150" i="2" l="1"/>
  <c r="J150" i="2"/>
  <c r="K150" i="2" l="1"/>
  <c r="L150" i="2" s="1"/>
  <c r="O150" i="2"/>
  <c r="Q150" i="2" s="1"/>
  <c r="N150" i="2" l="1"/>
  <c r="G151" i="2" l="1"/>
  <c r="H151" i="2"/>
  <c r="J151" i="2" l="1"/>
  <c r="M151" i="2"/>
  <c r="O151" i="2" l="1"/>
  <c r="Q151" i="2" s="1"/>
  <c r="K151" i="2"/>
  <c r="L151" i="2" s="1"/>
  <c r="N151" i="2" l="1"/>
  <c r="H152" i="2" l="1"/>
  <c r="G152" i="2"/>
  <c r="M152" i="2" l="1"/>
  <c r="J152" i="2"/>
  <c r="O152" i="2" l="1"/>
  <c r="Q152" i="2" s="1"/>
  <c r="K152" i="2"/>
  <c r="L152" i="2" s="1"/>
  <c r="N152" i="2" l="1"/>
  <c r="G153" i="2" l="1"/>
  <c r="H153" i="2"/>
  <c r="M153" i="2" l="1"/>
  <c r="J153" i="2"/>
  <c r="K153" i="2" l="1"/>
  <c r="L153" i="2" s="1"/>
  <c r="O153" i="2"/>
  <c r="Q153" i="2" s="1"/>
  <c r="N153" i="2" l="1"/>
  <c r="G154" i="2" l="1"/>
  <c r="H154" i="2"/>
  <c r="J154" i="2" l="1"/>
  <c r="M154" i="2"/>
  <c r="K154" i="2" l="1"/>
  <c r="L154" i="2" s="1"/>
  <c r="O154" i="2"/>
  <c r="Q154" i="2" s="1"/>
  <c r="N154" i="2" l="1"/>
  <c r="H155" i="2" l="1"/>
  <c r="G155" i="2"/>
  <c r="M155" i="2" l="1"/>
  <c r="J155" i="2"/>
  <c r="O155" i="2" l="1"/>
  <c r="Q155" i="2" s="1"/>
  <c r="K155" i="2"/>
  <c r="L155" i="2" s="1"/>
  <c r="N155" i="2" l="1"/>
  <c r="G156" i="2" l="1"/>
  <c r="H156" i="2"/>
  <c r="J156" i="2" l="1"/>
  <c r="M156" i="2"/>
  <c r="K156" i="2" l="1"/>
  <c r="L156" i="2" s="1"/>
  <c r="O156" i="2"/>
  <c r="Q156" i="2" s="1"/>
  <c r="N156" i="2" l="1"/>
  <c r="H157" i="2" l="1"/>
  <c r="G157" i="2"/>
  <c r="M157" i="2" l="1"/>
  <c r="J157" i="2"/>
  <c r="K157" i="2" l="1"/>
  <c r="L157" i="2" s="1"/>
  <c r="O157" i="2"/>
  <c r="Q157" i="2" s="1"/>
  <c r="N157" i="2" l="1"/>
  <c r="G158" i="2" l="1"/>
  <c r="H158" i="2"/>
  <c r="M158" i="2" l="1"/>
  <c r="J158" i="2"/>
  <c r="K158" i="2" l="1"/>
  <c r="L158" i="2" s="1"/>
  <c r="O158" i="2"/>
  <c r="Q158" i="2" s="1"/>
  <c r="N158" i="2" l="1"/>
  <c r="H159" i="2" l="1"/>
  <c r="G159" i="2"/>
  <c r="M159" i="2" l="1"/>
  <c r="J159" i="2"/>
  <c r="O159" i="2" l="1"/>
  <c r="Q159" i="2" s="1"/>
  <c r="K159" i="2"/>
  <c r="L159" i="2" s="1"/>
  <c r="N159" i="2" l="1"/>
  <c r="G160" i="2" l="1"/>
  <c r="H160" i="2"/>
  <c r="M160" i="2" l="1"/>
  <c r="J160" i="2"/>
  <c r="O160" i="2" l="1"/>
  <c r="Q160" i="2" s="1"/>
  <c r="K160" i="2"/>
  <c r="L160" i="2" s="1"/>
  <c r="N160" i="2" l="1"/>
  <c r="G161" i="2" l="1"/>
  <c r="H161" i="2"/>
  <c r="M161" i="2" l="1"/>
  <c r="J161" i="2"/>
  <c r="O161" i="2" l="1"/>
  <c r="Q161" i="2" s="1"/>
  <c r="K161" i="2"/>
  <c r="L161" i="2" s="1"/>
  <c r="N161" i="2" l="1"/>
  <c r="H162" i="2" l="1"/>
  <c r="G162" i="2"/>
  <c r="M162" i="2" l="1"/>
  <c r="J162" i="2"/>
  <c r="O162" i="2" l="1"/>
  <c r="Q162" i="2" s="1"/>
  <c r="K162" i="2"/>
  <c r="L162" i="2" s="1"/>
  <c r="N162" i="2" l="1"/>
  <c r="G163" i="2" l="1"/>
  <c r="H163" i="2"/>
  <c r="M163" i="2" l="1"/>
  <c r="J163" i="2"/>
  <c r="O163" i="2" l="1"/>
  <c r="Q163" i="2" s="1"/>
  <c r="K163" i="2"/>
  <c r="L163" i="2" s="1"/>
  <c r="N163" i="2" l="1"/>
  <c r="G164" i="2" l="1"/>
  <c r="H164" i="2"/>
  <c r="M164" i="2" l="1"/>
  <c r="J164" i="2"/>
  <c r="K164" i="2" l="1"/>
  <c r="L164" i="2" s="1"/>
  <c r="O164" i="2"/>
  <c r="Q164" i="2" s="1"/>
  <c r="N164" i="2" l="1"/>
  <c r="G165" i="2" l="1"/>
  <c r="H165" i="2"/>
  <c r="J165" i="2" l="1"/>
  <c r="M165" i="2"/>
  <c r="O165" i="2" l="1"/>
  <c r="Q165" i="2" s="1"/>
  <c r="K165" i="2"/>
  <c r="L165" i="2" s="1"/>
  <c r="N165" i="2" l="1"/>
  <c r="H166" i="2" l="1"/>
  <c r="G166" i="2"/>
  <c r="M166" i="2" l="1"/>
  <c r="J166" i="2"/>
  <c r="K166" i="2" l="1"/>
  <c r="L166" i="2" s="1"/>
  <c r="O166" i="2"/>
  <c r="Q166" i="2" s="1"/>
  <c r="N166" i="2" l="1"/>
  <c r="G167" i="2" l="1"/>
  <c r="H167" i="2"/>
  <c r="M167" i="2" l="1"/>
  <c r="J167" i="2"/>
  <c r="O167" i="2" l="1"/>
  <c r="Q167" i="2" s="1"/>
  <c r="K167" i="2"/>
  <c r="L167" i="2" s="1"/>
  <c r="N167" i="2" l="1"/>
  <c r="H168" i="2" l="1"/>
  <c r="G168" i="2"/>
  <c r="J168" i="2" l="1"/>
  <c r="M168" i="2"/>
  <c r="O168" i="2" l="1"/>
  <c r="Q168" i="2" s="1"/>
  <c r="K168" i="2"/>
  <c r="L168" i="2" s="1"/>
  <c r="N168" i="2" l="1"/>
  <c r="G169" i="2" l="1"/>
  <c r="H169" i="2"/>
  <c r="M169" i="2" l="1"/>
  <c r="J169" i="2"/>
  <c r="O169" i="2" l="1"/>
  <c r="Q169" i="2" s="1"/>
  <c r="K169" i="2"/>
  <c r="L169" i="2" s="1"/>
  <c r="N169" i="2" l="1"/>
  <c r="H170" i="2" l="1"/>
  <c r="G170" i="2"/>
  <c r="M170" i="2" l="1"/>
  <c r="J170" i="2"/>
  <c r="K170" i="2" l="1"/>
  <c r="L170" i="2" s="1"/>
  <c r="O170" i="2"/>
  <c r="Q170" i="2" s="1"/>
  <c r="N170" i="2" l="1"/>
  <c r="G171" i="2" l="1"/>
  <c r="H171" i="2"/>
  <c r="M171" i="2" l="1"/>
  <c r="J171" i="2"/>
  <c r="O171" i="2" l="1"/>
  <c r="Q171" i="2" s="1"/>
  <c r="K171" i="2"/>
  <c r="L171" i="2" s="1"/>
  <c r="N171" i="2" l="1"/>
  <c r="H172" i="2" l="1"/>
  <c r="G172" i="2"/>
  <c r="M172" i="2" l="1"/>
  <c r="J172" i="2"/>
  <c r="O172" i="2" l="1"/>
  <c r="Q172" i="2" s="1"/>
  <c r="K172" i="2"/>
  <c r="L172" i="2" s="1"/>
  <c r="N172" i="2" l="1"/>
  <c r="G173" i="2" l="1"/>
  <c r="H173" i="2"/>
  <c r="M173" i="2" l="1"/>
  <c r="J173" i="2"/>
  <c r="O173" i="2" l="1"/>
  <c r="Q173" i="2" s="1"/>
  <c r="K173" i="2"/>
  <c r="L173" i="2" s="1"/>
  <c r="N173" i="2" l="1"/>
  <c r="H174" i="2" l="1"/>
  <c r="G174" i="2"/>
  <c r="M174" i="2" l="1"/>
  <c r="J174" i="2"/>
  <c r="O174" i="2" l="1"/>
  <c r="Q174" i="2" s="1"/>
  <c r="K174" i="2"/>
  <c r="L174" i="2" s="1"/>
  <c r="N174" i="2" l="1"/>
  <c r="G175" i="2" l="1"/>
  <c r="H175" i="2"/>
  <c r="M175" i="2" l="1"/>
  <c r="J175" i="2"/>
  <c r="K175" i="2" l="1"/>
  <c r="L175" i="2" s="1"/>
  <c r="O175" i="2"/>
  <c r="Q175" i="2" s="1"/>
  <c r="N175" i="2" l="1"/>
  <c r="H176" i="2" l="1"/>
  <c r="G176" i="2"/>
  <c r="M176" i="2" l="1"/>
  <c r="J176" i="2"/>
  <c r="O176" i="2" l="1"/>
  <c r="Q176" i="2" s="1"/>
  <c r="K176" i="2"/>
  <c r="L176" i="2" s="1"/>
  <c r="N176" i="2" l="1"/>
  <c r="G177" i="2" l="1"/>
  <c r="H177" i="2"/>
  <c r="M177" i="2" l="1"/>
  <c r="J177" i="2"/>
  <c r="O177" i="2" l="1"/>
  <c r="Q177" i="2" s="1"/>
  <c r="K177" i="2"/>
  <c r="L177" i="2" s="1"/>
  <c r="N177" i="2" l="1"/>
  <c r="G178" i="2" l="1"/>
  <c r="H178" i="2"/>
  <c r="J178" i="2" l="1"/>
  <c r="M178" i="2"/>
  <c r="O178" i="2" l="1"/>
  <c r="Q178" i="2" s="1"/>
  <c r="K178" i="2"/>
  <c r="L178" i="2" s="1"/>
  <c r="N178" i="2" l="1"/>
  <c r="G179" i="2" l="1"/>
  <c r="H179" i="2"/>
  <c r="J179" i="2" l="1"/>
  <c r="M179" i="2"/>
  <c r="O179" i="2" l="1"/>
  <c r="Q179" i="2" s="1"/>
  <c r="K179" i="2"/>
  <c r="L179" i="2" s="1"/>
  <c r="N179" i="2" l="1"/>
  <c r="H180" i="2" l="1"/>
  <c r="G180" i="2"/>
  <c r="M180" i="2" l="1"/>
  <c r="J180" i="2"/>
  <c r="O180" i="2" l="1"/>
  <c r="Q180" i="2" s="1"/>
  <c r="K180" i="2"/>
  <c r="L180" i="2" s="1"/>
  <c r="N180" i="2" l="1"/>
  <c r="G181" i="2" l="1"/>
  <c r="H181" i="2"/>
  <c r="M181" i="2" l="1"/>
  <c r="J181" i="2"/>
  <c r="O181" i="2" l="1"/>
  <c r="Q181" i="2" s="1"/>
  <c r="K181" i="2"/>
  <c r="L181" i="2" s="1"/>
  <c r="N181" i="2" l="1"/>
  <c r="H182" i="2" l="1"/>
  <c r="G182" i="2"/>
  <c r="M182" i="2" l="1"/>
  <c r="J182" i="2"/>
  <c r="K182" i="2" l="1"/>
  <c r="L182" i="2" s="1"/>
  <c r="O182" i="2"/>
  <c r="Q182" i="2" s="1"/>
  <c r="N182" i="2" l="1"/>
  <c r="G183" i="2" l="1"/>
  <c r="H183" i="2"/>
  <c r="M183" i="2" l="1"/>
  <c r="J183" i="2"/>
  <c r="O183" i="2" l="1"/>
  <c r="Q183" i="2" s="1"/>
  <c r="K183" i="2"/>
  <c r="L183" i="2" s="1"/>
  <c r="N183" i="2" l="1"/>
  <c r="H184" i="2" l="1"/>
  <c r="G184" i="2"/>
  <c r="M184" i="2" l="1"/>
  <c r="J184" i="2"/>
  <c r="O184" i="2" l="1"/>
  <c r="Q184" i="2" s="1"/>
  <c r="K184" i="2"/>
  <c r="L184" i="2" s="1"/>
  <c r="N184" i="2" l="1"/>
  <c r="G185" i="2" l="1"/>
  <c r="H185" i="2"/>
  <c r="M185" i="2" l="1"/>
  <c r="J185" i="2"/>
  <c r="O185" i="2" l="1"/>
  <c r="Q185" i="2" s="1"/>
  <c r="K185" i="2"/>
  <c r="L185" i="2" s="1"/>
  <c r="N185" i="2" l="1"/>
  <c r="H186" i="2" l="1"/>
  <c r="G186" i="2"/>
  <c r="J186" i="2" l="1"/>
  <c r="M186" i="2"/>
  <c r="O186" i="2" l="1"/>
  <c r="Q186" i="2" s="1"/>
  <c r="K186" i="2"/>
  <c r="L186" i="2" s="1"/>
  <c r="N186" i="2" l="1"/>
  <c r="H187" i="2" l="1"/>
  <c r="G187" i="2"/>
  <c r="M187" i="2" l="1"/>
  <c r="J187" i="2"/>
  <c r="K187" i="2" l="1"/>
  <c r="L187" i="2" s="1"/>
  <c r="O187" i="2"/>
  <c r="Q187" i="2" s="1"/>
  <c r="N187" i="2" l="1"/>
  <c r="G188" i="2" l="1"/>
  <c r="H188" i="2"/>
  <c r="M188" i="2" l="1"/>
  <c r="J188" i="2"/>
  <c r="K188" i="2" l="1"/>
  <c r="L188" i="2" s="1"/>
  <c r="O188" i="2"/>
  <c r="Q188" i="2" s="1"/>
  <c r="N188" i="2" l="1"/>
  <c r="G189" i="2" l="1"/>
  <c r="H189" i="2"/>
  <c r="J189" i="2" l="1"/>
  <c r="M189" i="2"/>
  <c r="K189" i="2" l="1"/>
  <c r="L189" i="2" s="1"/>
  <c r="O189" i="2"/>
  <c r="Q189" i="2" s="1"/>
  <c r="N189" i="2" l="1"/>
  <c r="H190" i="2" l="1"/>
  <c r="G190" i="2"/>
  <c r="M190" i="2" l="1"/>
  <c r="J190" i="2"/>
  <c r="O190" i="2" l="1"/>
  <c r="Q190" i="2" s="1"/>
  <c r="K190" i="2"/>
  <c r="L190" i="2" s="1"/>
  <c r="N190" i="2" l="1"/>
  <c r="G191" i="2" l="1"/>
  <c r="H191" i="2"/>
  <c r="M191" i="2" l="1"/>
  <c r="J191" i="2"/>
  <c r="O191" i="2" l="1"/>
  <c r="Q191" i="2" s="1"/>
  <c r="K191" i="2"/>
  <c r="L191" i="2" s="1"/>
  <c r="N191" i="2" l="1"/>
  <c r="H192" i="2" l="1"/>
  <c r="G192" i="2"/>
  <c r="J192" i="2" l="1"/>
  <c r="M192" i="2"/>
  <c r="O192" i="2" l="1"/>
  <c r="Q192" i="2" s="1"/>
  <c r="K192" i="2"/>
  <c r="L192" i="2" s="1"/>
  <c r="N192" i="2" l="1"/>
  <c r="G193" i="2" l="1"/>
  <c r="H193" i="2"/>
  <c r="J193" i="2" l="1"/>
  <c r="M193" i="2"/>
  <c r="O193" i="2" l="1"/>
  <c r="Q193" i="2" s="1"/>
  <c r="K193" i="2"/>
  <c r="L193" i="2" s="1"/>
  <c r="N193" i="2" l="1"/>
  <c r="G194" i="2" l="1"/>
  <c r="H194" i="2"/>
  <c r="J194" i="2" l="1"/>
  <c r="M194" i="2"/>
  <c r="O194" i="2" l="1"/>
  <c r="Q194" i="2" s="1"/>
  <c r="K194" i="2"/>
  <c r="L194" i="2" s="1"/>
  <c r="N194" i="2" l="1"/>
  <c r="H195" i="2" l="1"/>
  <c r="G195" i="2"/>
  <c r="J195" i="2" l="1"/>
  <c r="M195" i="2"/>
  <c r="O195" i="2" l="1"/>
  <c r="Q195" i="2" s="1"/>
  <c r="K195" i="2"/>
  <c r="L195" i="2" s="1"/>
  <c r="N195" i="2" l="1"/>
  <c r="G196" i="2" l="1"/>
  <c r="H196" i="2"/>
  <c r="M196" i="2" l="1"/>
  <c r="J196" i="2"/>
  <c r="K196" i="2" l="1"/>
  <c r="L196" i="2" s="1"/>
  <c r="O196" i="2"/>
  <c r="Q196" i="2" s="1"/>
  <c r="N196" i="2" l="1"/>
  <c r="G197" i="2" l="1"/>
  <c r="H197" i="2"/>
  <c r="M197" i="2" l="1"/>
  <c r="J197" i="2"/>
  <c r="O197" i="2" l="1"/>
  <c r="Q197" i="2" s="1"/>
  <c r="K197" i="2"/>
  <c r="L197" i="2" s="1"/>
  <c r="N197" i="2" l="1"/>
  <c r="G198" i="2" l="1"/>
  <c r="H198" i="2"/>
  <c r="M198" i="2" l="1"/>
  <c r="J198" i="2"/>
  <c r="K198" i="2" l="1"/>
  <c r="L198" i="2" s="1"/>
  <c r="O198" i="2"/>
  <c r="Q198" i="2" s="1"/>
  <c r="N198" i="2" l="1"/>
  <c r="G199" i="2" l="1"/>
  <c r="H199" i="2"/>
  <c r="M199" i="2" l="1"/>
  <c r="J199" i="2"/>
  <c r="O199" i="2" l="1"/>
  <c r="Q199" i="2" s="1"/>
  <c r="K199" i="2"/>
  <c r="L199" i="2" s="1"/>
  <c r="N199" i="2" l="1"/>
  <c r="H200" i="2" l="1"/>
  <c r="G200" i="2"/>
  <c r="M200" i="2" l="1"/>
  <c r="J200" i="2"/>
  <c r="O200" i="2" l="1"/>
  <c r="Q200" i="2" s="1"/>
  <c r="K200" i="2"/>
  <c r="L200" i="2" s="1"/>
  <c r="N200" i="2" l="1"/>
  <c r="G201" i="2" l="1"/>
  <c r="H201" i="2"/>
  <c r="M201" i="2" l="1"/>
  <c r="J201" i="2"/>
  <c r="O201" i="2" l="1"/>
  <c r="Q201" i="2" s="1"/>
  <c r="K201" i="2"/>
  <c r="L201" i="2" s="1"/>
  <c r="N201" i="2" l="1"/>
  <c r="H202" i="2" l="1"/>
  <c r="G202" i="2"/>
  <c r="J202" i="2" l="1"/>
  <c r="M202" i="2"/>
  <c r="O202" i="2" l="1"/>
  <c r="Q202" i="2" s="1"/>
  <c r="K202" i="2"/>
  <c r="L202" i="2" s="1"/>
  <c r="N202" i="2" l="1"/>
  <c r="G203" i="2" l="1"/>
  <c r="H203" i="2"/>
  <c r="M203" i="2" l="1"/>
  <c r="J203" i="2"/>
  <c r="O203" i="2" l="1"/>
  <c r="Q203" i="2" s="1"/>
  <c r="K203" i="2"/>
  <c r="L203" i="2" s="1"/>
  <c r="N203" i="2" l="1"/>
  <c r="H204" i="2" l="1"/>
  <c r="G204" i="2"/>
  <c r="J204" i="2" l="1"/>
  <c r="M204" i="2"/>
  <c r="K204" i="2" l="1"/>
  <c r="L204" i="2" s="1"/>
  <c r="O204" i="2"/>
  <c r="Q204" i="2" s="1"/>
  <c r="N204" i="2" l="1"/>
  <c r="G205" i="2" l="1"/>
  <c r="H205" i="2"/>
  <c r="M205" i="2" l="1"/>
  <c r="J205" i="2"/>
  <c r="O205" i="2" l="1"/>
  <c r="Q205" i="2" s="1"/>
  <c r="K205" i="2"/>
  <c r="L205" i="2" s="1"/>
  <c r="N205" i="2" l="1"/>
  <c r="H206" i="2" l="1"/>
  <c r="G206" i="2"/>
  <c r="M206" i="2" l="1"/>
  <c r="J206" i="2"/>
  <c r="K206" i="2" l="1"/>
  <c r="L206" i="2" s="1"/>
  <c r="O206" i="2"/>
  <c r="Q206" i="2" s="1"/>
  <c r="N206" i="2" l="1"/>
  <c r="G207" i="2" l="1"/>
  <c r="H207" i="2"/>
  <c r="M207" i="2" l="1"/>
  <c r="J207" i="2"/>
  <c r="O207" i="2" l="1"/>
  <c r="Q207" i="2" s="1"/>
  <c r="K207" i="2"/>
  <c r="L207" i="2" s="1"/>
  <c r="N207" i="2" l="1"/>
  <c r="G208" i="2" l="1"/>
  <c r="H208" i="2"/>
  <c r="M208" i="2" l="1"/>
  <c r="J208" i="2"/>
  <c r="O208" i="2" l="1"/>
  <c r="Q208" i="2" s="1"/>
  <c r="K208" i="2"/>
  <c r="L208" i="2" s="1"/>
  <c r="N208" i="2" l="1"/>
  <c r="G209" i="2" l="1"/>
  <c r="H209" i="2"/>
  <c r="M209" i="2" l="1"/>
  <c r="J209" i="2"/>
  <c r="O209" i="2" l="1"/>
  <c r="Q209" i="2" s="1"/>
  <c r="K209" i="2"/>
  <c r="L209" i="2" s="1"/>
  <c r="N209" i="2" l="1"/>
  <c r="G210" i="2" l="1"/>
  <c r="H210" i="2"/>
  <c r="M210" i="2" l="1"/>
  <c r="J210" i="2"/>
  <c r="K210" i="2" l="1"/>
  <c r="L210" i="2" s="1"/>
  <c r="O210" i="2"/>
  <c r="Q210" i="2" s="1"/>
  <c r="N210" i="2" l="1"/>
  <c r="G211" i="2" l="1"/>
  <c r="H211" i="2"/>
  <c r="M211" i="2" l="1"/>
  <c r="J211" i="2"/>
  <c r="O211" i="2" l="1"/>
  <c r="Q211" i="2" s="1"/>
  <c r="K211" i="2"/>
  <c r="L211" i="2" s="1"/>
  <c r="N211" i="2" l="1"/>
  <c r="G212" i="2" l="1"/>
  <c r="H212" i="2"/>
  <c r="M212" i="2" l="1"/>
  <c r="J212" i="2"/>
  <c r="O212" i="2" l="1"/>
  <c r="Q212" i="2" s="1"/>
  <c r="K212" i="2"/>
  <c r="L212" i="2" s="1"/>
  <c r="N212" i="2" l="1"/>
  <c r="H213" i="2" l="1"/>
  <c r="G213" i="2"/>
  <c r="M213" i="2" l="1"/>
  <c r="J213" i="2"/>
  <c r="O213" i="2" l="1"/>
  <c r="Q213" i="2" s="1"/>
  <c r="K213" i="2"/>
  <c r="L213" i="2" s="1"/>
  <c r="N213" i="2" l="1"/>
  <c r="H214" i="2" l="1"/>
  <c r="G214" i="2"/>
  <c r="M214" i="2" l="1"/>
  <c r="J214" i="2"/>
  <c r="O214" i="2" l="1"/>
  <c r="Q214" i="2" s="1"/>
  <c r="K214" i="2"/>
  <c r="L214" i="2" s="1"/>
  <c r="N214" i="2" l="1"/>
  <c r="G215" i="2" l="1"/>
  <c r="H215" i="2"/>
  <c r="J215" i="2" l="1"/>
  <c r="M215" i="2"/>
  <c r="O215" i="2" l="1"/>
  <c r="Q215" i="2" s="1"/>
  <c r="K215" i="2"/>
  <c r="L215" i="2" s="1"/>
  <c r="N215" i="2" l="1"/>
  <c r="G216" i="2" l="1"/>
  <c r="H216" i="2"/>
  <c r="M216" i="2" l="1"/>
  <c r="J216" i="2"/>
  <c r="O216" i="2" l="1"/>
  <c r="Q216" i="2" s="1"/>
  <c r="K216" i="2"/>
  <c r="L216" i="2" s="1"/>
  <c r="N216" i="2" l="1"/>
  <c r="H217" i="2" l="1"/>
  <c r="G217" i="2"/>
  <c r="J217" i="2" l="1"/>
  <c r="M217" i="2"/>
  <c r="O217" i="2" l="1"/>
  <c r="Q217" i="2" s="1"/>
  <c r="K217" i="2"/>
  <c r="L217" i="2" s="1"/>
  <c r="N217" i="2" l="1"/>
  <c r="G218" i="2" l="1"/>
  <c r="H218" i="2"/>
  <c r="J218" i="2" l="1"/>
  <c r="M218" i="2"/>
  <c r="O218" i="2" l="1"/>
  <c r="Q218" i="2" s="1"/>
  <c r="K218" i="2"/>
  <c r="L218" i="2" s="1"/>
  <c r="N218" i="2" l="1"/>
  <c r="H219" i="2" l="1"/>
  <c r="G219" i="2"/>
  <c r="M219" i="2" l="1"/>
  <c r="J219" i="2"/>
  <c r="K219" i="2" l="1"/>
  <c r="L219" i="2" s="1"/>
  <c r="O219" i="2"/>
  <c r="Q219" i="2" s="1"/>
  <c r="N219" i="2" l="1"/>
  <c r="G220" i="2" l="1"/>
  <c r="H220" i="2"/>
  <c r="M220" i="2" l="1"/>
  <c r="J220" i="2"/>
  <c r="K220" i="2" l="1"/>
  <c r="L220" i="2" s="1"/>
  <c r="O220" i="2"/>
  <c r="Q220" i="2" s="1"/>
  <c r="N220" i="2" l="1"/>
  <c r="H221" i="2" l="1"/>
  <c r="G221" i="2"/>
  <c r="M221" i="2" l="1"/>
  <c r="J221" i="2"/>
  <c r="O221" i="2" l="1"/>
  <c r="Q221" i="2" s="1"/>
  <c r="K221" i="2"/>
  <c r="L221" i="2" s="1"/>
  <c r="N221" i="2" l="1"/>
  <c r="G222" i="2" l="1"/>
  <c r="H222" i="2"/>
  <c r="M222" i="2" l="1"/>
  <c r="J222" i="2"/>
  <c r="O222" i="2" l="1"/>
  <c r="Q222" i="2" s="1"/>
  <c r="K222" i="2"/>
  <c r="L222" i="2" s="1"/>
  <c r="N222" i="2" l="1"/>
  <c r="H223" i="2" l="1"/>
  <c r="G223" i="2"/>
  <c r="M223" i="2" l="1"/>
  <c r="J223" i="2"/>
  <c r="K223" i="2" l="1"/>
  <c r="L223" i="2" s="1"/>
  <c r="O223" i="2"/>
  <c r="Q223" i="2" s="1"/>
  <c r="N223" i="2" l="1"/>
  <c r="G224" i="2" l="1"/>
  <c r="H224" i="2"/>
  <c r="J224" i="2" l="1"/>
  <c r="M224" i="2"/>
  <c r="K224" i="2" l="1"/>
  <c r="L224" i="2" s="1"/>
  <c r="O224" i="2"/>
  <c r="Q224" i="2" s="1"/>
  <c r="N224" i="2" l="1"/>
  <c r="G225" i="2" l="1"/>
  <c r="H225" i="2"/>
  <c r="M225" i="2" l="1"/>
  <c r="J225" i="2"/>
  <c r="O225" i="2" l="1"/>
  <c r="Q225" i="2" s="1"/>
  <c r="K225" i="2"/>
  <c r="L225" i="2" s="1"/>
  <c r="N225" i="2" l="1"/>
  <c r="H226" i="2" l="1"/>
  <c r="G226" i="2"/>
  <c r="J226" i="2" l="1"/>
  <c r="M226" i="2"/>
  <c r="O226" i="2" l="1"/>
  <c r="Q226" i="2" s="1"/>
  <c r="K226" i="2"/>
  <c r="L226" i="2" s="1"/>
  <c r="N226" i="2" l="1"/>
  <c r="G227" i="2" l="1"/>
  <c r="H227" i="2"/>
  <c r="J227" i="2" l="1"/>
  <c r="M227" i="2"/>
  <c r="O227" i="2" l="1"/>
  <c r="Q227" i="2" s="1"/>
  <c r="K227" i="2"/>
  <c r="L227" i="2" s="1"/>
  <c r="N227" i="2" l="1"/>
  <c r="H228" i="2" l="1"/>
  <c r="G228" i="2"/>
  <c r="M228" i="2" l="1"/>
  <c r="J228" i="2"/>
  <c r="O228" i="2" l="1"/>
  <c r="Q228" i="2" s="1"/>
  <c r="K228" i="2"/>
  <c r="L228" i="2" s="1"/>
  <c r="N228" i="2" l="1"/>
  <c r="G229" i="2" l="1"/>
  <c r="H229" i="2"/>
  <c r="M229" i="2" l="1"/>
  <c r="J229" i="2"/>
  <c r="O229" i="2" l="1"/>
  <c r="Q229" i="2" s="1"/>
  <c r="K229" i="2"/>
  <c r="L229" i="2" s="1"/>
  <c r="N229" i="2" l="1"/>
  <c r="H230" i="2" l="1"/>
  <c r="G230" i="2"/>
  <c r="M230" i="2" l="1"/>
  <c r="J230" i="2"/>
  <c r="O230" i="2" l="1"/>
  <c r="Q230" i="2" s="1"/>
  <c r="K230" i="2"/>
  <c r="L230" i="2" s="1"/>
  <c r="N230" i="2" l="1"/>
  <c r="G231" i="2" l="1"/>
  <c r="H231" i="2"/>
  <c r="J231" i="2" l="1"/>
  <c r="M231" i="2"/>
  <c r="K231" i="2" l="1"/>
  <c r="L231" i="2" s="1"/>
  <c r="O231" i="2"/>
  <c r="Q231" i="2" s="1"/>
  <c r="N231" i="2" l="1"/>
  <c r="H232" i="2" l="1"/>
  <c r="G232" i="2"/>
  <c r="M232" i="2" l="1"/>
  <c r="J232" i="2"/>
  <c r="K232" i="2" l="1"/>
  <c r="L232" i="2" s="1"/>
  <c r="O232" i="2"/>
  <c r="Q232" i="2" s="1"/>
  <c r="N232" i="2" l="1"/>
  <c r="G233" i="2" l="1"/>
  <c r="H233" i="2"/>
  <c r="J233" i="2" l="1"/>
  <c r="M233" i="2"/>
  <c r="O233" i="2" l="1"/>
  <c r="Q233" i="2" s="1"/>
  <c r="K233" i="2"/>
  <c r="L233" i="2" s="1"/>
  <c r="N233" i="2" l="1"/>
  <c r="H234" i="2" l="1"/>
  <c r="G234" i="2"/>
  <c r="M234" i="2" l="1"/>
  <c r="J234" i="2"/>
  <c r="K234" i="2" l="1"/>
  <c r="L234" i="2" s="1"/>
  <c r="O234" i="2"/>
  <c r="Q234" i="2" s="1"/>
  <c r="N234" i="2" l="1"/>
  <c r="G235" i="2" l="1"/>
  <c r="H235" i="2"/>
  <c r="M235" i="2" l="1"/>
  <c r="J235" i="2"/>
  <c r="O235" i="2" l="1"/>
  <c r="Q235" i="2" s="1"/>
  <c r="K235" i="2"/>
  <c r="L235" i="2" s="1"/>
  <c r="N235" i="2" l="1"/>
  <c r="H236" i="2" l="1"/>
  <c r="G236" i="2"/>
  <c r="M236" i="2" l="1"/>
  <c r="J236" i="2"/>
  <c r="K236" i="2" l="1"/>
  <c r="L236" i="2" s="1"/>
  <c r="O236" i="2"/>
  <c r="Q236" i="2" s="1"/>
  <c r="N236" i="2" l="1"/>
  <c r="G237" i="2" l="1"/>
  <c r="H237" i="2"/>
  <c r="M237" i="2" l="1"/>
  <c r="J237" i="2"/>
  <c r="K237" i="2" l="1"/>
  <c r="L237" i="2" s="1"/>
  <c r="O237" i="2"/>
  <c r="Q237" i="2" s="1"/>
  <c r="N237" i="2" l="1"/>
  <c r="H238" i="2" l="1"/>
  <c r="G238" i="2"/>
  <c r="J238" i="2" l="1"/>
  <c r="M238" i="2"/>
  <c r="K238" i="2" l="1"/>
  <c r="L238" i="2" s="1"/>
  <c r="O238" i="2"/>
  <c r="Q238" i="2" s="1"/>
  <c r="N238" i="2" l="1"/>
  <c r="G239" i="2" l="1"/>
  <c r="H239" i="2"/>
  <c r="M239" i="2" l="1"/>
  <c r="J239" i="2"/>
  <c r="O239" i="2" l="1"/>
  <c r="Q239" i="2" s="1"/>
  <c r="K239" i="2"/>
  <c r="L239" i="2" s="1"/>
  <c r="N239" i="2" l="1"/>
  <c r="H240" i="2" l="1"/>
  <c r="G240" i="2"/>
  <c r="M240" i="2" l="1"/>
  <c r="J240" i="2"/>
  <c r="K240" i="2" l="1"/>
  <c r="L240" i="2" s="1"/>
  <c r="O240" i="2"/>
  <c r="Q240" i="2" s="1"/>
  <c r="N240" i="2" l="1"/>
  <c r="G241" i="2" l="1"/>
  <c r="H241" i="2"/>
  <c r="M241" i="2" l="1"/>
  <c r="J241" i="2"/>
  <c r="O241" i="2" l="1"/>
  <c r="Q241" i="2" s="1"/>
  <c r="K241" i="2"/>
  <c r="L241" i="2" s="1"/>
  <c r="N241" i="2" l="1"/>
  <c r="G242" i="2" l="1"/>
  <c r="H242" i="2"/>
  <c r="J242" i="2" l="1"/>
  <c r="M242" i="2"/>
  <c r="O242" i="2" l="1"/>
  <c r="Q242" i="2" s="1"/>
  <c r="K242" i="2"/>
  <c r="L242" i="2" s="1"/>
  <c r="N242" i="2" l="1"/>
  <c r="G243" i="2" l="1"/>
  <c r="H243" i="2"/>
  <c r="M243" i="2" l="1"/>
  <c r="J243" i="2"/>
  <c r="O243" i="2" l="1"/>
  <c r="Q243" i="2" s="1"/>
  <c r="K243" i="2"/>
  <c r="L243" i="2" s="1"/>
  <c r="N243" i="2" l="1"/>
  <c r="H244" i="2" l="1"/>
  <c r="G244" i="2"/>
  <c r="J244" i="2" l="1"/>
  <c r="M244" i="2"/>
  <c r="K244" i="2" l="1"/>
  <c r="L244" i="2" s="1"/>
  <c r="O244" i="2"/>
  <c r="Q244" i="2" s="1"/>
  <c r="N244" i="2" l="1"/>
  <c r="G245" i="2" l="1"/>
  <c r="H245" i="2"/>
  <c r="M245" i="2" l="1"/>
  <c r="J245" i="2"/>
  <c r="K245" i="2" s="1"/>
  <c r="L245" i="2" s="1"/>
  <c r="O245" i="2" l="1"/>
  <c r="Q245" i="2" s="1"/>
  <c r="N245" i="2" l="1"/>
  <c r="H246" i="2" l="1"/>
  <c r="G246" i="2"/>
  <c r="M246" i="2" l="1"/>
  <c r="J246" i="2"/>
  <c r="O246" i="2" l="1"/>
  <c r="Q246" i="2" s="1"/>
  <c r="K246" i="2"/>
  <c r="L246" i="2" s="1"/>
  <c r="N246" i="2" l="1"/>
  <c r="G247" i="2" l="1"/>
  <c r="H247" i="2"/>
  <c r="J247" i="2" l="1"/>
  <c r="M247" i="2"/>
  <c r="K247" i="2" l="1"/>
  <c r="L247" i="2" s="1"/>
  <c r="O247" i="2"/>
  <c r="Q247" i="2" s="1"/>
  <c r="N247" i="2" l="1"/>
  <c r="G248" i="2" l="1"/>
  <c r="H248" i="2"/>
  <c r="M248" i="2" l="1"/>
  <c r="J248" i="2"/>
  <c r="O248" i="2" l="1"/>
  <c r="Q248" i="2" s="1"/>
  <c r="K248" i="2"/>
  <c r="L248" i="2" s="1"/>
  <c r="N248" i="2" l="1"/>
  <c r="H249" i="2" l="1"/>
  <c r="G249" i="2"/>
  <c r="J249" i="2" l="1"/>
  <c r="M249" i="2"/>
  <c r="O249" i="2" l="1"/>
  <c r="Q249" i="2" s="1"/>
  <c r="K249" i="2"/>
  <c r="L249" i="2" s="1"/>
  <c r="N249" i="2" l="1"/>
  <c r="G250" i="2" l="1"/>
  <c r="H250" i="2"/>
  <c r="J250" i="2" l="1"/>
  <c r="M250" i="2"/>
  <c r="K250" i="2" l="1"/>
  <c r="L250" i="2" s="1"/>
  <c r="O250" i="2"/>
  <c r="Q250" i="2" s="1"/>
  <c r="N250" i="2" l="1"/>
  <c r="H251" i="2" l="1"/>
  <c r="G251" i="2"/>
  <c r="M251" i="2" l="1"/>
  <c r="J251" i="2"/>
  <c r="O251" i="2" l="1"/>
  <c r="Q251" i="2" s="1"/>
  <c r="K251" i="2"/>
  <c r="L251" i="2" s="1"/>
  <c r="N251" i="2" l="1"/>
  <c r="G252" i="2" l="1"/>
  <c r="H252" i="2"/>
  <c r="M252" i="2" l="1"/>
  <c r="J252" i="2"/>
  <c r="O252" i="2" l="1"/>
  <c r="Q252" i="2" s="1"/>
  <c r="K252" i="2"/>
  <c r="L252" i="2" s="1"/>
  <c r="N252" i="2" l="1"/>
  <c r="H253" i="2" l="1"/>
  <c r="G253" i="2"/>
  <c r="M253" i="2" l="1"/>
  <c r="J253" i="2"/>
  <c r="O253" i="2" l="1"/>
  <c r="Q253" i="2" s="1"/>
  <c r="K253" i="2"/>
  <c r="L253" i="2" s="1"/>
  <c r="N253" i="2" l="1"/>
  <c r="G254" i="2" l="1"/>
  <c r="H254" i="2"/>
  <c r="M254" i="2" l="1"/>
  <c r="J254" i="2"/>
  <c r="O254" i="2" l="1"/>
  <c r="Q254" i="2" s="1"/>
  <c r="K254" i="2"/>
  <c r="L254" i="2" s="1"/>
  <c r="N254" i="2" l="1"/>
  <c r="H255" i="2" l="1"/>
  <c r="G255" i="2"/>
  <c r="J255" i="2" l="1"/>
  <c r="M255" i="2"/>
  <c r="O255" i="2" l="1"/>
  <c r="Q255" i="2" s="1"/>
  <c r="K255" i="2"/>
  <c r="L255" i="2" s="1"/>
  <c r="N255" i="2" l="1"/>
  <c r="G256" i="2" l="1"/>
  <c r="H256" i="2"/>
  <c r="M256" i="2" l="1"/>
  <c r="J256" i="2"/>
  <c r="O256" i="2" l="1"/>
  <c r="Q256" i="2" s="1"/>
  <c r="K256" i="2"/>
  <c r="L256" i="2" s="1"/>
  <c r="N256" i="2" l="1"/>
  <c r="H257" i="2" l="1"/>
  <c r="G257" i="2"/>
  <c r="M257" i="2" l="1"/>
  <c r="J257" i="2"/>
  <c r="K257" i="2" l="1"/>
  <c r="L257" i="2" s="1"/>
  <c r="O257" i="2"/>
  <c r="Q257" i="2" s="1"/>
  <c r="N257" i="2" l="1"/>
  <c r="G258" i="2" l="1"/>
  <c r="H258" i="2"/>
  <c r="J258" i="2" l="1"/>
  <c r="M258" i="2"/>
  <c r="K258" i="2" l="1"/>
  <c r="L258" i="2" s="1"/>
  <c r="O258" i="2"/>
  <c r="Q258" i="2" s="1"/>
  <c r="N258" i="2" l="1"/>
  <c r="H259" i="2" l="1"/>
  <c r="G259" i="2"/>
  <c r="J259" i="2" l="1"/>
  <c r="M259" i="2"/>
  <c r="K259" i="2" l="1"/>
  <c r="L259" i="2" s="1"/>
  <c r="O259" i="2"/>
  <c r="Q259" i="2" s="1"/>
  <c r="N259" i="2" l="1"/>
  <c r="G260" i="2" l="1"/>
  <c r="H260" i="2"/>
  <c r="M260" i="2" l="1"/>
  <c r="J260" i="2"/>
  <c r="O260" i="2" l="1"/>
  <c r="Q260" i="2" s="1"/>
  <c r="K260" i="2"/>
  <c r="L260" i="2" s="1"/>
  <c r="N260" i="2" l="1"/>
  <c r="H261" i="2" l="1"/>
  <c r="G261" i="2"/>
  <c r="J261" i="2" l="1"/>
  <c r="M261" i="2"/>
  <c r="O261" i="2" l="1"/>
  <c r="Q261" i="2" s="1"/>
  <c r="K261" i="2"/>
  <c r="L261" i="2" s="1"/>
  <c r="N261" i="2" l="1"/>
  <c r="G262" i="2" l="1"/>
  <c r="H262" i="2"/>
  <c r="J262" i="2" l="1"/>
  <c r="M262" i="2"/>
  <c r="K262" i="2" l="1"/>
  <c r="L262" i="2" s="1"/>
  <c r="O262" i="2"/>
  <c r="Q262" i="2" s="1"/>
  <c r="N262" i="2" l="1"/>
  <c r="H263" i="2" l="1"/>
  <c r="G263" i="2"/>
  <c r="M263" i="2" l="1"/>
  <c r="J263" i="2"/>
  <c r="K263" i="2" l="1"/>
  <c r="L263" i="2" s="1"/>
  <c r="O263" i="2"/>
  <c r="Q263" i="2" s="1"/>
  <c r="N263" i="2" l="1"/>
  <c r="G264" i="2" l="1"/>
  <c r="H264" i="2"/>
  <c r="J264" i="2" l="1"/>
  <c r="M264" i="2"/>
  <c r="O264" i="2" l="1"/>
  <c r="Q264" i="2" s="1"/>
  <c r="K264" i="2"/>
  <c r="L264" i="2" s="1"/>
  <c r="N264" i="2" l="1"/>
  <c r="H265" i="2" l="1"/>
  <c r="G265" i="2"/>
  <c r="M265" i="2" l="1"/>
  <c r="J265" i="2"/>
  <c r="K265" i="2" l="1"/>
  <c r="L265" i="2" s="1"/>
  <c r="O265" i="2"/>
  <c r="Q265" i="2" s="1"/>
  <c r="N265" i="2" l="1"/>
  <c r="G266" i="2" l="1"/>
  <c r="H266" i="2"/>
  <c r="M266" i="2" l="1"/>
  <c r="J266" i="2"/>
  <c r="K266" i="2" l="1"/>
  <c r="L266" i="2" s="1"/>
  <c r="O266" i="2"/>
  <c r="Q266" i="2" s="1"/>
  <c r="N266" i="2" l="1"/>
  <c r="H267" i="2" l="1"/>
  <c r="G267" i="2"/>
  <c r="M267" i="2" l="1"/>
  <c r="J267" i="2"/>
  <c r="O267" i="2" l="1"/>
  <c r="Q267" i="2" s="1"/>
  <c r="K267" i="2"/>
  <c r="L267" i="2" s="1"/>
  <c r="N267" i="2" l="1"/>
  <c r="H268" i="2" l="1"/>
  <c r="G268" i="2"/>
  <c r="M268" i="2" l="1"/>
  <c r="J268" i="2"/>
  <c r="K268" i="2" l="1"/>
  <c r="L268" i="2" s="1"/>
  <c r="O268" i="2"/>
  <c r="Q268" i="2" s="1"/>
  <c r="N268" i="2" l="1"/>
  <c r="G269" i="2" l="1"/>
  <c r="H269" i="2"/>
  <c r="J269" i="2" l="1"/>
  <c r="M269" i="2"/>
  <c r="K269" i="2" l="1"/>
  <c r="L269" i="2" s="1"/>
  <c r="O269" i="2"/>
  <c r="Q269" i="2" s="1"/>
  <c r="N269" i="2" l="1"/>
  <c r="H270" i="2" l="1"/>
  <c r="G270" i="2"/>
  <c r="J270" i="2" l="1"/>
  <c r="M270" i="2"/>
  <c r="O270" i="2" l="1"/>
  <c r="Q270" i="2" s="1"/>
  <c r="K270" i="2"/>
  <c r="L270" i="2" s="1"/>
  <c r="N270" i="2" l="1"/>
  <c r="G271" i="2" l="1"/>
  <c r="H271" i="2"/>
  <c r="M271" i="2" l="1"/>
  <c r="J271" i="2"/>
  <c r="O271" i="2" l="1"/>
  <c r="Q271" i="2" s="1"/>
  <c r="K271" i="2"/>
  <c r="L271" i="2" s="1"/>
  <c r="N271" i="2" l="1"/>
  <c r="H272" i="2" l="1"/>
  <c r="G272" i="2"/>
  <c r="M272" i="2" l="1"/>
  <c r="J272" i="2"/>
  <c r="K272" i="2" l="1"/>
  <c r="L272" i="2" s="1"/>
  <c r="O272" i="2"/>
  <c r="Q272" i="2" s="1"/>
  <c r="N272" i="2" l="1"/>
  <c r="G273" i="2" l="1"/>
  <c r="H273" i="2"/>
  <c r="M273" i="2" l="1"/>
  <c r="J273" i="2"/>
  <c r="O273" i="2" l="1"/>
  <c r="Q273" i="2" s="1"/>
  <c r="K273" i="2"/>
  <c r="L273" i="2" s="1"/>
  <c r="N273" i="2" l="1"/>
  <c r="H274" i="2" l="1"/>
  <c r="G274" i="2"/>
  <c r="M274" i="2" l="1"/>
  <c r="J274" i="2"/>
  <c r="O274" i="2" l="1"/>
  <c r="Q274" i="2" s="1"/>
  <c r="K274" i="2"/>
  <c r="L274" i="2" s="1"/>
  <c r="N274" i="2" l="1"/>
  <c r="G275" i="2" l="1"/>
  <c r="H275" i="2"/>
  <c r="J275" i="2" l="1"/>
  <c r="M275" i="2"/>
  <c r="O275" i="2" l="1"/>
  <c r="Q275" i="2" s="1"/>
  <c r="K275" i="2"/>
  <c r="L275" i="2" s="1"/>
  <c r="N275" i="2" l="1"/>
  <c r="H276" i="2" l="1"/>
  <c r="G276" i="2"/>
  <c r="M276" i="2" l="1"/>
  <c r="J276" i="2"/>
  <c r="O276" i="2" l="1"/>
  <c r="Q276" i="2" s="1"/>
  <c r="K276" i="2"/>
  <c r="L276" i="2" s="1"/>
  <c r="N276" i="2" l="1"/>
  <c r="G277" i="2" l="1"/>
  <c r="H277" i="2"/>
  <c r="M277" i="2" l="1"/>
  <c r="J277" i="2"/>
  <c r="O277" i="2" l="1"/>
  <c r="Q277" i="2" s="1"/>
  <c r="K277" i="2"/>
  <c r="L277" i="2" s="1"/>
  <c r="N277" i="2" l="1"/>
  <c r="H278" i="2" l="1"/>
  <c r="G278" i="2"/>
  <c r="M278" i="2" l="1"/>
  <c r="J278" i="2"/>
  <c r="O278" i="2" l="1"/>
  <c r="Q278" i="2" s="1"/>
  <c r="K278" i="2"/>
  <c r="L278" i="2" s="1"/>
  <c r="N278" i="2" l="1"/>
  <c r="G279" i="2" l="1"/>
  <c r="H279" i="2"/>
  <c r="M279" i="2" l="1"/>
  <c r="J279" i="2"/>
  <c r="O279" i="2" l="1"/>
  <c r="Q279" i="2" s="1"/>
  <c r="K279" i="2"/>
  <c r="L279" i="2" s="1"/>
  <c r="N279" i="2" l="1"/>
  <c r="H280" i="2" l="1"/>
  <c r="G280" i="2"/>
  <c r="J280" i="2" l="1"/>
  <c r="M280" i="2"/>
  <c r="K280" i="2" l="1"/>
  <c r="L280" i="2" s="1"/>
  <c r="O280" i="2"/>
  <c r="Q280" i="2" s="1"/>
  <c r="N280" i="2" l="1"/>
  <c r="G281" i="2" l="1"/>
  <c r="H281" i="2"/>
  <c r="M281" i="2" l="1"/>
  <c r="J281" i="2"/>
  <c r="K281" i="2" l="1"/>
  <c r="L281" i="2" s="1"/>
  <c r="O281" i="2"/>
  <c r="Q281" i="2" s="1"/>
  <c r="N281" i="2" l="1"/>
  <c r="H282" i="2" l="1"/>
  <c r="G282" i="2"/>
  <c r="M282" i="2" l="1"/>
  <c r="J282" i="2"/>
  <c r="O282" i="2" l="1"/>
  <c r="Q282" i="2" s="1"/>
  <c r="K282" i="2"/>
  <c r="L282" i="2" s="1"/>
  <c r="N282" i="2" l="1"/>
  <c r="G283" i="2" l="1"/>
  <c r="H283" i="2"/>
  <c r="J283" i="2" l="1"/>
  <c r="M283" i="2"/>
  <c r="O283" i="2" l="1"/>
  <c r="Q283" i="2" s="1"/>
  <c r="K283" i="2"/>
  <c r="L283" i="2" s="1"/>
  <c r="N283" i="2" l="1"/>
  <c r="H284" i="2" l="1"/>
  <c r="G284" i="2"/>
  <c r="M284" i="2" l="1"/>
  <c r="J284" i="2"/>
  <c r="K284" i="2" l="1"/>
  <c r="L284" i="2" s="1"/>
  <c r="O284" i="2"/>
  <c r="Q284" i="2" s="1"/>
  <c r="N284" i="2" l="1"/>
  <c r="G285" i="2" l="1"/>
  <c r="H285" i="2"/>
  <c r="J285" i="2" l="1"/>
  <c r="M285" i="2"/>
  <c r="O285" i="2" l="1"/>
  <c r="Q285" i="2" s="1"/>
  <c r="K285" i="2"/>
  <c r="L285" i="2" s="1"/>
  <c r="N285" i="2" l="1"/>
  <c r="H286" i="2" l="1"/>
  <c r="G286" i="2"/>
  <c r="M286" i="2" l="1"/>
  <c r="J286" i="2"/>
  <c r="K286" i="2" l="1"/>
  <c r="L286" i="2" s="1"/>
  <c r="O286" i="2"/>
  <c r="Q286" i="2" s="1"/>
  <c r="N286" i="2" l="1"/>
  <c r="G287" i="2" l="1"/>
  <c r="H287" i="2"/>
  <c r="M287" i="2" l="1"/>
  <c r="J287" i="2"/>
  <c r="K287" i="2" l="1"/>
  <c r="L287" i="2" s="1"/>
  <c r="O287" i="2"/>
  <c r="Q287" i="2" s="1"/>
  <c r="N287" i="2" l="1"/>
  <c r="H288" i="2" l="1"/>
  <c r="G288" i="2"/>
  <c r="M288" i="2" l="1"/>
  <c r="J288" i="2"/>
  <c r="K288" i="2" l="1"/>
  <c r="L288" i="2" s="1"/>
  <c r="O288" i="2"/>
  <c r="Q288" i="2" s="1"/>
  <c r="N288" i="2" l="1"/>
  <c r="G289" i="2" l="1"/>
  <c r="H289" i="2"/>
  <c r="M289" i="2" l="1"/>
  <c r="J289" i="2"/>
  <c r="O289" i="2" l="1"/>
  <c r="Q289" i="2" s="1"/>
  <c r="K289" i="2"/>
  <c r="L289" i="2" s="1"/>
  <c r="N289" i="2" l="1"/>
  <c r="H290" i="2" l="1"/>
  <c r="G290" i="2"/>
  <c r="J290" i="2" l="1"/>
  <c r="M290" i="2"/>
  <c r="K290" i="2" l="1"/>
  <c r="L290" i="2" s="1"/>
  <c r="O290" i="2"/>
  <c r="Q290" i="2" s="1"/>
  <c r="N290" i="2" l="1"/>
  <c r="G291" i="2" l="1"/>
  <c r="H291" i="2"/>
  <c r="M291" i="2" l="1"/>
  <c r="J291" i="2"/>
  <c r="K291" i="2" l="1"/>
  <c r="L291" i="2" s="1"/>
  <c r="O291" i="2"/>
  <c r="Q291" i="2" s="1"/>
  <c r="N291" i="2" l="1"/>
  <c r="H292" i="2" l="1"/>
  <c r="G292" i="2"/>
  <c r="J292" i="2" l="1"/>
  <c r="M292" i="2"/>
  <c r="O292" i="2" l="1"/>
  <c r="Q292" i="2" s="1"/>
  <c r="K292" i="2"/>
  <c r="L292" i="2" s="1"/>
  <c r="N292" i="2" l="1"/>
  <c r="G293" i="2" l="1"/>
  <c r="H293" i="2"/>
  <c r="M293" i="2" l="1"/>
  <c r="J293" i="2"/>
  <c r="K293" i="2" l="1"/>
  <c r="L293" i="2" s="1"/>
  <c r="O293" i="2"/>
  <c r="Q293" i="2" s="1"/>
  <c r="N293" i="2" l="1"/>
  <c r="H294" i="2" l="1"/>
  <c r="G294" i="2"/>
  <c r="M294" i="2" l="1"/>
  <c r="J294" i="2"/>
  <c r="O294" i="2" l="1"/>
  <c r="Q294" i="2" s="1"/>
  <c r="K294" i="2"/>
  <c r="L294" i="2" s="1"/>
  <c r="N294" i="2" l="1"/>
  <c r="G295" i="2" l="1"/>
  <c r="H295" i="2"/>
  <c r="J295" i="2" l="1"/>
  <c r="M295" i="2"/>
  <c r="K295" i="2" l="1"/>
  <c r="L295" i="2" s="1"/>
  <c r="O295" i="2"/>
  <c r="Q295" i="2" s="1"/>
  <c r="N295" i="2" l="1"/>
  <c r="H296" i="2" l="1"/>
  <c r="G296" i="2"/>
  <c r="M296" i="2" l="1"/>
  <c r="J296" i="2"/>
  <c r="K296" i="2" l="1"/>
  <c r="L296" i="2" s="1"/>
  <c r="O296" i="2"/>
  <c r="Q296" i="2" s="1"/>
  <c r="N296" i="2" l="1"/>
  <c r="G297" i="2" l="1"/>
  <c r="H297" i="2"/>
  <c r="J297" i="2" l="1"/>
  <c r="M297" i="2"/>
  <c r="O297" i="2" l="1"/>
  <c r="Q297" i="2" s="1"/>
  <c r="K297" i="2"/>
  <c r="L297" i="2" s="1"/>
  <c r="N297" i="2" l="1"/>
  <c r="H298" i="2" l="1"/>
  <c r="G298" i="2"/>
  <c r="M298" i="2" l="1"/>
  <c r="J298" i="2"/>
  <c r="K298" i="2" l="1"/>
  <c r="L298" i="2" s="1"/>
  <c r="O298" i="2"/>
  <c r="Q298" i="2" s="1"/>
  <c r="N298" i="2" l="1"/>
  <c r="G299" i="2" l="1"/>
  <c r="H299" i="2"/>
  <c r="J299" i="2" l="1"/>
  <c r="M299" i="2"/>
  <c r="K299" i="2" l="1"/>
  <c r="L299" i="2" s="1"/>
  <c r="O299" i="2"/>
  <c r="Q299" i="2" s="1"/>
  <c r="N299" i="2" l="1"/>
  <c r="H300" i="2" l="1"/>
  <c r="G300" i="2"/>
  <c r="M300" i="2" l="1"/>
  <c r="J300" i="2"/>
  <c r="O300" i="2" l="1"/>
  <c r="Q300" i="2" s="1"/>
  <c r="K300" i="2"/>
  <c r="L300" i="2" s="1"/>
  <c r="N300" i="2" l="1"/>
  <c r="G301" i="2" l="1"/>
  <c r="H301" i="2"/>
  <c r="M301" i="2" l="1"/>
  <c r="J301" i="2"/>
  <c r="O301" i="2" l="1"/>
  <c r="Q301" i="2" s="1"/>
  <c r="K301" i="2"/>
  <c r="L301" i="2" s="1"/>
  <c r="N301" i="2" l="1"/>
  <c r="H302" i="2" l="1"/>
  <c r="G302" i="2"/>
  <c r="M302" i="2" l="1"/>
  <c r="J302" i="2"/>
  <c r="K302" i="2" l="1"/>
  <c r="L302" i="2" s="1"/>
  <c r="O302" i="2"/>
  <c r="Q302" i="2" s="1"/>
  <c r="N302" i="2" l="1"/>
  <c r="G303" i="2" l="1"/>
  <c r="H303" i="2"/>
  <c r="J303" i="2" l="1"/>
  <c r="M303" i="2"/>
  <c r="O303" i="2" l="1"/>
  <c r="Q303" i="2" s="1"/>
  <c r="K303" i="2"/>
  <c r="L303" i="2" s="1"/>
  <c r="N303" i="2" l="1"/>
  <c r="H304" i="2" l="1"/>
  <c r="G304" i="2"/>
  <c r="J304" i="2" l="1"/>
  <c r="M304" i="2"/>
  <c r="O304" i="2" l="1"/>
  <c r="Q304" i="2" s="1"/>
  <c r="K304" i="2"/>
  <c r="L304" i="2" s="1"/>
  <c r="N304" i="2" l="1"/>
  <c r="G305" i="2" l="1"/>
  <c r="H305" i="2"/>
  <c r="M305" i="2" l="1"/>
  <c r="J305" i="2"/>
  <c r="K305" i="2" l="1"/>
  <c r="L305" i="2" s="1"/>
  <c r="O305" i="2"/>
  <c r="Q305" i="2" s="1"/>
  <c r="N305" i="2" l="1"/>
  <c r="H306" i="2" l="1"/>
  <c r="G306" i="2"/>
  <c r="M306" i="2" l="1"/>
  <c r="J306" i="2"/>
  <c r="K306" i="2" l="1"/>
  <c r="L306" i="2" s="1"/>
  <c r="O306" i="2"/>
  <c r="Q306" i="2" s="1"/>
  <c r="N306" i="2" l="1"/>
  <c r="G307" i="2" l="1"/>
  <c r="H307" i="2"/>
  <c r="M307" i="2" l="1"/>
  <c r="J307" i="2"/>
  <c r="K307" i="2" l="1"/>
  <c r="L307" i="2" s="1"/>
  <c r="O307" i="2"/>
  <c r="Q307" i="2" s="1"/>
  <c r="N307" i="2" l="1"/>
  <c r="H308" i="2" l="1"/>
  <c r="G308" i="2"/>
  <c r="J308" i="2" l="1"/>
  <c r="M308" i="2"/>
  <c r="O308" i="2" l="1"/>
  <c r="Q308" i="2" s="1"/>
  <c r="K308" i="2"/>
  <c r="L308" i="2" s="1"/>
  <c r="N308" i="2" l="1"/>
  <c r="G309" i="2" l="1"/>
  <c r="H309" i="2"/>
  <c r="M309" i="2" l="1"/>
  <c r="J309" i="2"/>
  <c r="O309" i="2" l="1"/>
  <c r="Q309" i="2" s="1"/>
  <c r="K309" i="2"/>
  <c r="L309" i="2" s="1"/>
  <c r="N309" i="2" l="1"/>
  <c r="H310" i="2" l="1"/>
  <c r="G310" i="2"/>
  <c r="M310" i="2" l="1"/>
  <c r="J310" i="2"/>
  <c r="O310" i="2" l="1"/>
  <c r="Q310" i="2" s="1"/>
  <c r="K310" i="2"/>
  <c r="L310" i="2" s="1"/>
  <c r="N310" i="2" l="1"/>
  <c r="G311" i="2" l="1"/>
  <c r="H311" i="2"/>
  <c r="M311" i="2" l="1"/>
  <c r="J311" i="2"/>
  <c r="K311" i="2" l="1"/>
  <c r="L311" i="2" s="1"/>
  <c r="O311" i="2"/>
  <c r="Q311" i="2" s="1"/>
  <c r="N311" i="2" l="1"/>
  <c r="H312" i="2" l="1"/>
  <c r="G312" i="2"/>
  <c r="J312" i="2" l="1"/>
  <c r="M312" i="2"/>
  <c r="K312" i="2" l="1"/>
  <c r="L312" i="2" s="1"/>
  <c r="O312" i="2"/>
  <c r="Q312" i="2" s="1"/>
  <c r="N312" i="2" l="1"/>
  <c r="G313" i="2" l="1"/>
  <c r="H313" i="2"/>
  <c r="M313" i="2" l="1"/>
  <c r="J313" i="2"/>
  <c r="K313" i="2" l="1"/>
  <c r="L313" i="2" s="1"/>
  <c r="O313" i="2"/>
  <c r="Q313" i="2" s="1"/>
  <c r="N313" i="2" l="1"/>
  <c r="H314" i="2" l="1"/>
  <c r="G314" i="2"/>
  <c r="M314" i="2" l="1"/>
  <c r="J314" i="2"/>
  <c r="O314" i="2" l="1"/>
  <c r="Q314" i="2" s="1"/>
  <c r="K314" i="2"/>
  <c r="L314" i="2" s="1"/>
  <c r="N314" i="2" l="1"/>
  <c r="G315" i="2" l="1"/>
  <c r="H315" i="2"/>
  <c r="M315" i="2" l="1"/>
  <c r="J315" i="2"/>
  <c r="O315" i="2" l="1"/>
  <c r="Q315" i="2" s="1"/>
  <c r="K315" i="2"/>
  <c r="L315" i="2" s="1"/>
  <c r="N315" i="2" l="1"/>
  <c r="H316" i="2" l="1"/>
  <c r="G316" i="2"/>
  <c r="M316" i="2" l="1"/>
  <c r="J316" i="2"/>
  <c r="K316" i="2" l="1"/>
  <c r="L316" i="2" s="1"/>
  <c r="O316" i="2"/>
  <c r="Q316" i="2" s="1"/>
  <c r="N316" i="2" l="1"/>
  <c r="G317" i="2" l="1"/>
  <c r="H317" i="2"/>
  <c r="J317" i="2" l="1"/>
  <c r="M317" i="2"/>
  <c r="K317" i="2" l="1"/>
  <c r="L317" i="2" s="1"/>
  <c r="O317" i="2"/>
  <c r="Q317" i="2" s="1"/>
  <c r="N317" i="2" l="1"/>
  <c r="H318" i="2" l="1"/>
  <c r="G318" i="2"/>
  <c r="M318" i="2" l="1"/>
  <c r="J318" i="2"/>
  <c r="O318" i="2" l="1"/>
  <c r="Q318" i="2" s="1"/>
  <c r="K318" i="2"/>
  <c r="L318" i="2" s="1"/>
  <c r="N318" i="2" l="1"/>
  <c r="G319" i="2" l="1"/>
  <c r="H319" i="2"/>
  <c r="M319" i="2" l="1"/>
  <c r="J319" i="2"/>
  <c r="K319" i="2" l="1"/>
  <c r="L319" i="2" s="1"/>
  <c r="O319" i="2"/>
  <c r="Q319" i="2" s="1"/>
  <c r="N319" i="2" l="1"/>
  <c r="H320" i="2" l="1"/>
  <c r="G320" i="2"/>
  <c r="J320" i="2" l="1"/>
  <c r="M320" i="2"/>
  <c r="K320" i="2" l="1"/>
  <c r="L320" i="2" s="1"/>
  <c r="O320" i="2"/>
  <c r="Q320" i="2" s="1"/>
  <c r="N320" i="2" l="1"/>
  <c r="G321" i="2" l="1"/>
  <c r="H321" i="2"/>
  <c r="J321" i="2" l="1"/>
  <c r="M321" i="2"/>
  <c r="O321" i="2" l="1"/>
  <c r="Q321" i="2" s="1"/>
  <c r="K321" i="2"/>
  <c r="L321" i="2" s="1"/>
  <c r="N321" i="2" l="1"/>
  <c r="H322" i="2" l="1"/>
  <c r="G322" i="2"/>
  <c r="J322" i="2" l="1"/>
  <c r="M322" i="2"/>
  <c r="O322" i="2" l="1"/>
  <c r="Q322" i="2" s="1"/>
  <c r="K322" i="2"/>
  <c r="L322" i="2" s="1"/>
  <c r="N322" i="2" l="1"/>
  <c r="G323" i="2" l="1"/>
  <c r="H323" i="2"/>
  <c r="M323" i="2" l="1"/>
  <c r="J323" i="2"/>
  <c r="K323" i="2" l="1"/>
  <c r="L323" i="2" s="1"/>
  <c r="O323" i="2"/>
  <c r="Q323" i="2" s="1"/>
  <c r="N323" i="2" l="1"/>
  <c r="H324" i="2" l="1"/>
  <c r="G324" i="2"/>
  <c r="J324" i="2" l="1"/>
  <c r="M324" i="2"/>
  <c r="K324" i="2" l="1"/>
  <c r="L324" i="2" s="1"/>
  <c r="O324" i="2"/>
  <c r="Q324" i="2" s="1"/>
  <c r="N324" i="2" l="1"/>
  <c r="G325" i="2" l="1"/>
  <c r="H325" i="2"/>
  <c r="M325" i="2" l="1"/>
  <c r="J325" i="2"/>
  <c r="O325" i="2" l="1"/>
  <c r="Q325" i="2" s="1"/>
  <c r="K325" i="2"/>
  <c r="L325" i="2" s="1"/>
  <c r="N325" i="2" l="1"/>
  <c r="H326" i="2" l="1"/>
  <c r="G326" i="2"/>
  <c r="M326" i="2" l="1"/>
  <c r="J326" i="2"/>
  <c r="K326" i="2" l="1"/>
  <c r="L326" i="2" s="1"/>
  <c r="O326" i="2"/>
  <c r="Q326" i="2" s="1"/>
  <c r="N326" i="2" l="1"/>
  <c r="G327" i="2" l="1"/>
  <c r="H327" i="2"/>
  <c r="M327" i="2" l="1"/>
  <c r="J327" i="2"/>
  <c r="O327" i="2" l="1"/>
  <c r="Q327" i="2" s="1"/>
  <c r="K327" i="2"/>
  <c r="L327" i="2" s="1"/>
  <c r="N327" i="2" l="1"/>
  <c r="H328" i="2" l="1"/>
  <c r="G328" i="2"/>
  <c r="M328" i="2" l="1"/>
  <c r="J328" i="2"/>
  <c r="K328" i="2" l="1"/>
  <c r="L328" i="2" s="1"/>
  <c r="O328" i="2"/>
  <c r="Q328" i="2" s="1"/>
  <c r="N328" i="2" l="1"/>
  <c r="G329" i="2" l="1"/>
  <c r="H329" i="2"/>
  <c r="J329" i="2" l="1"/>
  <c r="M329" i="2"/>
  <c r="K329" i="2" l="1"/>
  <c r="L329" i="2" s="1"/>
  <c r="O329" i="2"/>
  <c r="Q329" i="2" s="1"/>
  <c r="N329" i="2" l="1"/>
  <c r="H330" i="2" l="1"/>
  <c r="G330" i="2"/>
  <c r="J330" i="2" l="1"/>
  <c r="M330" i="2"/>
  <c r="K330" i="2" l="1"/>
  <c r="L330" i="2" s="1"/>
  <c r="O330" i="2"/>
  <c r="Q330" i="2" s="1"/>
  <c r="N330" i="2" l="1"/>
  <c r="G331" i="2" l="1"/>
  <c r="H331" i="2"/>
  <c r="J331" i="2" l="1"/>
  <c r="M331" i="2"/>
  <c r="O331" i="2" l="1"/>
  <c r="Q331" i="2" s="1"/>
  <c r="K331" i="2"/>
  <c r="L331" i="2" s="1"/>
  <c r="N331" i="2" l="1"/>
  <c r="H332" i="2" l="1"/>
  <c r="G332" i="2"/>
  <c r="J332" i="2" l="1"/>
  <c r="M332" i="2"/>
  <c r="O332" i="2" l="1"/>
  <c r="Q332" i="2" s="1"/>
  <c r="K332" i="2"/>
  <c r="L332" i="2" s="1"/>
  <c r="N332" i="2" l="1"/>
  <c r="G333" i="2" l="1"/>
  <c r="H333" i="2"/>
  <c r="M333" i="2" l="1"/>
  <c r="J333" i="2"/>
  <c r="K333" i="2" l="1"/>
  <c r="L333" i="2" s="1"/>
  <c r="O333" i="2"/>
  <c r="Q333" i="2" s="1"/>
  <c r="N333" i="2" l="1"/>
  <c r="H334" i="2" l="1"/>
  <c r="G334" i="2"/>
  <c r="J334" i="2" l="1"/>
  <c r="M334" i="2"/>
  <c r="O334" i="2" l="1"/>
  <c r="Q334" i="2" s="1"/>
  <c r="K334" i="2"/>
  <c r="L334" i="2" s="1"/>
  <c r="N334" i="2" l="1"/>
  <c r="G335" i="2" l="1"/>
  <c r="H335" i="2"/>
  <c r="M335" i="2" l="1"/>
  <c r="J335" i="2"/>
  <c r="K335" i="2" l="1"/>
  <c r="L335" i="2" s="1"/>
  <c r="O335" i="2"/>
  <c r="Q335" i="2" s="1"/>
  <c r="N335" i="2" l="1"/>
  <c r="H336" i="2" l="1"/>
  <c r="G336" i="2"/>
  <c r="M336" i="2" l="1"/>
  <c r="J336" i="2"/>
  <c r="K336" i="2" l="1"/>
  <c r="L336" i="2" s="1"/>
  <c r="O336" i="2"/>
  <c r="Q336" i="2" s="1"/>
  <c r="N336" i="2" l="1"/>
  <c r="G337" i="2" l="1"/>
  <c r="H337" i="2"/>
  <c r="M337" i="2" l="1"/>
  <c r="J337" i="2"/>
  <c r="O337" i="2" l="1"/>
  <c r="Q337" i="2" s="1"/>
  <c r="K337" i="2"/>
  <c r="L337" i="2" s="1"/>
  <c r="N337" i="2" l="1"/>
  <c r="H338" i="2" l="1"/>
  <c r="G338" i="2"/>
  <c r="M338" i="2" l="1"/>
  <c r="J338" i="2"/>
  <c r="K338" i="2" l="1"/>
  <c r="L338" i="2" s="1"/>
  <c r="O338" i="2"/>
  <c r="Q338" i="2" s="1"/>
  <c r="N338" i="2" l="1"/>
  <c r="G339" i="2" l="1"/>
  <c r="H339" i="2"/>
  <c r="M339" i="2" l="1"/>
  <c r="J339" i="2"/>
  <c r="O339" i="2" l="1"/>
  <c r="Q339" i="2" s="1"/>
  <c r="K339" i="2"/>
  <c r="L339" i="2" s="1"/>
  <c r="N339" i="2" l="1"/>
  <c r="H340" i="2" l="1"/>
  <c r="G340" i="2"/>
  <c r="M340" i="2" l="1"/>
  <c r="J340" i="2"/>
  <c r="K340" i="2" l="1"/>
  <c r="L340" i="2" s="1"/>
  <c r="O340" i="2"/>
  <c r="Q340" i="2" s="1"/>
  <c r="N340" i="2" l="1"/>
  <c r="G341" i="2" l="1"/>
  <c r="H341" i="2"/>
  <c r="J341" i="2" l="1"/>
  <c r="M341" i="2"/>
  <c r="O341" i="2" l="1"/>
  <c r="Q341" i="2" s="1"/>
  <c r="K341" i="2"/>
  <c r="L341" i="2" s="1"/>
  <c r="N341" i="2" l="1"/>
  <c r="H342" i="2" l="1"/>
  <c r="G342" i="2"/>
  <c r="M342" i="2" l="1"/>
  <c r="J342" i="2"/>
  <c r="K342" i="2" l="1"/>
  <c r="L342" i="2" s="1"/>
  <c r="O342" i="2"/>
  <c r="Q342" i="2" s="1"/>
  <c r="N342" i="2" l="1"/>
  <c r="G343" i="2" l="1"/>
  <c r="H343" i="2"/>
  <c r="M343" i="2" l="1"/>
  <c r="J343" i="2"/>
  <c r="K343" i="2" l="1"/>
  <c r="L343" i="2" s="1"/>
  <c r="O343" i="2"/>
  <c r="Q343" i="2" s="1"/>
  <c r="N343" i="2" l="1"/>
  <c r="H344" i="2" l="1"/>
  <c r="G344" i="2"/>
  <c r="M344" i="2" l="1"/>
  <c r="J344" i="2"/>
  <c r="O344" i="2" l="1"/>
  <c r="Q344" i="2" s="1"/>
  <c r="K344" i="2"/>
  <c r="L344" i="2" s="1"/>
  <c r="N344" i="2" l="1"/>
  <c r="G345" i="2" l="1"/>
  <c r="H345" i="2"/>
  <c r="M345" i="2" l="1"/>
  <c r="J345" i="2"/>
  <c r="O345" i="2" l="1"/>
  <c r="Q345" i="2" s="1"/>
  <c r="K345" i="2"/>
  <c r="L345" i="2" s="1"/>
  <c r="N345" i="2" l="1"/>
  <c r="H346" i="2" l="1"/>
  <c r="G346" i="2"/>
  <c r="J346" i="2" l="1"/>
  <c r="M346" i="2"/>
  <c r="O346" i="2" l="1"/>
  <c r="Q346" i="2" s="1"/>
  <c r="K346" i="2"/>
  <c r="L346" i="2" s="1"/>
  <c r="N346" i="2" l="1"/>
  <c r="G347" i="2" l="1"/>
  <c r="H347" i="2"/>
  <c r="M347" i="2" l="1"/>
  <c r="J347" i="2"/>
  <c r="O347" i="2" l="1"/>
  <c r="Q347" i="2" s="1"/>
  <c r="K347" i="2"/>
  <c r="L347" i="2" s="1"/>
  <c r="N347" i="2" l="1"/>
  <c r="H348" i="2" l="1"/>
  <c r="G348" i="2"/>
  <c r="J348" i="2" l="1"/>
  <c r="M348" i="2"/>
  <c r="K348" i="2" l="1"/>
  <c r="L348" i="2" s="1"/>
  <c r="O348" i="2"/>
  <c r="Q348" i="2" s="1"/>
  <c r="N348" i="2" l="1"/>
  <c r="G349" i="2" l="1"/>
  <c r="H349" i="2"/>
  <c r="J349" i="2" l="1"/>
  <c r="M349" i="2"/>
  <c r="O349" i="2" l="1"/>
  <c r="Q349" i="2" s="1"/>
  <c r="K349" i="2"/>
  <c r="L349" i="2" s="1"/>
  <c r="N349" i="2" l="1"/>
  <c r="H350" i="2" l="1"/>
  <c r="G350" i="2"/>
  <c r="M350" i="2" l="1"/>
  <c r="J350" i="2"/>
  <c r="K350" i="2" l="1"/>
  <c r="L350" i="2" s="1"/>
  <c r="O350" i="2"/>
  <c r="Q350" i="2" s="1"/>
  <c r="N350" i="2" l="1"/>
  <c r="G351" i="2" l="1"/>
  <c r="H351" i="2"/>
  <c r="M351" i="2" l="1"/>
  <c r="J351" i="2"/>
  <c r="O351" i="2" l="1"/>
  <c r="Q351" i="2" s="1"/>
  <c r="K351" i="2"/>
  <c r="L351" i="2" s="1"/>
  <c r="N351" i="2" l="1"/>
  <c r="H352" i="2" l="1"/>
  <c r="G352" i="2"/>
  <c r="M352" i="2" l="1"/>
  <c r="J352" i="2"/>
  <c r="O352" i="2" l="1"/>
  <c r="Q352" i="2" s="1"/>
  <c r="K352" i="2"/>
  <c r="L352" i="2" s="1"/>
  <c r="N352" i="2" l="1"/>
  <c r="G353" i="2" l="1"/>
  <c r="H353" i="2"/>
  <c r="M353" i="2" l="1"/>
  <c r="J353" i="2"/>
  <c r="K353" i="2" l="1"/>
  <c r="L353" i="2" s="1"/>
  <c r="O353" i="2"/>
  <c r="Q353" i="2" s="1"/>
  <c r="N353" i="2" l="1"/>
  <c r="H354" i="2" l="1"/>
  <c r="G354" i="2"/>
  <c r="J354" i="2" l="1"/>
  <c r="M354" i="2"/>
  <c r="K354" i="2" l="1"/>
  <c r="L354" i="2" s="1"/>
  <c r="O354" i="2"/>
  <c r="Q354" i="2" s="1"/>
  <c r="N354" i="2" l="1"/>
  <c r="G355" i="2" l="1"/>
  <c r="H355" i="2"/>
  <c r="M355" i="2" l="1"/>
  <c r="J355" i="2"/>
  <c r="O355" i="2" l="1"/>
  <c r="Q355" i="2" s="1"/>
  <c r="K355" i="2"/>
  <c r="L355" i="2" s="1"/>
  <c r="N355" i="2" l="1"/>
  <c r="H356" i="2" l="1"/>
  <c r="G356" i="2"/>
  <c r="M356" i="2" l="1"/>
  <c r="J356" i="2"/>
  <c r="K356" i="2" l="1"/>
  <c r="L356" i="2" s="1"/>
  <c r="O356" i="2"/>
  <c r="Q356" i="2" s="1"/>
  <c r="N356" i="2" l="1"/>
  <c r="G357" i="2" l="1"/>
  <c r="H357" i="2"/>
  <c r="M357" i="2" l="1"/>
  <c r="J357" i="2"/>
  <c r="K357" i="2" l="1"/>
  <c r="L357" i="2" s="1"/>
  <c r="O357" i="2"/>
  <c r="Q357" i="2" s="1"/>
  <c r="N357" i="2" l="1"/>
  <c r="H358" i="2" l="1"/>
  <c r="G358" i="2"/>
  <c r="M358" i="2" l="1"/>
  <c r="J358" i="2"/>
  <c r="K358" i="2" l="1"/>
  <c r="L358" i="2" s="1"/>
  <c r="O358" i="2"/>
  <c r="Q358" i="2" s="1"/>
  <c r="N358" i="2" l="1"/>
  <c r="G359" i="2" l="1"/>
  <c r="H359" i="2"/>
  <c r="M359" i="2" l="1"/>
  <c r="J359" i="2"/>
  <c r="O359" i="2" l="1"/>
  <c r="Q359" i="2" s="1"/>
  <c r="K359" i="2"/>
  <c r="L359" i="2" s="1"/>
  <c r="N359" i="2" l="1"/>
  <c r="H360" i="2" l="1"/>
  <c r="G360" i="2"/>
  <c r="M360" i="2" l="1"/>
  <c r="J360" i="2"/>
  <c r="O360" i="2" l="1"/>
  <c r="Q360" i="2" s="1"/>
  <c r="K360" i="2"/>
  <c r="L360" i="2" s="1"/>
  <c r="N360" i="2" l="1"/>
  <c r="G361" i="2" l="1"/>
  <c r="H361" i="2"/>
  <c r="M361" i="2" l="1"/>
  <c r="J361" i="2"/>
  <c r="O361" i="2" l="1"/>
  <c r="Q361" i="2" s="1"/>
  <c r="K361" i="2"/>
  <c r="L361" i="2" s="1"/>
  <c r="N361" i="2" l="1"/>
  <c r="H362" i="2" l="1"/>
  <c r="G362" i="2"/>
  <c r="M362" i="2" l="1"/>
  <c r="J362" i="2"/>
  <c r="O362" i="2" l="1"/>
  <c r="Q362" i="2" s="1"/>
  <c r="K362" i="2"/>
  <c r="L362" i="2" s="1"/>
  <c r="N362" i="2" l="1"/>
  <c r="G363" i="2" l="1"/>
  <c r="H363" i="2"/>
  <c r="J363" i="2" l="1"/>
  <c r="M363" i="2"/>
  <c r="O363" i="2" l="1"/>
  <c r="Q363" i="2" s="1"/>
  <c r="K363" i="2"/>
  <c r="L363" i="2" s="1"/>
  <c r="N363" i="2" l="1"/>
  <c r="H364" i="2" l="1"/>
  <c r="G364" i="2"/>
  <c r="J364" i="2" l="1"/>
  <c r="M364" i="2"/>
  <c r="O364" i="2" l="1"/>
  <c r="Q364" i="2" s="1"/>
  <c r="K364" i="2"/>
  <c r="L364" i="2" s="1"/>
  <c r="N364" i="2" l="1"/>
  <c r="G365" i="2" l="1"/>
  <c r="H365" i="2"/>
  <c r="M365" i="2" l="1"/>
  <c r="J365" i="2"/>
  <c r="O365" i="2" l="1"/>
  <c r="Q365" i="2" s="1"/>
  <c r="K365" i="2"/>
  <c r="L365" i="2" s="1"/>
  <c r="N365" i="2" l="1"/>
  <c r="H366" i="2" l="1"/>
  <c r="G366" i="2"/>
  <c r="M366" i="2" l="1"/>
  <c r="J366" i="2"/>
  <c r="K366" i="2" l="1"/>
  <c r="L366" i="2" s="1"/>
  <c r="O366" i="2"/>
  <c r="Q366" i="2" s="1"/>
  <c r="N366" i="2" l="1"/>
  <c r="G367" i="2" l="1"/>
  <c r="H367" i="2"/>
  <c r="M367" i="2" l="1"/>
  <c r="J367" i="2"/>
  <c r="K367" i="2" l="1"/>
  <c r="L367" i="2" s="1"/>
  <c r="O367" i="2"/>
  <c r="Q367" i="2" s="1"/>
  <c r="N367" i="2" l="1"/>
  <c r="H368" i="2" l="1"/>
  <c r="G368" i="2"/>
  <c r="M368" i="2" l="1"/>
  <c r="J368" i="2"/>
  <c r="K368" i="2" l="1"/>
  <c r="L368" i="2" s="1"/>
  <c r="O368" i="2"/>
  <c r="Q368" i="2" s="1"/>
  <c r="N368" i="2" l="1"/>
  <c r="G369" i="2" l="1"/>
  <c r="H369" i="2"/>
  <c r="J369" i="2" l="1"/>
  <c r="M369" i="2"/>
  <c r="K369" i="2" l="1"/>
  <c r="L369" i="2" s="1"/>
  <c r="O369" i="2"/>
  <c r="Q369" i="2" s="1"/>
  <c r="N369" i="2" l="1"/>
  <c r="H370" i="2" l="1"/>
  <c r="G370" i="2"/>
  <c r="J370" i="2" l="1"/>
  <c r="M370" i="2"/>
  <c r="K370" i="2" l="1"/>
  <c r="L370" i="2" s="1"/>
  <c r="O370" i="2"/>
  <c r="Q370" i="2" s="1"/>
  <c r="N370" i="2" l="1"/>
  <c r="G371" i="2" l="1"/>
  <c r="H371" i="2"/>
  <c r="M371" i="2" l="1"/>
  <c r="J371" i="2"/>
  <c r="O371" i="2" l="1"/>
  <c r="Q371" i="2" s="1"/>
  <c r="K371" i="2"/>
  <c r="L371" i="2" s="1"/>
  <c r="N371" i="2" l="1"/>
  <c r="H372" i="2" l="1"/>
  <c r="G372" i="2"/>
  <c r="J372" i="2" l="1"/>
  <c r="M372" i="2"/>
  <c r="K372" i="2" l="1"/>
  <c r="L372" i="2" s="1"/>
  <c r="O372" i="2"/>
  <c r="Q372" i="2" s="1"/>
  <c r="N372" i="2" l="1"/>
  <c r="G373" i="2" l="1"/>
  <c r="H373" i="2"/>
  <c r="M373" i="2" l="1"/>
  <c r="J373" i="2"/>
  <c r="O373" i="2" l="1"/>
  <c r="Q373" i="2" s="1"/>
  <c r="K373" i="2"/>
  <c r="L373" i="2" s="1"/>
  <c r="N373" i="2" l="1"/>
  <c r="H374" i="2" l="1"/>
  <c r="G374" i="2"/>
  <c r="M374" i="2" l="1"/>
  <c r="J374" i="2"/>
  <c r="O374" i="2" l="1"/>
  <c r="Q374" i="2" s="1"/>
  <c r="K374" i="2"/>
  <c r="L374" i="2" s="1"/>
  <c r="N374" i="2" l="1"/>
  <c r="G375" i="2" l="1"/>
  <c r="H375" i="2"/>
  <c r="J375" i="2" l="1"/>
  <c r="M375" i="2"/>
  <c r="K375" i="2" l="1"/>
  <c r="L375" i="2" s="1"/>
  <c r="O375" i="2"/>
  <c r="Q375" i="2" s="1"/>
  <c r="N375" i="2" l="1"/>
  <c r="H376" i="2" l="1"/>
  <c r="G376" i="2"/>
  <c r="M376" i="2" l="1"/>
  <c r="J376" i="2"/>
  <c r="K376" i="2" l="1"/>
  <c r="L376" i="2" s="1"/>
  <c r="O376" i="2"/>
  <c r="Q376" i="2" s="1"/>
  <c r="N376" i="2" l="1"/>
  <c r="G377" i="2" l="1"/>
  <c r="H377" i="2"/>
  <c r="M377" i="2" l="1"/>
  <c r="J377" i="2"/>
  <c r="O377" i="2" l="1"/>
  <c r="Q377" i="2" s="1"/>
  <c r="K377" i="2"/>
  <c r="L377" i="2" s="1"/>
  <c r="N377" i="2" l="1"/>
  <c r="H378" i="2" l="1"/>
  <c r="G378" i="2"/>
  <c r="M378" i="2" l="1"/>
  <c r="J378" i="2"/>
  <c r="O378" i="2" l="1"/>
  <c r="Q378" i="2" s="1"/>
  <c r="K378" i="2"/>
  <c r="L378" i="2" s="1"/>
  <c r="N378" i="2" l="1"/>
  <c r="G379" i="2" l="1"/>
  <c r="H379" i="2"/>
  <c r="M379" i="2" l="1"/>
  <c r="J379" i="2"/>
  <c r="K379" i="2" l="1"/>
  <c r="L379" i="2" s="1"/>
  <c r="O379" i="2"/>
  <c r="Q379" i="2" s="1"/>
  <c r="N379" i="2" l="1"/>
  <c r="H380" i="2" l="1"/>
  <c r="G380" i="2"/>
  <c r="M380" i="2" l="1"/>
  <c r="J380" i="2"/>
  <c r="O380" i="2" l="1"/>
  <c r="Q380" i="2" s="1"/>
  <c r="K380" i="2"/>
  <c r="L380" i="2" s="1"/>
  <c r="N380" i="2" l="1"/>
  <c r="G381" i="2" l="1"/>
  <c r="H381" i="2"/>
  <c r="M381" i="2" l="1"/>
  <c r="J381" i="2"/>
  <c r="K381" i="2" l="1"/>
  <c r="L381" i="2" s="1"/>
  <c r="O381" i="2"/>
  <c r="Q381" i="2" s="1"/>
  <c r="N381" i="2" l="1"/>
  <c r="H382" i="2" l="1"/>
  <c r="G382" i="2"/>
  <c r="M382" i="2" l="1"/>
  <c r="J382" i="2"/>
  <c r="O382" i="2" l="1"/>
  <c r="Q382" i="2" s="1"/>
  <c r="K382" i="2"/>
  <c r="L382" i="2" s="1"/>
  <c r="N382" i="2" l="1"/>
  <c r="G383" i="2" l="1"/>
  <c r="H383" i="2"/>
  <c r="M383" i="2" l="1"/>
  <c r="J383" i="2"/>
  <c r="O383" i="2" l="1"/>
  <c r="Q383" i="2" s="1"/>
  <c r="K383" i="2"/>
  <c r="L383" i="2" s="1"/>
  <c r="N383" i="2" l="1"/>
  <c r="H384" i="2" l="1"/>
  <c r="G384" i="2"/>
  <c r="M384" i="2" l="1"/>
  <c r="J384" i="2"/>
  <c r="O384" i="2" l="1"/>
  <c r="Q384" i="2" s="1"/>
  <c r="K384" i="2"/>
  <c r="L384" i="2" s="1"/>
  <c r="N384" i="2" l="1"/>
  <c r="G385" i="2" l="1"/>
  <c r="H385" i="2"/>
  <c r="J385" i="2" l="1"/>
  <c r="M385" i="2"/>
  <c r="K385" i="2" l="1"/>
  <c r="L385" i="2" s="1"/>
  <c r="O385" i="2"/>
  <c r="Q385" i="2" s="1"/>
  <c r="N385" i="2" l="1"/>
  <c r="H386" i="2" l="1"/>
  <c r="G386" i="2"/>
  <c r="M386" i="2" l="1"/>
  <c r="J386" i="2"/>
  <c r="O386" i="2" l="1"/>
  <c r="Q386" i="2" s="1"/>
  <c r="K386" i="2"/>
  <c r="L386" i="2" s="1"/>
  <c r="N386" i="2" l="1"/>
  <c r="G387" i="2" l="1"/>
  <c r="H387" i="2"/>
  <c r="J387" i="2" l="1"/>
  <c r="M387" i="2"/>
  <c r="K387" i="2" l="1"/>
  <c r="L387" i="2" s="1"/>
  <c r="O387" i="2"/>
  <c r="Q387" i="2" s="1"/>
  <c r="N387" i="2" l="1"/>
  <c r="H388" i="2" l="1"/>
  <c r="G388" i="2"/>
  <c r="M388" i="2" l="1"/>
  <c r="J388" i="2"/>
  <c r="K388" i="2" l="1"/>
  <c r="L388" i="2" s="1"/>
  <c r="O388" i="2"/>
  <c r="Q388" i="2" s="1"/>
  <c r="N388" i="2" l="1"/>
  <c r="G389" i="2" l="1"/>
  <c r="H389" i="2"/>
  <c r="M389" i="2" l="1"/>
  <c r="J389" i="2"/>
  <c r="K389" i="2" l="1"/>
  <c r="L389" i="2" s="1"/>
  <c r="O389" i="2"/>
  <c r="Q389" i="2" s="1"/>
  <c r="N389" i="2" l="1"/>
  <c r="H390" i="2" l="1"/>
  <c r="G390" i="2"/>
  <c r="J390" i="2" l="1"/>
  <c r="M390" i="2"/>
  <c r="O390" i="2" l="1"/>
  <c r="Q390" i="2" s="1"/>
  <c r="K390" i="2"/>
  <c r="L390" i="2" s="1"/>
  <c r="N390" i="2" l="1"/>
  <c r="G391" i="2" l="1"/>
  <c r="H391" i="2"/>
  <c r="M391" i="2" l="1"/>
  <c r="J391" i="2"/>
  <c r="O391" i="2" l="1"/>
  <c r="Q391" i="2" s="1"/>
  <c r="K391" i="2"/>
  <c r="L391" i="2" s="1"/>
  <c r="N391" i="2" l="1"/>
  <c r="H392" i="2" l="1"/>
  <c r="G392" i="2"/>
  <c r="M392" i="2" l="1"/>
  <c r="J392" i="2"/>
  <c r="K392" i="2" l="1"/>
  <c r="L392" i="2" s="1"/>
  <c r="O392" i="2"/>
  <c r="Q392" i="2" s="1"/>
  <c r="N392" i="2" l="1"/>
  <c r="G393" i="2" l="1"/>
  <c r="H393" i="2"/>
  <c r="J393" i="2" l="1"/>
  <c r="M393" i="2"/>
  <c r="O393" i="2" l="1"/>
  <c r="Q393" i="2" s="1"/>
  <c r="K393" i="2"/>
  <c r="L393" i="2" s="1"/>
  <c r="N393" i="2" l="1"/>
  <c r="G394" i="2" l="1"/>
  <c r="H394" i="2"/>
  <c r="M394" i="2" l="1"/>
  <c r="J394" i="2"/>
  <c r="K394" i="2" l="1"/>
  <c r="L394" i="2" s="1"/>
  <c r="O394" i="2"/>
  <c r="Q394" i="2" s="1"/>
  <c r="N394" i="2" l="1"/>
  <c r="G395" i="2" l="1"/>
  <c r="H395" i="2"/>
  <c r="M395" i="2" l="1"/>
  <c r="J395" i="2"/>
  <c r="O395" i="2" l="1"/>
  <c r="Q395" i="2" s="1"/>
  <c r="K395" i="2"/>
  <c r="L395" i="2" s="1"/>
  <c r="N395" i="2" l="1"/>
  <c r="G396" i="2" l="1"/>
  <c r="H396" i="2"/>
  <c r="M396" i="2" l="1"/>
  <c r="J396" i="2"/>
  <c r="O396" i="2" l="1"/>
  <c r="Q396" i="2" s="1"/>
  <c r="K396" i="2"/>
  <c r="L396" i="2" s="1"/>
  <c r="N396" i="2" l="1"/>
  <c r="G397" i="2" l="1"/>
  <c r="H397" i="2"/>
  <c r="J397" i="2" l="1"/>
  <c r="M397" i="2"/>
  <c r="K397" i="2" l="1"/>
  <c r="L397" i="2" s="1"/>
  <c r="O397" i="2"/>
  <c r="Q397" i="2" s="1"/>
  <c r="N397" i="2" l="1"/>
  <c r="G398" i="2" l="1"/>
  <c r="H398" i="2"/>
  <c r="J398" i="2" l="1"/>
  <c r="M398" i="2"/>
  <c r="O398" i="2" l="1"/>
  <c r="Q398" i="2" s="1"/>
  <c r="K398" i="2"/>
  <c r="L398" i="2" s="1"/>
  <c r="N398" i="2" l="1"/>
  <c r="G399" i="2" l="1"/>
  <c r="H399" i="2"/>
  <c r="M399" i="2" l="1"/>
  <c r="J399" i="2"/>
  <c r="K399" i="2" l="1"/>
  <c r="L399" i="2" s="1"/>
  <c r="O399" i="2"/>
  <c r="Q399" i="2" s="1"/>
  <c r="N399" i="2" l="1"/>
  <c r="G400" i="2" l="1"/>
  <c r="H400" i="2"/>
  <c r="M400" i="2" l="1"/>
  <c r="J400" i="2"/>
  <c r="K400" i="2" l="1"/>
  <c r="L400" i="2" s="1"/>
  <c r="O400" i="2"/>
  <c r="Q400" i="2" s="1"/>
  <c r="N400" i="2" l="1"/>
  <c r="G401" i="2" l="1"/>
  <c r="H401" i="2"/>
  <c r="M401" i="2" l="1"/>
  <c r="J401" i="2"/>
  <c r="O401" i="2" l="1"/>
  <c r="Q401" i="2" s="1"/>
  <c r="K401" i="2"/>
  <c r="L401" i="2" s="1"/>
  <c r="N401" i="2" l="1"/>
  <c r="G402" i="2" l="1"/>
  <c r="H402" i="2"/>
  <c r="M402" i="2" l="1"/>
  <c r="J402" i="2"/>
  <c r="O402" i="2" l="1"/>
  <c r="Q402" i="2" s="1"/>
  <c r="K402" i="2"/>
  <c r="L402" i="2" s="1"/>
  <c r="N402" i="2" l="1"/>
  <c r="G403" i="2" l="1"/>
  <c r="H403" i="2"/>
  <c r="J403" i="2" l="1"/>
  <c r="M403" i="2"/>
  <c r="O403" i="2" l="1"/>
  <c r="Q403" i="2" s="1"/>
  <c r="K403" i="2"/>
  <c r="L403" i="2" s="1"/>
  <c r="N403" i="2" l="1"/>
  <c r="G404" i="2" l="1"/>
  <c r="H404" i="2"/>
  <c r="M404" i="2" l="1"/>
  <c r="J404" i="2"/>
  <c r="K404" i="2" l="1"/>
  <c r="L404" i="2" s="1"/>
  <c r="O404" i="2"/>
  <c r="Q404" i="2" s="1"/>
  <c r="N404" i="2" l="1"/>
  <c r="G405" i="2" l="1"/>
  <c r="H405" i="2"/>
  <c r="J405" i="2" l="1"/>
  <c r="M405" i="2"/>
  <c r="O405" i="2" l="1"/>
  <c r="Q405" i="2" s="1"/>
  <c r="K405" i="2"/>
  <c r="L405" i="2" s="1"/>
  <c r="N405" i="2" l="1"/>
  <c r="G406" i="2" l="1"/>
  <c r="H406" i="2"/>
  <c r="J406" i="2" l="1"/>
  <c r="M406" i="2"/>
  <c r="K406" i="2" l="1"/>
  <c r="L406" i="2" s="1"/>
  <c r="O406" i="2"/>
  <c r="Q406" i="2" s="1"/>
  <c r="N406" i="2" l="1"/>
  <c r="H407" i="2" l="1"/>
  <c r="G407" i="2"/>
  <c r="M407" i="2" l="1"/>
  <c r="J407" i="2"/>
  <c r="O407" i="2" l="1"/>
  <c r="Q407" i="2" s="1"/>
  <c r="K407" i="2"/>
  <c r="L407" i="2" s="1"/>
  <c r="N407" i="2" l="1"/>
  <c r="G408" i="2" l="1"/>
  <c r="H408" i="2"/>
  <c r="J408" i="2" l="1"/>
  <c r="M408" i="2"/>
  <c r="O408" i="2" l="1"/>
  <c r="Q408" i="2" s="1"/>
  <c r="K408" i="2"/>
  <c r="L408" i="2" s="1"/>
  <c r="N408" i="2" l="1"/>
  <c r="G409" i="2" l="1"/>
  <c r="H409" i="2"/>
  <c r="J409" i="2" l="1"/>
  <c r="M409" i="2"/>
  <c r="O409" i="2" l="1"/>
  <c r="Q409" i="2" s="1"/>
  <c r="K409" i="2"/>
  <c r="L409" i="2" s="1"/>
  <c r="N409" i="2" l="1"/>
  <c r="G410" i="2" l="1"/>
  <c r="H410" i="2"/>
  <c r="J410" i="2" l="1"/>
  <c r="M410" i="2"/>
  <c r="O410" i="2" l="1"/>
  <c r="Q410" i="2" s="1"/>
  <c r="K410" i="2"/>
  <c r="L410" i="2" s="1"/>
  <c r="N410" i="2" l="1"/>
  <c r="G411" i="2" l="1"/>
  <c r="H411" i="2"/>
  <c r="M411" i="2" l="1"/>
  <c r="J411" i="2"/>
  <c r="K411" i="2" l="1"/>
  <c r="L411" i="2" s="1"/>
  <c r="O411" i="2"/>
  <c r="Q411" i="2" s="1"/>
  <c r="N411" i="2" l="1"/>
  <c r="H412" i="2" l="1"/>
  <c r="G412" i="2"/>
  <c r="M412" i="2" l="1"/>
  <c r="J412" i="2"/>
  <c r="K412" i="2" l="1"/>
  <c r="L412" i="2" s="1"/>
  <c r="O412" i="2"/>
  <c r="Q412" i="2" s="1"/>
  <c r="N412" i="2" l="1"/>
  <c r="H413" i="2" l="1"/>
  <c r="G413" i="2"/>
  <c r="M413" i="2" l="1"/>
  <c r="J413" i="2"/>
  <c r="K413" i="2" l="1"/>
  <c r="L413" i="2" s="1"/>
  <c r="O413" i="2"/>
  <c r="Q413" i="2" s="1"/>
  <c r="N413" i="2" l="1"/>
  <c r="H414" i="2" l="1"/>
  <c r="G414" i="2"/>
  <c r="M414" i="2" l="1"/>
  <c r="J414" i="2"/>
  <c r="K414" i="2" l="1"/>
  <c r="L414" i="2" s="1"/>
  <c r="O414" i="2"/>
  <c r="Q414" i="2" s="1"/>
  <c r="N414" i="2" l="1"/>
  <c r="H415" i="2" l="1"/>
  <c r="G415" i="2"/>
  <c r="M415" i="2" l="1"/>
  <c r="J415" i="2"/>
  <c r="O415" i="2" l="1"/>
  <c r="Q415" i="2" s="1"/>
  <c r="K415" i="2"/>
  <c r="L415" i="2" s="1"/>
  <c r="N415" i="2" l="1"/>
  <c r="H416" i="2" l="1"/>
  <c r="G416" i="2"/>
  <c r="J416" i="2" l="1"/>
  <c r="M416" i="2"/>
  <c r="K416" i="2" l="1"/>
  <c r="L416" i="2" s="1"/>
  <c r="O416" i="2"/>
  <c r="Q416" i="2" s="1"/>
  <c r="N416" i="2" l="1"/>
  <c r="H417" i="2" l="1"/>
  <c r="G417" i="2"/>
  <c r="J417" i="2" l="1"/>
  <c r="M417" i="2"/>
  <c r="K417" i="2" l="1"/>
  <c r="L417" i="2" s="1"/>
  <c r="O417" i="2"/>
  <c r="Q417" i="2" s="1"/>
  <c r="N417" i="2" l="1"/>
  <c r="H418" i="2" l="1"/>
  <c r="G418" i="2"/>
  <c r="M418" i="2" l="1"/>
  <c r="J418" i="2"/>
  <c r="K418" i="2" l="1"/>
  <c r="L418" i="2" s="1"/>
  <c r="O418" i="2"/>
  <c r="Q418" i="2" s="1"/>
  <c r="N418" i="2" l="1"/>
  <c r="H419" i="2" l="1"/>
  <c r="G419" i="2"/>
  <c r="M419" i="2" l="1"/>
  <c r="J419" i="2"/>
  <c r="O419" i="2" l="1"/>
  <c r="Q419" i="2" s="1"/>
  <c r="K419" i="2"/>
  <c r="L419" i="2" s="1"/>
  <c r="N419" i="2" l="1"/>
  <c r="H420" i="2" l="1"/>
  <c r="G420" i="2"/>
  <c r="J420" i="2" l="1"/>
  <c r="M420" i="2"/>
  <c r="K420" i="2" l="1"/>
  <c r="L420" i="2" s="1"/>
  <c r="O420" i="2"/>
  <c r="Q420" i="2" s="1"/>
  <c r="N420" i="2" l="1"/>
  <c r="H421" i="2" l="1"/>
  <c r="G421" i="2"/>
  <c r="M421" i="2" l="1"/>
  <c r="J421" i="2"/>
  <c r="O421" i="2" l="1"/>
  <c r="Q421" i="2" s="1"/>
  <c r="K421" i="2"/>
  <c r="L421" i="2" s="1"/>
  <c r="N421" i="2" l="1"/>
  <c r="H422" i="2" l="1"/>
  <c r="G422" i="2"/>
  <c r="J422" i="2" l="1"/>
  <c r="M422" i="2"/>
  <c r="K422" i="2" l="1"/>
  <c r="L422" i="2" s="1"/>
  <c r="O422" i="2"/>
  <c r="Q422" i="2" s="1"/>
  <c r="N422" i="2" l="1"/>
  <c r="H423" i="2" l="1"/>
  <c r="G423" i="2"/>
  <c r="J423" i="2" l="1"/>
  <c r="M423" i="2"/>
  <c r="O423" i="2" l="1"/>
  <c r="Q423" i="2" s="1"/>
  <c r="K423" i="2"/>
  <c r="L423" i="2" s="1"/>
  <c r="N423" i="2" l="1"/>
  <c r="H424" i="2" l="1"/>
  <c r="G424" i="2"/>
  <c r="M424" i="2" l="1"/>
  <c r="J424" i="2"/>
  <c r="K424" i="2" l="1"/>
  <c r="L424" i="2" s="1"/>
  <c r="O424" i="2"/>
  <c r="Q424" i="2" s="1"/>
  <c r="N424" i="2" l="1"/>
  <c r="H425" i="2" l="1"/>
  <c r="G425" i="2"/>
  <c r="M425" i="2" l="1"/>
  <c r="J425" i="2"/>
  <c r="K425" i="2" l="1"/>
  <c r="L425" i="2" s="1"/>
  <c r="O425" i="2"/>
  <c r="Q425" i="2" s="1"/>
  <c r="N425" i="2" l="1"/>
  <c r="H426" i="2" l="1"/>
  <c r="G426" i="2"/>
  <c r="J426" i="2" l="1"/>
  <c r="M426" i="2"/>
  <c r="O426" i="2" l="1"/>
  <c r="Q426" i="2" s="1"/>
  <c r="K426" i="2"/>
  <c r="L426" i="2" s="1"/>
  <c r="N426" i="2" l="1"/>
  <c r="G427" i="2" l="1"/>
  <c r="H427" i="2"/>
  <c r="M427" i="2" l="1"/>
  <c r="J427" i="2"/>
  <c r="K427" i="2" l="1"/>
  <c r="L427" i="2" s="1"/>
  <c r="O427" i="2"/>
  <c r="Q427" i="2" s="1"/>
  <c r="N427" i="2" l="1"/>
  <c r="G428" i="2" l="1"/>
  <c r="H428" i="2"/>
  <c r="J428" i="2" l="1"/>
  <c r="M428" i="2"/>
  <c r="O428" i="2" l="1"/>
  <c r="Q428" i="2" s="1"/>
  <c r="K428" i="2"/>
  <c r="L428" i="2" s="1"/>
  <c r="N428" i="2" l="1"/>
  <c r="G429" i="2" l="1"/>
  <c r="H429" i="2"/>
  <c r="J429" i="2" l="1"/>
  <c r="M429" i="2"/>
  <c r="K429" i="2" l="1"/>
  <c r="L429" i="2" s="1"/>
  <c r="O429" i="2"/>
  <c r="Q429" i="2" s="1"/>
  <c r="N429" i="2" l="1"/>
  <c r="G430" i="2" l="1"/>
  <c r="H430" i="2"/>
  <c r="M430" i="2" l="1"/>
  <c r="J430" i="2"/>
  <c r="K430" i="2" l="1"/>
  <c r="L430" i="2" s="1"/>
  <c r="O430" i="2"/>
  <c r="Q430" i="2" s="1"/>
  <c r="N430" i="2" l="1"/>
  <c r="G431" i="2" l="1"/>
  <c r="H431" i="2"/>
  <c r="M431" i="2" l="1"/>
  <c r="J431" i="2"/>
  <c r="K431" i="2" l="1"/>
  <c r="L431" i="2" s="1"/>
  <c r="O431" i="2"/>
  <c r="Q431" i="2" s="1"/>
  <c r="N431" i="2" l="1"/>
  <c r="G432" i="2" l="1"/>
  <c r="H432" i="2"/>
  <c r="M432" i="2" l="1"/>
  <c r="J432" i="2"/>
  <c r="O432" i="2" l="1"/>
  <c r="Q432" i="2" s="1"/>
  <c r="K432" i="2"/>
  <c r="L432" i="2" s="1"/>
  <c r="N432" i="2" l="1"/>
  <c r="G433" i="2" l="1"/>
  <c r="H433" i="2"/>
  <c r="J433" i="2" l="1"/>
  <c r="M433" i="2"/>
  <c r="K433" i="2" l="1"/>
  <c r="L433" i="2" s="1"/>
  <c r="O433" i="2"/>
  <c r="Q433" i="2" s="1"/>
  <c r="N433" i="2" l="1"/>
  <c r="G434" i="2" l="1"/>
  <c r="H434" i="2"/>
  <c r="M434" i="2" l="1"/>
  <c r="J434" i="2"/>
  <c r="O434" i="2" l="1"/>
  <c r="Q434" i="2" s="1"/>
  <c r="K434" i="2"/>
  <c r="L434" i="2" s="1"/>
  <c r="N434" i="2" l="1"/>
  <c r="G435" i="2" l="1"/>
  <c r="H435" i="2"/>
  <c r="M435" i="2" l="1"/>
  <c r="J435" i="2"/>
  <c r="O435" i="2" l="1"/>
  <c r="Q435" i="2" s="1"/>
  <c r="K435" i="2"/>
  <c r="L435" i="2" s="1"/>
  <c r="N435" i="2" l="1"/>
  <c r="G436" i="2" l="1"/>
  <c r="H436" i="2"/>
  <c r="J436" i="2" l="1"/>
  <c r="M436" i="2"/>
  <c r="K436" i="2" l="1"/>
  <c r="L436" i="2" s="1"/>
  <c r="O436" i="2"/>
  <c r="Q436" i="2" s="1"/>
  <c r="N436" i="2" l="1"/>
  <c r="G437" i="2" l="1"/>
  <c r="H437" i="2"/>
  <c r="M437" i="2" l="1"/>
  <c r="J437" i="2"/>
  <c r="K437" i="2" l="1"/>
  <c r="L437" i="2" s="1"/>
  <c r="O437" i="2"/>
  <c r="Q437" i="2" s="1"/>
  <c r="N437" i="2" l="1"/>
  <c r="H438" i="2" l="1"/>
  <c r="G438" i="2"/>
  <c r="M438" i="2" l="1"/>
  <c r="J438" i="2"/>
  <c r="O438" i="2" l="1"/>
  <c r="Q438" i="2" s="1"/>
  <c r="K438" i="2"/>
  <c r="L438" i="2" s="1"/>
  <c r="N438" i="2" l="1"/>
  <c r="H439" i="2" l="1"/>
  <c r="G439" i="2"/>
  <c r="M439" i="2" l="1"/>
  <c r="J439" i="2"/>
  <c r="K439" i="2" l="1"/>
  <c r="L439" i="2" s="1"/>
  <c r="O439" i="2"/>
  <c r="Q439" i="2" s="1"/>
  <c r="N439" i="2" l="1"/>
  <c r="H440" i="2" l="1"/>
  <c r="G440" i="2"/>
  <c r="J440" i="2" l="1"/>
  <c r="M440" i="2"/>
  <c r="O440" i="2" l="1"/>
  <c r="Q440" i="2" s="1"/>
  <c r="K440" i="2"/>
  <c r="L440" i="2" s="1"/>
  <c r="N440" i="2" l="1"/>
  <c r="G441" i="2" l="1"/>
  <c r="H441" i="2"/>
  <c r="M441" i="2" l="1"/>
  <c r="J441" i="2"/>
  <c r="K441" i="2" l="1"/>
  <c r="L441" i="2" s="1"/>
  <c r="O441" i="2"/>
  <c r="Q441" i="2" s="1"/>
  <c r="N441" i="2" l="1"/>
  <c r="H442" i="2" l="1"/>
  <c r="G442" i="2"/>
  <c r="M442" i="2" l="1"/>
  <c r="J442" i="2"/>
  <c r="K442" i="2" l="1"/>
  <c r="L442" i="2" s="1"/>
  <c r="O442" i="2"/>
  <c r="Q442" i="2" s="1"/>
  <c r="N442" i="2" l="1"/>
  <c r="G443" i="2" l="1"/>
  <c r="H443" i="2"/>
  <c r="M443" i="2" l="1"/>
  <c r="J443" i="2"/>
  <c r="O443" i="2" l="1"/>
  <c r="Q443" i="2" s="1"/>
  <c r="K443" i="2"/>
  <c r="L443" i="2" s="1"/>
  <c r="N443" i="2" l="1"/>
  <c r="H444" i="2" l="1"/>
  <c r="G444" i="2"/>
  <c r="M444" i="2" l="1"/>
  <c r="J444" i="2"/>
  <c r="O444" i="2" l="1"/>
  <c r="Q444" i="2" s="1"/>
  <c r="K444" i="2"/>
  <c r="L444" i="2" s="1"/>
  <c r="N444" i="2" l="1"/>
  <c r="G445" i="2" l="1"/>
  <c r="H445" i="2"/>
  <c r="M445" i="2" l="1"/>
  <c r="J445" i="2"/>
  <c r="K445" i="2" l="1"/>
  <c r="L445" i="2" s="1"/>
  <c r="O445" i="2"/>
  <c r="Q445" i="2" s="1"/>
  <c r="N445" i="2" l="1"/>
  <c r="H446" i="2" l="1"/>
  <c r="G446" i="2"/>
  <c r="M446" i="2" l="1"/>
  <c r="J446" i="2"/>
  <c r="O446" i="2" l="1"/>
  <c r="Q446" i="2" s="1"/>
  <c r="K446" i="2"/>
  <c r="L446" i="2" s="1"/>
  <c r="N446" i="2" l="1"/>
  <c r="G447" i="2" l="1"/>
  <c r="H447" i="2"/>
  <c r="M447" i="2" l="1"/>
  <c r="J447" i="2"/>
  <c r="O447" i="2" l="1"/>
  <c r="Q447" i="2" s="1"/>
  <c r="K447" i="2"/>
  <c r="L447" i="2" s="1"/>
  <c r="N447" i="2" l="1"/>
  <c r="H448" i="2" l="1"/>
  <c r="G448" i="2"/>
  <c r="M448" i="2" l="1"/>
  <c r="J448" i="2"/>
  <c r="O448" i="2" l="1"/>
  <c r="Q448" i="2" s="1"/>
  <c r="K448" i="2"/>
  <c r="L448" i="2" s="1"/>
  <c r="N448" i="2" l="1"/>
  <c r="G449" i="2" l="1"/>
  <c r="H449" i="2"/>
  <c r="M449" i="2" l="1"/>
  <c r="J449" i="2"/>
  <c r="O449" i="2" l="1"/>
  <c r="Q449" i="2" s="1"/>
  <c r="K449" i="2"/>
  <c r="L449" i="2" s="1"/>
  <c r="N449" i="2" l="1"/>
  <c r="H450" i="2" l="1"/>
  <c r="G450" i="2"/>
  <c r="M450" i="2" l="1"/>
  <c r="J450" i="2"/>
  <c r="K450" i="2" l="1"/>
  <c r="L450" i="2" s="1"/>
  <c r="O450" i="2"/>
  <c r="Q450" i="2" s="1"/>
  <c r="N450" i="2" l="1"/>
  <c r="G451" i="2" l="1"/>
  <c r="H451" i="2"/>
  <c r="M451" i="2" l="1"/>
  <c r="J451" i="2"/>
  <c r="O451" i="2" l="1"/>
  <c r="Q451" i="2" s="1"/>
  <c r="K451" i="2"/>
  <c r="L451" i="2" s="1"/>
  <c r="N451" i="2" l="1"/>
  <c r="G452" i="2" l="1"/>
  <c r="H452" i="2"/>
  <c r="J452" i="2" l="1"/>
  <c r="M452" i="2"/>
  <c r="K452" i="2" l="1"/>
  <c r="L452" i="2" s="1"/>
  <c r="O452" i="2"/>
  <c r="Q452" i="2" s="1"/>
  <c r="N452" i="2" l="1"/>
  <c r="G453" i="2" l="1"/>
  <c r="H453" i="2"/>
  <c r="J453" i="2" l="1"/>
  <c r="M453" i="2"/>
  <c r="O453" i="2" l="1"/>
  <c r="Q453" i="2" s="1"/>
  <c r="K453" i="2"/>
  <c r="L453" i="2" s="1"/>
  <c r="N453" i="2" l="1"/>
  <c r="G454" i="2" l="1"/>
  <c r="H454" i="2"/>
  <c r="J454" i="2" l="1"/>
  <c r="M454" i="2"/>
  <c r="K454" i="2" l="1"/>
  <c r="L454" i="2" s="1"/>
  <c r="O454" i="2"/>
  <c r="Q454" i="2" s="1"/>
  <c r="N454" i="2" l="1"/>
  <c r="G455" i="2" l="1"/>
  <c r="H455" i="2"/>
  <c r="M455" i="2" l="1"/>
  <c r="J455" i="2"/>
  <c r="O455" i="2" l="1"/>
  <c r="Q455" i="2" s="1"/>
  <c r="K455" i="2"/>
  <c r="L455" i="2" s="1"/>
  <c r="N455" i="2" l="1"/>
  <c r="H456" i="2" l="1"/>
  <c r="G456" i="2"/>
  <c r="J456" i="2" l="1"/>
  <c r="M456" i="2"/>
  <c r="O456" i="2" l="1"/>
  <c r="Q456" i="2" s="1"/>
  <c r="K456" i="2"/>
  <c r="L456" i="2" s="1"/>
  <c r="N456" i="2" l="1"/>
  <c r="H457" i="2" l="1"/>
  <c r="G457" i="2"/>
  <c r="M457" i="2" l="1"/>
  <c r="J457" i="2"/>
  <c r="K457" i="2" l="1"/>
  <c r="L457" i="2" s="1"/>
  <c r="O457" i="2"/>
  <c r="Q457" i="2" s="1"/>
  <c r="N457" i="2" l="1"/>
  <c r="H458" i="2" l="1"/>
  <c r="G458" i="2"/>
  <c r="M458" i="2" l="1"/>
  <c r="J458" i="2"/>
  <c r="K458" i="2" l="1"/>
  <c r="L458" i="2" s="1"/>
  <c r="O458" i="2"/>
  <c r="Q458" i="2" s="1"/>
  <c r="N458" i="2" l="1"/>
  <c r="H459" i="2" l="1"/>
  <c r="G459" i="2"/>
  <c r="M459" i="2" l="1"/>
  <c r="J459" i="2"/>
  <c r="K459" i="2" l="1"/>
  <c r="L459" i="2" s="1"/>
  <c r="O459" i="2"/>
  <c r="Q459" i="2" s="1"/>
  <c r="N459" i="2" l="1"/>
  <c r="G460" i="2" l="1"/>
  <c r="H460" i="2"/>
  <c r="M460" i="2" l="1"/>
  <c r="J460" i="2"/>
  <c r="O460" i="2" l="1"/>
  <c r="Q460" i="2" s="1"/>
  <c r="K460" i="2"/>
  <c r="L460" i="2" s="1"/>
  <c r="N460" i="2" l="1"/>
  <c r="H461" i="2" l="1"/>
  <c r="G461" i="2"/>
  <c r="M461" i="2" l="1"/>
  <c r="J461" i="2"/>
  <c r="K461" i="2" l="1"/>
  <c r="L461" i="2" s="1"/>
  <c r="O461" i="2"/>
  <c r="Q461" i="2" s="1"/>
  <c r="N461" i="2" l="1"/>
  <c r="H462" i="2" l="1"/>
  <c r="G462" i="2"/>
  <c r="M462" i="2" l="1"/>
  <c r="J462" i="2"/>
  <c r="O462" i="2" l="1"/>
  <c r="Q462" i="2" s="1"/>
  <c r="K462" i="2"/>
  <c r="L462" i="2" s="1"/>
  <c r="N462" i="2" l="1"/>
  <c r="H463" i="2" l="1"/>
  <c r="G463" i="2"/>
  <c r="J463" i="2" l="1"/>
  <c r="M463" i="2"/>
  <c r="K463" i="2" l="1"/>
  <c r="L463" i="2" s="1"/>
  <c r="O463" i="2"/>
  <c r="Q463" i="2" s="1"/>
  <c r="N463" i="2" l="1"/>
  <c r="H464" i="2" l="1"/>
  <c r="G464" i="2"/>
  <c r="J464" i="2" l="1"/>
  <c r="M464" i="2"/>
  <c r="O464" i="2" l="1"/>
  <c r="Q464" i="2" s="1"/>
  <c r="K464" i="2"/>
  <c r="L464" i="2" s="1"/>
  <c r="N464" i="2" l="1"/>
  <c r="H465" i="2" l="1"/>
  <c r="G465" i="2"/>
  <c r="M465" i="2" l="1"/>
  <c r="J465" i="2"/>
  <c r="O465" i="2" l="1"/>
  <c r="Q465" i="2" s="1"/>
  <c r="K465" i="2"/>
  <c r="L465" i="2" s="1"/>
  <c r="N465" i="2" l="1"/>
  <c r="H466" i="2" l="1"/>
  <c r="G466" i="2"/>
  <c r="M466" i="2" l="1"/>
  <c r="J466" i="2"/>
  <c r="K466" i="2" l="1"/>
  <c r="L466" i="2" s="1"/>
  <c r="O466" i="2"/>
  <c r="Q466" i="2" s="1"/>
  <c r="N466" i="2" l="1"/>
  <c r="H467" i="2" l="1"/>
  <c r="G467" i="2"/>
  <c r="J467" i="2" l="1"/>
  <c r="M467" i="2"/>
  <c r="O467" i="2" l="1"/>
  <c r="Q467" i="2" s="1"/>
  <c r="K467" i="2"/>
  <c r="L467" i="2" s="1"/>
  <c r="N467" i="2" l="1"/>
  <c r="H468" i="2" l="1"/>
  <c r="G468" i="2"/>
  <c r="J468" i="2" l="1"/>
  <c r="M468" i="2"/>
  <c r="O468" i="2" l="1"/>
  <c r="Q468" i="2" s="1"/>
  <c r="K468" i="2"/>
  <c r="L468" i="2" s="1"/>
  <c r="N468" i="2" l="1"/>
  <c r="G469" i="2" l="1"/>
  <c r="H469" i="2"/>
  <c r="J469" i="2" l="1"/>
  <c r="M469" i="2"/>
  <c r="K469" i="2" l="1"/>
  <c r="L469" i="2" s="1"/>
  <c r="O469" i="2"/>
  <c r="Q469" i="2" s="1"/>
  <c r="N469" i="2" l="1"/>
  <c r="G470" i="2" l="1"/>
  <c r="H470" i="2"/>
  <c r="M470" i="2" l="1"/>
  <c r="J470" i="2"/>
  <c r="K470" i="2" l="1"/>
  <c r="L470" i="2" s="1"/>
  <c r="O470" i="2"/>
  <c r="Q470" i="2" s="1"/>
  <c r="N470" i="2" l="1"/>
  <c r="H471" i="2" l="1"/>
  <c r="G471" i="2"/>
  <c r="J471" i="2" l="1"/>
  <c r="M471" i="2"/>
  <c r="O471" i="2" l="1"/>
  <c r="Q471" i="2" s="1"/>
  <c r="K471" i="2"/>
  <c r="L471" i="2" s="1"/>
  <c r="N471" i="2" l="1"/>
  <c r="H472" i="2" l="1"/>
  <c r="G472" i="2"/>
  <c r="M472" i="2" l="1"/>
  <c r="J472" i="2"/>
  <c r="O472" i="2" l="1"/>
  <c r="Q472" i="2" s="1"/>
  <c r="K472" i="2"/>
  <c r="L472" i="2" s="1"/>
  <c r="N472" i="2" l="1"/>
  <c r="H473" i="2" l="1"/>
  <c r="G473" i="2"/>
  <c r="M473" i="2" l="1"/>
  <c r="J473" i="2"/>
  <c r="K473" i="2" l="1"/>
  <c r="L473" i="2" s="1"/>
  <c r="O473" i="2"/>
  <c r="Q473" i="2" s="1"/>
  <c r="N473" i="2" l="1"/>
  <c r="H474" i="2" l="1"/>
  <c r="G474" i="2"/>
  <c r="M474" i="2" l="1"/>
  <c r="J474" i="2"/>
  <c r="O474" i="2" l="1"/>
  <c r="Q474" i="2" s="1"/>
  <c r="K474" i="2"/>
  <c r="L474" i="2" s="1"/>
  <c r="N474" i="2" l="1"/>
  <c r="H475" i="2" l="1"/>
  <c r="G475" i="2"/>
  <c r="M475" i="2" l="1"/>
  <c r="J475" i="2"/>
  <c r="O475" i="2" l="1"/>
  <c r="Q475" i="2" s="1"/>
  <c r="K475" i="2"/>
  <c r="L475" i="2" s="1"/>
  <c r="N475" i="2" l="1"/>
  <c r="H476" i="2" l="1"/>
  <c r="G476" i="2"/>
  <c r="M476" i="2" l="1"/>
  <c r="J476" i="2"/>
  <c r="O476" i="2" l="1"/>
  <c r="Q476" i="2" s="1"/>
  <c r="K476" i="2"/>
  <c r="L476" i="2" s="1"/>
  <c r="N476" i="2" l="1"/>
  <c r="H477" i="2" l="1"/>
  <c r="G477" i="2"/>
  <c r="M477" i="2" l="1"/>
  <c r="J477" i="2"/>
  <c r="O477" i="2" l="1"/>
  <c r="Q477" i="2" s="1"/>
  <c r="K477" i="2"/>
  <c r="L477" i="2" s="1"/>
  <c r="N477" i="2" l="1"/>
  <c r="G478" i="2" l="1"/>
  <c r="H478" i="2"/>
  <c r="J478" i="2" l="1"/>
  <c r="M478" i="2"/>
  <c r="O478" i="2" l="1"/>
  <c r="Q478" i="2" s="1"/>
  <c r="K478" i="2"/>
  <c r="L478" i="2" s="1"/>
  <c r="N478" i="2" l="1"/>
  <c r="G479" i="2" l="1"/>
  <c r="H479" i="2"/>
  <c r="J479" i="2" l="1"/>
  <c r="M479" i="2"/>
  <c r="K479" i="2" l="1"/>
  <c r="L479" i="2" s="1"/>
  <c r="O479" i="2"/>
  <c r="Q479" i="2" s="1"/>
  <c r="N479" i="2" l="1"/>
  <c r="H480" i="2" l="1"/>
  <c r="G480" i="2"/>
  <c r="M480" i="2" l="1"/>
  <c r="J480" i="2"/>
  <c r="K480" i="2" l="1"/>
  <c r="L480" i="2" s="1"/>
  <c r="O480" i="2"/>
  <c r="Q480" i="2" s="1"/>
  <c r="N480" i="2" l="1"/>
  <c r="G481" i="2" l="1"/>
  <c r="H481" i="2"/>
  <c r="M481" i="2" l="1"/>
  <c r="J481" i="2"/>
  <c r="O481" i="2" l="1"/>
  <c r="Q481" i="2" s="1"/>
  <c r="K481" i="2"/>
  <c r="L481" i="2" s="1"/>
  <c r="N481" i="2" l="1"/>
  <c r="G482" i="2" l="1"/>
  <c r="H482" i="2"/>
  <c r="J482" i="2" l="1"/>
  <c r="M482" i="2"/>
  <c r="O482" i="2" l="1"/>
  <c r="Q482" i="2" s="1"/>
  <c r="K482" i="2"/>
  <c r="L482" i="2" s="1"/>
  <c r="N482" i="2" l="1"/>
  <c r="G483" i="2" l="1"/>
  <c r="H483" i="2"/>
  <c r="M483" i="2" l="1"/>
  <c r="J483" i="2"/>
  <c r="O483" i="2" l="1"/>
  <c r="Q483" i="2" s="1"/>
  <c r="K483" i="2"/>
  <c r="L483" i="2" s="1"/>
  <c r="N483" i="2" l="1"/>
  <c r="G484" i="2" l="1"/>
  <c r="H484" i="2"/>
  <c r="J484" i="2" l="1"/>
  <c r="M484" i="2"/>
  <c r="K484" i="2" l="1"/>
  <c r="L484" i="2" s="1"/>
  <c r="O484" i="2"/>
  <c r="Q484" i="2" s="1"/>
  <c r="N484" i="2" l="1"/>
  <c r="G485" i="2" l="1"/>
  <c r="H485" i="2"/>
  <c r="M485" i="2" l="1"/>
  <c r="J485" i="2"/>
  <c r="K485" i="2" l="1"/>
  <c r="L485" i="2" s="1"/>
  <c r="O485" i="2"/>
  <c r="Q485" i="2" s="1"/>
  <c r="N485" i="2" l="1"/>
  <c r="H486" i="2" l="1"/>
  <c r="G486" i="2"/>
  <c r="M486" i="2" l="1"/>
  <c r="J486" i="2"/>
  <c r="O486" i="2" l="1"/>
  <c r="Q486" i="2" s="1"/>
  <c r="K486" i="2"/>
  <c r="L486" i="2" s="1"/>
  <c r="N486" i="2" l="1"/>
  <c r="G487" i="2" l="1"/>
  <c r="H487" i="2"/>
  <c r="M487" i="2" l="1"/>
  <c r="J487" i="2"/>
  <c r="K487" i="2" l="1"/>
  <c r="L487" i="2" s="1"/>
  <c r="O487" i="2"/>
  <c r="Q487" i="2" s="1"/>
  <c r="N487" i="2" l="1"/>
  <c r="H488" i="2" l="1"/>
  <c r="G488" i="2"/>
  <c r="M488" i="2" l="1"/>
  <c r="J488" i="2"/>
  <c r="K488" i="2" l="1"/>
  <c r="L488" i="2" s="1"/>
  <c r="O488" i="2"/>
  <c r="Q488" i="2" s="1"/>
  <c r="N488" i="2" l="1"/>
  <c r="G489" i="2" l="1"/>
  <c r="H489" i="2"/>
  <c r="M489" i="2" l="1"/>
  <c r="J489" i="2"/>
  <c r="O489" i="2" l="1"/>
  <c r="Q489" i="2" s="1"/>
  <c r="K489" i="2"/>
  <c r="L489" i="2" s="1"/>
  <c r="N489" i="2" l="1"/>
  <c r="G490" i="2" l="1"/>
  <c r="H490" i="2"/>
  <c r="M490" i="2" l="1"/>
  <c r="J490" i="2"/>
  <c r="O490" i="2" l="1"/>
  <c r="Q490" i="2" s="1"/>
  <c r="K490" i="2"/>
  <c r="L490" i="2" s="1"/>
  <c r="N490" i="2" l="1"/>
  <c r="H491" i="2" l="1"/>
  <c r="G491" i="2"/>
  <c r="M491" i="2" l="1"/>
  <c r="J491" i="2"/>
  <c r="O491" i="2" l="1"/>
  <c r="Q491" i="2" s="1"/>
  <c r="K491" i="2"/>
  <c r="L491" i="2" s="1"/>
  <c r="N491" i="2" l="1"/>
  <c r="H492" i="2" l="1"/>
  <c r="G492" i="2"/>
  <c r="M492" i="2" l="1"/>
  <c r="J492" i="2"/>
  <c r="O492" i="2" l="1"/>
  <c r="Q492" i="2" s="1"/>
  <c r="K492" i="2"/>
  <c r="L492" i="2" s="1"/>
  <c r="N492" i="2" l="1"/>
  <c r="H493" i="2" l="1"/>
  <c r="G493" i="2"/>
  <c r="M493" i="2" l="1"/>
  <c r="J493" i="2"/>
  <c r="O493" i="2" l="1"/>
  <c r="Q493" i="2" s="1"/>
  <c r="K493" i="2"/>
  <c r="L493" i="2" s="1"/>
  <c r="N493" i="2" l="1"/>
  <c r="H494" i="2" l="1"/>
  <c r="G494" i="2"/>
  <c r="M494" i="2" l="1"/>
  <c r="J494" i="2"/>
  <c r="K494" i="2" l="1"/>
  <c r="L494" i="2" s="1"/>
  <c r="O494" i="2"/>
  <c r="Q494" i="2" s="1"/>
  <c r="N494" i="2" l="1"/>
  <c r="H495" i="2" l="1"/>
  <c r="G495" i="2"/>
  <c r="M495" i="2" l="1"/>
  <c r="J495" i="2"/>
  <c r="K495" i="2" l="1"/>
  <c r="L495" i="2" s="1"/>
  <c r="O495" i="2"/>
  <c r="Q495" i="2" s="1"/>
  <c r="N495" i="2" l="1"/>
  <c r="G496" i="2" l="1"/>
  <c r="H496" i="2"/>
  <c r="M496" i="2" l="1"/>
  <c r="J496" i="2"/>
  <c r="O496" i="2" l="1"/>
  <c r="Q496" i="2" s="1"/>
  <c r="K496" i="2"/>
  <c r="L496" i="2" s="1"/>
  <c r="N496" i="2" l="1"/>
  <c r="H497" i="2" l="1"/>
  <c r="G497" i="2"/>
  <c r="M497" i="2" l="1"/>
  <c r="J497" i="2"/>
  <c r="O497" i="2" l="1"/>
  <c r="Q497" i="2" s="1"/>
  <c r="K497" i="2"/>
  <c r="L497" i="2" s="1"/>
  <c r="N497" i="2" l="1"/>
  <c r="H498" i="2" l="1"/>
  <c r="G498" i="2"/>
  <c r="M498" i="2" l="1"/>
  <c r="J498" i="2"/>
  <c r="K498" i="2" l="1"/>
  <c r="L498" i="2" s="1"/>
  <c r="O498" i="2"/>
  <c r="Q498" i="2" s="1"/>
  <c r="N498" i="2" l="1"/>
  <c r="H499" i="2" l="1"/>
  <c r="G499" i="2"/>
  <c r="M499" i="2" l="1"/>
  <c r="J499" i="2"/>
  <c r="O499" i="2" l="1"/>
  <c r="Q499" i="2" s="1"/>
  <c r="K499" i="2"/>
  <c r="L499" i="2" s="1"/>
  <c r="N499" i="2" l="1"/>
  <c r="G500" i="2" l="1"/>
  <c r="H500" i="2"/>
  <c r="M500" i="2" l="1"/>
  <c r="J500" i="2"/>
  <c r="K500" i="2" l="1"/>
  <c r="L500" i="2" s="1"/>
  <c r="O500" i="2"/>
  <c r="Q500" i="2" s="1"/>
  <c r="N500" i="2" l="1"/>
  <c r="H501" i="2" l="1"/>
  <c r="G501" i="2"/>
  <c r="J501" i="2" l="1"/>
  <c r="M501" i="2"/>
  <c r="O501" i="2" l="1"/>
  <c r="Q501" i="2" s="1"/>
  <c r="K501" i="2"/>
  <c r="L501" i="2" s="1"/>
  <c r="N501" i="2" l="1"/>
  <c r="G502" i="2" l="1"/>
  <c r="H502" i="2"/>
  <c r="J502" i="2" l="1"/>
  <c r="M502" i="2"/>
  <c r="K502" i="2" l="1"/>
  <c r="L502" i="2" s="1"/>
  <c r="O502" i="2"/>
  <c r="Q502" i="2" s="1"/>
  <c r="N502" i="2" l="1"/>
  <c r="G503" i="2" l="1"/>
  <c r="H503" i="2"/>
  <c r="M503" i="2" l="1"/>
  <c r="J503" i="2"/>
  <c r="O503" i="2" l="1"/>
  <c r="Q503" i="2" s="1"/>
  <c r="K503" i="2"/>
  <c r="L503" i="2" s="1"/>
  <c r="N503" i="2" l="1"/>
  <c r="G504" i="2" l="1"/>
  <c r="H504" i="2"/>
  <c r="J504" i="2" l="1"/>
  <c r="M504" i="2"/>
  <c r="O504" i="2" l="1"/>
  <c r="Q504" i="2" s="1"/>
  <c r="K504" i="2"/>
  <c r="L504" i="2" s="1"/>
  <c r="N504" i="2" l="1"/>
  <c r="G505" i="2" l="1"/>
  <c r="H505" i="2"/>
  <c r="M505" i="2" l="1"/>
  <c r="J505" i="2"/>
  <c r="O505" i="2" l="1"/>
  <c r="Q505" i="2" s="1"/>
  <c r="K505" i="2"/>
  <c r="L505" i="2" s="1"/>
  <c r="N505" i="2" l="1"/>
  <c r="H506" i="2" l="1"/>
  <c r="G506" i="2"/>
  <c r="M506" i="2" l="1"/>
  <c r="J506" i="2"/>
  <c r="O506" i="2" l="1"/>
  <c r="Q506" i="2" s="1"/>
  <c r="K506" i="2"/>
  <c r="L506" i="2" s="1"/>
  <c r="N506" i="2" l="1"/>
</calcChain>
</file>

<file path=xl/sharedStrings.xml><?xml version="1.0" encoding="utf-8"?>
<sst xmlns="http://schemas.openxmlformats.org/spreadsheetml/2006/main" count="126" uniqueCount="64">
  <si>
    <t>Puissance</t>
  </si>
  <si>
    <t>Energie par seconde</t>
  </si>
  <si>
    <t>W</t>
  </si>
  <si>
    <t>J</t>
  </si>
  <si>
    <t>c_p pour un 1 kg d'eau 1 degré</t>
  </si>
  <si>
    <t>quantité d'eau dans le cuiseur</t>
  </si>
  <si>
    <t>L</t>
  </si>
  <si>
    <t>température de départ</t>
  </si>
  <si>
    <t>°C</t>
  </si>
  <si>
    <t>température de fin</t>
  </si>
  <si>
    <t>quantité d'énergie nécessaire</t>
  </si>
  <si>
    <t>temps nécessaire</t>
  </si>
  <si>
    <t>secondes</t>
  </si>
  <si>
    <t>minutes</t>
  </si>
  <si>
    <t>sans compter la chaleur latente</t>
  </si>
  <si>
    <t>Total</t>
  </si>
  <si>
    <t>énergie pour vaporiser l'eau</t>
  </si>
  <si>
    <t>énergie pour chauffer l'eau</t>
  </si>
  <si>
    <t>kJ</t>
  </si>
  <si>
    <t xml:space="preserve">énergie </t>
  </si>
  <si>
    <t>temps</t>
  </si>
  <si>
    <t>chaleur latente de vaporisation pour 1 kg à 100°C</t>
  </si>
  <si>
    <t>On peut faire une courbe température temps avec ces données</t>
  </si>
  <si>
    <t>t (min)</t>
  </si>
  <si>
    <t>t(s)</t>
  </si>
  <si>
    <t>T (°C)</t>
  </si>
  <si>
    <t>Q fournie (J)</t>
  </si>
  <si>
    <t>deltaT (°C)</t>
  </si>
  <si>
    <t>Quantité d'eau restante</t>
  </si>
  <si>
    <t>T (°C) sans changement d'état</t>
  </si>
  <si>
    <t>Constantes</t>
  </si>
  <si>
    <t>Volume du rice cooker</t>
  </si>
  <si>
    <t>m^3</t>
  </si>
  <si>
    <t>Description de l'atmosphère</t>
  </si>
  <si>
    <t>Quantité initiale d'eau</t>
  </si>
  <si>
    <t>pression atmosphérique</t>
  </si>
  <si>
    <t>Pa</t>
  </si>
  <si>
    <t>masse molaire de l'air</t>
  </si>
  <si>
    <t>g/mol</t>
  </si>
  <si>
    <t>g</t>
  </si>
  <si>
    <t>kg</t>
  </si>
  <si>
    <t>Quantité initiale d'air</t>
  </si>
  <si>
    <t>Description de l'eau liquide</t>
  </si>
  <si>
    <t>surface du trou d'échappement d'air</t>
  </si>
  <si>
    <t>m^2</t>
  </si>
  <si>
    <t>Résolution pas à pas</t>
  </si>
  <si>
    <t>température de l'eau</t>
  </si>
  <si>
    <t>température d'ébullition</t>
  </si>
  <si>
    <t>masse d'eau restante</t>
  </si>
  <si>
    <t>pression de l'air</t>
  </si>
  <si>
    <t>pression de l'eau</t>
  </si>
  <si>
    <t>masse molaire de l'eau</t>
  </si>
  <si>
    <t>pression totale</t>
  </si>
  <si>
    <t>rho_mélange</t>
  </si>
  <si>
    <t>Q</t>
  </si>
  <si>
    <t>température du mélange</t>
  </si>
  <si>
    <t>température de l'air</t>
  </si>
  <si>
    <t>masse d'eau évaporée depuis le liquide</t>
  </si>
  <si>
    <t>masse d'air gazeuse (kg)</t>
  </si>
  <si>
    <t>masse d'eau gazeuse (kg)</t>
  </si>
  <si>
    <t>vitesse de sortie</t>
  </si>
  <si>
    <t>masse volumique de l'air extérieur</t>
  </si>
  <si>
    <t>K</t>
  </si>
  <si>
    <t>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</si>
</sst>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3" applyNumberFormat="0" applyFill="0" applyAlignment="0" applyProtection="0"/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1" xfId="1"/>
    <xf numFmtId="164" fontId="3" fillId="3" borderId="1" xfId="3" applyNumberFormat="1"/>
    <xf numFmtId="164" fontId="2" fillId="3" borderId="2" xfId="2" applyNumberFormat="1"/>
    <xf numFmtId="0" fontId="3" fillId="3" borderId="1" xfId="3"/>
    <xf numFmtId="0" fontId="4" fillId="0" borderId="3" xfId="4"/>
    <xf numFmtId="11" fontId="0" fillId="0" borderId="0" xfId="0" applyNumberFormat="1"/>
    <xf numFmtId="11" fontId="1" fillId="2" borderId="1" xfId="1" applyNumberFormat="1"/>
    <xf numFmtId="0" fontId="1" fillId="2" borderId="4" xfId="1" applyBorder="1"/>
    <xf numFmtId="2" fontId="3" fillId="3" borderId="1" xfId="3" applyNumberFormat="1"/>
    <xf numFmtId="0" fontId="1" fillId="2" borderId="0" xfId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166" fontId="0" fillId="0" borderId="0" xfId="0" applyNumberFormat="1"/>
  </cellXfs>
  <cellStyles count="5">
    <cellStyle name="Calcul" xfId="3" builtinId="22"/>
    <cellStyle name="Entrée" xfId="1" builtinId="20"/>
    <cellStyle name="Normal" xfId="0" builtinId="0"/>
    <cellStyle name="Sortie" xfId="2" builtinId="21"/>
    <cellStyle name="Titre 1" xfId="4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BasicModel!$F$29</c:f>
              <c:strCache>
                <c:ptCount val="1"/>
                <c:pt idx="0">
                  <c:v>T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BasicModel!$A$30:$A$105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</c:numCache>
            </c:numRef>
          </c:xVal>
          <c:yVal>
            <c:numRef>
              <c:f>BasicModel!$F$30:$F$105</c:f>
              <c:numCache>
                <c:formatCode>0.00</c:formatCode>
                <c:ptCount val="76"/>
                <c:pt idx="0">
                  <c:v>20</c:v>
                </c:pt>
                <c:pt idx="1">
                  <c:v>41.479713603818617</c:v>
                </c:pt>
                <c:pt idx="2">
                  <c:v>52.219570405727922</c:v>
                </c:pt>
                <c:pt idx="3">
                  <c:v>62.959427207637233</c:v>
                </c:pt>
                <c:pt idx="4">
                  <c:v>73.699284009546545</c:v>
                </c:pt>
                <c:pt idx="5">
                  <c:v>84.439140811455843</c:v>
                </c:pt>
                <c:pt idx="6">
                  <c:v>95.178997613365155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78616"/>
        <c:axId val="159239648"/>
      </c:scatterChart>
      <c:valAx>
        <c:axId val="15887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39648"/>
        <c:crosses val="autoZero"/>
        <c:crossBetween val="midCat"/>
      </c:valAx>
      <c:valAx>
        <c:axId val="159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7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BasicModel!$G$29</c:f>
              <c:strCache>
                <c:ptCount val="1"/>
                <c:pt idx="0">
                  <c:v>Quantité d'eau restante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BasicModel!$A$30:$A$105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</c:numCache>
            </c:numRef>
          </c:xVal>
          <c:yVal>
            <c:numRef>
              <c:f>BasicModel!$G$30:$G$105</c:f>
              <c:numCache>
                <c:formatCode>0.00</c:formatCode>
                <c:ptCount val="7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0.29670358883473635</c:v>
                </c:pt>
                <c:pt idx="8">
                  <c:v>0.2907221976074435</c:v>
                </c:pt>
                <c:pt idx="9">
                  <c:v>0.28474080638015065</c:v>
                </c:pt>
                <c:pt idx="10">
                  <c:v>0.27875941515285774</c:v>
                </c:pt>
                <c:pt idx="11">
                  <c:v>0.27277802392556488</c:v>
                </c:pt>
                <c:pt idx="12">
                  <c:v>0.26679663269827203</c:v>
                </c:pt>
                <c:pt idx="13">
                  <c:v>0.26081524147097918</c:v>
                </c:pt>
                <c:pt idx="14">
                  <c:v>0.25483385024368632</c:v>
                </c:pt>
                <c:pt idx="15">
                  <c:v>0.24885245901639344</c:v>
                </c:pt>
                <c:pt idx="16">
                  <c:v>0.24287106778910056</c:v>
                </c:pt>
                <c:pt idx="17">
                  <c:v>0.2368896765618077</c:v>
                </c:pt>
                <c:pt idx="18">
                  <c:v>0.23090828533451485</c:v>
                </c:pt>
                <c:pt idx="19">
                  <c:v>0.22492689410722197</c:v>
                </c:pt>
                <c:pt idx="20">
                  <c:v>0.21894550287992912</c:v>
                </c:pt>
                <c:pt idx="21">
                  <c:v>0.21296411165263621</c:v>
                </c:pt>
                <c:pt idx="22">
                  <c:v>0.20698272042534338</c:v>
                </c:pt>
                <c:pt idx="23">
                  <c:v>0.20100132919805053</c:v>
                </c:pt>
                <c:pt idx="24">
                  <c:v>0.19501993797075762</c:v>
                </c:pt>
                <c:pt idx="25">
                  <c:v>0.18903854674346479</c:v>
                </c:pt>
                <c:pt idx="26">
                  <c:v>0.18305715551617191</c:v>
                </c:pt>
                <c:pt idx="27">
                  <c:v>0.17707576428887903</c:v>
                </c:pt>
                <c:pt idx="28">
                  <c:v>0.17109437306158617</c:v>
                </c:pt>
                <c:pt idx="29">
                  <c:v>0.16511298183429332</c:v>
                </c:pt>
                <c:pt idx="30">
                  <c:v>0.15913159060700044</c:v>
                </c:pt>
                <c:pt idx="31">
                  <c:v>0.15315019937970759</c:v>
                </c:pt>
                <c:pt idx="32">
                  <c:v>0.1471688081524147</c:v>
                </c:pt>
                <c:pt idx="33">
                  <c:v>0.14118741692512185</c:v>
                </c:pt>
                <c:pt idx="34">
                  <c:v>0.135206025697829</c:v>
                </c:pt>
                <c:pt idx="35">
                  <c:v>0.12922463447053611</c:v>
                </c:pt>
                <c:pt idx="36">
                  <c:v>0.12324324324324325</c:v>
                </c:pt>
                <c:pt idx="37">
                  <c:v>0.11726185201595037</c:v>
                </c:pt>
                <c:pt idx="38">
                  <c:v>0.11128046078865753</c:v>
                </c:pt>
                <c:pt idx="39">
                  <c:v>0.10529906956136466</c:v>
                </c:pt>
                <c:pt idx="40">
                  <c:v>9.9317678334071777E-2</c:v>
                </c:pt>
                <c:pt idx="41">
                  <c:v>9.3336287106778937E-2</c:v>
                </c:pt>
                <c:pt idx="42">
                  <c:v>8.7354895879486055E-2</c:v>
                </c:pt>
                <c:pt idx="43">
                  <c:v>8.1373504652193188E-2</c:v>
                </c:pt>
                <c:pt idx="44">
                  <c:v>7.5392113424900306E-2</c:v>
                </c:pt>
                <c:pt idx="45">
                  <c:v>6.9410722197607466E-2</c:v>
                </c:pt>
                <c:pt idx="46">
                  <c:v>6.3429330970314585E-2</c:v>
                </c:pt>
                <c:pt idx="47">
                  <c:v>5.744793974302171E-2</c:v>
                </c:pt>
                <c:pt idx="48">
                  <c:v>5.146654851572887E-2</c:v>
                </c:pt>
                <c:pt idx="49">
                  <c:v>4.5485157288435996E-2</c:v>
                </c:pt>
                <c:pt idx="50">
                  <c:v>3.9503766061143121E-2</c:v>
                </c:pt>
                <c:pt idx="51">
                  <c:v>3.3522374833850239E-2</c:v>
                </c:pt>
                <c:pt idx="52">
                  <c:v>2.75409836065574E-2</c:v>
                </c:pt>
                <c:pt idx="53">
                  <c:v>2.1559592379264525E-2</c:v>
                </c:pt>
                <c:pt idx="54">
                  <c:v>1.5578201151971649E-2</c:v>
                </c:pt>
                <c:pt idx="55">
                  <c:v>9.5968099246788053E-3</c:v>
                </c:pt>
                <c:pt idx="56">
                  <c:v>3.6154186973859303E-3</c:v>
                </c:pt>
                <c:pt idx="57">
                  <c:v>-2.3659725299069122E-3</c:v>
                </c:pt>
                <c:pt idx="58">
                  <c:v>-8.3473637571998219E-3</c:v>
                </c:pt>
                <c:pt idx="59">
                  <c:v>-1.4328754984492664E-2</c:v>
                </c:pt>
                <c:pt idx="60">
                  <c:v>-2.0310146211785507E-2</c:v>
                </c:pt>
                <c:pt idx="61">
                  <c:v>-2.6291537439078416E-2</c:v>
                </c:pt>
                <c:pt idx="62">
                  <c:v>-3.2272928666371256E-2</c:v>
                </c:pt>
                <c:pt idx="63">
                  <c:v>-3.8254319893664165E-2</c:v>
                </c:pt>
                <c:pt idx="64">
                  <c:v>-4.4235711120957012E-2</c:v>
                </c:pt>
                <c:pt idx="65">
                  <c:v>-5.0217102348249852E-2</c:v>
                </c:pt>
                <c:pt idx="66">
                  <c:v>-5.6198493575542761E-2</c:v>
                </c:pt>
                <c:pt idx="67">
                  <c:v>-6.2179884802835601E-2</c:v>
                </c:pt>
                <c:pt idx="68">
                  <c:v>-6.8161276030128448E-2</c:v>
                </c:pt>
                <c:pt idx="69">
                  <c:v>-7.4142667257421357E-2</c:v>
                </c:pt>
                <c:pt idx="70">
                  <c:v>-8.0124058484714197E-2</c:v>
                </c:pt>
                <c:pt idx="71">
                  <c:v>-8.6105449712007037E-2</c:v>
                </c:pt>
                <c:pt idx="72">
                  <c:v>-9.2086840939299947E-2</c:v>
                </c:pt>
                <c:pt idx="73">
                  <c:v>-9.8068232166592786E-2</c:v>
                </c:pt>
                <c:pt idx="74">
                  <c:v>-0.10404962339388564</c:v>
                </c:pt>
                <c:pt idx="75">
                  <c:v>-0.11003101462117855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5808"/>
        <c:axId val="158858240"/>
      </c:scatterChart>
      <c:valAx>
        <c:axId val="1588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58240"/>
        <c:crosses val="autoZero"/>
        <c:crossBetween val="midCat"/>
      </c:valAx>
      <c:valAx>
        <c:axId val="1588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5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23812</xdr:rowOff>
    </xdr:from>
    <xdr:to>
      <xdr:col>14</xdr:col>
      <xdr:colOff>257175</xdr:colOff>
      <xdr:row>17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17</xdr:row>
      <xdr:rowOff>166687</xdr:rowOff>
    </xdr:from>
    <xdr:to>
      <xdr:col>14</xdr:col>
      <xdr:colOff>257175</xdr:colOff>
      <xdr:row>32</xdr:row>
      <xdr:rowOff>52387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5"/>
  <sheetViews>
    <sheetView topLeftCell="A14" workbookViewId="0">
      <selection activeCell="A29" sqref="A29:G29"/>
    </sheetView>
  </sheetViews>
  <sheetFormatPr baseColWidth="10" defaultRowHeight="15" x14ac:dyDescent="0.25"/>
  <cols>
    <col min="1" max="1" width="44.5703125" bestFit="1" customWidth="1"/>
    <col min="6" max="6" width="6.5703125" bestFit="1" customWidth="1"/>
    <col min="7" max="7" width="7.5703125" customWidth="1"/>
  </cols>
  <sheetData>
    <row r="2" spans="1:4" x14ac:dyDescent="0.25">
      <c r="A2" t="s">
        <v>0</v>
      </c>
      <c r="B2">
        <v>450</v>
      </c>
      <c r="C2" t="s">
        <v>2</v>
      </c>
    </row>
    <row r="3" spans="1:4" x14ac:dyDescent="0.25">
      <c r="A3" t="s">
        <v>1</v>
      </c>
      <c r="B3">
        <f>B2*1</f>
        <v>450</v>
      </c>
      <c r="C3" t="s">
        <v>3</v>
      </c>
    </row>
    <row r="4" spans="1:4" x14ac:dyDescent="0.25">
      <c r="A4" t="s">
        <v>4</v>
      </c>
      <c r="B4">
        <v>4190</v>
      </c>
      <c r="C4" t="s">
        <v>3</v>
      </c>
    </row>
    <row r="5" spans="1:4" x14ac:dyDescent="0.25">
      <c r="A5" t="s">
        <v>21</v>
      </c>
      <c r="B5">
        <v>2257000</v>
      </c>
      <c r="C5" t="s">
        <v>3</v>
      </c>
    </row>
    <row r="7" spans="1:4" x14ac:dyDescent="0.25">
      <c r="A7" t="s">
        <v>5</v>
      </c>
      <c r="B7" s="3">
        <v>0.3</v>
      </c>
      <c r="C7" t="s">
        <v>6</v>
      </c>
    </row>
    <row r="9" spans="1:4" x14ac:dyDescent="0.25">
      <c r="A9" t="s">
        <v>7</v>
      </c>
      <c r="B9" s="3">
        <v>20</v>
      </c>
      <c r="C9" t="s">
        <v>8</v>
      </c>
    </row>
    <row r="10" spans="1:4" x14ac:dyDescent="0.25">
      <c r="A10" t="s">
        <v>9</v>
      </c>
      <c r="B10">
        <v>100</v>
      </c>
      <c r="C10" t="s">
        <v>8</v>
      </c>
    </row>
    <row r="11" spans="1:4" x14ac:dyDescent="0.25">
      <c r="A11" t="s">
        <v>10</v>
      </c>
      <c r="B11">
        <f>(B10-B9)*B7*B4</f>
        <v>100560</v>
      </c>
      <c r="C11" t="s">
        <v>3</v>
      </c>
    </row>
    <row r="12" spans="1:4" x14ac:dyDescent="0.25">
      <c r="A12" t="s">
        <v>11</v>
      </c>
      <c r="B12" s="2">
        <f>B11/B3</f>
        <v>223.46666666666667</v>
      </c>
      <c r="C12" t="s">
        <v>12</v>
      </c>
    </row>
    <row r="13" spans="1:4" x14ac:dyDescent="0.25">
      <c r="A13" t="s">
        <v>11</v>
      </c>
      <c r="B13" s="4">
        <f>B12/60</f>
        <v>3.7244444444444444</v>
      </c>
      <c r="C13" t="s">
        <v>13</v>
      </c>
      <c r="D13" t="s">
        <v>14</v>
      </c>
    </row>
    <row r="16" spans="1:4" x14ac:dyDescent="0.25">
      <c r="A16" t="s">
        <v>10</v>
      </c>
      <c r="B16">
        <f>B5*B7</f>
        <v>677100</v>
      </c>
      <c r="C16" t="s">
        <v>3</v>
      </c>
    </row>
    <row r="17" spans="1:7" x14ac:dyDescent="0.25">
      <c r="A17" t="s">
        <v>11</v>
      </c>
      <c r="B17">
        <f>B16/B3</f>
        <v>1504.6666666666667</v>
      </c>
      <c r="C17" t="s">
        <v>12</v>
      </c>
    </row>
    <row r="18" spans="1:7" x14ac:dyDescent="0.25">
      <c r="A18" t="s">
        <v>11</v>
      </c>
      <c r="B18" s="4">
        <f>B17/60</f>
        <v>25.077777777777779</v>
      </c>
      <c r="C18" t="s">
        <v>13</v>
      </c>
    </row>
    <row r="20" spans="1:7" x14ac:dyDescent="0.25">
      <c r="A20" t="s">
        <v>15</v>
      </c>
    </row>
    <row r="21" spans="1:7" x14ac:dyDescent="0.25">
      <c r="A21" t="s">
        <v>17</v>
      </c>
      <c r="B21" s="2">
        <f>B11/1000</f>
        <v>100.56</v>
      </c>
      <c r="C21" t="s">
        <v>18</v>
      </c>
    </row>
    <row r="22" spans="1:7" x14ac:dyDescent="0.25">
      <c r="A22" t="s">
        <v>16</v>
      </c>
      <c r="B22" s="2">
        <f>B16/1000</f>
        <v>677.1</v>
      </c>
      <c r="C22" t="s">
        <v>18</v>
      </c>
    </row>
    <row r="23" spans="1:7" x14ac:dyDescent="0.25">
      <c r="A23" t="s">
        <v>19</v>
      </c>
      <c r="B23" s="2">
        <f>B22+B21</f>
        <v>777.66000000000008</v>
      </c>
      <c r="C23" t="s">
        <v>18</v>
      </c>
    </row>
    <row r="24" spans="1:7" x14ac:dyDescent="0.25">
      <c r="A24" t="s">
        <v>20</v>
      </c>
      <c r="B24" s="2">
        <f>B23/B3*1000</f>
        <v>1728.1333333333334</v>
      </c>
      <c r="C24" t="s">
        <v>12</v>
      </c>
    </row>
    <row r="25" spans="1:7" x14ac:dyDescent="0.25">
      <c r="A25" t="s">
        <v>20</v>
      </c>
      <c r="B25" s="5">
        <f>B24/60</f>
        <v>28.802222222222223</v>
      </c>
      <c r="C25" t="s">
        <v>13</v>
      </c>
    </row>
    <row r="28" spans="1:7" x14ac:dyDescent="0.25">
      <c r="A28" t="s">
        <v>22</v>
      </c>
    </row>
    <row r="29" spans="1:7" x14ac:dyDescent="0.25">
      <c r="A29" t="s">
        <v>23</v>
      </c>
      <c r="B29" t="s">
        <v>24</v>
      </c>
      <c r="C29" t="s">
        <v>26</v>
      </c>
      <c r="D29" s="1" t="s">
        <v>27</v>
      </c>
      <c r="E29" s="1" t="s">
        <v>29</v>
      </c>
      <c r="F29" s="1" t="s">
        <v>25</v>
      </c>
      <c r="G29" s="1" t="s">
        <v>28</v>
      </c>
    </row>
    <row r="30" spans="1:7" x14ac:dyDescent="0.25">
      <c r="A30">
        <v>0</v>
      </c>
      <c r="B30">
        <f>60*A30</f>
        <v>0</v>
      </c>
      <c r="C30">
        <f>B30*B3</f>
        <v>0</v>
      </c>
      <c r="D30" s="1">
        <f>C30/($B$7*$B$4)</f>
        <v>0</v>
      </c>
      <c r="E30" s="1">
        <f>$B$9+D30</f>
        <v>20</v>
      </c>
      <c r="F30" s="1">
        <f>IF(E30&gt;100,100,E30)</f>
        <v>20</v>
      </c>
      <c r="G30" s="1">
        <f>IF(E30&lt;100,$B$7,$B$7*(1 - 1/$B$5/$B$7*(C30-$B$7*$B$4*(100-$B$9))))</f>
        <v>0.3</v>
      </c>
    </row>
    <row r="31" spans="1:7" x14ac:dyDescent="0.25">
      <c r="A31">
        <v>1</v>
      </c>
      <c r="B31">
        <f t="shared" ref="B31:B94" si="0">60*A31</f>
        <v>60</v>
      </c>
      <c r="C31">
        <f>B31*$B$3</f>
        <v>27000</v>
      </c>
      <c r="D31" s="1">
        <f t="shared" ref="D31:D94" si="1">C31/($B$7*$B$4)</f>
        <v>21.479713603818617</v>
      </c>
      <c r="E31" s="1">
        <f t="shared" ref="E31:E94" si="2">$B$9+D31</f>
        <v>41.479713603818617</v>
      </c>
      <c r="F31" s="1">
        <f t="shared" ref="F31:F94" si="3">IF(E31&gt;100,100,E31)</f>
        <v>41.479713603818617</v>
      </c>
      <c r="G31" s="1">
        <f t="shared" ref="G31:G94" si="4">IF(E31&lt;100,$B$7,$B$7*(1 - 1/$B$5/$B$7*(C31-$B$7*$B$4*(100-$B$9))))</f>
        <v>0.3</v>
      </c>
    </row>
    <row r="32" spans="1:7" x14ac:dyDescent="0.25">
      <c r="A32">
        <v>1.5</v>
      </c>
      <c r="B32">
        <f t="shared" si="0"/>
        <v>90</v>
      </c>
      <c r="C32">
        <f>B32*$B$3</f>
        <v>40500</v>
      </c>
      <c r="D32" s="1">
        <f t="shared" si="1"/>
        <v>32.219570405727922</v>
      </c>
      <c r="E32" s="1">
        <f t="shared" si="2"/>
        <v>52.219570405727922</v>
      </c>
      <c r="F32" s="1">
        <f t="shared" si="3"/>
        <v>52.219570405727922</v>
      </c>
      <c r="G32" s="1">
        <f t="shared" si="4"/>
        <v>0.3</v>
      </c>
    </row>
    <row r="33" spans="1:7" x14ac:dyDescent="0.25">
      <c r="A33">
        <v>2</v>
      </c>
      <c r="B33">
        <f t="shared" si="0"/>
        <v>120</v>
      </c>
      <c r="C33">
        <f t="shared" ref="C33:C96" si="5">B33*$B$3</f>
        <v>54000</v>
      </c>
      <c r="D33" s="1">
        <f t="shared" si="1"/>
        <v>42.959427207637233</v>
      </c>
      <c r="E33" s="1">
        <f t="shared" si="2"/>
        <v>62.959427207637233</v>
      </c>
      <c r="F33" s="1">
        <f t="shared" si="3"/>
        <v>62.959427207637233</v>
      </c>
      <c r="G33" s="1">
        <f t="shared" si="4"/>
        <v>0.3</v>
      </c>
    </row>
    <row r="34" spans="1:7" x14ac:dyDescent="0.25">
      <c r="A34">
        <v>2.5</v>
      </c>
      <c r="B34">
        <f t="shared" si="0"/>
        <v>150</v>
      </c>
      <c r="C34">
        <f t="shared" si="5"/>
        <v>67500</v>
      </c>
      <c r="D34" s="1">
        <f t="shared" si="1"/>
        <v>53.699284009546538</v>
      </c>
      <c r="E34" s="1">
        <f t="shared" si="2"/>
        <v>73.699284009546545</v>
      </c>
      <c r="F34" s="1">
        <f t="shared" si="3"/>
        <v>73.699284009546545</v>
      </c>
      <c r="G34" s="1">
        <f t="shared" si="4"/>
        <v>0.3</v>
      </c>
    </row>
    <row r="35" spans="1:7" x14ac:dyDescent="0.25">
      <c r="A35">
        <v>3</v>
      </c>
      <c r="B35">
        <f t="shared" si="0"/>
        <v>180</v>
      </c>
      <c r="C35">
        <f t="shared" si="5"/>
        <v>81000</v>
      </c>
      <c r="D35" s="1">
        <f t="shared" si="1"/>
        <v>64.439140811455843</v>
      </c>
      <c r="E35" s="1">
        <f t="shared" si="2"/>
        <v>84.439140811455843</v>
      </c>
      <c r="F35" s="1">
        <f t="shared" si="3"/>
        <v>84.439140811455843</v>
      </c>
      <c r="G35" s="1">
        <f t="shared" si="4"/>
        <v>0.3</v>
      </c>
    </row>
    <row r="36" spans="1:7" x14ac:dyDescent="0.25">
      <c r="A36">
        <v>3.5</v>
      </c>
      <c r="B36">
        <f t="shared" si="0"/>
        <v>210</v>
      </c>
      <c r="C36">
        <f t="shared" si="5"/>
        <v>94500</v>
      </c>
      <c r="D36" s="1">
        <f t="shared" si="1"/>
        <v>75.178997613365155</v>
      </c>
      <c r="E36" s="1">
        <f t="shared" si="2"/>
        <v>95.178997613365155</v>
      </c>
      <c r="F36" s="1">
        <f t="shared" si="3"/>
        <v>95.178997613365155</v>
      </c>
      <c r="G36" s="1">
        <f t="shared" si="4"/>
        <v>0.3</v>
      </c>
    </row>
    <row r="37" spans="1:7" x14ac:dyDescent="0.25">
      <c r="A37">
        <v>4</v>
      </c>
      <c r="B37">
        <f t="shared" si="0"/>
        <v>240</v>
      </c>
      <c r="C37">
        <f t="shared" si="5"/>
        <v>108000</v>
      </c>
      <c r="D37" s="1">
        <f t="shared" si="1"/>
        <v>85.918854415274467</v>
      </c>
      <c r="E37" s="1">
        <f t="shared" si="2"/>
        <v>105.91885441527447</v>
      </c>
      <c r="F37" s="1">
        <f t="shared" si="3"/>
        <v>100</v>
      </c>
      <c r="G37" s="1">
        <f t="shared" si="4"/>
        <v>0.29670358883473635</v>
      </c>
    </row>
    <row r="38" spans="1:7" x14ac:dyDescent="0.25">
      <c r="A38">
        <v>4.5</v>
      </c>
      <c r="B38">
        <f t="shared" si="0"/>
        <v>270</v>
      </c>
      <c r="C38">
        <f t="shared" si="5"/>
        <v>121500</v>
      </c>
      <c r="D38" s="1">
        <f t="shared" si="1"/>
        <v>96.658711217183765</v>
      </c>
      <c r="E38" s="1">
        <f t="shared" si="2"/>
        <v>116.65871121718376</v>
      </c>
      <c r="F38" s="1">
        <f t="shared" si="3"/>
        <v>100</v>
      </c>
      <c r="G38" s="1">
        <f t="shared" si="4"/>
        <v>0.2907221976074435</v>
      </c>
    </row>
    <row r="39" spans="1:7" x14ac:dyDescent="0.25">
      <c r="A39">
        <v>5</v>
      </c>
      <c r="B39">
        <f t="shared" si="0"/>
        <v>300</v>
      </c>
      <c r="C39">
        <f t="shared" si="5"/>
        <v>135000</v>
      </c>
      <c r="D39" s="1">
        <f t="shared" si="1"/>
        <v>107.39856801909308</v>
      </c>
      <c r="E39" s="1">
        <f t="shared" si="2"/>
        <v>127.39856801909308</v>
      </c>
      <c r="F39" s="1">
        <f t="shared" si="3"/>
        <v>100</v>
      </c>
      <c r="G39" s="1">
        <f t="shared" si="4"/>
        <v>0.28474080638015065</v>
      </c>
    </row>
    <row r="40" spans="1:7" x14ac:dyDescent="0.25">
      <c r="A40">
        <v>5.5</v>
      </c>
      <c r="B40">
        <f t="shared" si="0"/>
        <v>330</v>
      </c>
      <c r="C40">
        <f t="shared" si="5"/>
        <v>148500</v>
      </c>
      <c r="D40" s="1">
        <f t="shared" si="1"/>
        <v>118.13842482100239</v>
      </c>
      <c r="E40" s="1">
        <f t="shared" si="2"/>
        <v>138.13842482100239</v>
      </c>
      <c r="F40" s="1">
        <f t="shared" si="3"/>
        <v>100</v>
      </c>
      <c r="G40" s="1">
        <f t="shared" si="4"/>
        <v>0.27875941515285774</v>
      </c>
    </row>
    <row r="41" spans="1:7" x14ac:dyDescent="0.25">
      <c r="A41">
        <v>6</v>
      </c>
      <c r="B41">
        <f t="shared" si="0"/>
        <v>360</v>
      </c>
      <c r="C41">
        <f t="shared" si="5"/>
        <v>162000</v>
      </c>
      <c r="D41" s="1">
        <f t="shared" si="1"/>
        <v>128.87828162291169</v>
      </c>
      <c r="E41" s="1">
        <f t="shared" si="2"/>
        <v>148.87828162291169</v>
      </c>
      <c r="F41" s="1">
        <f t="shared" si="3"/>
        <v>100</v>
      </c>
      <c r="G41" s="1">
        <f t="shared" si="4"/>
        <v>0.27277802392556488</v>
      </c>
    </row>
    <row r="42" spans="1:7" x14ac:dyDescent="0.25">
      <c r="A42">
        <v>6.5</v>
      </c>
      <c r="B42">
        <f t="shared" si="0"/>
        <v>390</v>
      </c>
      <c r="C42">
        <f t="shared" si="5"/>
        <v>175500</v>
      </c>
      <c r="D42" s="1">
        <f t="shared" si="1"/>
        <v>139.61813842482101</v>
      </c>
      <c r="E42" s="1">
        <f t="shared" si="2"/>
        <v>159.61813842482101</v>
      </c>
      <c r="F42" s="1">
        <f t="shared" si="3"/>
        <v>100</v>
      </c>
      <c r="G42" s="1">
        <f t="shared" si="4"/>
        <v>0.26679663269827203</v>
      </c>
    </row>
    <row r="43" spans="1:7" x14ac:dyDescent="0.25">
      <c r="A43">
        <v>7</v>
      </c>
      <c r="B43">
        <f t="shared" si="0"/>
        <v>420</v>
      </c>
      <c r="C43">
        <f t="shared" si="5"/>
        <v>189000</v>
      </c>
      <c r="D43" s="1">
        <f t="shared" si="1"/>
        <v>150.35799522673031</v>
      </c>
      <c r="E43" s="1">
        <f t="shared" si="2"/>
        <v>170.35799522673031</v>
      </c>
      <c r="F43" s="1">
        <f t="shared" si="3"/>
        <v>100</v>
      </c>
      <c r="G43" s="1">
        <f t="shared" si="4"/>
        <v>0.26081524147097918</v>
      </c>
    </row>
    <row r="44" spans="1:7" x14ac:dyDescent="0.25">
      <c r="A44">
        <v>7.5</v>
      </c>
      <c r="B44">
        <f t="shared" si="0"/>
        <v>450</v>
      </c>
      <c r="C44">
        <f t="shared" si="5"/>
        <v>202500</v>
      </c>
      <c r="D44" s="1">
        <f t="shared" si="1"/>
        <v>161.09785202863961</v>
      </c>
      <c r="E44" s="1">
        <f t="shared" si="2"/>
        <v>181.09785202863961</v>
      </c>
      <c r="F44" s="1">
        <f t="shared" si="3"/>
        <v>100</v>
      </c>
      <c r="G44" s="1">
        <f t="shared" si="4"/>
        <v>0.25483385024368632</v>
      </c>
    </row>
    <row r="45" spans="1:7" x14ac:dyDescent="0.25">
      <c r="A45">
        <v>8</v>
      </c>
      <c r="B45">
        <f t="shared" si="0"/>
        <v>480</v>
      </c>
      <c r="C45">
        <f t="shared" si="5"/>
        <v>216000</v>
      </c>
      <c r="D45" s="1">
        <f t="shared" si="1"/>
        <v>171.83770883054893</v>
      </c>
      <c r="E45" s="1">
        <f t="shared" si="2"/>
        <v>191.83770883054893</v>
      </c>
      <c r="F45" s="1">
        <f t="shared" si="3"/>
        <v>100</v>
      </c>
      <c r="G45" s="1">
        <f t="shared" si="4"/>
        <v>0.24885245901639344</v>
      </c>
    </row>
    <row r="46" spans="1:7" x14ac:dyDescent="0.25">
      <c r="A46">
        <v>8.5</v>
      </c>
      <c r="B46">
        <f t="shared" si="0"/>
        <v>510</v>
      </c>
      <c r="C46">
        <f t="shared" si="5"/>
        <v>229500</v>
      </c>
      <c r="D46" s="1">
        <f t="shared" si="1"/>
        <v>182.57756563245823</v>
      </c>
      <c r="E46" s="1">
        <f t="shared" si="2"/>
        <v>202.57756563245823</v>
      </c>
      <c r="F46" s="1">
        <f t="shared" si="3"/>
        <v>100</v>
      </c>
      <c r="G46" s="1">
        <f t="shared" si="4"/>
        <v>0.24287106778910056</v>
      </c>
    </row>
    <row r="47" spans="1:7" x14ac:dyDescent="0.25">
      <c r="A47">
        <v>9</v>
      </c>
      <c r="B47">
        <f t="shared" si="0"/>
        <v>540</v>
      </c>
      <c r="C47">
        <f t="shared" si="5"/>
        <v>243000</v>
      </c>
      <c r="D47" s="1">
        <f t="shared" si="1"/>
        <v>193.31742243436753</v>
      </c>
      <c r="E47" s="1">
        <f t="shared" si="2"/>
        <v>213.31742243436753</v>
      </c>
      <c r="F47" s="1">
        <f t="shared" si="3"/>
        <v>100</v>
      </c>
      <c r="G47" s="1">
        <f t="shared" si="4"/>
        <v>0.2368896765618077</v>
      </c>
    </row>
    <row r="48" spans="1:7" x14ac:dyDescent="0.25">
      <c r="A48">
        <v>9.5</v>
      </c>
      <c r="B48">
        <f t="shared" si="0"/>
        <v>570</v>
      </c>
      <c r="C48">
        <f t="shared" si="5"/>
        <v>256500</v>
      </c>
      <c r="D48" s="1">
        <f t="shared" si="1"/>
        <v>204.05727923627686</v>
      </c>
      <c r="E48" s="1">
        <f t="shared" si="2"/>
        <v>224.05727923627686</v>
      </c>
      <c r="F48" s="1">
        <f t="shared" si="3"/>
        <v>100</v>
      </c>
      <c r="G48" s="1">
        <f t="shared" si="4"/>
        <v>0.23090828533451485</v>
      </c>
    </row>
    <row r="49" spans="1:7" x14ac:dyDescent="0.25">
      <c r="A49">
        <v>10</v>
      </c>
      <c r="B49">
        <f t="shared" si="0"/>
        <v>600</v>
      </c>
      <c r="C49">
        <f t="shared" si="5"/>
        <v>270000</v>
      </c>
      <c r="D49" s="1">
        <f t="shared" si="1"/>
        <v>214.79713603818615</v>
      </c>
      <c r="E49" s="1">
        <f t="shared" si="2"/>
        <v>234.79713603818615</v>
      </c>
      <c r="F49" s="1">
        <f t="shared" si="3"/>
        <v>100</v>
      </c>
      <c r="G49" s="1">
        <f t="shared" si="4"/>
        <v>0.22492689410722197</v>
      </c>
    </row>
    <row r="50" spans="1:7" x14ac:dyDescent="0.25">
      <c r="A50">
        <v>10.5</v>
      </c>
      <c r="B50">
        <f t="shared" si="0"/>
        <v>630</v>
      </c>
      <c r="C50">
        <f t="shared" si="5"/>
        <v>283500</v>
      </c>
      <c r="D50" s="1">
        <f t="shared" si="1"/>
        <v>225.53699284009548</v>
      </c>
      <c r="E50" s="1">
        <f t="shared" si="2"/>
        <v>245.53699284009548</v>
      </c>
      <c r="F50" s="1">
        <f t="shared" si="3"/>
        <v>100</v>
      </c>
      <c r="G50" s="1">
        <f t="shared" si="4"/>
        <v>0.21894550287992912</v>
      </c>
    </row>
    <row r="51" spans="1:7" x14ac:dyDescent="0.25">
      <c r="A51">
        <v>11</v>
      </c>
      <c r="B51">
        <f t="shared" si="0"/>
        <v>660</v>
      </c>
      <c r="C51">
        <f t="shared" si="5"/>
        <v>297000</v>
      </c>
      <c r="D51" s="1">
        <f t="shared" si="1"/>
        <v>236.27684964200478</v>
      </c>
      <c r="E51" s="1">
        <f t="shared" si="2"/>
        <v>256.27684964200478</v>
      </c>
      <c r="F51" s="1">
        <f t="shared" si="3"/>
        <v>100</v>
      </c>
      <c r="G51" s="1">
        <f t="shared" si="4"/>
        <v>0.21296411165263621</v>
      </c>
    </row>
    <row r="52" spans="1:7" x14ac:dyDescent="0.25">
      <c r="A52">
        <v>11.5</v>
      </c>
      <c r="B52">
        <f t="shared" si="0"/>
        <v>690</v>
      </c>
      <c r="C52">
        <f t="shared" si="5"/>
        <v>310500</v>
      </c>
      <c r="D52" s="1">
        <f t="shared" si="1"/>
        <v>247.01670644391407</v>
      </c>
      <c r="E52" s="1">
        <f t="shared" si="2"/>
        <v>267.01670644391407</v>
      </c>
      <c r="F52" s="1">
        <f t="shared" si="3"/>
        <v>100</v>
      </c>
      <c r="G52" s="1">
        <f t="shared" si="4"/>
        <v>0.20698272042534338</v>
      </c>
    </row>
    <row r="53" spans="1:7" x14ac:dyDescent="0.25">
      <c r="A53">
        <v>12</v>
      </c>
      <c r="B53">
        <f t="shared" si="0"/>
        <v>720</v>
      </c>
      <c r="C53">
        <f t="shared" si="5"/>
        <v>324000</v>
      </c>
      <c r="D53" s="1">
        <f t="shared" si="1"/>
        <v>257.75656324582337</v>
      </c>
      <c r="E53" s="1">
        <f t="shared" si="2"/>
        <v>277.75656324582337</v>
      </c>
      <c r="F53" s="1">
        <f t="shared" si="3"/>
        <v>100</v>
      </c>
      <c r="G53" s="1">
        <f t="shared" si="4"/>
        <v>0.20100132919805053</v>
      </c>
    </row>
    <row r="54" spans="1:7" x14ac:dyDescent="0.25">
      <c r="A54">
        <v>12.5</v>
      </c>
      <c r="B54">
        <f t="shared" si="0"/>
        <v>750</v>
      </c>
      <c r="C54">
        <f t="shared" si="5"/>
        <v>337500</v>
      </c>
      <c r="D54" s="1">
        <f t="shared" si="1"/>
        <v>268.49642004773267</v>
      </c>
      <c r="E54" s="1">
        <f t="shared" si="2"/>
        <v>288.49642004773267</v>
      </c>
      <c r="F54" s="1">
        <f t="shared" si="3"/>
        <v>100</v>
      </c>
      <c r="G54" s="1">
        <f t="shared" si="4"/>
        <v>0.19501993797075762</v>
      </c>
    </row>
    <row r="55" spans="1:7" x14ac:dyDescent="0.25">
      <c r="A55">
        <v>13</v>
      </c>
      <c r="B55">
        <f t="shared" si="0"/>
        <v>780</v>
      </c>
      <c r="C55">
        <f t="shared" si="5"/>
        <v>351000</v>
      </c>
      <c r="D55" s="1">
        <f t="shared" si="1"/>
        <v>279.23627684964202</v>
      </c>
      <c r="E55" s="1">
        <f t="shared" si="2"/>
        <v>299.23627684964202</v>
      </c>
      <c r="F55" s="1">
        <f t="shared" si="3"/>
        <v>100</v>
      </c>
      <c r="G55" s="1">
        <f t="shared" si="4"/>
        <v>0.18903854674346479</v>
      </c>
    </row>
    <row r="56" spans="1:7" x14ac:dyDescent="0.25">
      <c r="A56">
        <v>13.5</v>
      </c>
      <c r="B56">
        <f t="shared" si="0"/>
        <v>810</v>
      </c>
      <c r="C56">
        <f t="shared" si="5"/>
        <v>364500</v>
      </c>
      <c r="D56" s="1">
        <f t="shared" si="1"/>
        <v>289.97613365155132</v>
      </c>
      <c r="E56" s="1">
        <f t="shared" si="2"/>
        <v>309.97613365155132</v>
      </c>
      <c r="F56" s="1">
        <f t="shared" si="3"/>
        <v>100</v>
      </c>
      <c r="G56" s="1">
        <f t="shared" si="4"/>
        <v>0.18305715551617191</v>
      </c>
    </row>
    <row r="57" spans="1:7" x14ac:dyDescent="0.25">
      <c r="A57">
        <v>14</v>
      </c>
      <c r="B57">
        <f t="shared" si="0"/>
        <v>840</v>
      </c>
      <c r="C57">
        <f t="shared" si="5"/>
        <v>378000</v>
      </c>
      <c r="D57" s="1">
        <f t="shared" si="1"/>
        <v>300.71599045346062</v>
      </c>
      <c r="E57" s="1">
        <f t="shared" si="2"/>
        <v>320.71599045346062</v>
      </c>
      <c r="F57" s="1">
        <f t="shared" si="3"/>
        <v>100</v>
      </c>
      <c r="G57" s="1">
        <f t="shared" si="4"/>
        <v>0.17707576428887903</v>
      </c>
    </row>
    <row r="58" spans="1:7" x14ac:dyDescent="0.25">
      <c r="A58">
        <v>14.5</v>
      </c>
      <c r="B58">
        <f t="shared" si="0"/>
        <v>870</v>
      </c>
      <c r="C58">
        <f t="shared" si="5"/>
        <v>391500</v>
      </c>
      <c r="D58" s="1">
        <f t="shared" si="1"/>
        <v>311.45584725536992</v>
      </c>
      <c r="E58" s="1">
        <f t="shared" si="2"/>
        <v>331.45584725536992</v>
      </c>
      <c r="F58" s="1">
        <f t="shared" si="3"/>
        <v>100</v>
      </c>
      <c r="G58" s="1">
        <f t="shared" si="4"/>
        <v>0.17109437306158617</v>
      </c>
    </row>
    <row r="59" spans="1:7" x14ac:dyDescent="0.25">
      <c r="A59">
        <v>15</v>
      </c>
      <c r="B59">
        <f t="shared" si="0"/>
        <v>900</v>
      </c>
      <c r="C59">
        <f t="shared" si="5"/>
        <v>405000</v>
      </c>
      <c r="D59" s="1">
        <f t="shared" si="1"/>
        <v>322.19570405727922</v>
      </c>
      <c r="E59" s="1">
        <f t="shared" si="2"/>
        <v>342.19570405727922</v>
      </c>
      <c r="F59" s="1">
        <f t="shared" si="3"/>
        <v>100</v>
      </c>
      <c r="G59" s="1">
        <f t="shared" si="4"/>
        <v>0.16511298183429332</v>
      </c>
    </row>
    <row r="60" spans="1:7" x14ac:dyDescent="0.25">
      <c r="A60">
        <v>15.5</v>
      </c>
      <c r="B60">
        <f t="shared" si="0"/>
        <v>930</v>
      </c>
      <c r="C60">
        <f t="shared" si="5"/>
        <v>418500</v>
      </c>
      <c r="D60" s="1">
        <f t="shared" si="1"/>
        <v>332.93556085918857</v>
      </c>
      <c r="E60" s="1">
        <f t="shared" si="2"/>
        <v>352.93556085918857</v>
      </c>
      <c r="F60" s="1">
        <f t="shared" si="3"/>
        <v>100</v>
      </c>
      <c r="G60" s="1">
        <f t="shared" si="4"/>
        <v>0.15913159060700044</v>
      </c>
    </row>
    <row r="61" spans="1:7" x14ac:dyDescent="0.25">
      <c r="A61">
        <v>16</v>
      </c>
      <c r="B61">
        <f t="shared" si="0"/>
        <v>960</v>
      </c>
      <c r="C61">
        <f t="shared" si="5"/>
        <v>432000</v>
      </c>
      <c r="D61" s="1">
        <f t="shared" si="1"/>
        <v>343.67541766109787</v>
      </c>
      <c r="E61" s="1">
        <f t="shared" si="2"/>
        <v>363.67541766109787</v>
      </c>
      <c r="F61" s="1">
        <f t="shared" si="3"/>
        <v>100</v>
      </c>
      <c r="G61" s="1">
        <f t="shared" si="4"/>
        <v>0.15315019937970759</v>
      </c>
    </row>
    <row r="62" spans="1:7" x14ac:dyDescent="0.25">
      <c r="A62">
        <v>16.5</v>
      </c>
      <c r="B62">
        <f t="shared" si="0"/>
        <v>990</v>
      </c>
      <c r="C62">
        <f t="shared" si="5"/>
        <v>445500</v>
      </c>
      <c r="D62" s="1">
        <f t="shared" si="1"/>
        <v>354.41527446300717</v>
      </c>
      <c r="E62" s="1">
        <f t="shared" si="2"/>
        <v>374.41527446300717</v>
      </c>
      <c r="F62" s="1">
        <f t="shared" si="3"/>
        <v>100</v>
      </c>
      <c r="G62" s="1">
        <f t="shared" si="4"/>
        <v>0.1471688081524147</v>
      </c>
    </row>
    <row r="63" spans="1:7" x14ac:dyDescent="0.25">
      <c r="A63">
        <v>17</v>
      </c>
      <c r="B63">
        <f t="shared" si="0"/>
        <v>1020</v>
      </c>
      <c r="C63">
        <f t="shared" si="5"/>
        <v>459000</v>
      </c>
      <c r="D63" s="1">
        <f t="shared" si="1"/>
        <v>365.15513126491646</v>
      </c>
      <c r="E63" s="1">
        <f t="shared" si="2"/>
        <v>385.15513126491646</v>
      </c>
      <c r="F63" s="1">
        <f t="shared" si="3"/>
        <v>100</v>
      </c>
      <c r="G63" s="1">
        <f t="shared" si="4"/>
        <v>0.14118741692512185</v>
      </c>
    </row>
    <row r="64" spans="1:7" x14ac:dyDescent="0.25">
      <c r="A64">
        <v>17.5</v>
      </c>
      <c r="B64">
        <f t="shared" si="0"/>
        <v>1050</v>
      </c>
      <c r="C64">
        <f t="shared" si="5"/>
        <v>472500</v>
      </c>
      <c r="D64" s="1">
        <f t="shared" si="1"/>
        <v>375.89498806682576</v>
      </c>
      <c r="E64" s="1">
        <f t="shared" si="2"/>
        <v>395.89498806682576</v>
      </c>
      <c r="F64" s="1">
        <f t="shared" si="3"/>
        <v>100</v>
      </c>
      <c r="G64" s="1">
        <f t="shared" si="4"/>
        <v>0.135206025697829</v>
      </c>
    </row>
    <row r="65" spans="1:7" x14ac:dyDescent="0.25">
      <c r="A65">
        <v>18</v>
      </c>
      <c r="B65">
        <f t="shared" si="0"/>
        <v>1080</v>
      </c>
      <c r="C65">
        <f t="shared" si="5"/>
        <v>486000</v>
      </c>
      <c r="D65" s="1">
        <f t="shared" si="1"/>
        <v>386.63484486873506</v>
      </c>
      <c r="E65" s="1">
        <f t="shared" si="2"/>
        <v>406.63484486873506</v>
      </c>
      <c r="F65" s="1">
        <f t="shared" si="3"/>
        <v>100</v>
      </c>
      <c r="G65" s="1">
        <f t="shared" si="4"/>
        <v>0.12922463447053611</v>
      </c>
    </row>
    <row r="66" spans="1:7" x14ac:dyDescent="0.25">
      <c r="A66">
        <v>18.5</v>
      </c>
      <c r="B66">
        <f t="shared" si="0"/>
        <v>1110</v>
      </c>
      <c r="C66">
        <f t="shared" si="5"/>
        <v>499500</v>
      </c>
      <c r="D66" s="1">
        <f t="shared" si="1"/>
        <v>397.37470167064441</v>
      </c>
      <c r="E66" s="1">
        <f t="shared" si="2"/>
        <v>417.37470167064441</v>
      </c>
      <c r="F66" s="1">
        <f t="shared" si="3"/>
        <v>100</v>
      </c>
      <c r="G66" s="1">
        <f t="shared" si="4"/>
        <v>0.12324324324324325</v>
      </c>
    </row>
    <row r="67" spans="1:7" x14ac:dyDescent="0.25">
      <c r="A67">
        <v>19</v>
      </c>
      <c r="B67">
        <f t="shared" si="0"/>
        <v>1140</v>
      </c>
      <c r="C67">
        <f t="shared" si="5"/>
        <v>513000</v>
      </c>
      <c r="D67" s="1">
        <f t="shared" si="1"/>
        <v>408.11455847255371</v>
      </c>
      <c r="E67" s="1">
        <f t="shared" si="2"/>
        <v>428.11455847255371</v>
      </c>
      <c r="F67" s="1">
        <f t="shared" si="3"/>
        <v>100</v>
      </c>
      <c r="G67" s="1">
        <f t="shared" si="4"/>
        <v>0.11726185201595037</v>
      </c>
    </row>
    <row r="68" spans="1:7" x14ac:dyDescent="0.25">
      <c r="A68">
        <v>19.5</v>
      </c>
      <c r="B68">
        <f t="shared" si="0"/>
        <v>1170</v>
      </c>
      <c r="C68">
        <f t="shared" si="5"/>
        <v>526500</v>
      </c>
      <c r="D68" s="1">
        <f t="shared" si="1"/>
        <v>418.85441527446301</v>
      </c>
      <c r="E68" s="1">
        <f t="shared" si="2"/>
        <v>438.85441527446301</v>
      </c>
      <c r="F68" s="1">
        <f t="shared" si="3"/>
        <v>100</v>
      </c>
      <c r="G68" s="1">
        <f t="shared" si="4"/>
        <v>0.11128046078865753</v>
      </c>
    </row>
    <row r="69" spans="1:7" x14ac:dyDescent="0.25">
      <c r="A69">
        <v>20</v>
      </c>
      <c r="B69">
        <f t="shared" si="0"/>
        <v>1200</v>
      </c>
      <c r="C69">
        <f t="shared" si="5"/>
        <v>540000</v>
      </c>
      <c r="D69" s="1">
        <f t="shared" si="1"/>
        <v>429.59427207637231</v>
      </c>
      <c r="E69" s="1">
        <f t="shared" si="2"/>
        <v>449.59427207637231</v>
      </c>
      <c r="F69" s="1">
        <f t="shared" si="3"/>
        <v>100</v>
      </c>
      <c r="G69" s="1">
        <f t="shared" si="4"/>
        <v>0.10529906956136466</v>
      </c>
    </row>
    <row r="70" spans="1:7" x14ac:dyDescent="0.25">
      <c r="A70">
        <v>20.5</v>
      </c>
      <c r="B70">
        <f t="shared" si="0"/>
        <v>1230</v>
      </c>
      <c r="C70">
        <f t="shared" si="5"/>
        <v>553500</v>
      </c>
      <c r="D70" s="1">
        <f t="shared" si="1"/>
        <v>440.3341288782816</v>
      </c>
      <c r="E70" s="1">
        <f t="shared" si="2"/>
        <v>460.3341288782816</v>
      </c>
      <c r="F70" s="1">
        <f t="shared" si="3"/>
        <v>100</v>
      </c>
      <c r="G70" s="1">
        <f t="shared" si="4"/>
        <v>9.9317678334071777E-2</v>
      </c>
    </row>
    <row r="71" spans="1:7" x14ac:dyDescent="0.25">
      <c r="A71">
        <v>21</v>
      </c>
      <c r="B71">
        <f t="shared" si="0"/>
        <v>1260</v>
      </c>
      <c r="C71">
        <f t="shared" si="5"/>
        <v>567000</v>
      </c>
      <c r="D71" s="1">
        <f t="shared" si="1"/>
        <v>451.07398568019096</v>
      </c>
      <c r="E71" s="1">
        <f t="shared" si="2"/>
        <v>471.07398568019096</v>
      </c>
      <c r="F71" s="1">
        <f t="shared" si="3"/>
        <v>100</v>
      </c>
      <c r="G71" s="1">
        <f t="shared" si="4"/>
        <v>9.3336287106778937E-2</v>
      </c>
    </row>
    <row r="72" spans="1:7" x14ac:dyDescent="0.25">
      <c r="A72">
        <v>21.5</v>
      </c>
      <c r="B72">
        <f t="shared" si="0"/>
        <v>1290</v>
      </c>
      <c r="C72">
        <f t="shared" si="5"/>
        <v>580500</v>
      </c>
      <c r="D72" s="1">
        <f t="shared" si="1"/>
        <v>461.81384248210026</v>
      </c>
      <c r="E72" s="1">
        <f t="shared" si="2"/>
        <v>481.81384248210026</v>
      </c>
      <c r="F72" s="1">
        <f t="shared" si="3"/>
        <v>100</v>
      </c>
      <c r="G72" s="1">
        <f t="shared" si="4"/>
        <v>8.7354895879486055E-2</v>
      </c>
    </row>
    <row r="73" spans="1:7" x14ac:dyDescent="0.25">
      <c r="A73">
        <v>22</v>
      </c>
      <c r="B73">
        <f t="shared" si="0"/>
        <v>1320</v>
      </c>
      <c r="C73">
        <f t="shared" si="5"/>
        <v>594000</v>
      </c>
      <c r="D73" s="1">
        <f t="shared" si="1"/>
        <v>472.55369928400955</v>
      </c>
      <c r="E73" s="1">
        <f t="shared" si="2"/>
        <v>492.55369928400955</v>
      </c>
      <c r="F73" s="1">
        <f t="shared" si="3"/>
        <v>100</v>
      </c>
      <c r="G73" s="1">
        <f t="shared" si="4"/>
        <v>8.1373504652193188E-2</v>
      </c>
    </row>
    <row r="74" spans="1:7" x14ac:dyDescent="0.25">
      <c r="A74">
        <v>22.5</v>
      </c>
      <c r="B74">
        <f t="shared" si="0"/>
        <v>1350</v>
      </c>
      <c r="C74">
        <f t="shared" si="5"/>
        <v>607500</v>
      </c>
      <c r="D74" s="1">
        <f t="shared" si="1"/>
        <v>483.29355608591885</v>
      </c>
      <c r="E74" s="1">
        <f t="shared" si="2"/>
        <v>503.29355608591885</v>
      </c>
      <c r="F74" s="1">
        <f t="shared" si="3"/>
        <v>100</v>
      </c>
      <c r="G74" s="1">
        <f t="shared" si="4"/>
        <v>7.5392113424900306E-2</v>
      </c>
    </row>
    <row r="75" spans="1:7" x14ac:dyDescent="0.25">
      <c r="A75">
        <v>23</v>
      </c>
      <c r="B75">
        <f t="shared" si="0"/>
        <v>1380</v>
      </c>
      <c r="C75">
        <f t="shared" si="5"/>
        <v>621000</v>
      </c>
      <c r="D75" s="1">
        <f t="shared" si="1"/>
        <v>494.03341288782815</v>
      </c>
      <c r="E75" s="1">
        <f t="shared" si="2"/>
        <v>514.03341288782815</v>
      </c>
      <c r="F75" s="1">
        <f t="shared" si="3"/>
        <v>100</v>
      </c>
      <c r="G75" s="1">
        <f t="shared" si="4"/>
        <v>6.9410722197607466E-2</v>
      </c>
    </row>
    <row r="76" spans="1:7" x14ac:dyDescent="0.25">
      <c r="A76">
        <v>23.5</v>
      </c>
      <c r="B76">
        <f t="shared" si="0"/>
        <v>1410</v>
      </c>
      <c r="C76">
        <f t="shared" si="5"/>
        <v>634500</v>
      </c>
      <c r="D76" s="1">
        <f t="shared" si="1"/>
        <v>504.77326968973745</v>
      </c>
      <c r="E76" s="1">
        <f t="shared" si="2"/>
        <v>524.77326968973739</v>
      </c>
      <c r="F76" s="1">
        <f t="shared" si="3"/>
        <v>100</v>
      </c>
      <c r="G76" s="1">
        <f t="shared" si="4"/>
        <v>6.3429330970314585E-2</v>
      </c>
    </row>
    <row r="77" spans="1:7" x14ac:dyDescent="0.25">
      <c r="A77">
        <v>24</v>
      </c>
      <c r="B77">
        <f t="shared" si="0"/>
        <v>1440</v>
      </c>
      <c r="C77">
        <f t="shared" si="5"/>
        <v>648000</v>
      </c>
      <c r="D77" s="1">
        <f t="shared" si="1"/>
        <v>515.51312649164674</v>
      </c>
      <c r="E77" s="1">
        <f t="shared" si="2"/>
        <v>535.51312649164674</v>
      </c>
      <c r="F77" s="1">
        <f t="shared" si="3"/>
        <v>100</v>
      </c>
      <c r="G77" s="1">
        <f t="shared" si="4"/>
        <v>5.744793974302171E-2</v>
      </c>
    </row>
    <row r="78" spans="1:7" x14ac:dyDescent="0.25">
      <c r="A78">
        <v>24.5</v>
      </c>
      <c r="B78">
        <f t="shared" si="0"/>
        <v>1470</v>
      </c>
      <c r="C78">
        <f t="shared" si="5"/>
        <v>661500</v>
      </c>
      <c r="D78" s="1">
        <f t="shared" si="1"/>
        <v>526.2529832935561</v>
      </c>
      <c r="E78" s="1">
        <f t="shared" si="2"/>
        <v>546.2529832935561</v>
      </c>
      <c r="F78" s="1">
        <f t="shared" si="3"/>
        <v>100</v>
      </c>
      <c r="G78" s="1">
        <f t="shared" si="4"/>
        <v>5.146654851572887E-2</v>
      </c>
    </row>
    <row r="79" spans="1:7" x14ac:dyDescent="0.25">
      <c r="A79">
        <v>25</v>
      </c>
      <c r="B79">
        <f t="shared" si="0"/>
        <v>1500</v>
      </c>
      <c r="C79">
        <f t="shared" si="5"/>
        <v>675000</v>
      </c>
      <c r="D79" s="1">
        <f t="shared" si="1"/>
        <v>536.99284009546534</v>
      </c>
      <c r="E79" s="1">
        <f t="shared" si="2"/>
        <v>556.99284009546534</v>
      </c>
      <c r="F79" s="1">
        <f t="shared" si="3"/>
        <v>100</v>
      </c>
      <c r="G79" s="1">
        <f t="shared" si="4"/>
        <v>4.5485157288435996E-2</v>
      </c>
    </row>
    <row r="80" spans="1:7" x14ac:dyDescent="0.25">
      <c r="A80">
        <v>25.5</v>
      </c>
      <c r="B80">
        <f t="shared" si="0"/>
        <v>1530</v>
      </c>
      <c r="C80">
        <f t="shared" si="5"/>
        <v>688500</v>
      </c>
      <c r="D80" s="1">
        <f t="shared" si="1"/>
        <v>547.73269689737469</v>
      </c>
      <c r="E80" s="1">
        <f t="shared" si="2"/>
        <v>567.73269689737469</v>
      </c>
      <c r="F80" s="1">
        <f t="shared" si="3"/>
        <v>100</v>
      </c>
      <c r="G80" s="1">
        <f t="shared" si="4"/>
        <v>3.9503766061143121E-2</v>
      </c>
    </row>
    <row r="81" spans="1:7" x14ac:dyDescent="0.25">
      <c r="A81">
        <v>26</v>
      </c>
      <c r="B81">
        <f t="shared" si="0"/>
        <v>1560</v>
      </c>
      <c r="C81">
        <f t="shared" si="5"/>
        <v>702000</v>
      </c>
      <c r="D81" s="1">
        <f t="shared" si="1"/>
        <v>558.47255369928405</v>
      </c>
      <c r="E81" s="1">
        <f t="shared" si="2"/>
        <v>578.47255369928405</v>
      </c>
      <c r="F81" s="1">
        <f t="shared" si="3"/>
        <v>100</v>
      </c>
      <c r="G81" s="1">
        <f t="shared" si="4"/>
        <v>3.3522374833850239E-2</v>
      </c>
    </row>
    <row r="82" spans="1:7" x14ac:dyDescent="0.25">
      <c r="A82">
        <v>26.5</v>
      </c>
      <c r="B82">
        <f t="shared" si="0"/>
        <v>1590</v>
      </c>
      <c r="C82">
        <f t="shared" si="5"/>
        <v>715500</v>
      </c>
      <c r="D82" s="1">
        <f t="shared" si="1"/>
        <v>569.21241050119329</v>
      </c>
      <c r="E82" s="1">
        <f t="shared" si="2"/>
        <v>589.21241050119329</v>
      </c>
      <c r="F82" s="1">
        <f t="shared" si="3"/>
        <v>100</v>
      </c>
      <c r="G82" s="1">
        <f t="shared" si="4"/>
        <v>2.75409836065574E-2</v>
      </c>
    </row>
    <row r="83" spans="1:7" x14ac:dyDescent="0.25">
      <c r="A83">
        <v>27</v>
      </c>
      <c r="B83">
        <f t="shared" si="0"/>
        <v>1620</v>
      </c>
      <c r="C83">
        <f t="shared" si="5"/>
        <v>729000</v>
      </c>
      <c r="D83" s="1">
        <f t="shared" si="1"/>
        <v>579.95226730310264</v>
      </c>
      <c r="E83" s="1">
        <f t="shared" si="2"/>
        <v>599.95226730310264</v>
      </c>
      <c r="F83" s="1">
        <f t="shared" si="3"/>
        <v>100</v>
      </c>
      <c r="G83" s="1">
        <f t="shared" si="4"/>
        <v>2.1559592379264525E-2</v>
      </c>
    </row>
    <row r="84" spans="1:7" x14ac:dyDescent="0.25">
      <c r="A84">
        <v>27.5</v>
      </c>
      <c r="B84">
        <f t="shared" si="0"/>
        <v>1650</v>
      </c>
      <c r="C84">
        <f t="shared" si="5"/>
        <v>742500</v>
      </c>
      <c r="D84" s="1">
        <f t="shared" si="1"/>
        <v>590.69212410501189</v>
      </c>
      <c r="E84" s="1">
        <f t="shared" si="2"/>
        <v>610.69212410501189</v>
      </c>
      <c r="F84" s="1">
        <f t="shared" si="3"/>
        <v>100</v>
      </c>
      <c r="G84" s="1">
        <f t="shared" si="4"/>
        <v>1.5578201151971649E-2</v>
      </c>
    </row>
    <row r="85" spans="1:7" x14ac:dyDescent="0.25">
      <c r="A85">
        <v>28</v>
      </c>
      <c r="B85">
        <f t="shared" si="0"/>
        <v>1680</v>
      </c>
      <c r="C85">
        <f t="shared" si="5"/>
        <v>756000</v>
      </c>
      <c r="D85" s="1">
        <f t="shared" si="1"/>
        <v>601.43198090692124</v>
      </c>
      <c r="E85" s="1">
        <f t="shared" si="2"/>
        <v>621.43198090692124</v>
      </c>
      <c r="F85" s="1">
        <f t="shared" si="3"/>
        <v>100</v>
      </c>
      <c r="G85" s="1">
        <f t="shared" si="4"/>
        <v>9.5968099246788053E-3</v>
      </c>
    </row>
    <row r="86" spans="1:7" x14ac:dyDescent="0.25">
      <c r="A86">
        <v>28.5</v>
      </c>
      <c r="B86">
        <f t="shared" si="0"/>
        <v>1710</v>
      </c>
      <c r="C86">
        <f t="shared" si="5"/>
        <v>769500</v>
      </c>
      <c r="D86" s="1">
        <f t="shared" si="1"/>
        <v>612.17183770883059</v>
      </c>
      <c r="E86" s="1">
        <f t="shared" si="2"/>
        <v>632.17183770883059</v>
      </c>
      <c r="F86" s="1">
        <f t="shared" si="3"/>
        <v>100</v>
      </c>
      <c r="G86" s="1">
        <f t="shared" si="4"/>
        <v>3.6154186973859303E-3</v>
      </c>
    </row>
    <row r="87" spans="1:7" x14ac:dyDescent="0.25">
      <c r="A87">
        <v>29</v>
      </c>
      <c r="B87">
        <f t="shared" si="0"/>
        <v>1740</v>
      </c>
      <c r="C87">
        <f t="shared" si="5"/>
        <v>783000</v>
      </c>
      <c r="D87" s="1">
        <f t="shared" si="1"/>
        <v>622.91169451073984</v>
      </c>
      <c r="E87" s="1">
        <f t="shared" si="2"/>
        <v>642.91169451073984</v>
      </c>
      <c r="F87" s="1">
        <f t="shared" si="3"/>
        <v>100</v>
      </c>
      <c r="G87" s="1">
        <f t="shared" si="4"/>
        <v>-2.3659725299069122E-3</v>
      </c>
    </row>
    <row r="88" spans="1:7" x14ac:dyDescent="0.25">
      <c r="A88">
        <v>29.5</v>
      </c>
      <c r="B88">
        <f t="shared" si="0"/>
        <v>1770</v>
      </c>
      <c r="C88">
        <f t="shared" si="5"/>
        <v>796500</v>
      </c>
      <c r="D88" s="1">
        <f t="shared" si="1"/>
        <v>633.65155131264919</v>
      </c>
      <c r="E88" s="1">
        <f t="shared" si="2"/>
        <v>653.65155131264919</v>
      </c>
      <c r="F88" s="1">
        <f t="shared" si="3"/>
        <v>100</v>
      </c>
      <c r="G88" s="1">
        <f t="shared" si="4"/>
        <v>-8.3473637571998219E-3</v>
      </c>
    </row>
    <row r="89" spans="1:7" x14ac:dyDescent="0.25">
      <c r="A89">
        <v>30</v>
      </c>
      <c r="B89">
        <f t="shared" si="0"/>
        <v>1800</v>
      </c>
      <c r="C89">
        <f t="shared" si="5"/>
        <v>810000</v>
      </c>
      <c r="D89" s="1">
        <f t="shared" si="1"/>
        <v>644.39140811455843</v>
      </c>
      <c r="E89" s="1">
        <f t="shared" si="2"/>
        <v>664.39140811455843</v>
      </c>
      <c r="F89" s="1">
        <f t="shared" si="3"/>
        <v>100</v>
      </c>
      <c r="G89" s="1">
        <f t="shared" si="4"/>
        <v>-1.4328754984492664E-2</v>
      </c>
    </row>
    <row r="90" spans="1:7" x14ac:dyDescent="0.25">
      <c r="A90">
        <v>30.5</v>
      </c>
      <c r="B90">
        <f t="shared" si="0"/>
        <v>1830</v>
      </c>
      <c r="C90">
        <f t="shared" si="5"/>
        <v>823500</v>
      </c>
      <c r="D90" s="1">
        <f t="shared" si="1"/>
        <v>655.13126491646779</v>
      </c>
      <c r="E90" s="1">
        <f t="shared" si="2"/>
        <v>675.13126491646779</v>
      </c>
      <c r="F90" s="1">
        <f t="shared" si="3"/>
        <v>100</v>
      </c>
      <c r="G90" s="1">
        <f t="shared" si="4"/>
        <v>-2.0310146211785507E-2</v>
      </c>
    </row>
    <row r="91" spans="1:7" x14ac:dyDescent="0.25">
      <c r="A91">
        <v>31</v>
      </c>
      <c r="B91">
        <f t="shared" si="0"/>
        <v>1860</v>
      </c>
      <c r="C91">
        <f t="shared" si="5"/>
        <v>837000</v>
      </c>
      <c r="D91" s="1">
        <f t="shared" si="1"/>
        <v>665.87112171837714</v>
      </c>
      <c r="E91" s="1">
        <f t="shared" si="2"/>
        <v>685.87112171837714</v>
      </c>
      <c r="F91" s="1">
        <f t="shared" si="3"/>
        <v>100</v>
      </c>
      <c r="G91" s="1">
        <f t="shared" si="4"/>
        <v>-2.6291537439078416E-2</v>
      </c>
    </row>
    <row r="92" spans="1:7" x14ac:dyDescent="0.25">
      <c r="A92">
        <v>31.5</v>
      </c>
      <c r="B92">
        <f t="shared" si="0"/>
        <v>1890</v>
      </c>
      <c r="C92">
        <f t="shared" si="5"/>
        <v>850500</v>
      </c>
      <c r="D92" s="1">
        <f t="shared" si="1"/>
        <v>676.61097852028638</v>
      </c>
      <c r="E92" s="1">
        <f t="shared" si="2"/>
        <v>696.61097852028638</v>
      </c>
      <c r="F92" s="1">
        <f t="shared" si="3"/>
        <v>100</v>
      </c>
      <c r="G92" s="1">
        <f t="shared" si="4"/>
        <v>-3.2272928666371256E-2</v>
      </c>
    </row>
    <row r="93" spans="1:7" x14ac:dyDescent="0.25">
      <c r="A93">
        <v>32</v>
      </c>
      <c r="B93">
        <f t="shared" si="0"/>
        <v>1920</v>
      </c>
      <c r="C93">
        <f t="shared" si="5"/>
        <v>864000</v>
      </c>
      <c r="D93" s="1">
        <f t="shared" si="1"/>
        <v>687.35083532219573</v>
      </c>
      <c r="E93" s="1">
        <f t="shared" si="2"/>
        <v>707.35083532219573</v>
      </c>
      <c r="F93" s="1">
        <f t="shared" si="3"/>
        <v>100</v>
      </c>
      <c r="G93" s="1">
        <f t="shared" si="4"/>
        <v>-3.8254319893664165E-2</v>
      </c>
    </row>
    <row r="94" spans="1:7" x14ac:dyDescent="0.25">
      <c r="A94">
        <v>32.5</v>
      </c>
      <c r="B94">
        <f t="shared" si="0"/>
        <v>1950</v>
      </c>
      <c r="C94">
        <f t="shared" si="5"/>
        <v>877500</v>
      </c>
      <c r="D94" s="1">
        <f t="shared" si="1"/>
        <v>698.09069212410498</v>
      </c>
      <c r="E94" s="1">
        <f t="shared" si="2"/>
        <v>718.09069212410498</v>
      </c>
      <c r="F94" s="1">
        <f t="shared" si="3"/>
        <v>100</v>
      </c>
      <c r="G94" s="1">
        <f t="shared" si="4"/>
        <v>-4.4235711120957012E-2</v>
      </c>
    </row>
    <row r="95" spans="1:7" x14ac:dyDescent="0.25">
      <c r="A95">
        <v>33</v>
      </c>
      <c r="B95">
        <f t="shared" ref="B95:B105" si="6">60*A95</f>
        <v>1980</v>
      </c>
      <c r="C95">
        <f t="shared" si="5"/>
        <v>891000</v>
      </c>
      <c r="D95" s="1">
        <f t="shared" ref="D95:D105" si="7">C95/($B$7*$B$4)</f>
        <v>708.83054892601433</v>
      </c>
      <c r="E95" s="1">
        <f t="shared" ref="E95:E105" si="8">$B$9+D95</f>
        <v>728.83054892601433</v>
      </c>
      <c r="F95" s="1">
        <f t="shared" ref="F95:F105" si="9">IF(E95&gt;100,100,E95)</f>
        <v>100</v>
      </c>
      <c r="G95" s="1">
        <f t="shared" ref="G95:G105" si="10">IF(E95&lt;100,$B$7,$B$7*(1 - 1/$B$5/$B$7*(C95-$B$7*$B$4*(100-$B$9))))</f>
        <v>-5.0217102348249852E-2</v>
      </c>
    </row>
    <row r="96" spans="1:7" x14ac:dyDescent="0.25">
      <c r="A96">
        <v>33.5</v>
      </c>
      <c r="B96">
        <f t="shared" si="6"/>
        <v>2010</v>
      </c>
      <c r="C96">
        <f t="shared" si="5"/>
        <v>904500</v>
      </c>
      <c r="D96" s="1">
        <f t="shared" si="7"/>
        <v>719.57040572792357</v>
      </c>
      <c r="E96" s="1">
        <f t="shared" si="8"/>
        <v>739.57040572792357</v>
      </c>
      <c r="F96" s="1">
        <f t="shared" si="9"/>
        <v>100</v>
      </c>
      <c r="G96" s="1">
        <f t="shared" si="10"/>
        <v>-5.6198493575542761E-2</v>
      </c>
    </row>
    <row r="97" spans="1:7" x14ac:dyDescent="0.25">
      <c r="A97">
        <v>34</v>
      </c>
      <c r="B97">
        <f t="shared" si="6"/>
        <v>2040</v>
      </c>
      <c r="C97">
        <f t="shared" ref="C97:C105" si="11">B97*$B$3</f>
        <v>918000</v>
      </c>
      <c r="D97" s="1">
        <f t="shared" si="7"/>
        <v>730.31026252983293</v>
      </c>
      <c r="E97" s="1">
        <f t="shared" si="8"/>
        <v>750.31026252983293</v>
      </c>
      <c r="F97" s="1">
        <f t="shared" si="9"/>
        <v>100</v>
      </c>
      <c r="G97" s="1">
        <f t="shared" si="10"/>
        <v>-6.2179884802835601E-2</v>
      </c>
    </row>
    <row r="98" spans="1:7" x14ac:dyDescent="0.25">
      <c r="A98">
        <v>34.5</v>
      </c>
      <c r="B98">
        <f t="shared" si="6"/>
        <v>2070</v>
      </c>
      <c r="C98">
        <f t="shared" si="11"/>
        <v>931500</v>
      </c>
      <c r="D98" s="1">
        <f t="shared" si="7"/>
        <v>741.05011933174228</v>
      </c>
      <c r="E98" s="1">
        <f t="shared" si="8"/>
        <v>761.05011933174228</v>
      </c>
      <c r="F98" s="1">
        <f t="shared" si="9"/>
        <v>100</v>
      </c>
      <c r="G98" s="1">
        <f t="shared" si="10"/>
        <v>-6.8161276030128448E-2</v>
      </c>
    </row>
    <row r="99" spans="1:7" x14ac:dyDescent="0.25">
      <c r="A99">
        <v>35</v>
      </c>
      <c r="B99">
        <f t="shared" si="6"/>
        <v>2100</v>
      </c>
      <c r="C99">
        <f t="shared" si="11"/>
        <v>945000</v>
      </c>
      <c r="D99" s="1">
        <f t="shared" si="7"/>
        <v>751.78997613365152</v>
      </c>
      <c r="E99" s="1">
        <f t="shared" si="8"/>
        <v>771.78997613365152</v>
      </c>
      <c r="F99" s="1">
        <f t="shared" si="9"/>
        <v>100</v>
      </c>
      <c r="G99" s="1">
        <f t="shared" si="10"/>
        <v>-7.4142667257421357E-2</v>
      </c>
    </row>
    <row r="100" spans="1:7" x14ac:dyDescent="0.25">
      <c r="A100">
        <v>35.5</v>
      </c>
      <c r="B100">
        <f t="shared" si="6"/>
        <v>2130</v>
      </c>
      <c r="C100">
        <f t="shared" si="11"/>
        <v>958500</v>
      </c>
      <c r="D100" s="1">
        <f t="shared" si="7"/>
        <v>762.52983293556088</v>
      </c>
      <c r="E100" s="1">
        <f t="shared" si="8"/>
        <v>782.52983293556088</v>
      </c>
      <c r="F100" s="1">
        <f t="shared" si="9"/>
        <v>100</v>
      </c>
      <c r="G100" s="1">
        <f t="shared" si="10"/>
        <v>-8.0124058484714197E-2</v>
      </c>
    </row>
    <row r="101" spans="1:7" x14ac:dyDescent="0.25">
      <c r="A101">
        <v>36</v>
      </c>
      <c r="B101">
        <f t="shared" si="6"/>
        <v>2160</v>
      </c>
      <c r="C101">
        <f t="shared" si="11"/>
        <v>972000</v>
      </c>
      <c r="D101" s="1">
        <f t="shared" si="7"/>
        <v>773.26968973747012</v>
      </c>
      <c r="E101" s="1">
        <f t="shared" si="8"/>
        <v>793.26968973747012</v>
      </c>
      <c r="F101" s="1">
        <f t="shared" si="9"/>
        <v>100</v>
      </c>
      <c r="G101" s="1">
        <f t="shared" si="10"/>
        <v>-8.6105449712007037E-2</v>
      </c>
    </row>
    <row r="102" spans="1:7" x14ac:dyDescent="0.25">
      <c r="A102">
        <v>36.5</v>
      </c>
      <c r="B102">
        <f t="shared" si="6"/>
        <v>2190</v>
      </c>
      <c r="C102">
        <f t="shared" si="11"/>
        <v>985500</v>
      </c>
      <c r="D102" s="1">
        <f t="shared" si="7"/>
        <v>784.00954653937947</v>
      </c>
      <c r="E102" s="1">
        <f t="shared" si="8"/>
        <v>804.00954653937947</v>
      </c>
      <c r="F102" s="1">
        <f t="shared" si="9"/>
        <v>100</v>
      </c>
      <c r="G102" s="1">
        <f t="shared" si="10"/>
        <v>-9.2086840939299947E-2</v>
      </c>
    </row>
    <row r="103" spans="1:7" x14ac:dyDescent="0.25">
      <c r="A103">
        <v>37</v>
      </c>
      <c r="B103">
        <f t="shared" si="6"/>
        <v>2220</v>
      </c>
      <c r="C103">
        <f t="shared" si="11"/>
        <v>999000</v>
      </c>
      <c r="D103" s="1">
        <f t="shared" si="7"/>
        <v>794.74940334128883</v>
      </c>
      <c r="E103" s="1">
        <f t="shared" si="8"/>
        <v>814.74940334128883</v>
      </c>
      <c r="F103" s="1">
        <f t="shared" si="9"/>
        <v>100</v>
      </c>
      <c r="G103" s="1">
        <f t="shared" si="10"/>
        <v>-9.8068232166592786E-2</v>
      </c>
    </row>
    <row r="104" spans="1:7" x14ac:dyDescent="0.25">
      <c r="A104">
        <v>37.5</v>
      </c>
      <c r="B104">
        <f t="shared" si="6"/>
        <v>2250</v>
      </c>
      <c r="C104">
        <f t="shared" si="11"/>
        <v>1012500</v>
      </c>
      <c r="D104" s="1">
        <f t="shared" si="7"/>
        <v>805.48926014319807</v>
      </c>
      <c r="E104" s="1">
        <f t="shared" si="8"/>
        <v>825.48926014319807</v>
      </c>
      <c r="F104" s="1">
        <f t="shared" si="9"/>
        <v>100</v>
      </c>
      <c r="G104" s="1">
        <f t="shared" si="10"/>
        <v>-0.10404962339388564</v>
      </c>
    </row>
    <row r="105" spans="1:7" x14ac:dyDescent="0.25">
      <c r="A105">
        <v>38</v>
      </c>
      <c r="B105">
        <f t="shared" si="6"/>
        <v>2280</v>
      </c>
      <c r="C105">
        <f t="shared" si="11"/>
        <v>1026000</v>
      </c>
      <c r="D105" s="1">
        <f t="shared" si="7"/>
        <v>816.22911694510742</v>
      </c>
      <c r="E105" s="1">
        <f t="shared" si="8"/>
        <v>836.22911694510742</v>
      </c>
      <c r="F105" s="1">
        <f t="shared" si="9"/>
        <v>100</v>
      </c>
      <c r="G105" s="1">
        <f t="shared" si="10"/>
        <v>-0.11003101462117855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6"/>
  <sheetViews>
    <sheetView tabSelected="1" topLeftCell="A44" workbookViewId="0">
      <pane xSplit="5070" ySplit="1515" topLeftCell="G42" activePane="bottomRight"/>
      <selection activeCell="A44" sqref="A44"/>
      <selection pane="topRight" activeCell="G44" sqref="G44"/>
      <selection pane="bottomLeft" activeCell="A45" sqref="A45"/>
      <selection pane="bottomRight" activeCell="N47" sqref="N47"/>
    </sheetView>
  </sheetViews>
  <sheetFormatPr baseColWidth="10" defaultRowHeight="15" x14ac:dyDescent="0.25"/>
  <cols>
    <col min="1" max="1" width="44.5703125" bestFit="1" customWidth="1"/>
    <col min="2" max="3" width="12" bestFit="1" customWidth="1"/>
    <col min="5" max="5" width="14.140625" customWidth="1"/>
    <col min="6" max="6" width="13" customWidth="1"/>
    <col min="9" max="9" width="16.140625" bestFit="1" customWidth="1"/>
  </cols>
  <sheetData>
    <row r="1" spans="1:3" ht="20.25" thickBot="1" x14ac:dyDescent="0.35">
      <c r="A1" s="7" t="s">
        <v>30</v>
      </c>
    </row>
    <row r="2" spans="1:3" ht="15.75" thickTop="1" x14ac:dyDescent="0.25">
      <c r="A2" t="s">
        <v>0</v>
      </c>
      <c r="B2" s="3">
        <v>500</v>
      </c>
      <c r="C2" t="s">
        <v>2</v>
      </c>
    </row>
    <row r="3" spans="1:3" x14ac:dyDescent="0.25">
      <c r="A3" t="s">
        <v>1</v>
      </c>
      <c r="B3" s="6">
        <f>B2*1</f>
        <v>500</v>
      </c>
      <c r="C3" t="s">
        <v>3</v>
      </c>
    </row>
    <row r="4" spans="1:3" x14ac:dyDescent="0.25">
      <c r="A4" t="s">
        <v>4</v>
      </c>
      <c r="B4" s="3">
        <v>4190</v>
      </c>
      <c r="C4" t="s">
        <v>3</v>
      </c>
    </row>
    <row r="5" spans="1:3" x14ac:dyDescent="0.25">
      <c r="A5" t="s">
        <v>21</v>
      </c>
      <c r="B5" s="3">
        <v>2257000</v>
      </c>
      <c r="C5" t="s">
        <v>3</v>
      </c>
    </row>
    <row r="6" spans="1:3" x14ac:dyDescent="0.25">
      <c r="A6" t="s">
        <v>31</v>
      </c>
      <c r="B6" s="3">
        <v>5</v>
      </c>
      <c r="C6" t="s">
        <v>6</v>
      </c>
    </row>
    <row r="7" spans="1:3" x14ac:dyDescent="0.25">
      <c r="A7" t="s">
        <v>31</v>
      </c>
      <c r="B7" s="6">
        <f>B6/1000</f>
        <v>5.0000000000000001E-3</v>
      </c>
      <c r="C7" t="s">
        <v>32</v>
      </c>
    </row>
    <row r="8" spans="1:3" x14ac:dyDescent="0.25">
      <c r="A8" t="s">
        <v>5</v>
      </c>
      <c r="B8" s="3">
        <v>0.3</v>
      </c>
      <c r="C8" t="s">
        <v>6</v>
      </c>
    </row>
    <row r="9" spans="1:3" x14ac:dyDescent="0.25">
      <c r="A9" t="s">
        <v>7</v>
      </c>
      <c r="B9" s="3">
        <v>20</v>
      </c>
      <c r="C9" t="s">
        <v>8</v>
      </c>
    </row>
    <row r="10" spans="1:3" x14ac:dyDescent="0.25">
      <c r="A10" t="s">
        <v>7</v>
      </c>
      <c r="B10" s="6">
        <f>B9+273.15</f>
        <v>293.14999999999998</v>
      </c>
      <c r="C10" t="s">
        <v>62</v>
      </c>
    </row>
    <row r="11" spans="1:3" x14ac:dyDescent="0.25">
      <c r="A11" t="s">
        <v>35</v>
      </c>
      <c r="B11" s="9">
        <v>100000</v>
      </c>
      <c r="C11" t="s">
        <v>36</v>
      </c>
    </row>
    <row r="12" spans="1:3" x14ac:dyDescent="0.25">
      <c r="A12" t="s">
        <v>37</v>
      </c>
      <c r="B12" s="10">
        <v>28.96</v>
      </c>
      <c r="C12" t="s">
        <v>38</v>
      </c>
    </row>
    <row r="13" spans="1:3" x14ac:dyDescent="0.25">
      <c r="A13" t="s">
        <v>43</v>
      </c>
      <c r="B13" s="12">
        <f>PI()*(0.01)^2</f>
        <v>3.1415926535897931E-4</v>
      </c>
      <c r="C13" t="s">
        <v>44</v>
      </c>
    </row>
    <row r="14" spans="1:3" x14ac:dyDescent="0.25">
      <c r="A14" t="s">
        <v>51</v>
      </c>
      <c r="B14" s="12">
        <v>18.02</v>
      </c>
      <c r="C14" t="s">
        <v>38</v>
      </c>
    </row>
    <row r="15" spans="1:3" x14ac:dyDescent="0.25">
      <c r="A15" t="s">
        <v>61</v>
      </c>
      <c r="B15" s="1">
        <f>B11/8.314/B10*B12/1000</f>
        <v>1.1882248720493938</v>
      </c>
      <c r="C15" t="s">
        <v>63</v>
      </c>
    </row>
    <row r="16" spans="1:3" ht="20.25" thickBot="1" x14ac:dyDescent="0.35">
      <c r="A16" s="7" t="s">
        <v>33</v>
      </c>
    </row>
    <row r="17" spans="1:3" ht="15.75" thickTop="1" x14ac:dyDescent="0.25">
      <c r="A17" t="s">
        <v>41</v>
      </c>
      <c r="B17" s="11">
        <f>B12*B11*B7/8.314/B10</f>
        <v>5.9411243602469694</v>
      </c>
      <c r="C17" t="s">
        <v>39</v>
      </c>
    </row>
    <row r="18" spans="1:3" x14ac:dyDescent="0.25">
      <c r="A18" t="s">
        <v>41</v>
      </c>
      <c r="B18" s="11">
        <f>B17/1000</f>
        <v>5.9411243602469693E-3</v>
      </c>
      <c r="C18" t="s">
        <v>40</v>
      </c>
    </row>
    <row r="19" spans="1:3" x14ac:dyDescent="0.25">
      <c r="A19" t="s">
        <v>34</v>
      </c>
      <c r="B19" s="11">
        <v>0</v>
      </c>
      <c r="C19" t="s">
        <v>40</v>
      </c>
    </row>
    <row r="21" spans="1:3" ht="20.25" thickBot="1" x14ac:dyDescent="0.35">
      <c r="A21" s="7" t="s">
        <v>42</v>
      </c>
    </row>
    <row r="22" spans="1:3" ht="15.75" thickTop="1" x14ac:dyDescent="0.25"/>
    <row r="25" spans="1:3" x14ac:dyDescent="0.25">
      <c r="A25" t="s">
        <v>47</v>
      </c>
      <c r="B25">
        <f>100 + 273.15</f>
        <v>373.15</v>
      </c>
      <c r="C25" t="s">
        <v>62</v>
      </c>
    </row>
    <row r="26" spans="1:3" x14ac:dyDescent="0.25">
      <c r="A26" t="s">
        <v>10</v>
      </c>
      <c r="B26">
        <f>(B25-B10)*B8*B4</f>
        <v>100560</v>
      </c>
      <c r="C26" t="s">
        <v>3</v>
      </c>
    </row>
    <row r="27" spans="1:3" x14ac:dyDescent="0.25">
      <c r="A27" t="s">
        <v>11</v>
      </c>
      <c r="B27" s="2">
        <f>B26/B3</f>
        <v>201.12</v>
      </c>
      <c r="C27" t="s">
        <v>12</v>
      </c>
    </row>
    <row r="28" spans="1:3" x14ac:dyDescent="0.25">
      <c r="A28" t="s">
        <v>11</v>
      </c>
      <c r="B28" s="4">
        <f>B27/60</f>
        <v>3.3519999999999999</v>
      </c>
      <c r="C28" t="s">
        <v>13</v>
      </c>
    </row>
    <row r="31" spans="1:3" x14ac:dyDescent="0.25">
      <c r="A31" t="s">
        <v>10</v>
      </c>
      <c r="B31">
        <f>B5*B8</f>
        <v>677100</v>
      </c>
      <c r="C31" t="s">
        <v>3</v>
      </c>
    </row>
    <row r="32" spans="1:3" x14ac:dyDescent="0.25">
      <c r="A32" t="s">
        <v>11</v>
      </c>
      <c r="B32">
        <f>B31/B3</f>
        <v>1354.2</v>
      </c>
      <c r="C32" t="s">
        <v>12</v>
      </c>
    </row>
    <row r="33" spans="1:17" x14ac:dyDescent="0.25">
      <c r="A33" t="s">
        <v>11</v>
      </c>
      <c r="B33" s="4">
        <f>B32/60</f>
        <v>22.57</v>
      </c>
      <c r="C33" t="s">
        <v>13</v>
      </c>
    </row>
    <row r="35" spans="1:17" x14ac:dyDescent="0.25">
      <c r="A35" t="s">
        <v>15</v>
      </c>
    </row>
    <row r="36" spans="1:17" x14ac:dyDescent="0.25">
      <c r="A36" t="s">
        <v>17</v>
      </c>
      <c r="B36" s="2">
        <f>B26/1000</f>
        <v>100.56</v>
      </c>
      <c r="C36" t="s">
        <v>18</v>
      </c>
    </row>
    <row r="37" spans="1:17" x14ac:dyDescent="0.25">
      <c r="A37" t="s">
        <v>16</v>
      </c>
      <c r="B37" s="2">
        <f>B31/1000</f>
        <v>677.1</v>
      </c>
      <c r="C37" t="s">
        <v>18</v>
      </c>
    </row>
    <row r="38" spans="1:17" x14ac:dyDescent="0.25">
      <c r="A38" t="s">
        <v>19</v>
      </c>
      <c r="B38" s="2">
        <f>B37+B36</f>
        <v>777.66000000000008</v>
      </c>
      <c r="C38" t="s">
        <v>18</v>
      </c>
    </row>
    <row r="39" spans="1:17" x14ac:dyDescent="0.25">
      <c r="A39" t="s">
        <v>20</v>
      </c>
      <c r="B39" s="2">
        <f>B38/B3*1000</f>
        <v>1555.3200000000002</v>
      </c>
      <c r="C39" t="s">
        <v>12</v>
      </c>
    </row>
    <row r="40" spans="1:17" x14ac:dyDescent="0.25">
      <c r="A40" t="s">
        <v>20</v>
      </c>
      <c r="B40" s="5">
        <f>B39/60</f>
        <v>25.922000000000004</v>
      </c>
      <c r="C40" t="s">
        <v>13</v>
      </c>
    </row>
    <row r="43" spans="1:17" ht="20.25" thickBot="1" x14ac:dyDescent="0.35">
      <c r="A43" s="7" t="s">
        <v>45</v>
      </c>
      <c r="N43" s="3">
        <v>1</v>
      </c>
    </row>
    <row r="44" spans="1:17" ht="60.75" thickTop="1" x14ac:dyDescent="0.25">
      <c r="A44" s="14" t="s">
        <v>23</v>
      </c>
      <c r="B44" s="13" t="s">
        <v>24</v>
      </c>
      <c r="C44" s="13" t="s">
        <v>26</v>
      </c>
      <c r="D44" s="14" t="s">
        <v>46</v>
      </c>
      <c r="E44" s="14" t="s">
        <v>48</v>
      </c>
      <c r="F44" s="13" t="s">
        <v>57</v>
      </c>
      <c r="G44" s="14" t="s">
        <v>58</v>
      </c>
      <c r="H44" s="14" t="s">
        <v>59</v>
      </c>
      <c r="I44" s="15" t="s">
        <v>50</v>
      </c>
      <c r="J44" s="14" t="s">
        <v>49</v>
      </c>
      <c r="K44" s="14" t="s">
        <v>52</v>
      </c>
      <c r="L44" s="14" t="s">
        <v>60</v>
      </c>
      <c r="M44" s="14" t="s">
        <v>53</v>
      </c>
      <c r="N44" s="14" t="s">
        <v>54</v>
      </c>
      <c r="O44" s="14" t="s">
        <v>56</v>
      </c>
      <c r="P44" s="14" t="s">
        <v>46</v>
      </c>
      <c r="Q44" s="14" t="s">
        <v>55</v>
      </c>
    </row>
    <row r="45" spans="1:17" x14ac:dyDescent="0.25">
      <c r="A45" s="1">
        <v>0</v>
      </c>
      <c r="B45">
        <f>A45*60</f>
        <v>0</v>
      </c>
      <c r="C45">
        <f>$B$2*B45</f>
        <v>0</v>
      </c>
      <c r="D45" s="1">
        <f>IF(B45&lt;$B$27,$B$10+C45/$B$4/$B$8,$B$25)</f>
        <v>293.14999999999998</v>
      </c>
      <c r="E45" s="1">
        <f>IF(B45&lt;$B$27,$B$8,$B$8-(C45-$B$8*$B$4*($B$25-$B$10))/$B$5)</f>
        <v>0.3</v>
      </c>
      <c r="F45" s="16">
        <f>$B$8-E45</f>
        <v>0</v>
      </c>
      <c r="G45" s="16">
        <f>B18</f>
        <v>5.9411243602469693E-3</v>
      </c>
      <c r="H45" s="1">
        <f>B19</f>
        <v>0</v>
      </c>
      <c r="I45" s="8">
        <f>F45*1000/$B$14*8.314*$B$25/$B$7</f>
        <v>0</v>
      </c>
      <c r="J45" s="8">
        <f>G45*1000/$B$12*8.314*$B$10/$B$7</f>
        <v>100000.00000000001</v>
      </c>
      <c r="K45" s="8">
        <f>J45+I45</f>
        <v>100000.00000000001</v>
      </c>
      <c r="L45" s="8">
        <f>IF((K45/$B$15-$B$11/$B$15)&gt;=0,SQRT(2 * (K45/$B$15-$B$11/$B$15)),-SQRT(-2 * (K45/$B$15-$B$11/$B$15)))</f>
        <v>5.3947966093944364E-6</v>
      </c>
      <c r="M45">
        <f>(G45+H45)/$B$7</f>
        <v>1.1882248720493938</v>
      </c>
      <c r="N45" s="8">
        <f>$B$13*L45</f>
        <v>1.6948253395684685E-9</v>
      </c>
      <c r="O45" s="1">
        <f>J45*$B$7/G45/1000*$B$12/8.314</f>
        <v>293.15000000000003</v>
      </c>
      <c r="P45">
        <f>IF(F45&gt;0,I45*$B$7/F45/1000*$B$14/8.314,0)</f>
        <v>0</v>
      </c>
      <c r="Q45">
        <f>(G45*O45+P45*F45)/(F45+G45)</f>
        <v>293.15000000000003</v>
      </c>
    </row>
    <row r="46" spans="1:17" x14ac:dyDescent="0.25">
      <c r="A46" s="1">
        <f>B46/60</f>
        <v>1.6666666666666666E-2</v>
      </c>
      <c r="B46">
        <v>1</v>
      </c>
      <c r="C46">
        <f t="shared" ref="C46:C109" si="0">$B$2*B46</f>
        <v>500</v>
      </c>
      <c r="D46" s="1">
        <f t="shared" ref="D46:D109" si="1">IF(B46&lt;$B$27,$B$10+C46/$B$4/$B$8,$B$25)</f>
        <v>293.54777247414478</v>
      </c>
      <c r="E46" s="1">
        <f t="shared" ref="E46:E109" si="2">IF(B46&lt;$B$27,$B$8,$B$8-(C46-$B$8*$B$4*($B$25-$B$10))/$B$5)</f>
        <v>0.3</v>
      </c>
      <c r="F46" s="16">
        <f t="shared" ref="F46:F109" si="3">$B$8-E46</f>
        <v>0</v>
      </c>
      <c r="G46" s="16">
        <f>G45-N45*G45/(G45+F45)</f>
        <v>5.9411226654216293E-3</v>
      </c>
      <c r="H46" s="1">
        <f>H45-H45/(H45+G45)*N45+F46-F45</f>
        <v>0</v>
      </c>
      <c r="I46" s="8">
        <f>F46*1000/$B$14*8.314*$B$25/$B$7</f>
        <v>0</v>
      </c>
      <c r="J46" s="8">
        <f>G46*1000/$B$12*8.314*$B$10/$B$7</f>
        <v>99999.971472986639</v>
      </c>
      <c r="K46" s="8">
        <f t="shared" ref="K46:K109" si="4">J46+I46</f>
        <v>99999.971472986639</v>
      </c>
      <c r="L46" s="8">
        <f t="shared" ref="L46:L109" si="5">IF((K46/$B$15-$B$11/$B$15)&gt;=0,SQRT(2 * (K46/$B$15-$B$11/$B$15)),-SQRT(-2 * (K46/$B$15-$B$11/$B$15)))</f>
        <v>-0.21912595971610191</v>
      </c>
      <c r="M46">
        <f t="shared" ref="M46:M109" si="6">(G46+H46)/$B$7</f>
        <v>1.1882245330843257</v>
      </c>
      <c r="N46" s="8">
        <f t="shared" ref="N46:N109" si="7">$B$13*L46</f>
        <v>-6.884045052549187E-5</v>
      </c>
      <c r="O46" s="1">
        <f>J46*$B$7/G46/1000*$B$12/8.314</f>
        <v>293.15000000000003</v>
      </c>
      <c r="P46">
        <f>IF(F46&gt;0,I46*$B$7/F46/1000*$B$14/8.314,0)</f>
        <v>0</v>
      </c>
      <c r="Q46">
        <f t="shared" ref="Q46:Q109" si="8">(G46*O46+P46*F46)/(F46+G46)</f>
        <v>293.15000000000003</v>
      </c>
    </row>
    <row r="47" spans="1:17" x14ac:dyDescent="0.25">
      <c r="A47" s="1">
        <f t="shared" ref="A47:A101" si="9">B47/60</f>
        <v>3.3333333333333333E-2</v>
      </c>
      <c r="B47">
        <v>2</v>
      </c>
      <c r="C47">
        <f t="shared" si="0"/>
        <v>1000</v>
      </c>
      <c r="D47" s="1">
        <f t="shared" si="1"/>
        <v>293.94554494828958</v>
      </c>
      <c r="E47" s="1">
        <f t="shared" si="2"/>
        <v>0.3</v>
      </c>
      <c r="F47" s="16">
        <f t="shared" si="3"/>
        <v>0</v>
      </c>
      <c r="G47" s="16">
        <f t="shared" ref="G47:G110" si="10">G46-N46*G46/(G46+F46)</f>
        <v>6.0099631159471209E-3</v>
      </c>
      <c r="H47" s="1">
        <f t="shared" ref="H47:H110" si="11">H46-H46/(H46+G46)*N46+F47-F46</f>
        <v>0</v>
      </c>
      <c r="I47" s="8">
        <f>F47*1000/$B$14*8.314*$B$25/$B$7</f>
        <v>0</v>
      </c>
      <c r="J47" s="8">
        <f t="shared" ref="J47:J110" si="12">G47*1000/$B$12*8.314*$B$10/$B$7</f>
        <v>101158.68228850357</v>
      </c>
      <c r="K47" s="8">
        <f t="shared" si="4"/>
        <v>101158.68228850357</v>
      </c>
      <c r="L47" s="8">
        <f t="shared" si="5"/>
        <v>44.161911453569502</v>
      </c>
      <c r="M47">
        <f t="shared" si="6"/>
        <v>1.2019926231894242</v>
      </c>
      <c r="N47" s="8">
        <f t="shared" si="7"/>
        <v>1.3873873659101688E-2</v>
      </c>
      <c r="O47" s="1">
        <f>J47*$B$7/G47/1000*$B$12/8.314</f>
        <v>293.15000000000003</v>
      </c>
      <c r="P47">
        <f>IF(F47&gt;0,I47*$B$7/F47/1000*$B$14/8.314,0)</f>
        <v>0</v>
      </c>
      <c r="Q47">
        <f t="shared" si="8"/>
        <v>293.15000000000003</v>
      </c>
    </row>
    <row r="48" spans="1:17" x14ac:dyDescent="0.25">
      <c r="A48" s="1">
        <f t="shared" si="9"/>
        <v>0.05</v>
      </c>
      <c r="B48">
        <v>3</v>
      </c>
      <c r="C48">
        <f t="shared" si="0"/>
        <v>1500</v>
      </c>
      <c r="D48" s="1">
        <f t="shared" si="1"/>
        <v>294.34331742243432</v>
      </c>
      <c r="E48" s="1">
        <f t="shared" si="2"/>
        <v>0.3</v>
      </c>
      <c r="F48" s="16">
        <f t="shared" si="3"/>
        <v>0</v>
      </c>
      <c r="G48" s="16">
        <f t="shared" si="10"/>
        <v>-7.8639105431545682E-3</v>
      </c>
      <c r="H48" s="1">
        <f t="shared" si="11"/>
        <v>0</v>
      </c>
      <c r="I48" s="8">
        <f>F48*1000/$B$14*8.314*$B$25/$B$7</f>
        <v>0</v>
      </c>
      <c r="J48" s="8">
        <f t="shared" si="12"/>
        <v>-132364.01169740318</v>
      </c>
      <c r="K48" s="8">
        <f t="shared" si="4"/>
        <v>-132364.01169740318</v>
      </c>
      <c r="L48" s="8">
        <f t="shared" si="5"/>
        <v>-625.38881738936357</v>
      </c>
      <c r="M48">
        <f t="shared" si="6"/>
        <v>-1.5727821086309135</v>
      </c>
      <c r="N48" s="8">
        <f t="shared" si="7"/>
        <v>-0.19647169143476331</v>
      </c>
      <c r="O48" s="1">
        <f>J48*$B$7/G48/1000*$B$12/8.314</f>
        <v>293.14999999999998</v>
      </c>
      <c r="P48">
        <f>IF(F48&gt;0,I48*$B$7/F48/1000*$B$14/8.314,0)</f>
        <v>0</v>
      </c>
      <c r="Q48">
        <f t="shared" si="8"/>
        <v>293.14999999999998</v>
      </c>
    </row>
    <row r="49" spans="1:17" x14ac:dyDescent="0.25">
      <c r="A49" s="1">
        <f t="shared" si="9"/>
        <v>6.6666666666666666E-2</v>
      </c>
      <c r="B49">
        <v>4</v>
      </c>
      <c r="C49">
        <f t="shared" si="0"/>
        <v>2000</v>
      </c>
      <c r="D49" s="1">
        <f t="shared" si="1"/>
        <v>294.74108989657913</v>
      </c>
      <c r="E49" s="1">
        <f t="shared" si="2"/>
        <v>0.3</v>
      </c>
      <c r="F49" s="16">
        <f t="shared" si="3"/>
        <v>0</v>
      </c>
      <c r="G49" s="16">
        <f t="shared" si="10"/>
        <v>0.18860778089160873</v>
      </c>
      <c r="H49" s="1">
        <f t="shared" si="11"/>
        <v>0</v>
      </c>
      <c r="I49" s="8">
        <f>F49*1000/$B$14*8.314*$B$25/$B$7</f>
        <v>0</v>
      </c>
      <c r="J49" s="8">
        <f t="shared" si="12"/>
        <v>3174614.255739437</v>
      </c>
      <c r="K49" s="8">
        <f t="shared" si="4"/>
        <v>3174614.255739437</v>
      </c>
      <c r="L49" s="8">
        <f t="shared" si="5"/>
        <v>2274.8931168578338</v>
      </c>
      <c r="M49">
        <f t="shared" si="6"/>
        <v>37.721556178321748</v>
      </c>
      <c r="N49" s="8">
        <f t="shared" si="7"/>
        <v>0.7146787503622557</v>
      </c>
      <c r="O49" s="1">
        <f>J49*$B$7/G49/1000*$B$12/8.314</f>
        <v>293.14999999999998</v>
      </c>
      <c r="P49">
        <f>IF(F49&gt;0,I49*$B$7/F49/1000*$B$14/8.314,0)</f>
        <v>0</v>
      </c>
      <c r="Q49">
        <f t="shared" si="8"/>
        <v>293.14999999999998</v>
      </c>
    </row>
    <row r="50" spans="1:17" x14ac:dyDescent="0.25">
      <c r="A50" s="1">
        <f t="shared" si="9"/>
        <v>8.3333333333333329E-2</v>
      </c>
      <c r="B50">
        <v>5</v>
      </c>
      <c r="C50">
        <f t="shared" si="0"/>
        <v>2500</v>
      </c>
      <c r="D50" s="1">
        <f t="shared" si="1"/>
        <v>295.13886237072393</v>
      </c>
      <c r="E50" s="1">
        <f t="shared" si="2"/>
        <v>0.3</v>
      </c>
      <c r="F50" s="16">
        <f t="shared" si="3"/>
        <v>0</v>
      </c>
      <c r="G50" s="16">
        <f t="shared" si="10"/>
        <v>-0.52607096947064691</v>
      </c>
      <c r="H50" s="1">
        <f t="shared" si="11"/>
        <v>0</v>
      </c>
      <c r="I50" s="8">
        <f>F50*1000/$B$14*8.314*$B$25/$B$7</f>
        <v>0</v>
      </c>
      <c r="J50" s="8">
        <f t="shared" si="12"/>
        <v>-8854737.5475031864</v>
      </c>
      <c r="K50" s="8">
        <f t="shared" si="4"/>
        <v>-8854737.5475031864</v>
      </c>
      <c r="L50" s="8">
        <f t="shared" si="5"/>
        <v>-3882.3269731937226</v>
      </c>
      <c r="M50">
        <f t="shared" si="6"/>
        <v>-105.21419389412938</v>
      </c>
      <c r="N50" s="8">
        <f t="shared" si="7"/>
        <v>-1.2196689897818895</v>
      </c>
      <c r="O50" s="1">
        <f>J50*$B$7/G50/1000*$B$12/8.314</f>
        <v>293.14999999999998</v>
      </c>
      <c r="P50">
        <f>IF(F50&gt;0,I50*$B$7/F50/1000*$B$14/8.314,0)</f>
        <v>0</v>
      </c>
      <c r="Q50">
        <f t="shared" si="8"/>
        <v>293.14999999999998</v>
      </c>
    </row>
    <row r="51" spans="1:17" x14ac:dyDescent="0.25">
      <c r="A51" s="1">
        <f t="shared" si="9"/>
        <v>0.1</v>
      </c>
      <c r="B51">
        <v>6</v>
      </c>
      <c r="C51">
        <f t="shared" si="0"/>
        <v>3000</v>
      </c>
      <c r="D51" s="1">
        <f t="shared" si="1"/>
        <v>295.53663484486873</v>
      </c>
      <c r="E51" s="1">
        <f t="shared" si="2"/>
        <v>0.3</v>
      </c>
      <c r="F51" s="16">
        <f t="shared" si="3"/>
        <v>0</v>
      </c>
      <c r="G51" s="16">
        <f t="shared" si="10"/>
        <v>0.69359802031124262</v>
      </c>
      <c r="H51" s="1">
        <f t="shared" si="11"/>
        <v>0</v>
      </c>
      <c r="I51" s="8">
        <f>F51*1000/$B$14*8.314*$B$25/$B$7</f>
        <v>0</v>
      </c>
      <c r="J51" s="8">
        <f t="shared" si="12"/>
        <v>11674524.521860205</v>
      </c>
      <c r="K51" s="8">
        <f t="shared" si="4"/>
        <v>11674524.521860205</v>
      </c>
      <c r="L51" s="8">
        <f t="shared" si="5"/>
        <v>4413.846829639554</v>
      </c>
      <c r="M51">
        <f t="shared" si="6"/>
        <v>138.71960406224852</v>
      </c>
      <c r="N51" s="8">
        <f t="shared" si="7"/>
        <v>1.3866508774066222</v>
      </c>
      <c r="O51" s="1">
        <f>J51*$B$7/G51/1000*$B$12/8.314</f>
        <v>293.15000000000003</v>
      </c>
      <c r="P51">
        <f>IF(F51&gt;0,I51*$B$7/F51/1000*$B$14/8.314,0)</f>
        <v>0</v>
      </c>
      <c r="Q51">
        <f t="shared" si="8"/>
        <v>293.15000000000003</v>
      </c>
    </row>
    <row r="52" spans="1:17" x14ac:dyDescent="0.25">
      <c r="A52" s="1">
        <f t="shared" si="9"/>
        <v>0.11666666666666667</v>
      </c>
      <c r="B52">
        <v>7</v>
      </c>
      <c r="C52">
        <f t="shared" si="0"/>
        <v>3500</v>
      </c>
      <c r="D52" s="1">
        <f t="shared" si="1"/>
        <v>295.93440731901347</v>
      </c>
      <c r="E52" s="1">
        <f t="shared" si="2"/>
        <v>0.3</v>
      </c>
      <c r="F52" s="16">
        <f t="shared" si="3"/>
        <v>0</v>
      </c>
      <c r="G52" s="16">
        <f t="shared" si="10"/>
        <v>-0.69305285709537956</v>
      </c>
      <c r="H52" s="1">
        <f t="shared" si="11"/>
        <v>0</v>
      </c>
      <c r="I52" s="8">
        <f>F52*1000/$B$14*8.314*$B$25/$B$7</f>
        <v>0</v>
      </c>
      <c r="J52" s="8">
        <f t="shared" si="12"/>
        <v>-11665348.426851811</v>
      </c>
      <c r="K52" s="8">
        <f t="shared" si="4"/>
        <v>-11665348.426851811</v>
      </c>
      <c r="L52" s="8">
        <f t="shared" si="5"/>
        <v>-4450.082628860011</v>
      </c>
      <c r="M52">
        <f t="shared" si="6"/>
        <v>-138.61057141907591</v>
      </c>
      <c r="N52" s="8">
        <f t="shared" si="7"/>
        <v>-1.3980346894694164</v>
      </c>
      <c r="O52" s="1">
        <f>J52*$B$7/G52/1000*$B$12/8.314</f>
        <v>293.14999999999998</v>
      </c>
      <c r="P52">
        <f>IF(F52&gt;0,I52*$B$7/F52/1000*$B$14/8.314,0)</f>
        <v>0</v>
      </c>
      <c r="Q52">
        <f t="shared" si="8"/>
        <v>293.14999999999998</v>
      </c>
    </row>
    <row r="53" spans="1:17" x14ac:dyDescent="0.25">
      <c r="A53" s="1">
        <f t="shared" si="9"/>
        <v>0.13333333333333333</v>
      </c>
      <c r="B53">
        <v>8</v>
      </c>
      <c r="C53">
        <f t="shared" si="0"/>
        <v>4000</v>
      </c>
      <c r="D53" s="1">
        <f t="shared" si="1"/>
        <v>296.33217979315828</v>
      </c>
      <c r="E53" s="1">
        <f t="shared" si="2"/>
        <v>0.3</v>
      </c>
      <c r="F53" s="16">
        <f t="shared" si="3"/>
        <v>0</v>
      </c>
      <c r="G53" s="16">
        <f t="shared" si="10"/>
        <v>0.70498183237403689</v>
      </c>
      <c r="H53" s="1">
        <f t="shared" si="11"/>
        <v>0</v>
      </c>
      <c r="I53" s="8">
        <f>F53*1000/$B$14*8.314*$B$25/$B$7</f>
        <v>0</v>
      </c>
      <c r="J53" s="8">
        <f t="shared" si="12"/>
        <v>11866134.920372736</v>
      </c>
      <c r="K53" s="8">
        <f t="shared" si="4"/>
        <v>11866134.920372736</v>
      </c>
      <c r="L53" s="8">
        <f t="shared" si="5"/>
        <v>4450.2313665997926</v>
      </c>
      <c r="M53">
        <f t="shared" si="6"/>
        <v>140.99636647480739</v>
      </c>
      <c r="N53" s="8">
        <f t="shared" si="7"/>
        <v>1.3980814168084774</v>
      </c>
      <c r="O53" s="1">
        <f>J53*$B$7/G53/1000*$B$12/8.314</f>
        <v>293.14999999999998</v>
      </c>
      <c r="P53">
        <f>IF(F53&gt;0,I53*$B$7/F53/1000*$B$14/8.314,0)</f>
        <v>0</v>
      </c>
      <c r="Q53">
        <f t="shared" si="8"/>
        <v>293.14999999999998</v>
      </c>
    </row>
    <row r="54" spans="1:17" x14ac:dyDescent="0.25">
      <c r="A54" s="1">
        <f t="shared" si="9"/>
        <v>0.15</v>
      </c>
      <c r="B54">
        <v>9</v>
      </c>
      <c r="C54">
        <f t="shared" si="0"/>
        <v>4500</v>
      </c>
      <c r="D54" s="1">
        <f t="shared" si="1"/>
        <v>296.72995226730308</v>
      </c>
      <c r="E54" s="1">
        <f t="shared" si="2"/>
        <v>0.3</v>
      </c>
      <c r="F54" s="16">
        <f t="shared" si="3"/>
        <v>0</v>
      </c>
      <c r="G54" s="16">
        <f t="shared" si="10"/>
        <v>-0.69309958443444053</v>
      </c>
      <c r="H54" s="1">
        <f t="shared" si="11"/>
        <v>0</v>
      </c>
      <c r="I54" s="8">
        <f>F54*1000/$B$14*8.314*$B$25/$B$7</f>
        <v>0</v>
      </c>
      <c r="J54" s="8">
        <f t="shared" si="12"/>
        <v>-11666134.933516672</v>
      </c>
      <c r="K54" s="8">
        <f t="shared" si="4"/>
        <v>-11666134.933516672</v>
      </c>
      <c r="L54" s="8">
        <f t="shared" si="5"/>
        <v>-4450.2313690854671</v>
      </c>
      <c r="M54">
        <f t="shared" si="6"/>
        <v>-138.61991688688809</v>
      </c>
      <c r="N54" s="8">
        <f t="shared" si="7"/>
        <v>-1.398081417589375</v>
      </c>
      <c r="O54" s="1">
        <f>J54*$B$7/G54/1000*$B$12/8.314</f>
        <v>293.15000000000003</v>
      </c>
      <c r="P54">
        <f>IF(F54&gt;0,I54*$B$7/F54/1000*$B$14/8.314,0)</f>
        <v>0</v>
      </c>
      <c r="Q54">
        <f t="shared" si="8"/>
        <v>293.15000000000003</v>
      </c>
    </row>
    <row r="55" spans="1:17" x14ac:dyDescent="0.25">
      <c r="A55" s="1">
        <f t="shared" si="9"/>
        <v>0.16666666666666666</v>
      </c>
      <c r="B55">
        <v>10</v>
      </c>
      <c r="C55">
        <f t="shared" si="0"/>
        <v>5000</v>
      </c>
      <c r="D55" s="1">
        <f t="shared" si="1"/>
        <v>297.12772474144788</v>
      </c>
      <c r="E55" s="1">
        <f t="shared" si="2"/>
        <v>0.3</v>
      </c>
      <c r="F55" s="16">
        <f t="shared" si="3"/>
        <v>0</v>
      </c>
      <c r="G55" s="16">
        <f t="shared" si="10"/>
        <v>0.70498183315493446</v>
      </c>
      <c r="H55" s="1">
        <f t="shared" si="11"/>
        <v>0</v>
      </c>
      <c r="I55" s="8">
        <f>F55*1000/$B$14*8.314*$B$25/$B$7</f>
        <v>0</v>
      </c>
      <c r="J55" s="8">
        <f t="shared" si="12"/>
        <v>11866134.93351667</v>
      </c>
      <c r="K55" s="8">
        <f t="shared" si="4"/>
        <v>11866134.93351667</v>
      </c>
      <c r="L55" s="8">
        <f t="shared" si="5"/>
        <v>4450.2313690854671</v>
      </c>
      <c r="M55">
        <f t="shared" si="6"/>
        <v>140.9963666309869</v>
      </c>
      <c r="N55" s="8">
        <f t="shared" si="7"/>
        <v>1.398081417589375</v>
      </c>
      <c r="O55" s="1">
        <f>J55*$B$7/G55/1000*$B$12/8.314</f>
        <v>293.14999999999998</v>
      </c>
      <c r="P55">
        <f>IF(F55&gt;0,I55*$B$7/F55/1000*$B$14/8.314,0)</f>
        <v>0</v>
      </c>
      <c r="Q55">
        <f t="shared" si="8"/>
        <v>293.14999999999998</v>
      </c>
    </row>
    <row r="56" spans="1:17" x14ac:dyDescent="0.25">
      <c r="A56" s="1">
        <f t="shared" si="9"/>
        <v>0.18333333333333332</v>
      </c>
      <c r="B56">
        <v>11</v>
      </c>
      <c r="C56">
        <f t="shared" si="0"/>
        <v>5500</v>
      </c>
      <c r="D56" s="1">
        <f t="shared" si="1"/>
        <v>297.52549721559268</v>
      </c>
      <c r="E56" s="1">
        <f t="shared" si="2"/>
        <v>0.3</v>
      </c>
      <c r="F56" s="16">
        <f t="shared" si="3"/>
        <v>0</v>
      </c>
      <c r="G56" s="16">
        <f t="shared" si="10"/>
        <v>-0.69309958443444053</v>
      </c>
      <c r="H56" s="1">
        <f t="shared" si="11"/>
        <v>0</v>
      </c>
      <c r="I56" s="8">
        <f>F56*1000/$B$14*8.314*$B$25/$B$7</f>
        <v>0</v>
      </c>
      <c r="J56" s="8">
        <f t="shared" si="12"/>
        <v>-11666134.933516672</v>
      </c>
      <c r="K56" s="8">
        <f t="shared" si="4"/>
        <v>-11666134.933516672</v>
      </c>
      <c r="L56" s="8">
        <f t="shared" si="5"/>
        <v>-4450.2313690854671</v>
      </c>
      <c r="M56">
        <f t="shared" si="6"/>
        <v>-138.61991688688809</v>
      </c>
      <c r="N56" s="8">
        <f t="shared" si="7"/>
        <v>-1.398081417589375</v>
      </c>
      <c r="O56" s="1">
        <f>J56*$B$7/G56/1000*$B$12/8.314</f>
        <v>293.15000000000003</v>
      </c>
      <c r="P56">
        <f>IF(F56&gt;0,I56*$B$7/F56/1000*$B$14/8.314,0)</f>
        <v>0</v>
      </c>
      <c r="Q56">
        <f t="shared" si="8"/>
        <v>293.15000000000003</v>
      </c>
    </row>
    <row r="57" spans="1:17" x14ac:dyDescent="0.25">
      <c r="A57" s="1">
        <f t="shared" si="9"/>
        <v>0.2</v>
      </c>
      <c r="B57">
        <v>12</v>
      </c>
      <c r="C57">
        <f t="shared" si="0"/>
        <v>6000</v>
      </c>
      <c r="D57" s="1">
        <f t="shared" si="1"/>
        <v>297.92326968973742</v>
      </c>
      <c r="E57" s="1">
        <f t="shared" si="2"/>
        <v>0.3</v>
      </c>
      <c r="F57" s="16">
        <f t="shared" si="3"/>
        <v>0</v>
      </c>
      <c r="G57" s="16">
        <f t="shared" si="10"/>
        <v>0.70498183315493446</v>
      </c>
      <c r="H57" s="1">
        <f t="shared" si="11"/>
        <v>0</v>
      </c>
      <c r="I57" s="8">
        <f>F57*1000/$B$14*8.314*$B$25/$B$7</f>
        <v>0</v>
      </c>
      <c r="J57" s="8">
        <f t="shared" si="12"/>
        <v>11866134.93351667</v>
      </c>
      <c r="K57" s="8">
        <f t="shared" si="4"/>
        <v>11866134.93351667</v>
      </c>
      <c r="L57" s="8">
        <f t="shared" si="5"/>
        <v>4450.2313690854671</v>
      </c>
      <c r="M57">
        <f t="shared" si="6"/>
        <v>140.9963666309869</v>
      </c>
      <c r="N57" s="8">
        <f t="shared" si="7"/>
        <v>1.398081417589375</v>
      </c>
      <c r="O57" s="1">
        <f>J57*$B$7/G57/1000*$B$12/8.314</f>
        <v>293.14999999999998</v>
      </c>
      <c r="P57">
        <f>IF(F57&gt;0,I57*$B$7/F57/1000*$B$14/8.314,0)</f>
        <v>0</v>
      </c>
      <c r="Q57">
        <f t="shared" si="8"/>
        <v>293.14999999999998</v>
      </c>
    </row>
    <row r="58" spans="1:17" x14ac:dyDescent="0.25">
      <c r="A58" s="1">
        <f t="shared" si="9"/>
        <v>0.21666666666666667</v>
      </c>
      <c r="B58">
        <v>13</v>
      </c>
      <c r="C58">
        <f t="shared" si="0"/>
        <v>6500</v>
      </c>
      <c r="D58" s="1">
        <f t="shared" si="1"/>
        <v>298.32104216388223</v>
      </c>
      <c r="E58" s="1">
        <f t="shared" si="2"/>
        <v>0.3</v>
      </c>
      <c r="F58" s="16">
        <f t="shared" si="3"/>
        <v>0</v>
      </c>
      <c r="G58" s="16">
        <f t="shared" si="10"/>
        <v>-0.69309958443444053</v>
      </c>
      <c r="H58" s="1">
        <f t="shared" si="11"/>
        <v>0</v>
      </c>
      <c r="I58" s="8">
        <f>F58*1000/$B$14*8.314*$B$25/$B$7</f>
        <v>0</v>
      </c>
      <c r="J58" s="8">
        <f t="shared" si="12"/>
        <v>-11666134.933516672</v>
      </c>
      <c r="K58" s="8">
        <f t="shared" si="4"/>
        <v>-11666134.933516672</v>
      </c>
      <c r="L58" s="8">
        <f t="shared" si="5"/>
        <v>-4450.2313690854671</v>
      </c>
      <c r="M58">
        <f t="shared" si="6"/>
        <v>-138.61991688688809</v>
      </c>
      <c r="N58" s="8">
        <f t="shared" si="7"/>
        <v>-1.398081417589375</v>
      </c>
      <c r="O58" s="1">
        <f>J58*$B$7/G58/1000*$B$12/8.314</f>
        <v>293.15000000000003</v>
      </c>
      <c r="P58">
        <f>IF(F58&gt;0,I58*$B$7/F58/1000*$B$14/8.314,0)</f>
        <v>0</v>
      </c>
      <c r="Q58">
        <f t="shared" si="8"/>
        <v>293.15000000000003</v>
      </c>
    </row>
    <row r="59" spans="1:17" x14ac:dyDescent="0.25">
      <c r="A59" s="1">
        <f t="shared" si="9"/>
        <v>0.23333333333333334</v>
      </c>
      <c r="B59">
        <v>14</v>
      </c>
      <c r="C59">
        <f t="shared" si="0"/>
        <v>7000</v>
      </c>
      <c r="D59" s="1">
        <f t="shared" si="1"/>
        <v>298.71881463802703</v>
      </c>
      <c r="E59" s="1">
        <f t="shared" si="2"/>
        <v>0.3</v>
      </c>
      <c r="F59" s="16">
        <f t="shared" si="3"/>
        <v>0</v>
      </c>
      <c r="G59" s="16">
        <f t="shared" si="10"/>
        <v>0.70498183315493446</v>
      </c>
      <c r="H59" s="1">
        <f t="shared" si="11"/>
        <v>0</v>
      </c>
      <c r="I59" s="8">
        <f>F59*1000/$B$14*8.314*$B$25/$B$7</f>
        <v>0</v>
      </c>
      <c r="J59" s="8">
        <f t="shared" si="12"/>
        <v>11866134.93351667</v>
      </c>
      <c r="K59" s="8">
        <f t="shared" si="4"/>
        <v>11866134.93351667</v>
      </c>
      <c r="L59" s="8">
        <f t="shared" si="5"/>
        <v>4450.2313690854671</v>
      </c>
      <c r="M59">
        <f t="shared" si="6"/>
        <v>140.9963666309869</v>
      </c>
      <c r="N59" s="8">
        <f t="shared" si="7"/>
        <v>1.398081417589375</v>
      </c>
      <c r="O59" s="1">
        <f>J59*$B$7/G59/1000*$B$12/8.314</f>
        <v>293.14999999999998</v>
      </c>
      <c r="P59">
        <f>IF(F59&gt;0,I59*$B$7/F59/1000*$B$14/8.314,0)</f>
        <v>0</v>
      </c>
      <c r="Q59">
        <f t="shared" si="8"/>
        <v>293.14999999999998</v>
      </c>
    </row>
    <row r="60" spans="1:17" x14ac:dyDescent="0.25">
      <c r="A60" s="1">
        <f t="shared" si="9"/>
        <v>0.25</v>
      </c>
      <c r="B60">
        <v>15</v>
      </c>
      <c r="C60">
        <f t="shared" si="0"/>
        <v>7500</v>
      </c>
      <c r="D60" s="1">
        <f t="shared" si="1"/>
        <v>299.11658711217183</v>
      </c>
      <c r="E60" s="1">
        <f t="shared" si="2"/>
        <v>0.3</v>
      </c>
      <c r="F60" s="16">
        <f t="shared" si="3"/>
        <v>0</v>
      </c>
      <c r="G60" s="16">
        <f t="shared" si="10"/>
        <v>-0.69309958443444053</v>
      </c>
      <c r="H60" s="1">
        <f t="shared" si="11"/>
        <v>0</v>
      </c>
      <c r="I60" s="8">
        <f>F60*1000/$B$14*8.314*$B$25/$B$7</f>
        <v>0</v>
      </c>
      <c r="J60" s="8">
        <f t="shared" si="12"/>
        <v>-11666134.933516672</v>
      </c>
      <c r="K60" s="8">
        <f t="shared" si="4"/>
        <v>-11666134.933516672</v>
      </c>
      <c r="L60" s="8">
        <f t="shared" si="5"/>
        <v>-4450.2313690854671</v>
      </c>
      <c r="M60">
        <f t="shared" si="6"/>
        <v>-138.61991688688809</v>
      </c>
      <c r="N60" s="8">
        <f t="shared" si="7"/>
        <v>-1.398081417589375</v>
      </c>
      <c r="O60" s="1">
        <f>J60*$B$7/G60/1000*$B$12/8.314</f>
        <v>293.15000000000003</v>
      </c>
      <c r="P60">
        <f>IF(F60&gt;0,I60*$B$7/F60/1000*$B$14/8.314,0)</f>
        <v>0</v>
      </c>
      <c r="Q60">
        <f t="shared" si="8"/>
        <v>293.15000000000003</v>
      </c>
    </row>
    <row r="61" spans="1:17" x14ac:dyDescent="0.25">
      <c r="A61" s="1">
        <f t="shared" si="9"/>
        <v>0.26666666666666666</v>
      </c>
      <c r="B61">
        <v>16</v>
      </c>
      <c r="C61">
        <f t="shared" si="0"/>
        <v>8000</v>
      </c>
      <c r="D61" s="1">
        <f t="shared" si="1"/>
        <v>299.51435958631663</v>
      </c>
      <c r="E61" s="1">
        <f t="shared" si="2"/>
        <v>0.3</v>
      </c>
      <c r="F61" s="16">
        <f t="shared" si="3"/>
        <v>0</v>
      </c>
      <c r="G61" s="16">
        <f t="shared" si="10"/>
        <v>0.70498183315493446</v>
      </c>
      <c r="H61" s="1">
        <f t="shared" si="11"/>
        <v>0</v>
      </c>
      <c r="I61" s="8">
        <f>F61*1000/$B$14*8.314*$B$25/$B$7</f>
        <v>0</v>
      </c>
      <c r="J61" s="8">
        <f t="shared" si="12"/>
        <v>11866134.93351667</v>
      </c>
      <c r="K61" s="8">
        <f t="shared" si="4"/>
        <v>11866134.93351667</v>
      </c>
      <c r="L61" s="8">
        <f t="shared" si="5"/>
        <v>4450.2313690854671</v>
      </c>
      <c r="M61">
        <f t="shared" si="6"/>
        <v>140.9963666309869</v>
      </c>
      <c r="N61" s="8">
        <f t="shared" si="7"/>
        <v>1.398081417589375</v>
      </c>
      <c r="O61" s="1">
        <f>J61*$B$7/G61/1000*$B$12/8.314</f>
        <v>293.14999999999998</v>
      </c>
      <c r="P61">
        <f>IF(F61&gt;0,I61*$B$7/F61/1000*$B$14/8.314,0)</f>
        <v>0</v>
      </c>
      <c r="Q61">
        <f t="shared" si="8"/>
        <v>293.14999999999998</v>
      </c>
    </row>
    <row r="62" spans="1:17" x14ac:dyDescent="0.25">
      <c r="A62" s="1">
        <f t="shared" si="9"/>
        <v>0.28333333333333333</v>
      </c>
      <c r="B62">
        <v>17</v>
      </c>
      <c r="C62">
        <f t="shared" si="0"/>
        <v>8500</v>
      </c>
      <c r="D62" s="1">
        <f t="shared" si="1"/>
        <v>299.91213206046137</v>
      </c>
      <c r="E62" s="1">
        <f t="shared" si="2"/>
        <v>0.3</v>
      </c>
      <c r="F62" s="16">
        <f t="shared" si="3"/>
        <v>0</v>
      </c>
      <c r="G62" s="16">
        <f t="shared" si="10"/>
        <v>-0.69309958443444053</v>
      </c>
      <c r="H62" s="1">
        <f t="shared" si="11"/>
        <v>0</v>
      </c>
      <c r="I62" s="8">
        <f>F62*1000/$B$14*8.314*$B$25/$B$7</f>
        <v>0</v>
      </c>
      <c r="J62" s="8">
        <f t="shared" si="12"/>
        <v>-11666134.933516672</v>
      </c>
      <c r="K62" s="8">
        <f t="shared" si="4"/>
        <v>-11666134.933516672</v>
      </c>
      <c r="L62" s="8">
        <f t="shared" si="5"/>
        <v>-4450.2313690854671</v>
      </c>
      <c r="M62">
        <f t="shared" si="6"/>
        <v>-138.61991688688809</v>
      </c>
      <c r="N62" s="8">
        <f t="shared" si="7"/>
        <v>-1.398081417589375</v>
      </c>
      <c r="O62" s="1">
        <f>J62*$B$7/G62/1000*$B$12/8.314</f>
        <v>293.15000000000003</v>
      </c>
      <c r="P62">
        <f>IF(F62&gt;0,I62*$B$7/F62/1000*$B$14/8.314,0)</f>
        <v>0</v>
      </c>
      <c r="Q62">
        <f t="shared" si="8"/>
        <v>293.15000000000003</v>
      </c>
    </row>
    <row r="63" spans="1:17" x14ac:dyDescent="0.25">
      <c r="A63" s="1">
        <f t="shared" si="9"/>
        <v>0.3</v>
      </c>
      <c r="B63">
        <v>18</v>
      </c>
      <c r="C63">
        <f t="shared" si="0"/>
        <v>9000</v>
      </c>
      <c r="D63" s="1">
        <f t="shared" si="1"/>
        <v>300.30990453460618</v>
      </c>
      <c r="E63" s="1">
        <f t="shared" si="2"/>
        <v>0.3</v>
      </c>
      <c r="F63" s="16">
        <f t="shared" si="3"/>
        <v>0</v>
      </c>
      <c r="G63" s="16">
        <f t="shared" si="10"/>
        <v>0.70498183315493446</v>
      </c>
      <c r="H63" s="1">
        <f t="shared" si="11"/>
        <v>0</v>
      </c>
      <c r="I63" s="8">
        <f>F63*1000/$B$14*8.314*$B$25/$B$7</f>
        <v>0</v>
      </c>
      <c r="J63" s="8">
        <f t="shared" si="12"/>
        <v>11866134.93351667</v>
      </c>
      <c r="K63" s="8">
        <f t="shared" si="4"/>
        <v>11866134.93351667</v>
      </c>
      <c r="L63" s="8">
        <f t="shared" si="5"/>
        <v>4450.2313690854671</v>
      </c>
      <c r="M63">
        <f t="shared" si="6"/>
        <v>140.9963666309869</v>
      </c>
      <c r="N63" s="8">
        <f t="shared" si="7"/>
        <v>1.398081417589375</v>
      </c>
      <c r="O63" s="1">
        <f>J63*$B$7/G63/1000*$B$12/8.314</f>
        <v>293.14999999999998</v>
      </c>
      <c r="P63">
        <f>IF(F63&gt;0,I63*$B$7/F63/1000*$B$14/8.314,0)</f>
        <v>0</v>
      </c>
      <c r="Q63">
        <f t="shared" si="8"/>
        <v>293.14999999999998</v>
      </c>
    </row>
    <row r="64" spans="1:17" x14ac:dyDescent="0.25">
      <c r="A64" s="1">
        <f t="shared" si="9"/>
        <v>0.31666666666666665</v>
      </c>
      <c r="B64">
        <v>19</v>
      </c>
      <c r="C64">
        <f t="shared" si="0"/>
        <v>9500</v>
      </c>
      <c r="D64" s="1">
        <f t="shared" si="1"/>
        <v>300.70767700875098</v>
      </c>
      <c r="E64" s="1">
        <f t="shared" si="2"/>
        <v>0.3</v>
      </c>
      <c r="F64" s="16">
        <f t="shared" si="3"/>
        <v>0</v>
      </c>
      <c r="G64" s="16">
        <f t="shared" si="10"/>
        <v>-0.69309958443444053</v>
      </c>
      <c r="H64" s="1">
        <f t="shared" si="11"/>
        <v>0</v>
      </c>
      <c r="I64" s="8">
        <f>F64*1000/$B$14*8.314*$B$25/$B$7</f>
        <v>0</v>
      </c>
      <c r="J64" s="8">
        <f t="shared" si="12"/>
        <v>-11666134.933516672</v>
      </c>
      <c r="K64" s="8">
        <f t="shared" si="4"/>
        <v>-11666134.933516672</v>
      </c>
      <c r="L64" s="8">
        <f t="shared" si="5"/>
        <v>-4450.2313690854671</v>
      </c>
      <c r="M64">
        <f t="shared" si="6"/>
        <v>-138.61991688688809</v>
      </c>
      <c r="N64" s="8">
        <f t="shared" si="7"/>
        <v>-1.398081417589375</v>
      </c>
      <c r="O64" s="1">
        <f>J64*$B$7/G64/1000*$B$12/8.314</f>
        <v>293.15000000000003</v>
      </c>
      <c r="P64">
        <f>IF(F64&gt;0,I64*$B$7/F64/1000*$B$14/8.314,0)</f>
        <v>0</v>
      </c>
      <c r="Q64">
        <f t="shared" si="8"/>
        <v>293.15000000000003</v>
      </c>
    </row>
    <row r="65" spans="1:17" x14ac:dyDescent="0.25">
      <c r="A65" s="1">
        <f t="shared" si="9"/>
        <v>0.33333333333333331</v>
      </c>
      <c r="B65">
        <v>20</v>
      </c>
      <c r="C65">
        <f t="shared" si="0"/>
        <v>10000</v>
      </c>
      <c r="D65" s="1">
        <f t="shared" si="1"/>
        <v>301.10544948289578</v>
      </c>
      <c r="E65" s="1">
        <f t="shared" si="2"/>
        <v>0.3</v>
      </c>
      <c r="F65" s="16">
        <f t="shared" si="3"/>
        <v>0</v>
      </c>
      <c r="G65" s="16">
        <f t="shared" si="10"/>
        <v>0.70498183315493446</v>
      </c>
      <c r="H65" s="1">
        <f t="shared" si="11"/>
        <v>0</v>
      </c>
      <c r="I65" s="8">
        <f>F65*1000/$B$14*8.314*$B$25/$B$7</f>
        <v>0</v>
      </c>
      <c r="J65" s="8">
        <f t="shared" si="12"/>
        <v>11866134.93351667</v>
      </c>
      <c r="K65" s="8">
        <f t="shared" si="4"/>
        <v>11866134.93351667</v>
      </c>
      <c r="L65" s="8">
        <f t="shared" si="5"/>
        <v>4450.2313690854671</v>
      </c>
      <c r="M65">
        <f t="shared" si="6"/>
        <v>140.9963666309869</v>
      </c>
      <c r="N65" s="8">
        <f t="shared" si="7"/>
        <v>1.398081417589375</v>
      </c>
      <c r="O65" s="1">
        <f>J65*$B$7/G65/1000*$B$12/8.314</f>
        <v>293.14999999999998</v>
      </c>
      <c r="P65">
        <f>IF(F65&gt;0,I65*$B$7/F65/1000*$B$14/8.314,0)</f>
        <v>0</v>
      </c>
      <c r="Q65">
        <f t="shared" si="8"/>
        <v>293.14999999999998</v>
      </c>
    </row>
    <row r="66" spans="1:17" x14ac:dyDescent="0.25">
      <c r="A66" s="1">
        <f t="shared" si="9"/>
        <v>0.35</v>
      </c>
      <c r="B66">
        <v>21</v>
      </c>
      <c r="C66">
        <f t="shared" si="0"/>
        <v>10500</v>
      </c>
      <c r="D66" s="1">
        <f t="shared" si="1"/>
        <v>301.50322195704052</v>
      </c>
      <c r="E66" s="1">
        <f t="shared" si="2"/>
        <v>0.3</v>
      </c>
      <c r="F66" s="16">
        <f t="shared" si="3"/>
        <v>0</v>
      </c>
      <c r="G66" s="16">
        <f t="shared" si="10"/>
        <v>-0.69309958443444053</v>
      </c>
      <c r="H66" s="1">
        <f t="shared" si="11"/>
        <v>0</v>
      </c>
      <c r="I66" s="8">
        <f>F66*1000/$B$14*8.314*$B$25/$B$7</f>
        <v>0</v>
      </c>
      <c r="J66" s="8">
        <f t="shared" si="12"/>
        <v>-11666134.933516672</v>
      </c>
      <c r="K66" s="8">
        <f t="shared" si="4"/>
        <v>-11666134.933516672</v>
      </c>
      <c r="L66" s="8">
        <f t="shared" si="5"/>
        <v>-4450.2313690854671</v>
      </c>
      <c r="M66">
        <f t="shared" si="6"/>
        <v>-138.61991688688809</v>
      </c>
      <c r="N66" s="8">
        <f t="shared" si="7"/>
        <v>-1.398081417589375</v>
      </c>
      <c r="O66" s="1">
        <f>J66*$B$7/G66/1000*$B$12/8.314</f>
        <v>293.15000000000003</v>
      </c>
      <c r="P66">
        <f>IF(F66&gt;0,I66*$B$7/F66/1000*$B$14/8.314,0)</f>
        <v>0</v>
      </c>
      <c r="Q66">
        <f t="shared" si="8"/>
        <v>293.15000000000003</v>
      </c>
    </row>
    <row r="67" spans="1:17" x14ac:dyDescent="0.25">
      <c r="A67" s="1">
        <f t="shared" si="9"/>
        <v>0.36666666666666664</v>
      </c>
      <c r="B67">
        <v>22</v>
      </c>
      <c r="C67">
        <f t="shared" si="0"/>
        <v>11000</v>
      </c>
      <c r="D67" s="1">
        <f t="shared" si="1"/>
        <v>301.90099443118532</v>
      </c>
      <c r="E67" s="1">
        <f t="shared" si="2"/>
        <v>0.3</v>
      </c>
      <c r="F67" s="16">
        <f t="shared" si="3"/>
        <v>0</v>
      </c>
      <c r="G67" s="16">
        <f t="shared" si="10"/>
        <v>0.70498183315493446</v>
      </c>
      <c r="H67" s="1">
        <f t="shared" si="11"/>
        <v>0</v>
      </c>
      <c r="I67" s="8">
        <f>F67*1000/$B$14*8.314*$B$25/$B$7</f>
        <v>0</v>
      </c>
      <c r="J67" s="8">
        <f t="shared" si="12"/>
        <v>11866134.93351667</v>
      </c>
      <c r="K67" s="8">
        <f t="shared" si="4"/>
        <v>11866134.93351667</v>
      </c>
      <c r="L67" s="8">
        <f t="shared" si="5"/>
        <v>4450.2313690854671</v>
      </c>
      <c r="M67">
        <f t="shared" si="6"/>
        <v>140.9963666309869</v>
      </c>
      <c r="N67" s="8">
        <f t="shared" si="7"/>
        <v>1.398081417589375</v>
      </c>
      <c r="O67" s="1">
        <f>J67*$B$7/G67/1000*$B$12/8.314</f>
        <v>293.14999999999998</v>
      </c>
      <c r="P67">
        <f>IF(F67&gt;0,I67*$B$7/F67/1000*$B$14/8.314,0)</f>
        <v>0</v>
      </c>
      <c r="Q67">
        <f t="shared" si="8"/>
        <v>293.14999999999998</v>
      </c>
    </row>
    <row r="68" spans="1:17" x14ac:dyDescent="0.25">
      <c r="A68" s="1">
        <f t="shared" si="9"/>
        <v>0.38333333333333336</v>
      </c>
      <c r="B68">
        <v>23</v>
      </c>
      <c r="C68">
        <f t="shared" si="0"/>
        <v>11500</v>
      </c>
      <c r="D68" s="1">
        <f t="shared" si="1"/>
        <v>302.29876690533013</v>
      </c>
      <c r="E68" s="1">
        <f t="shared" si="2"/>
        <v>0.3</v>
      </c>
      <c r="F68" s="16">
        <f t="shared" si="3"/>
        <v>0</v>
      </c>
      <c r="G68" s="16">
        <f t="shared" si="10"/>
        <v>-0.69309958443444053</v>
      </c>
      <c r="H68" s="1">
        <f t="shared" si="11"/>
        <v>0</v>
      </c>
      <c r="I68" s="8">
        <f>F68*1000/$B$14*8.314*$B$25/$B$7</f>
        <v>0</v>
      </c>
      <c r="J68" s="8">
        <f t="shared" si="12"/>
        <v>-11666134.933516672</v>
      </c>
      <c r="K68" s="8">
        <f t="shared" si="4"/>
        <v>-11666134.933516672</v>
      </c>
      <c r="L68" s="8">
        <f t="shared" si="5"/>
        <v>-4450.2313690854671</v>
      </c>
      <c r="M68">
        <f t="shared" si="6"/>
        <v>-138.61991688688809</v>
      </c>
      <c r="N68" s="8">
        <f t="shared" si="7"/>
        <v>-1.398081417589375</v>
      </c>
      <c r="O68" s="1">
        <f>J68*$B$7/G68/1000*$B$12/8.314</f>
        <v>293.15000000000003</v>
      </c>
      <c r="P68">
        <f>IF(F68&gt;0,I68*$B$7/F68/1000*$B$14/8.314,0)</f>
        <v>0</v>
      </c>
      <c r="Q68">
        <f t="shared" si="8"/>
        <v>293.15000000000003</v>
      </c>
    </row>
    <row r="69" spans="1:17" x14ac:dyDescent="0.25">
      <c r="A69" s="1">
        <f t="shared" si="9"/>
        <v>0.4</v>
      </c>
      <c r="B69">
        <v>24</v>
      </c>
      <c r="C69">
        <f t="shared" si="0"/>
        <v>12000</v>
      </c>
      <c r="D69" s="1">
        <f t="shared" si="1"/>
        <v>302.69653937947493</v>
      </c>
      <c r="E69" s="1">
        <f t="shared" si="2"/>
        <v>0.3</v>
      </c>
      <c r="F69" s="16">
        <f t="shared" si="3"/>
        <v>0</v>
      </c>
      <c r="G69" s="16">
        <f t="shared" si="10"/>
        <v>0.70498183315493446</v>
      </c>
      <c r="H69" s="1">
        <f t="shared" si="11"/>
        <v>0</v>
      </c>
      <c r="I69" s="8">
        <f>F69*1000/$B$14*8.314*$B$25/$B$7</f>
        <v>0</v>
      </c>
      <c r="J69" s="8">
        <f t="shared" si="12"/>
        <v>11866134.93351667</v>
      </c>
      <c r="K69" s="8">
        <f t="shared" si="4"/>
        <v>11866134.93351667</v>
      </c>
      <c r="L69" s="8">
        <f t="shared" si="5"/>
        <v>4450.2313690854671</v>
      </c>
      <c r="M69">
        <f t="shared" si="6"/>
        <v>140.9963666309869</v>
      </c>
      <c r="N69" s="8">
        <f t="shared" si="7"/>
        <v>1.398081417589375</v>
      </c>
      <c r="O69" s="1">
        <f>J69*$B$7/G69/1000*$B$12/8.314</f>
        <v>293.14999999999998</v>
      </c>
      <c r="P69">
        <f>IF(F69&gt;0,I69*$B$7/F69/1000*$B$14/8.314,0)</f>
        <v>0</v>
      </c>
      <c r="Q69">
        <f t="shared" si="8"/>
        <v>293.14999999999998</v>
      </c>
    </row>
    <row r="70" spans="1:17" x14ac:dyDescent="0.25">
      <c r="A70" s="1">
        <f t="shared" si="9"/>
        <v>0.41666666666666669</v>
      </c>
      <c r="B70">
        <v>25</v>
      </c>
      <c r="C70">
        <f t="shared" si="0"/>
        <v>12500</v>
      </c>
      <c r="D70" s="1">
        <f t="shared" si="1"/>
        <v>303.09431185361973</v>
      </c>
      <c r="E70" s="1">
        <f t="shared" si="2"/>
        <v>0.3</v>
      </c>
      <c r="F70" s="16">
        <f t="shared" si="3"/>
        <v>0</v>
      </c>
      <c r="G70" s="16">
        <f t="shared" si="10"/>
        <v>-0.69309958443444053</v>
      </c>
      <c r="H70" s="1">
        <f t="shared" si="11"/>
        <v>0</v>
      </c>
      <c r="I70" s="8">
        <f>F70*1000/$B$14*8.314*$B$25/$B$7</f>
        <v>0</v>
      </c>
      <c r="J70" s="8">
        <f t="shared" si="12"/>
        <v>-11666134.933516672</v>
      </c>
      <c r="K70" s="8">
        <f t="shared" si="4"/>
        <v>-11666134.933516672</v>
      </c>
      <c r="L70" s="8">
        <f t="shared" si="5"/>
        <v>-4450.2313690854671</v>
      </c>
      <c r="M70">
        <f t="shared" si="6"/>
        <v>-138.61991688688809</v>
      </c>
      <c r="N70" s="8">
        <f t="shared" si="7"/>
        <v>-1.398081417589375</v>
      </c>
      <c r="O70" s="1">
        <f>J70*$B$7/G70/1000*$B$12/8.314</f>
        <v>293.15000000000003</v>
      </c>
      <c r="P70">
        <f>IF(F70&gt;0,I70*$B$7/F70/1000*$B$14/8.314,0)</f>
        <v>0</v>
      </c>
      <c r="Q70">
        <f t="shared" si="8"/>
        <v>293.15000000000003</v>
      </c>
    </row>
    <row r="71" spans="1:17" x14ac:dyDescent="0.25">
      <c r="A71" s="1">
        <f t="shared" si="9"/>
        <v>0.43333333333333335</v>
      </c>
      <c r="B71">
        <v>26</v>
      </c>
      <c r="C71">
        <f t="shared" si="0"/>
        <v>13000</v>
      </c>
      <c r="D71" s="1">
        <f t="shared" si="1"/>
        <v>303.49208432776447</v>
      </c>
      <c r="E71" s="1">
        <f t="shared" si="2"/>
        <v>0.3</v>
      </c>
      <c r="F71" s="16">
        <f t="shared" si="3"/>
        <v>0</v>
      </c>
      <c r="G71" s="16">
        <f t="shared" si="10"/>
        <v>0.70498183315493446</v>
      </c>
      <c r="H71" s="1">
        <f t="shared" si="11"/>
        <v>0</v>
      </c>
      <c r="I71" s="8">
        <f>F71*1000/$B$14*8.314*$B$25/$B$7</f>
        <v>0</v>
      </c>
      <c r="J71" s="8">
        <f t="shared" si="12"/>
        <v>11866134.93351667</v>
      </c>
      <c r="K71" s="8">
        <f t="shared" si="4"/>
        <v>11866134.93351667</v>
      </c>
      <c r="L71" s="8">
        <f t="shared" si="5"/>
        <v>4450.2313690854671</v>
      </c>
      <c r="M71">
        <f t="shared" si="6"/>
        <v>140.9963666309869</v>
      </c>
      <c r="N71" s="8">
        <f t="shared" si="7"/>
        <v>1.398081417589375</v>
      </c>
      <c r="O71" s="1">
        <f>J71*$B$7/G71/1000*$B$12/8.314</f>
        <v>293.14999999999998</v>
      </c>
      <c r="P71">
        <f>IF(F71&gt;0,I71*$B$7/F71/1000*$B$14/8.314,0)</f>
        <v>0</v>
      </c>
      <c r="Q71">
        <f t="shared" si="8"/>
        <v>293.14999999999998</v>
      </c>
    </row>
    <row r="72" spans="1:17" x14ac:dyDescent="0.25">
      <c r="A72" s="1">
        <f t="shared" si="9"/>
        <v>0.45</v>
      </c>
      <c r="B72">
        <v>27</v>
      </c>
      <c r="C72">
        <f t="shared" si="0"/>
        <v>13500</v>
      </c>
      <c r="D72" s="1">
        <f t="shared" si="1"/>
        <v>303.88985680190927</v>
      </c>
      <c r="E72" s="1">
        <f t="shared" si="2"/>
        <v>0.3</v>
      </c>
      <c r="F72" s="16">
        <f t="shared" si="3"/>
        <v>0</v>
      </c>
      <c r="G72" s="16">
        <f t="shared" si="10"/>
        <v>-0.69309958443444053</v>
      </c>
      <c r="H72" s="1">
        <f t="shared" si="11"/>
        <v>0</v>
      </c>
      <c r="I72" s="8">
        <f>F72*1000/$B$14*8.314*$B$25/$B$7</f>
        <v>0</v>
      </c>
      <c r="J72" s="8">
        <f t="shared" si="12"/>
        <v>-11666134.933516672</v>
      </c>
      <c r="K72" s="8">
        <f t="shared" si="4"/>
        <v>-11666134.933516672</v>
      </c>
      <c r="L72" s="8">
        <f t="shared" si="5"/>
        <v>-4450.2313690854671</v>
      </c>
      <c r="M72">
        <f t="shared" si="6"/>
        <v>-138.61991688688809</v>
      </c>
      <c r="N72" s="8">
        <f t="shared" si="7"/>
        <v>-1.398081417589375</v>
      </c>
      <c r="O72" s="1">
        <f>J72*$B$7/G72/1000*$B$12/8.314</f>
        <v>293.15000000000003</v>
      </c>
      <c r="P72">
        <f>IF(F72&gt;0,I72*$B$7/F72/1000*$B$14/8.314,0)</f>
        <v>0</v>
      </c>
      <c r="Q72">
        <f t="shared" si="8"/>
        <v>293.15000000000003</v>
      </c>
    </row>
    <row r="73" spans="1:17" x14ac:dyDescent="0.25">
      <c r="A73" s="1">
        <f t="shared" si="9"/>
        <v>0.46666666666666667</v>
      </c>
      <c r="B73">
        <v>28</v>
      </c>
      <c r="C73">
        <f t="shared" si="0"/>
        <v>14000</v>
      </c>
      <c r="D73" s="1">
        <f t="shared" si="1"/>
        <v>304.28762927605408</v>
      </c>
      <c r="E73" s="1">
        <f t="shared" si="2"/>
        <v>0.3</v>
      </c>
      <c r="F73" s="16">
        <f t="shared" si="3"/>
        <v>0</v>
      </c>
      <c r="G73" s="16">
        <f t="shared" si="10"/>
        <v>0.70498183315493446</v>
      </c>
      <c r="H73" s="1">
        <f t="shared" si="11"/>
        <v>0</v>
      </c>
      <c r="I73" s="8">
        <f>F73*1000/$B$14*8.314*$B$25/$B$7</f>
        <v>0</v>
      </c>
      <c r="J73" s="8">
        <f t="shared" si="12"/>
        <v>11866134.93351667</v>
      </c>
      <c r="K73" s="8">
        <f t="shared" si="4"/>
        <v>11866134.93351667</v>
      </c>
      <c r="L73" s="8">
        <f t="shared" si="5"/>
        <v>4450.2313690854671</v>
      </c>
      <c r="M73">
        <f t="shared" si="6"/>
        <v>140.9963666309869</v>
      </c>
      <c r="N73" s="8">
        <f t="shared" si="7"/>
        <v>1.398081417589375</v>
      </c>
      <c r="O73" s="1">
        <f>J73*$B$7/G73/1000*$B$12/8.314</f>
        <v>293.14999999999998</v>
      </c>
      <c r="P73">
        <f>IF(F73&gt;0,I73*$B$7/F73/1000*$B$14/8.314,0)</f>
        <v>0</v>
      </c>
      <c r="Q73">
        <f t="shared" si="8"/>
        <v>293.14999999999998</v>
      </c>
    </row>
    <row r="74" spans="1:17" x14ac:dyDescent="0.25">
      <c r="A74" s="1">
        <f t="shared" si="9"/>
        <v>0.48333333333333334</v>
      </c>
      <c r="B74">
        <v>29</v>
      </c>
      <c r="C74">
        <f t="shared" si="0"/>
        <v>14500</v>
      </c>
      <c r="D74" s="1">
        <f t="shared" si="1"/>
        <v>304.68540175019888</v>
      </c>
      <c r="E74" s="1">
        <f t="shared" si="2"/>
        <v>0.3</v>
      </c>
      <c r="F74" s="16">
        <f t="shared" si="3"/>
        <v>0</v>
      </c>
      <c r="G74" s="16">
        <f t="shared" si="10"/>
        <v>-0.69309958443444053</v>
      </c>
      <c r="H74" s="1">
        <f t="shared" si="11"/>
        <v>0</v>
      </c>
      <c r="I74" s="8">
        <f>F74*1000/$B$14*8.314*$B$25/$B$7</f>
        <v>0</v>
      </c>
      <c r="J74" s="8">
        <f t="shared" si="12"/>
        <v>-11666134.933516672</v>
      </c>
      <c r="K74" s="8">
        <f t="shared" si="4"/>
        <v>-11666134.933516672</v>
      </c>
      <c r="L74" s="8">
        <f t="shared" si="5"/>
        <v>-4450.2313690854671</v>
      </c>
      <c r="M74">
        <f t="shared" si="6"/>
        <v>-138.61991688688809</v>
      </c>
      <c r="N74" s="8">
        <f t="shared" si="7"/>
        <v>-1.398081417589375</v>
      </c>
      <c r="O74" s="1">
        <f>J74*$B$7/G74/1000*$B$12/8.314</f>
        <v>293.15000000000003</v>
      </c>
      <c r="P74">
        <f>IF(F74&gt;0,I74*$B$7/F74/1000*$B$14/8.314,0)</f>
        <v>0</v>
      </c>
      <c r="Q74">
        <f t="shared" si="8"/>
        <v>293.15000000000003</v>
      </c>
    </row>
    <row r="75" spans="1:17" x14ac:dyDescent="0.25">
      <c r="A75" s="1">
        <f t="shared" si="9"/>
        <v>0.5</v>
      </c>
      <c r="B75">
        <v>30</v>
      </c>
      <c r="C75">
        <f t="shared" si="0"/>
        <v>15000</v>
      </c>
      <c r="D75" s="1">
        <f t="shared" si="1"/>
        <v>305.08317422434368</v>
      </c>
      <c r="E75" s="1">
        <f t="shared" si="2"/>
        <v>0.3</v>
      </c>
      <c r="F75" s="16">
        <f t="shared" si="3"/>
        <v>0</v>
      </c>
      <c r="G75" s="16">
        <f t="shared" si="10"/>
        <v>0.70498183315493446</v>
      </c>
      <c r="H75" s="1">
        <f t="shared" si="11"/>
        <v>0</v>
      </c>
      <c r="I75" s="8">
        <f>F75*1000/$B$14*8.314*$B$25/$B$7</f>
        <v>0</v>
      </c>
      <c r="J75" s="8">
        <f t="shared" si="12"/>
        <v>11866134.93351667</v>
      </c>
      <c r="K75" s="8">
        <f t="shared" si="4"/>
        <v>11866134.93351667</v>
      </c>
      <c r="L75" s="8">
        <f t="shared" si="5"/>
        <v>4450.2313690854671</v>
      </c>
      <c r="M75">
        <f t="shared" si="6"/>
        <v>140.9963666309869</v>
      </c>
      <c r="N75" s="8">
        <f t="shared" si="7"/>
        <v>1.398081417589375</v>
      </c>
      <c r="O75" s="1">
        <f>J75*$B$7/G75/1000*$B$12/8.314</f>
        <v>293.14999999999998</v>
      </c>
      <c r="P75">
        <f>IF(F75&gt;0,I75*$B$7/F75/1000*$B$14/8.314,0)</f>
        <v>0</v>
      </c>
      <c r="Q75">
        <f t="shared" si="8"/>
        <v>293.14999999999998</v>
      </c>
    </row>
    <row r="76" spans="1:17" x14ac:dyDescent="0.25">
      <c r="A76" s="1">
        <f t="shared" si="9"/>
        <v>0.51666666666666672</v>
      </c>
      <c r="B76">
        <v>31</v>
      </c>
      <c r="C76">
        <f t="shared" si="0"/>
        <v>15500</v>
      </c>
      <c r="D76" s="1">
        <f t="shared" si="1"/>
        <v>305.48094669848842</v>
      </c>
      <c r="E76" s="1">
        <f t="shared" si="2"/>
        <v>0.3</v>
      </c>
      <c r="F76" s="16">
        <f t="shared" si="3"/>
        <v>0</v>
      </c>
      <c r="G76" s="16">
        <f t="shared" si="10"/>
        <v>-0.69309958443444053</v>
      </c>
      <c r="H76" s="1">
        <f t="shared" si="11"/>
        <v>0</v>
      </c>
      <c r="I76" s="8">
        <f>F76*1000/$B$14*8.314*$B$25/$B$7</f>
        <v>0</v>
      </c>
      <c r="J76" s="8">
        <f t="shared" si="12"/>
        <v>-11666134.933516672</v>
      </c>
      <c r="K76" s="8">
        <f t="shared" si="4"/>
        <v>-11666134.933516672</v>
      </c>
      <c r="L76" s="8">
        <f t="shared" si="5"/>
        <v>-4450.2313690854671</v>
      </c>
      <c r="M76">
        <f t="shared" si="6"/>
        <v>-138.61991688688809</v>
      </c>
      <c r="N76" s="8">
        <f t="shared" si="7"/>
        <v>-1.398081417589375</v>
      </c>
      <c r="O76" s="1">
        <f>J76*$B$7/G76/1000*$B$12/8.314</f>
        <v>293.15000000000003</v>
      </c>
      <c r="P76">
        <f>IF(F76&gt;0,I76*$B$7/F76/1000*$B$14/8.314,0)</f>
        <v>0</v>
      </c>
      <c r="Q76">
        <f t="shared" si="8"/>
        <v>293.15000000000003</v>
      </c>
    </row>
    <row r="77" spans="1:17" x14ac:dyDescent="0.25">
      <c r="A77" s="1">
        <f t="shared" si="9"/>
        <v>0.53333333333333333</v>
      </c>
      <c r="B77">
        <v>32</v>
      </c>
      <c r="C77">
        <f t="shared" si="0"/>
        <v>16000</v>
      </c>
      <c r="D77" s="1">
        <f t="shared" si="1"/>
        <v>305.87871917263323</v>
      </c>
      <c r="E77" s="1">
        <f t="shared" si="2"/>
        <v>0.3</v>
      </c>
      <c r="F77" s="16">
        <f t="shared" si="3"/>
        <v>0</v>
      </c>
      <c r="G77" s="16">
        <f t="shared" si="10"/>
        <v>0.70498183315493446</v>
      </c>
      <c r="H77" s="1">
        <f t="shared" si="11"/>
        <v>0</v>
      </c>
      <c r="I77" s="8">
        <f>F77*1000/$B$14*8.314*$B$25/$B$7</f>
        <v>0</v>
      </c>
      <c r="J77" s="8">
        <f t="shared" si="12"/>
        <v>11866134.93351667</v>
      </c>
      <c r="K77" s="8">
        <f t="shared" si="4"/>
        <v>11866134.93351667</v>
      </c>
      <c r="L77" s="8">
        <f t="shared" si="5"/>
        <v>4450.2313690854671</v>
      </c>
      <c r="M77">
        <f t="shared" si="6"/>
        <v>140.9963666309869</v>
      </c>
      <c r="N77" s="8">
        <f t="shared" si="7"/>
        <v>1.398081417589375</v>
      </c>
      <c r="O77" s="1">
        <f>J77*$B$7/G77/1000*$B$12/8.314</f>
        <v>293.14999999999998</v>
      </c>
      <c r="P77">
        <f>IF(F77&gt;0,I77*$B$7/F77/1000*$B$14/8.314,0)</f>
        <v>0</v>
      </c>
      <c r="Q77">
        <f t="shared" si="8"/>
        <v>293.14999999999998</v>
      </c>
    </row>
    <row r="78" spans="1:17" x14ac:dyDescent="0.25">
      <c r="A78" s="1">
        <f t="shared" si="9"/>
        <v>0.55000000000000004</v>
      </c>
      <c r="B78">
        <v>33</v>
      </c>
      <c r="C78">
        <f t="shared" si="0"/>
        <v>16500</v>
      </c>
      <c r="D78" s="1">
        <f t="shared" si="1"/>
        <v>306.27649164677803</v>
      </c>
      <c r="E78" s="1">
        <f t="shared" si="2"/>
        <v>0.3</v>
      </c>
      <c r="F78" s="16">
        <f t="shared" si="3"/>
        <v>0</v>
      </c>
      <c r="G78" s="16">
        <f t="shared" si="10"/>
        <v>-0.69309958443444053</v>
      </c>
      <c r="H78" s="1">
        <f t="shared" si="11"/>
        <v>0</v>
      </c>
      <c r="I78" s="8">
        <f>F78*1000/$B$14*8.314*$B$25/$B$7</f>
        <v>0</v>
      </c>
      <c r="J78" s="8">
        <f t="shared" si="12"/>
        <v>-11666134.933516672</v>
      </c>
      <c r="K78" s="8">
        <f t="shared" si="4"/>
        <v>-11666134.933516672</v>
      </c>
      <c r="L78" s="8">
        <f t="shared" si="5"/>
        <v>-4450.2313690854671</v>
      </c>
      <c r="M78">
        <f t="shared" si="6"/>
        <v>-138.61991688688809</v>
      </c>
      <c r="N78" s="8">
        <f t="shared" si="7"/>
        <v>-1.398081417589375</v>
      </c>
      <c r="O78" s="1">
        <f>J78*$B$7/G78/1000*$B$12/8.314</f>
        <v>293.15000000000003</v>
      </c>
      <c r="P78">
        <f>IF(F78&gt;0,I78*$B$7/F78/1000*$B$14/8.314,0)</f>
        <v>0</v>
      </c>
      <c r="Q78">
        <f t="shared" si="8"/>
        <v>293.15000000000003</v>
      </c>
    </row>
    <row r="79" spans="1:17" x14ac:dyDescent="0.25">
      <c r="A79" s="1">
        <f t="shared" si="9"/>
        <v>0.56666666666666665</v>
      </c>
      <c r="B79">
        <v>34</v>
      </c>
      <c r="C79">
        <f t="shared" si="0"/>
        <v>17000</v>
      </c>
      <c r="D79" s="1">
        <f t="shared" si="1"/>
        <v>306.67426412092283</v>
      </c>
      <c r="E79" s="1">
        <f t="shared" si="2"/>
        <v>0.3</v>
      </c>
      <c r="F79" s="16">
        <f t="shared" si="3"/>
        <v>0</v>
      </c>
      <c r="G79" s="16">
        <f t="shared" si="10"/>
        <v>0.70498183315493446</v>
      </c>
      <c r="H79" s="1">
        <f t="shared" si="11"/>
        <v>0</v>
      </c>
      <c r="I79" s="8">
        <f>F79*1000/$B$14*8.314*$B$25/$B$7</f>
        <v>0</v>
      </c>
      <c r="J79" s="8">
        <f t="shared" si="12"/>
        <v>11866134.93351667</v>
      </c>
      <c r="K79" s="8">
        <f t="shared" si="4"/>
        <v>11866134.93351667</v>
      </c>
      <c r="L79" s="8">
        <f t="shared" si="5"/>
        <v>4450.2313690854671</v>
      </c>
      <c r="M79">
        <f t="shared" si="6"/>
        <v>140.9963666309869</v>
      </c>
      <c r="N79" s="8">
        <f t="shared" si="7"/>
        <v>1.398081417589375</v>
      </c>
      <c r="O79" s="1">
        <f>J79*$B$7/G79/1000*$B$12/8.314</f>
        <v>293.14999999999998</v>
      </c>
      <c r="P79">
        <f>IF(F79&gt;0,I79*$B$7/F79/1000*$B$14/8.314,0)</f>
        <v>0</v>
      </c>
      <c r="Q79">
        <f t="shared" si="8"/>
        <v>293.14999999999998</v>
      </c>
    </row>
    <row r="80" spans="1:17" x14ac:dyDescent="0.25">
      <c r="A80" s="1">
        <f t="shared" si="9"/>
        <v>0.58333333333333337</v>
      </c>
      <c r="B80">
        <v>35</v>
      </c>
      <c r="C80">
        <f t="shared" si="0"/>
        <v>17500</v>
      </c>
      <c r="D80" s="1">
        <f t="shared" si="1"/>
        <v>307.07203659506757</v>
      </c>
      <c r="E80" s="1">
        <f t="shared" si="2"/>
        <v>0.3</v>
      </c>
      <c r="F80" s="16">
        <f t="shared" si="3"/>
        <v>0</v>
      </c>
      <c r="G80" s="16">
        <f t="shared" si="10"/>
        <v>-0.69309958443444053</v>
      </c>
      <c r="H80" s="1">
        <f t="shared" si="11"/>
        <v>0</v>
      </c>
      <c r="I80" s="8">
        <f>F80*1000/$B$14*8.314*$B$25/$B$7</f>
        <v>0</v>
      </c>
      <c r="J80" s="8">
        <f t="shared" si="12"/>
        <v>-11666134.933516672</v>
      </c>
      <c r="K80" s="8">
        <f t="shared" si="4"/>
        <v>-11666134.933516672</v>
      </c>
      <c r="L80" s="8">
        <f t="shared" si="5"/>
        <v>-4450.2313690854671</v>
      </c>
      <c r="M80">
        <f t="shared" si="6"/>
        <v>-138.61991688688809</v>
      </c>
      <c r="N80" s="8">
        <f t="shared" si="7"/>
        <v>-1.398081417589375</v>
      </c>
      <c r="O80" s="1">
        <f>J80*$B$7/G80/1000*$B$12/8.314</f>
        <v>293.15000000000003</v>
      </c>
      <c r="P80">
        <f>IF(F80&gt;0,I80*$B$7/F80/1000*$B$14/8.314,0)</f>
        <v>0</v>
      </c>
      <c r="Q80">
        <f t="shared" si="8"/>
        <v>293.15000000000003</v>
      </c>
    </row>
    <row r="81" spans="1:17" x14ac:dyDescent="0.25">
      <c r="A81" s="1">
        <f t="shared" si="9"/>
        <v>0.6</v>
      </c>
      <c r="B81">
        <v>36</v>
      </c>
      <c r="C81">
        <f t="shared" si="0"/>
        <v>18000</v>
      </c>
      <c r="D81" s="1">
        <f t="shared" si="1"/>
        <v>307.46980906921237</v>
      </c>
      <c r="E81" s="1">
        <f t="shared" si="2"/>
        <v>0.3</v>
      </c>
      <c r="F81" s="16">
        <f t="shared" si="3"/>
        <v>0</v>
      </c>
      <c r="G81" s="16">
        <f t="shared" si="10"/>
        <v>0.70498183315493446</v>
      </c>
      <c r="H81" s="1">
        <f t="shared" si="11"/>
        <v>0</v>
      </c>
      <c r="I81" s="8">
        <f>F81*1000/$B$14*8.314*$B$25/$B$7</f>
        <v>0</v>
      </c>
      <c r="J81" s="8">
        <f t="shared" si="12"/>
        <v>11866134.93351667</v>
      </c>
      <c r="K81" s="8">
        <f t="shared" si="4"/>
        <v>11866134.93351667</v>
      </c>
      <c r="L81" s="8">
        <f t="shared" si="5"/>
        <v>4450.2313690854671</v>
      </c>
      <c r="M81">
        <f t="shared" si="6"/>
        <v>140.9963666309869</v>
      </c>
      <c r="N81" s="8">
        <f t="shared" si="7"/>
        <v>1.398081417589375</v>
      </c>
      <c r="O81" s="1">
        <f>J81*$B$7/G81/1000*$B$12/8.314</f>
        <v>293.14999999999998</v>
      </c>
      <c r="P81">
        <f>IF(F81&gt;0,I81*$B$7/F81/1000*$B$14/8.314,0)</f>
        <v>0</v>
      </c>
      <c r="Q81">
        <f t="shared" si="8"/>
        <v>293.14999999999998</v>
      </c>
    </row>
    <row r="82" spans="1:17" x14ac:dyDescent="0.25">
      <c r="A82" s="1">
        <f t="shared" si="9"/>
        <v>0.6166666666666667</v>
      </c>
      <c r="B82">
        <v>37</v>
      </c>
      <c r="C82">
        <f t="shared" si="0"/>
        <v>18500</v>
      </c>
      <c r="D82" s="1">
        <f t="shared" si="1"/>
        <v>307.86758154335718</v>
      </c>
      <c r="E82" s="1">
        <f t="shared" si="2"/>
        <v>0.3</v>
      </c>
      <c r="F82" s="16">
        <f t="shared" si="3"/>
        <v>0</v>
      </c>
      <c r="G82" s="16">
        <f t="shared" si="10"/>
        <v>-0.69309958443444053</v>
      </c>
      <c r="H82" s="1">
        <f t="shared" si="11"/>
        <v>0</v>
      </c>
      <c r="I82" s="8">
        <f>F82*1000/$B$14*8.314*$B$25/$B$7</f>
        <v>0</v>
      </c>
      <c r="J82" s="8">
        <f t="shared" si="12"/>
        <v>-11666134.933516672</v>
      </c>
      <c r="K82" s="8">
        <f t="shared" si="4"/>
        <v>-11666134.933516672</v>
      </c>
      <c r="L82" s="8">
        <f t="shared" si="5"/>
        <v>-4450.2313690854671</v>
      </c>
      <c r="M82">
        <f t="shared" si="6"/>
        <v>-138.61991688688809</v>
      </c>
      <c r="N82" s="8">
        <f t="shared" si="7"/>
        <v>-1.398081417589375</v>
      </c>
      <c r="O82" s="1">
        <f>J82*$B$7/G82/1000*$B$12/8.314</f>
        <v>293.15000000000003</v>
      </c>
      <c r="P82">
        <f>IF(F82&gt;0,I82*$B$7/F82/1000*$B$14/8.314,0)</f>
        <v>0</v>
      </c>
      <c r="Q82">
        <f t="shared" si="8"/>
        <v>293.15000000000003</v>
      </c>
    </row>
    <row r="83" spans="1:17" x14ac:dyDescent="0.25">
      <c r="A83" s="1">
        <f t="shared" si="9"/>
        <v>0.6333333333333333</v>
      </c>
      <c r="B83">
        <v>38</v>
      </c>
      <c r="C83">
        <f t="shared" si="0"/>
        <v>19000</v>
      </c>
      <c r="D83" s="1">
        <f t="shared" si="1"/>
        <v>308.26535401750198</v>
      </c>
      <c r="E83" s="1">
        <f t="shared" si="2"/>
        <v>0.3</v>
      </c>
      <c r="F83" s="16">
        <f t="shared" si="3"/>
        <v>0</v>
      </c>
      <c r="G83" s="16">
        <f t="shared" si="10"/>
        <v>0.70498183315493446</v>
      </c>
      <c r="H83" s="1">
        <f t="shared" si="11"/>
        <v>0</v>
      </c>
      <c r="I83" s="8">
        <f>F83*1000/$B$14*8.314*$B$25/$B$7</f>
        <v>0</v>
      </c>
      <c r="J83" s="8">
        <f t="shared" si="12"/>
        <v>11866134.93351667</v>
      </c>
      <c r="K83" s="8">
        <f t="shared" si="4"/>
        <v>11866134.93351667</v>
      </c>
      <c r="L83" s="8">
        <f t="shared" si="5"/>
        <v>4450.2313690854671</v>
      </c>
      <c r="M83">
        <f t="shared" si="6"/>
        <v>140.9963666309869</v>
      </c>
      <c r="N83" s="8">
        <f t="shared" si="7"/>
        <v>1.398081417589375</v>
      </c>
      <c r="O83" s="1">
        <f>J83*$B$7/G83/1000*$B$12/8.314</f>
        <v>293.14999999999998</v>
      </c>
      <c r="P83">
        <f>IF(F83&gt;0,I83*$B$7/F83/1000*$B$14/8.314,0)</f>
        <v>0</v>
      </c>
      <c r="Q83">
        <f t="shared" si="8"/>
        <v>293.14999999999998</v>
      </c>
    </row>
    <row r="84" spans="1:17" x14ac:dyDescent="0.25">
      <c r="A84" s="1">
        <f t="shared" si="9"/>
        <v>0.65</v>
      </c>
      <c r="B84">
        <v>39</v>
      </c>
      <c r="C84">
        <f t="shared" si="0"/>
        <v>19500</v>
      </c>
      <c r="D84" s="1">
        <f t="shared" si="1"/>
        <v>308.66312649164678</v>
      </c>
      <c r="E84" s="1">
        <f t="shared" si="2"/>
        <v>0.3</v>
      </c>
      <c r="F84" s="16">
        <f t="shared" si="3"/>
        <v>0</v>
      </c>
      <c r="G84" s="16">
        <f t="shared" si="10"/>
        <v>-0.69309958443444053</v>
      </c>
      <c r="H84" s="1">
        <f t="shared" si="11"/>
        <v>0</v>
      </c>
      <c r="I84" s="8">
        <f>F84*1000/$B$14*8.314*$B$25/$B$7</f>
        <v>0</v>
      </c>
      <c r="J84" s="8">
        <f t="shared" si="12"/>
        <v>-11666134.933516672</v>
      </c>
      <c r="K84" s="8">
        <f t="shared" si="4"/>
        <v>-11666134.933516672</v>
      </c>
      <c r="L84" s="8">
        <f t="shared" si="5"/>
        <v>-4450.2313690854671</v>
      </c>
      <c r="M84">
        <f t="shared" si="6"/>
        <v>-138.61991688688809</v>
      </c>
      <c r="N84" s="8">
        <f t="shared" si="7"/>
        <v>-1.398081417589375</v>
      </c>
      <c r="O84" s="1">
        <f>J84*$B$7/G84/1000*$B$12/8.314</f>
        <v>293.15000000000003</v>
      </c>
      <c r="P84">
        <f>IF(F84&gt;0,I84*$B$7/F84/1000*$B$14/8.314,0)</f>
        <v>0</v>
      </c>
      <c r="Q84">
        <f t="shared" si="8"/>
        <v>293.15000000000003</v>
      </c>
    </row>
    <row r="85" spans="1:17" x14ac:dyDescent="0.25">
      <c r="A85" s="1">
        <f t="shared" si="9"/>
        <v>0.66666666666666663</v>
      </c>
      <c r="B85">
        <v>40</v>
      </c>
      <c r="C85">
        <f t="shared" si="0"/>
        <v>20000</v>
      </c>
      <c r="D85" s="1">
        <f t="shared" si="1"/>
        <v>309.06089896579152</v>
      </c>
      <c r="E85" s="1">
        <f t="shared" si="2"/>
        <v>0.3</v>
      </c>
      <c r="F85" s="16">
        <f t="shared" si="3"/>
        <v>0</v>
      </c>
      <c r="G85" s="16">
        <f t="shared" si="10"/>
        <v>0.70498183315493446</v>
      </c>
      <c r="H85" s="1">
        <f t="shared" si="11"/>
        <v>0</v>
      </c>
      <c r="I85" s="8">
        <f>F85*1000/$B$14*8.314*$B$25/$B$7</f>
        <v>0</v>
      </c>
      <c r="J85" s="8">
        <f t="shared" si="12"/>
        <v>11866134.93351667</v>
      </c>
      <c r="K85" s="8">
        <f t="shared" si="4"/>
        <v>11866134.93351667</v>
      </c>
      <c r="L85" s="8">
        <f t="shared" si="5"/>
        <v>4450.2313690854671</v>
      </c>
      <c r="M85">
        <f t="shared" si="6"/>
        <v>140.9963666309869</v>
      </c>
      <c r="N85" s="8">
        <f t="shared" si="7"/>
        <v>1.398081417589375</v>
      </c>
      <c r="O85" s="1">
        <f>J85*$B$7/G85/1000*$B$12/8.314</f>
        <v>293.14999999999998</v>
      </c>
      <c r="P85">
        <f>IF(F85&gt;0,I85*$B$7/F85/1000*$B$14/8.314,0)</f>
        <v>0</v>
      </c>
      <c r="Q85">
        <f t="shared" si="8"/>
        <v>293.14999999999998</v>
      </c>
    </row>
    <row r="86" spans="1:17" x14ac:dyDescent="0.25">
      <c r="A86" s="1">
        <f t="shared" si="9"/>
        <v>0.68333333333333335</v>
      </c>
      <c r="B86">
        <v>41</v>
      </c>
      <c r="C86">
        <f t="shared" si="0"/>
        <v>20500</v>
      </c>
      <c r="D86" s="1">
        <f t="shared" si="1"/>
        <v>309.45867143993632</v>
      </c>
      <c r="E86" s="1">
        <f t="shared" si="2"/>
        <v>0.3</v>
      </c>
      <c r="F86" s="16">
        <f t="shared" si="3"/>
        <v>0</v>
      </c>
      <c r="G86" s="16">
        <f t="shared" si="10"/>
        <v>-0.69309958443444053</v>
      </c>
      <c r="H86" s="1">
        <f t="shared" si="11"/>
        <v>0</v>
      </c>
      <c r="I86" s="8">
        <f>F86*1000/$B$14*8.314*$B$25/$B$7</f>
        <v>0</v>
      </c>
      <c r="J86" s="8">
        <f t="shared" si="12"/>
        <v>-11666134.933516672</v>
      </c>
      <c r="K86" s="8">
        <f t="shared" si="4"/>
        <v>-11666134.933516672</v>
      </c>
      <c r="L86" s="8">
        <f t="shared" si="5"/>
        <v>-4450.2313690854671</v>
      </c>
      <c r="M86">
        <f t="shared" si="6"/>
        <v>-138.61991688688809</v>
      </c>
      <c r="N86" s="8">
        <f t="shared" si="7"/>
        <v>-1.398081417589375</v>
      </c>
      <c r="O86" s="1">
        <f>J86*$B$7/G86/1000*$B$12/8.314</f>
        <v>293.15000000000003</v>
      </c>
      <c r="P86">
        <f>IF(F86&gt;0,I86*$B$7/F86/1000*$B$14/8.314,0)</f>
        <v>0</v>
      </c>
      <c r="Q86">
        <f t="shared" si="8"/>
        <v>293.15000000000003</v>
      </c>
    </row>
    <row r="87" spans="1:17" x14ac:dyDescent="0.25">
      <c r="A87" s="1">
        <f t="shared" si="9"/>
        <v>0.7</v>
      </c>
      <c r="B87">
        <v>42</v>
      </c>
      <c r="C87">
        <f t="shared" si="0"/>
        <v>21000</v>
      </c>
      <c r="D87" s="1">
        <f t="shared" si="1"/>
        <v>309.85644391408113</v>
      </c>
      <c r="E87" s="1">
        <f t="shared" si="2"/>
        <v>0.3</v>
      </c>
      <c r="F87" s="16">
        <f t="shared" si="3"/>
        <v>0</v>
      </c>
      <c r="G87" s="16">
        <f t="shared" si="10"/>
        <v>0.70498183315493446</v>
      </c>
      <c r="H87" s="1">
        <f t="shared" si="11"/>
        <v>0</v>
      </c>
      <c r="I87" s="8">
        <f>F87*1000/$B$14*8.314*$B$25/$B$7</f>
        <v>0</v>
      </c>
      <c r="J87" s="8">
        <f t="shared" si="12"/>
        <v>11866134.93351667</v>
      </c>
      <c r="K87" s="8">
        <f t="shared" si="4"/>
        <v>11866134.93351667</v>
      </c>
      <c r="L87" s="8">
        <f t="shared" si="5"/>
        <v>4450.2313690854671</v>
      </c>
      <c r="M87">
        <f t="shared" si="6"/>
        <v>140.9963666309869</v>
      </c>
      <c r="N87" s="8">
        <f t="shared" si="7"/>
        <v>1.398081417589375</v>
      </c>
      <c r="O87" s="1">
        <f>J87*$B$7/G87/1000*$B$12/8.314</f>
        <v>293.14999999999998</v>
      </c>
      <c r="P87">
        <f>IF(F87&gt;0,I87*$B$7/F87/1000*$B$14/8.314,0)</f>
        <v>0</v>
      </c>
      <c r="Q87">
        <f t="shared" si="8"/>
        <v>293.14999999999998</v>
      </c>
    </row>
    <row r="88" spans="1:17" x14ac:dyDescent="0.25">
      <c r="A88" s="1">
        <f t="shared" si="9"/>
        <v>0.71666666666666667</v>
      </c>
      <c r="B88">
        <v>43</v>
      </c>
      <c r="C88">
        <f t="shared" si="0"/>
        <v>21500</v>
      </c>
      <c r="D88" s="1">
        <f t="shared" si="1"/>
        <v>310.25421638822593</v>
      </c>
      <c r="E88" s="1">
        <f t="shared" si="2"/>
        <v>0.3</v>
      </c>
      <c r="F88" s="16">
        <f t="shared" si="3"/>
        <v>0</v>
      </c>
      <c r="G88" s="16">
        <f t="shared" si="10"/>
        <v>-0.69309958443444053</v>
      </c>
      <c r="H88" s="1">
        <f t="shared" si="11"/>
        <v>0</v>
      </c>
      <c r="I88" s="8">
        <f>F88*1000/$B$14*8.314*$B$25/$B$7</f>
        <v>0</v>
      </c>
      <c r="J88" s="8">
        <f t="shared" si="12"/>
        <v>-11666134.933516672</v>
      </c>
      <c r="K88" s="8">
        <f t="shared" si="4"/>
        <v>-11666134.933516672</v>
      </c>
      <c r="L88" s="8">
        <f t="shared" si="5"/>
        <v>-4450.2313690854671</v>
      </c>
      <c r="M88">
        <f t="shared" si="6"/>
        <v>-138.61991688688809</v>
      </c>
      <c r="N88" s="8">
        <f t="shared" si="7"/>
        <v>-1.398081417589375</v>
      </c>
      <c r="O88" s="1">
        <f>J88*$B$7/G88/1000*$B$12/8.314</f>
        <v>293.15000000000003</v>
      </c>
      <c r="P88">
        <f>IF(F88&gt;0,I88*$B$7/F88/1000*$B$14/8.314,0)</f>
        <v>0</v>
      </c>
      <c r="Q88">
        <f t="shared" si="8"/>
        <v>293.15000000000003</v>
      </c>
    </row>
    <row r="89" spans="1:17" x14ac:dyDescent="0.25">
      <c r="A89" s="1">
        <f t="shared" si="9"/>
        <v>0.73333333333333328</v>
      </c>
      <c r="B89">
        <v>44</v>
      </c>
      <c r="C89">
        <f t="shared" si="0"/>
        <v>22000</v>
      </c>
      <c r="D89" s="1">
        <f t="shared" si="1"/>
        <v>310.65198886237067</v>
      </c>
      <c r="E89" s="1">
        <f t="shared" si="2"/>
        <v>0.3</v>
      </c>
      <c r="F89" s="16">
        <f t="shared" si="3"/>
        <v>0</v>
      </c>
      <c r="G89" s="16">
        <f t="shared" si="10"/>
        <v>0.70498183315493446</v>
      </c>
      <c r="H89" s="1">
        <f t="shared" si="11"/>
        <v>0</v>
      </c>
      <c r="I89" s="8">
        <f>F89*1000/$B$14*8.314*$B$25/$B$7</f>
        <v>0</v>
      </c>
      <c r="J89" s="8">
        <f t="shared" si="12"/>
        <v>11866134.93351667</v>
      </c>
      <c r="K89" s="8">
        <f t="shared" si="4"/>
        <v>11866134.93351667</v>
      </c>
      <c r="L89" s="8">
        <f t="shared" si="5"/>
        <v>4450.2313690854671</v>
      </c>
      <c r="M89">
        <f t="shared" si="6"/>
        <v>140.9963666309869</v>
      </c>
      <c r="N89" s="8">
        <f t="shared" si="7"/>
        <v>1.398081417589375</v>
      </c>
      <c r="O89" s="1">
        <f>J89*$B$7/G89/1000*$B$12/8.314</f>
        <v>293.14999999999998</v>
      </c>
      <c r="P89">
        <f>IF(F89&gt;0,I89*$B$7/F89/1000*$B$14/8.314,0)</f>
        <v>0</v>
      </c>
      <c r="Q89">
        <f t="shared" si="8"/>
        <v>293.14999999999998</v>
      </c>
    </row>
    <row r="90" spans="1:17" x14ac:dyDescent="0.25">
      <c r="A90" s="1">
        <f t="shared" si="9"/>
        <v>0.75</v>
      </c>
      <c r="B90">
        <v>45</v>
      </c>
      <c r="C90">
        <f t="shared" si="0"/>
        <v>22500</v>
      </c>
      <c r="D90" s="1">
        <f t="shared" si="1"/>
        <v>311.04976133651547</v>
      </c>
      <c r="E90" s="1">
        <f t="shared" si="2"/>
        <v>0.3</v>
      </c>
      <c r="F90" s="16">
        <f t="shared" si="3"/>
        <v>0</v>
      </c>
      <c r="G90" s="16">
        <f t="shared" si="10"/>
        <v>-0.69309958443444053</v>
      </c>
      <c r="H90" s="1">
        <f t="shared" si="11"/>
        <v>0</v>
      </c>
      <c r="I90" s="8">
        <f>F90*1000/$B$14*8.314*$B$25/$B$7</f>
        <v>0</v>
      </c>
      <c r="J90" s="8">
        <f t="shared" si="12"/>
        <v>-11666134.933516672</v>
      </c>
      <c r="K90" s="8">
        <f t="shared" si="4"/>
        <v>-11666134.933516672</v>
      </c>
      <c r="L90" s="8">
        <f t="shared" si="5"/>
        <v>-4450.2313690854671</v>
      </c>
      <c r="M90">
        <f t="shared" si="6"/>
        <v>-138.61991688688809</v>
      </c>
      <c r="N90" s="8">
        <f t="shared" si="7"/>
        <v>-1.398081417589375</v>
      </c>
      <c r="O90" s="1">
        <f>J90*$B$7/G90/1000*$B$12/8.314</f>
        <v>293.15000000000003</v>
      </c>
      <c r="P90">
        <f>IF(F90&gt;0,I90*$B$7/F90/1000*$B$14/8.314,0)</f>
        <v>0</v>
      </c>
      <c r="Q90">
        <f t="shared" si="8"/>
        <v>293.15000000000003</v>
      </c>
    </row>
    <row r="91" spans="1:17" x14ac:dyDescent="0.25">
      <c r="A91" s="1">
        <f t="shared" si="9"/>
        <v>0.76666666666666672</v>
      </c>
      <c r="B91">
        <v>46</v>
      </c>
      <c r="C91">
        <f t="shared" si="0"/>
        <v>23000</v>
      </c>
      <c r="D91" s="1">
        <f t="shared" si="1"/>
        <v>311.44753381066027</v>
      </c>
      <c r="E91" s="1">
        <f t="shared" si="2"/>
        <v>0.3</v>
      </c>
      <c r="F91" s="16">
        <f t="shared" si="3"/>
        <v>0</v>
      </c>
      <c r="G91" s="16">
        <f t="shared" si="10"/>
        <v>0.70498183315493446</v>
      </c>
      <c r="H91" s="1">
        <f t="shared" si="11"/>
        <v>0</v>
      </c>
      <c r="I91" s="8">
        <f>F91*1000/$B$14*8.314*$B$25/$B$7</f>
        <v>0</v>
      </c>
      <c r="J91" s="8">
        <f t="shared" si="12"/>
        <v>11866134.93351667</v>
      </c>
      <c r="K91" s="8">
        <f t="shared" si="4"/>
        <v>11866134.93351667</v>
      </c>
      <c r="L91" s="8">
        <f t="shared" si="5"/>
        <v>4450.2313690854671</v>
      </c>
      <c r="M91">
        <f t="shared" si="6"/>
        <v>140.9963666309869</v>
      </c>
      <c r="N91" s="8">
        <f t="shared" si="7"/>
        <v>1.398081417589375</v>
      </c>
      <c r="O91" s="1">
        <f>J91*$B$7/G91/1000*$B$12/8.314</f>
        <v>293.14999999999998</v>
      </c>
      <c r="P91">
        <f>IF(F91&gt;0,I91*$B$7/F91/1000*$B$14/8.314,0)</f>
        <v>0</v>
      </c>
      <c r="Q91">
        <f t="shared" si="8"/>
        <v>293.14999999999998</v>
      </c>
    </row>
    <row r="92" spans="1:17" x14ac:dyDescent="0.25">
      <c r="A92" s="1">
        <f t="shared" si="9"/>
        <v>0.78333333333333333</v>
      </c>
      <c r="B92">
        <v>47</v>
      </c>
      <c r="C92">
        <f t="shared" si="0"/>
        <v>23500</v>
      </c>
      <c r="D92" s="1">
        <f t="shared" si="1"/>
        <v>311.84530628480508</v>
      </c>
      <c r="E92" s="1">
        <f t="shared" si="2"/>
        <v>0.3</v>
      </c>
      <c r="F92" s="16">
        <f t="shared" si="3"/>
        <v>0</v>
      </c>
      <c r="G92" s="16">
        <f t="shared" si="10"/>
        <v>-0.69309958443444053</v>
      </c>
      <c r="H92" s="1">
        <f t="shared" si="11"/>
        <v>0</v>
      </c>
      <c r="I92" s="8">
        <f>F92*1000/$B$14*8.314*$B$25/$B$7</f>
        <v>0</v>
      </c>
      <c r="J92" s="8">
        <f t="shared" si="12"/>
        <v>-11666134.933516672</v>
      </c>
      <c r="K92" s="8">
        <f t="shared" si="4"/>
        <v>-11666134.933516672</v>
      </c>
      <c r="L92" s="8">
        <f t="shared" si="5"/>
        <v>-4450.2313690854671</v>
      </c>
      <c r="M92">
        <f t="shared" si="6"/>
        <v>-138.61991688688809</v>
      </c>
      <c r="N92" s="8">
        <f t="shared" si="7"/>
        <v>-1.398081417589375</v>
      </c>
      <c r="O92" s="1">
        <f>J92*$B$7/G92/1000*$B$12/8.314</f>
        <v>293.15000000000003</v>
      </c>
      <c r="P92">
        <f>IF(F92&gt;0,I92*$B$7/F92/1000*$B$14/8.314,0)</f>
        <v>0</v>
      </c>
      <c r="Q92">
        <f t="shared" si="8"/>
        <v>293.15000000000003</v>
      </c>
    </row>
    <row r="93" spans="1:17" x14ac:dyDescent="0.25">
      <c r="A93" s="1">
        <f t="shared" si="9"/>
        <v>0.8</v>
      </c>
      <c r="B93">
        <v>48</v>
      </c>
      <c r="C93">
        <f t="shared" si="0"/>
        <v>24000</v>
      </c>
      <c r="D93" s="1">
        <f t="shared" si="1"/>
        <v>312.24307875894988</v>
      </c>
      <c r="E93" s="1">
        <f t="shared" si="2"/>
        <v>0.3</v>
      </c>
      <c r="F93" s="16">
        <f t="shared" si="3"/>
        <v>0</v>
      </c>
      <c r="G93" s="16">
        <f t="shared" si="10"/>
        <v>0.70498183315493446</v>
      </c>
      <c r="H93" s="1">
        <f t="shared" si="11"/>
        <v>0</v>
      </c>
      <c r="I93" s="8">
        <f>F93*1000/$B$14*8.314*$B$25/$B$7</f>
        <v>0</v>
      </c>
      <c r="J93" s="8">
        <f t="shared" si="12"/>
        <v>11866134.93351667</v>
      </c>
      <c r="K93" s="8">
        <f t="shared" si="4"/>
        <v>11866134.93351667</v>
      </c>
      <c r="L93" s="8">
        <f t="shared" si="5"/>
        <v>4450.2313690854671</v>
      </c>
      <c r="M93">
        <f t="shared" si="6"/>
        <v>140.9963666309869</v>
      </c>
      <c r="N93" s="8">
        <f t="shared" si="7"/>
        <v>1.398081417589375</v>
      </c>
      <c r="O93" s="1">
        <f>J93*$B$7/G93/1000*$B$12/8.314</f>
        <v>293.14999999999998</v>
      </c>
      <c r="P93">
        <f>IF(F93&gt;0,I93*$B$7/F93/1000*$B$14/8.314,0)</f>
        <v>0</v>
      </c>
      <c r="Q93">
        <f t="shared" si="8"/>
        <v>293.14999999999998</v>
      </c>
    </row>
    <row r="94" spans="1:17" x14ac:dyDescent="0.25">
      <c r="A94" s="1">
        <f t="shared" si="9"/>
        <v>0.81666666666666665</v>
      </c>
      <c r="B94">
        <v>49</v>
      </c>
      <c r="C94">
        <f t="shared" si="0"/>
        <v>24500</v>
      </c>
      <c r="D94" s="1">
        <f t="shared" si="1"/>
        <v>312.64085123309462</v>
      </c>
      <c r="E94" s="1">
        <f t="shared" si="2"/>
        <v>0.3</v>
      </c>
      <c r="F94" s="16">
        <f t="shared" si="3"/>
        <v>0</v>
      </c>
      <c r="G94" s="16">
        <f t="shared" si="10"/>
        <v>-0.69309958443444053</v>
      </c>
      <c r="H94" s="1">
        <f t="shared" si="11"/>
        <v>0</v>
      </c>
      <c r="I94" s="8">
        <f>F94*1000/$B$14*8.314*$B$25/$B$7</f>
        <v>0</v>
      </c>
      <c r="J94" s="8">
        <f t="shared" si="12"/>
        <v>-11666134.933516672</v>
      </c>
      <c r="K94" s="8">
        <f t="shared" si="4"/>
        <v>-11666134.933516672</v>
      </c>
      <c r="L94" s="8">
        <f t="shared" si="5"/>
        <v>-4450.2313690854671</v>
      </c>
      <c r="M94">
        <f t="shared" si="6"/>
        <v>-138.61991688688809</v>
      </c>
      <c r="N94" s="8">
        <f t="shared" si="7"/>
        <v>-1.398081417589375</v>
      </c>
      <c r="O94" s="1">
        <f>J94*$B$7/G94/1000*$B$12/8.314</f>
        <v>293.15000000000003</v>
      </c>
      <c r="P94">
        <f>IF(F94&gt;0,I94*$B$7/F94/1000*$B$14/8.314,0)</f>
        <v>0</v>
      </c>
      <c r="Q94">
        <f t="shared" si="8"/>
        <v>293.15000000000003</v>
      </c>
    </row>
    <row r="95" spans="1:17" x14ac:dyDescent="0.25">
      <c r="A95" s="1">
        <f t="shared" si="9"/>
        <v>0.83333333333333337</v>
      </c>
      <c r="B95">
        <v>50</v>
      </c>
      <c r="C95">
        <f t="shared" si="0"/>
        <v>25000</v>
      </c>
      <c r="D95" s="1">
        <f t="shared" si="1"/>
        <v>313.03862370723942</v>
      </c>
      <c r="E95" s="1">
        <f t="shared" si="2"/>
        <v>0.3</v>
      </c>
      <c r="F95" s="16">
        <f t="shared" si="3"/>
        <v>0</v>
      </c>
      <c r="G95" s="16">
        <f t="shared" si="10"/>
        <v>0.70498183315493446</v>
      </c>
      <c r="H95" s="1">
        <f t="shared" si="11"/>
        <v>0</v>
      </c>
      <c r="I95" s="8">
        <f>F95*1000/$B$14*8.314*$B$25/$B$7</f>
        <v>0</v>
      </c>
      <c r="J95" s="8">
        <f t="shared" si="12"/>
        <v>11866134.93351667</v>
      </c>
      <c r="K95" s="8">
        <f t="shared" si="4"/>
        <v>11866134.93351667</v>
      </c>
      <c r="L95" s="8">
        <f t="shared" si="5"/>
        <v>4450.2313690854671</v>
      </c>
      <c r="M95">
        <f t="shared" si="6"/>
        <v>140.9963666309869</v>
      </c>
      <c r="N95" s="8">
        <f t="shared" si="7"/>
        <v>1.398081417589375</v>
      </c>
      <c r="O95" s="1">
        <f>J95*$B$7/G95/1000*$B$12/8.314</f>
        <v>293.14999999999998</v>
      </c>
      <c r="P95">
        <f>IF(F95&gt;0,I95*$B$7/F95/1000*$B$14/8.314,0)</f>
        <v>0</v>
      </c>
      <c r="Q95">
        <f t="shared" si="8"/>
        <v>293.14999999999998</v>
      </c>
    </row>
    <row r="96" spans="1:17" x14ac:dyDescent="0.25">
      <c r="A96" s="1">
        <f t="shared" si="9"/>
        <v>0.85</v>
      </c>
      <c r="B96">
        <v>51</v>
      </c>
      <c r="C96">
        <f t="shared" si="0"/>
        <v>25500</v>
      </c>
      <c r="D96" s="1">
        <f t="shared" si="1"/>
        <v>313.43639618138423</v>
      </c>
      <c r="E96" s="1">
        <f t="shared" si="2"/>
        <v>0.3</v>
      </c>
      <c r="F96" s="16">
        <f t="shared" si="3"/>
        <v>0</v>
      </c>
      <c r="G96" s="16">
        <f t="shared" si="10"/>
        <v>-0.69309958443444053</v>
      </c>
      <c r="H96" s="1">
        <f t="shared" si="11"/>
        <v>0</v>
      </c>
      <c r="I96" s="8">
        <f>F96*1000/$B$14*8.314*$B$25/$B$7</f>
        <v>0</v>
      </c>
      <c r="J96" s="8">
        <f t="shared" si="12"/>
        <v>-11666134.933516672</v>
      </c>
      <c r="K96" s="8">
        <f t="shared" si="4"/>
        <v>-11666134.933516672</v>
      </c>
      <c r="L96" s="8">
        <f t="shared" si="5"/>
        <v>-4450.2313690854671</v>
      </c>
      <c r="M96">
        <f t="shared" si="6"/>
        <v>-138.61991688688809</v>
      </c>
      <c r="N96" s="8">
        <f t="shared" si="7"/>
        <v>-1.398081417589375</v>
      </c>
      <c r="O96" s="1">
        <f>J96*$B$7/G96/1000*$B$12/8.314</f>
        <v>293.15000000000003</v>
      </c>
      <c r="P96">
        <f>IF(F96&gt;0,I96*$B$7/F96/1000*$B$14/8.314,0)</f>
        <v>0</v>
      </c>
      <c r="Q96">
        <f t="shared" si="8"/>
        <v>293.15000000000003</v>
      </c>
    </row>
    <row r="97" spans="1:17" x14ac:dyDescent="0.25">
      <c r="A97" s="1">
        <f t="shared" si="9"/>
        <v>0.8666666666666667</v>
      </c>
      <c r="B97">
        <v>52</v>
      </c>
      <c r="C97">
        <f t="shared" si="0"/>
        <v>26000</v>
      </c>
      <c r="D97" s="1">
        <f t="shared" si="1"/>
        <v>313.83416865552903</v>
      </c>
      <c r="E97" s="1">
        <f t="shared" si="2"/>
        <v>0.3</v>
      </c>
      <c r="F97" s="16">
        <f t="shared" si="3"/>
        <v>0</v>
      </c>
      <c r="G97" s="16">
        <f t="shared" si="10"/>
        <v>0.70498183315493446</v>
      </c>
      <c r="H97" s="1">
        <f t="shared" si="11"/>
        <v>0</v>
      </c>
      <c r="I97" s="8">
        <f>F97*1000/$B$14*8.314*$B$25/$B$7</f>
        <v>0</v>
      </c>
      <c r="J97" s="8">
        <f t="shared" si="12"/>
        <v>11866134.93351667</v>
      </c>
      <c r="K97" s="8">
        <f t="shared" si="4"/>
        <v>11866134.93351667</v>
      </c>
      <c r="L97" s="8">
        <f t="shared" si="5"/>
        <v>4450.2313690854671</v>
      </c>
      <c r="M97">
        <f t="shared" si="6"/>
        <v>140.9963666309869</v>
      </c>
      <c r="N97" s="8">
        <f t="shared" si="7"/>
        <v>1.398081417589375</v>
      </c>
      <c r="O97" s="1">
        <f>J97*$B$7/G97/1000*$B$12/8.314</f>
        <v>293.14999999999998</v>
      </c>
      <c r="P97">
        <f>IF(F97&gt;0,I97*$B$7/F97/1000*$B$14/8.314,0)</f>
        <v>0</v>
      </c>
      <c r="Q97">
        <f t="shared" si="8"/>
        <v>293.14999999999998</v>
      </c>
    </row>
    <row r="98" spans="1:17" x14ac:dyDescent="0.25">
      <c r="A98" s="1">
        <f t="shared" si="9"/>
        <v>0.8833333333333333</v>
      </c>
      <c r="B98">
        <v>53</v>
      </c>
      <c r="C98">
        <f t="shared" si="0"/>
        <v>26500</v>
      </c>
      <c r="D98" s="1">
        <f t="shared" si="1"/>
        <v>314.23194112967383</v>
      </c>
      <c r="E98" s="1">
        <f t="shared" si="2"/>
        <v>0.3</v>
      </c>
      <c r="F98" s="16">
        <f t="shared" si="3"/>
        <v>0</v>
      </c>
      <c r="G98" s="16">
        <f t="shared" si="10"/>
        <v>-0.69309958443444053</v>
      </c>
      <c r="H98" s="1">
        <f t="shared" si="11"/>
        <v>0</v>
      </c>
      <c r="I98" s="8">
        <f>F98*1000/$B$14*8.314*$B$25/$B$7</f>
        <v>0</v>
      </c>
      <c r="J98" s="8">
        <f t="shared" si="12"/>
        <v>-11666134.933516672</v>
      </c>
      <c r="K98" s="8">
        <f t="shared" si="4"/>
        <v>-11666134.933516672</v>
      </c>
      <c r="L98" s="8">
        <f t="shared" si="5"/>
        <v>-4450.2313690854671</v>
      </c>
      <c r="M98">
        <f t="shared" si="6"/>
        <v>-138.61991688688809</v>
      </c>
      <c r="N98" s="8">
        <f t="shared" si="7"/>
        <v>-1.398081417589375</v>
      </c>
      <c r="O98" s="1">
        <f>J98*$B$7/G98/1000*$B$12/8.314</f>
        <v>293.15000000000003</v>
      </c>
      <c r="P98">
        <f>IF(F98&gt;0,I98*$B$7/F98/1000*$B$14/8.314,0)</f>
        <v>0</v>
      </c>
      <c r="Q98">
        <f t="shared" si="8"/>
        <v>293.15000000000003</v>
      </c>
    </row>
    <row r="99" spans="1:17" x14ac:dyDescent="0.25">
      <c r="A99" s="1">
        <f t="shared" si="9"/>
        <v>0.9</v>
      </c>
      <c r="B99">
        <v>54</v>
      </c>
      <c r="C99">
        <f t="shared" si="0"/>
        <v>27000</v>
      </c>
      <c r="D99" s="1">
        <f t="shared" si="1"/>
        <v>314.62971360381857</v>
      </c>
      <c r="E99" s="1">
        <f t="shared" si="2"/>
        <v>0.3</v>
      </c>
      <c r="F99" s="16">
        <f t="shared" si="3"/>
        <v>0</v>
      </c>
      <c r="G99" s="16">
        <f t="shared" si="10"/>
        <v>0.70498183315493446</v>
      </c>
      <c r="H99" s="1">
        <f t="shared" si="11"/>
        <v>0</v>
      </c>
      <c r="I99" s="8">
        <f>F99*1000/$B$14*8.314*$B$25/$B$7</f>
        <v>0</v>
      </c>
      <c r="J99" s="8">
        <f t="shared" si="12"/>
        <v>11866134.93351667</v>
      </c>
      <c r="K99" s="8">
        <f t="shared" si="4"/>
        <v>11866134.93351667</v>
      </c>
      <c r="L99" s="8">
        <f t="shared" si="5"/>
        <v>4450.2313690854671</v>
      </c>
      <c r="M99">
        <f t="shared" si="6"/>
        <v>140.9963666309869</v>
      </c>
      <c r="N99" s="8">
        <f t="shared" si="7"/>
        <v>1.398081417589375</v>
      </c>
      <c r="O99" s="1">
        <f>J99*$B$7/G99/1000*$B$12/8.314</f>
        <v>293.14999999999998</v>
      </c>
      <c r="P99">
        <f>IF(F99&gt;0,I99*$B$7/F99/1000*$B$14/8.314,0)</f>
        <v>0</v>
      </c>
      <c r="Q99">
        <f t="shared" si="8"/>
        <v>293.14999999999998</v>
      </c>
    </row>
    <row r="100" spans="1:17" x14ac:dyDescent="0.25">
      <c r="A100" s="1">
        <f t="shared" si="9"/>
        <v>0.91666666666666663</v>
      </c>
      <c r="B100">
        <v>55</v>
      </c>
      <c r="C100">
        <f t="shared" si="0"/>
        <v>27500</v>
      </c>
      <c r="D100" s="1">
        <f t="shared" si="1"/>
        <v>315.02748607796337</v>
      </c>
      <c r="E100" s="1">
        <f t="shared" si="2"/>
        <v>0.3</v>
      </c>
      <c r="F100" s="16">
        <f t="shared" si="3"/>
        <v>0</v>
      </c>
      <c r="G100" s="16">
        <f t="shared" si="10"/>
        <v>-0.69309958443444053</v>
      </c>
      <c r="H100" s="1">
        <f t="shared" si="11"/>
        <v>0</v>
      </c>
      <c r="I100" s="8">
        <f>F100*1000/$B$14*8.314*$B$25/$B$7</f>
        <v>0</v>
      </c>
      <c r="J100" s="8">
        <f t="shared" si="12"/>
        <v>-11666134.933516672</v>
      </c>
      <c r="K100" s="8">
        <f t="shared" si="4"/>
        <v>-11666134.933516672</v>
      </c>
      <c r="L100" s="8">
        <f t="shared" si="5"/>
        <v>-4450.2313690854671</v>
      </c>
      <c r="M100">
        <f t="shared" si="6"/>
        <v>-138.61991688688809</v>
      </c>
      <c r="N100" s="8">
        <f t="shared" si="7"/>
        <v>-1.398081417589375</v>
      </c>
      <c r="O100" s="1">
        <f>J100*$B$7/G100/1000*$B$12/8.314</f>
        <v>293.15000000000003</v>
      </c>
      <c r="P100">
        <f>IF(F100&gt;0,I100*$B$7/F100/1000*$B$14/8.314,0)</f>
        <v>0</v>
      </c>
      <c r="Q100">
        <f t="shared" si="8"/>
        <v>293.15000000000003</v>
      </c>
    </row>
    <row r="101" spans="1:17" x14ac:dyDescent="0.25">
      <c r="A101" s="1">
        <f t="shared" si="9"/>
        <v>0.93333333333333335</v>
      </c>
      <c r="B101">
        <v>56</v>
      </c>
      <c r="C101">
        <f t="shared" si="0"/>
        <v>28000</v>
      </c>
      <c r="D101" s="1">
        <f t="shared" si="1"/>
        <v>315.42525855210818</v>
      </c>
      <c r="E101" s="1">
        <f t="shared" si="2"/>
        <v>0.3</v>
      </c>
      <c r="F101" s="16">
        <f t="shared" si="3"/>
        <v>0</v>
      </c>
      <c r="G101" s="16">
        <f t="shared" si="10"/>
        <v>0.70498183315493446</v>
      </c>
      <c r="H101" s="1">
        <f t="shared" si="11"/>
        <v>0</v>
      </c>
      <c r="I101" s="8">
        <f>F101*1000/$B$14*8.314*$B$25/$B$7</f>
        <v>0</v>
      </c>
      <c r="J101" s="8">
        <f t="shared" si="12"/>
        <v>11866134.93351667</v>
      </c>
      <c r="K101" s="8">
        <f t="shared" si="4"/>
        <v>11866134.93351667</v>
      </c>
      <c r="L101" s="8">
        <f t="shared" si="5"/>
        <v>4450.2313690854671</v>
      </c>
      <c r="M101">
        <f t="shared" si="6"/>
        <v>140.9963666309869</v>
      </c>
      <c r="N101" s="8">
        <f t="shared" si="7"/>
        <v>1.398081417589375</v>
      </c>
      <c r="O101" s="1">
        <f>J101*$B$7/G101/1000*$B$12/8.314</f>
        <v>293.14999999999998</v>
      </c>
      <c r="P101">
        <f>IF(F101&gt;0,I101*$B$7/F101/1000*$B$14/8.314,0)</f>
        <v>0</v>
      </c>
      <c r="Q101">
        <f t="shared" si="8"/>
        <v>293.14999999999998</v>
      </c>
    </row>
    <row r="102" spans="1:17" x14ac:dyDescent="0.25">
      <c r="B102">
        <v>57</v>
      </c>
      <c r="C102">
        <f t="shared" si="0"/>
        <v>28500</v>
      </c>
      <c r="D102" s="1">
        <f t="shared" si="1"/>
        <v>315.82303102625298</v>
      </c>
      <c r="E102" s="1">
        <f t="shared" si="2"/>
        <v>0.3</v>
      </c>
      <c r="F102" s="16">
        <f t="shared" si="3"/>
        <v>0</v>
      </c>
      <c r="G102" s="16">
        <f t="shared" si="10"/>
        <v>-0.69309958443444053</v>
      </c>
      <c r="H102" s="1">
        <f t="shared" si="11"/>
        <v>0</v>
      </c>
      <c r="I102" s="8">
        <f>F102*1000/$B$14*8.314*$B$25/$B$7</f>
        <v>0</v>
      </c>
      <c r="J102" s="8">
        <f t="shared" si="12"/>
        <v>-11666134.933516672</v>
      </c>
      <c r="K102" s="8">
        <f t="shared" si="4"/>
        <v>-11666134.933516672</v>
      </c>
      <c r="L102" s="8">
        <f t="shared" si="5"/>
        <v>-4450.2313690854671</v>
      </c>
      <c r="M102">
        <f t="shared" si="6"/>
        <v>-138.61991688688809</v>
      </c>
      <c r="N102" s="8">
        <f t="shared" si="7"/>
        <v>-1.398081417589375</v>
      </c>
      <c r="O102" s="1">
        <f>J102*$B$7/G102/1000*$B$12/8.314</f>
        <v>293.15000000000003</v>
      </c>
      <c r="P102">
        <f>IF(F102&gt;0,I102*$B$7/F102/1000*$B$14/8.314,0)</f>
        <v>0</v>
      </c>
      <c r="Q102">
        <f t="shared" si="8"/>
        <v>293.15000000000003</v>
      </c>
    </row>
    <row r="103" spans="1:17" x14ac:dyDescent="0.25">
      <c r="B103">
        <v>58</v>
      </c>
      <c r="C103">
        <f t="shared" si="0"/>
        <v>29000</v>
      </c>
      <c r="D103" s="1">
        <f t="shared" si="1"/>
        <v>316.22080350039778</v>
      </c>
      <c r="E103" s="1">
        <f t="shared" si="2"/>
        <v>0.3</v>
      </c>
      <c r="F103" s="16">
        <f t="shared" si="3"/>
        <v>0</v>
      </c>
      <c r="G103" s="16">
        <f t="shared" si="10"/>
        <v>0.70498183315493446</v>
      </c>
      <c r="H103" s="1">
        <f t="shared" si="11"/>
        <v>0</v>
      </c>
      <c r="I103" s="8">
        <f>F103*1000/$B$14*8.314*$B$25/$B$7</f>
        <v>0</v>
      </c>
      <c r="J103" s="8">
        <f t="shared" si="12"/>
        <v>11866134.93351667</v>
      </c>
      <c r="K103" s="8">
        <f t="shared" si="4"/>
        <v>11866134.93351667</v>
      </c>
      <c r="L103" s="8">
        <f t="shared" si="5"/>
        <v>4450.2313690854671</v>
      </c>
      <c r="M103">
        <f t="shared" si="6"/>
        <v>140.9963666309869</v>
      </c>
      <c r="N103" s="8">
        <f t="shared" si="7"/>
        <v>1.398081417589375</v>
      </c>
      <c r="O103" s="1">
        <f>J103*$B$7/G103/1000*$B$12/8.314</f>
        <v>293.14999999999998</v>
      </c>
      <c r="P103">
        <f>IF(F103&gt;0,I103*$B$7/F103/1000*$B$14/8.314,0)</f>
        <v>0</v>
      </c>
      <c r="Q103">
        <f t="shared" si="8"/>
        <v>293.14999999999998</v>
      </c>
    </row>
    <row r="104" spans="1:17" x14ac:dyDescent="0.25">
      <c r="B104">
        <v>59</v>
      </c>
      <c r="C104">
        <f t="shared" si="0"/>
        <v>29500</v>
      </c>
      <c r="D104" s="1">
        <f t="shared" si="1"/>
        <v>316.61857597454252</v>
      </c>
      <c r="E104" s="1">
        <f t="shared" si="2"/>
        <v>0.3</v>
      </c>
      <c r="F104" s="16">
        <f t="shared" si="3"/>
        <v>0</v>
      </c>
      <c r="G104" s="16">
        <f t="shared" si="10"/>
        <v>-0.69309958443444053</v>
      </c>
      <c r="H104" s="1">
        <f t="shared" si="11"/>
        <v>0</v>
      </c>
      <c r="I104" s="8">
        <f>F104*1000/$B$14*8.314*$B$25/$B$7</f>
        <v>0</v>
      </c>
      <c r="J104" s="8">
        <f t="shared" si="12"/>
        <v>-11666134.933516672</v>
      </c>
      <c r="K104" s="8">
        <f t="shared" si="4"/>
        <v>-11666134.933516672</v>
      </c>
      <c r="L104" s="8">
        <f t="shared" si="5"/>
        <v>-4450.2313690854671</v>
      </c>
      <c r="M104">
        <f t="shared" si="6"/>
        <v>-138.61991688688809</v>
      </c>
      <c r="N104" s="8">
        <f t="shared" si="7"/>
        <v>-1.398081417589375</v>
      </c>
      <c r="O104" s="1">
        <f>J104*$B$7/G104/1000*$B$12/8.314</f>
        <v>293.15000000000003</v>
      </c>
      <c r="P104">
        <f>IF(F104&gt;0,I104*$B$7/F104/1000*$B$14/8.314,0)</f>
        <v>0</v>
      </c>
      <c r="Q104">
        <f t="shared" si="8"/>
        <v>293.15000000000003</v>
      </c>
    </row>
    <row r="105" spans="1:17" x14ac:dyDescent="0.25">
      <c r="B105">
        <v>60</v>
      </c>
      <c r="C105">
        <f t="shared" si="0"/>
        <v>30000</v>
      </c>
      <c r="D105" s="1">
        <f t="shared" si="1"/>
        <v>317.01634844868732</v>
      </c>
      <c r="E105" s="1">
        <f t="shared" si="2"/>
        <v>0.3</v>
      </c>
      <c r="F105" s="16">
        <f t="shared" si="3"/>
        <v>0</v>
      </c>
      <c r="G105" s="16">
        <f t="shared" si="10"/>
        <v>0.70498183315493446</v>
      </c>
      <c r="H105" s="1">
        <f t="shared" si="11"/>
        <v>0</v>
      </c>
      <c r="I105" s="8">
        <f>F105*1000/$B$14*8.314*$B$25/$B$7</f>
        <v>0</v>
      </c>
      <c r="J105" s="8">
        <f t="shared" si="12"/>
        <v>11866134.93351667</v>
      </c>
      <c r="K105" s="8">
        <f t="shared" si="4"/>
        <v>11866134.93351667</v>
      </c>
      <c r="L105" s="8">
        <f t="shared" si="5"/>
        <v>4450.2313690854671</v>
      </c>
      <c r="M105">
        <f t="shared" si="6"/>
        <v>140.9963666309869</v>
      </c>
      <c r="N105" s="8">
        <f t="shared" si="7"/>
        <v>1.398081417589375</v>
      </c>
      <c r="O105" s="1">
        <f>J105*$B$7/G105/1000*$B$12/8.314</f>
        <v>293.14999999999998</v>
      </c>
      <c r="P105">
        <f>IF(F105&gt;0,I105*$B$7/F105/1000*$B$14/8.314,0)</f>
        <v>0</v>
      </c>
      <c r="Q105">
        <f t="shared" si="8"/>
        <v>293.14999999999998</v>
      </c>
    </row>
    <row r="106" spans="1:17" x14ac:dyDescent="0.25">
      <c r="B106">
        <v>61</v>
      </c>
      <c r="C106">
        <f t="shared" si="0"/>
        <v>30500</v>
      </c>
      <c r="D106" s="1">
        <f t="shared" si="1"/>
        <v>317.41412092283213</v>
      </c>
      <c r="E106" s="1">
        <f t="shared" si="2"/>
        <v>0.3</v>
      </c>
      <c r="F106" s="16">
        <f t="shared" si="3"/>
        <v>0</v>
      </c>
      <c r="G106" s="16">
        <f t="shared" si="10"/>
        <v>-0.69309958443444053</v>
      </c>
      <c r="H106" s="1">
        <f t="shared" si="11"/>
        <v>0</v>
      </c>
      <c r="I106" s="8">
        <f>F106*1000/$B$14*8.314*$B$25/$B$7</f>
        <v>0</v>
      </c>
      <c r="J106" s="8">
        <f t="shared" si="12"/>
        <v>-11666134.933516672</v>
      </c>
      <c r="K106" s="8">
        <f t="shared" si="4"/>
        <v>-11666134.933516672</v>
      </c>
      <c r="L106" s="8">
        <f t="shared" si="5"/>
        <v>-4450.2313690854671</v>
      </c>
      <c r="M106">
        <f t="shared" si="6"/>
        <v>-138.61991688688809</v>
      </c>
      <c r="N106" s="8">
        <f t="shared" si="7"/>
        <v>-1.398081417589375</v>
      </c>
      <c r="O106" s="1">
        <f>J106*$B$7/G106/1000*$B$12/8.314</f>
        <v>293.15000000000003</v>
      </c>
      <c r="P106">
        <f>IF(F106&gt;0,I106*$B$7/F106/1000*$B$14/8.314,0)</f>
        <v>0</v>
      </c>
      <c r="Q106">
        <f t="shared" si="8"/>
        <v>293.15000000000003</v>
      </c>
    </row>
    <row r="107" spans="1:17" x14ac:dyDescent="0.25">
      <c r="B107">
        <v>62</v>
      </c>
      <c r="C107">
        <f t="shared" si="0"/>
        <v>31000</v>
      </c>
      <c r="D107" s="1">
        <f t="shared" si="1"/>
        <v>317.81189339697693</v>
      </c>
      <c r="E107" s="1">
        <f t="shared" si="2"/>
        <v>0.3</v>
      </c>
      <c r="F107" s="16">
        <f t="shared" si="3"/>
        <v>0</v>
      </c>
      <c r="G107" s="16">
        <f t="shared" si="10"/>
        <v>0.70498183315493446</v>
      </c>
      <c r="H107" s="1">
        <f t="shared" si="11"/>
        <v>0</v>
      </c>
      <c r="I107" s="8">
        <f>F107*1000/$B$14*8.314*$B$25/$B$7</f>
        <v>0</v>
      </c>
      <c r="J107" s="8">
        <f t="shared" si="12"/>
        <v>11866134.93351667</v>
      </c>
      <c r="K107" s="8">
        <f t="shared" si="4"/>
        <v>11866134.93351667</v>
      </c>
      <c r="L107" s="8">
        <f t="shared" si="5"/>
        <v>4450.2313690854671</v>
      </c>
      <c r="M107">
        <f t="shared" si="6"/>
        <v>140.9963666309869</v>
      </c>
      <c r="N107" s="8">
        <f t="shared" si="7"/>
        <v>1.398081417589375</v>
      </c>
      <c r="O107" s="1">
        <f>J107*$B$7/G107/1000*$B$12/8.314</f>
        <v>293.14999999999998</v>
      </c>
      <c r="P107">
        <f>IF(F107&gt;0,I107*$B$7/F107/1000*$B$14/8.314,0)</f>
        <v>0</v>
      </c>
      <c r="Q107">
        <f t="shared" si="8"/>
        <v>293.14999999999998</v>
      </c>
    </row>
    <row r="108" spans="1:17" x14ac:dyDescent="0.25">
      <c r="B108">
        <v>63</v>
      </c>
      <c r="C108">
        <f t="shared" si="0"/>
        <v>31500</v>
      </c>
      <c r="D108" s="1">
        <f t="shared" si="1"/>
        <v>318.20966587112167</v>
      </c>
      <c r="E108" s="1">
        <f t="shared" si="2"/>
        <v>0.3</v>
      </c>
      <c r="F108" s="16">
        <f t="shared" si="3"/>
        <v>0</v>
      </c>
      <c r="G108" s="16">
        <f t="shared" si="10"/>
        <v>-0.69309958443444053</v>
      </c>
      <c r="H108" s="1">
        <f t="shared" si="11"/>
        <v>0</v>
      </c>
      <c r="I108" s="8">
        <f>F108*1000/$B$14*8.314*$B$25/$B$7</f>
        <v>0</v>
      </c>
      <c r="J108" s="8">
        <f t="shared" si="12"/>
        <v>-11666134.933516672</v>
      </c>
      <c r="K108" s="8">
        <f t="shared" si="4"/>
        <v>-11666134.933516672</v>
      </c>
      <c r="L108" s="8">
        <f t="shared" si="5"/>
        <v>-4450.2313690854671</v>
      </c>
      <c r="M108">
        <f t="shared" si="6"/>
        <v>-138.61991688688809</v>
      </c>
      <c r="N108" s="8">
        <f t="shared" si="7"/>
        <v>-1.398081417589375</v>
      </c>
      <c r="O108" s="1">
        <f>J108*$B$7/G108/1000*$B$12/8.314</f>
        <v>293.15000000000003</v>
      </c>
      <c r="P108">
        <f>IF(F108&gt;0,I108*$B$7/F108/1000*$B$14/8.314,0)</f>
        <v>0</v>
      </c>
      <c r="Q108">
        <f t="shared" si="8"/>
        <v>293.15000000000003</v>
      </c>
    </row>
    <row r="109" spans="1:17" x14ac:dyDescent="0.25">
      <c r="B109">
        <v>64</v>
      </c>
      <c r="C109">
        <f t="shared" si="0"/>
        <v>32000</v>
      </c>
      <c r="D109" s="1">
        <f t="shared" si="1"/>
        <v>318.60743834526647</v>
      </c>
      <c r="E109" s="1">
        <f t="shared" si="2"/>
        <v>0.3</v>
      </c>
      <c r="F109" s="16">
        <f t="shared" si="3"/>
        <v>0</v>
      </c>
      <c r="G109" s="16">
        <f t="shared" si="10"/>
        <v>0.70498183315493446</v>
      </c>
      <c r="H109" s="1">
        <f t="shared" si="11"/>
        <v>0</v>
      </c>
      <c r="I109" s="8">
        <f>F109*1000/$B$14*8.314*$B$25/$B$7</f>
        <v>0</v>
      </c>
      <c r="J109" s="8">
        <f t="shared" si="12"/>
        <v>11866134.93351667</v>
      </c>
      <c r="K109" s="8">
        <f t="shared" si="4"/>
        <v>11866134.93351667</v>
      </c>
      <c r="L109" s="8">
        <f t="shared" si="5"/>
        <v>4450.2313690854671</v>
      </c>
      <c r="M109">
        <f t="shared" si="6"/>
        <v>140.9963666309869</v>
      </c>
      <c r="N109" s="8">
        <f t="shared" si="7"/>
        <v>1.398081417589375</v>
      </c>
      <c r="O109" s="1">
        <f>J109*$B$7/G109/1000*$B$12/8.314</f>
        <v>293.14999999999998</v>
      </c>
      <c r="P109">
        <f>IF(F109&gt;0,I109*$B$7/F109/1000*$B$14/8.314,0)</f>
        <v>0</v>
      </c>
      <c r="Q109">
        <f t="shared" si="8"/>
        <v>293.14999999999998</v>
      </c>
    </row>
    <row r="110" spans="1:17" x14ac:dyDescent="0.25">
      <c r="B110">
        <v>65</v>
      </c>
      <c r="C110">
        <f t="shared" ref="C110:C173" si="13">$B$2*B110</f>
        <v>32500</v>
      </c>
      <c r="D110" s="1">
        <f t="shared" ref="D110:D173" si="14">IF(B110&lt;$B$27,$B$10+C110/$B$4/$B$8,$B$25)</f>
        <v>319.00521081941127</v>
      </c>
      <c r="E110" s="1">
        <f t="shared" ref="E110:E173" si="15">IF(B110&lt;$B$27,$B$8,$B$8-(C110-$B$8*$B$4*($B$25-$B$10))/$B$5)</f>
        <v>0.3</v>
      </c>
      <c r="F110" s="16">
        <f t="shared" ref="F110:F173" si="16">$B$8-E110</f>
        <v>0</v>
      </c>
      <c r="G110" s="16">
        <f t="shared" si="10"/>
        <v>-0.69309958443444053</v>
      </c>
      <c r="H110" s="1">
        <f t="shared" si="11"/>
        <v>0</v>
      </c>
      <c r="I110" s="8">
        <f>F110*1000/$B$14*8.314*$B$25/$B$7</f>
        <v>0</v>
      </c>
      <c r="J110" s="8">
        <f t="shared" si="12"/>
        <v>-11666134.933516672</v>
      </c>
      <c r="K110" s="8">
        <f t="shared" ref="K110:K173" si="17">J110+I110</f>
        <v>-11666134.933516672</v>
      </c>
      <c r="L110" s="8">
        <f t="shared" ref="L110:L173" si="18">IF((K110/$B$15-$B$11/$B$15)&gt;=0,SQRT(2 * (K110/$B$15-$B$11/$B$15)),-SQRT(-2 * (K110/$B$15-$B$11/$B$15)))</f>
        <v>-4450.2313690854671</v>
      </c>
      <c r="M110">
        <f t="shared" ref="M110:M173" si="19">(G110+H110)/$B$7</f>
        <v>-138.61991688688809</v>
      </c>
      <c r="N110" s="8">
        <f t="shared" ref="N110:N173" si="20">$B$13*L110</f>
        <v>-1.398081417589375</v>
      </c>
      <c r="O110" s="1">
        <f>J110*$B$7/G110/1000*$B$12/8.314</f>
        <v>293.15000000000003</v>
      </c>
      <c r="P110">
        <f>IF(F110&gt;0,I110*$B$7/F110/1000*$B$14/8.314,0)</f>
        <v>0</v>
      </c>
      <c r="Q110">
        <f t="shared" ref="Q110:Q173" si="21">(G110*O110+P110*F110)/(F110+G110)</f>
        <v>293.15000000000003</v>
      </c>
    </row>
    <row r="111" spans="1:17" x14ac:dyDescent="0.25">
      <c r="B111">
        <v>66</v>
      </c>
      <c r="C111">
        <f t="shared" si="13"/>
        <v>33000</v>
      </c>
      <c r="D111" s="1">
        <f t="shared" si="14"/>
        <v>319.40298329355608</v>
      </c>
      <c r="E111" s="1">
        <f t="shared" si="15"/>
        <v>0.3</v>
      </c>
      <c r="F111" s="16">
        <f t="shared" si="16"/>
        <v>0</v>
      </c>
      <c r="G111" s="16">
        <f t="shared" ref="G111:G174" si="22">G110-N110*G110/(G110+F110)</f>
        <v>0.70498183315493446</v>
      </c>
      <c r="H111" s="1">
        <f t="shared" ref="H111:H174" si="23">H110-H110/(H110+G110)*N110+F111-F110</f>
        <v>0</v>
      </c>
      <c r="I111" s="8">
        <f>F111*1000/$B$14*8.314*$B$25/$B$7</f>
        <v>0</v>
      </c>
      <c r="J111" s="8">
        <f t="shared" ref="J111:J174" si="24">G111*1000/$B$12*8.314*$B$10/$B$7</f>
        <v>11866134.93351667</v>
      </c>
      <c r="K111" s="8">
        <f t="shared" si="17"/>
        <v>11866134.93351667</v>
      </c>
      <c r="L111" s="8">
        <f t="shared" si="18"/>
        <v>4450.2313690854671</v>
      </c>
      <c r="M111">
        <f t="shared" si="19"/>
        <v>140.9963666309869</v>
      </c>
      <c r="N111" s="8">
        <f t="shared" si="20"/>
        <v>1.398081417589375</v>
      </c>
      <c r="O111" s="1">
        <f>J111*$B$7/G111/1000*$B$12/8.314</f>
        <v>293.14999999999998</v>
      </c>
      <c r="P111">
        <f>IF(F111&gt;0,I111*$B$7/F111/1000*$B$14/8.314,0)</f>
        <v>0</v>
      </c>
      <c r="Q111">
        <f t="shared" si="21"/>
        <v>293.14999999999998</v>
      </c>
    </row>
    <row r="112" spans="1:17" x14ac:dyDescent="0.25">
      <c r="B112">
        <v>67</v>
      </c>
      <c r="C112">
        <f t="shared" si="13"/>
        <v>33500</v>
      </c>
      <c r="D112" s="1">
        <f t="shared" si="14"/>
        <v>319.80075576770088</v>
      </c>
      <c r="E112" s="1">
        <f t="shared" si="15"/>
        <v>0.3</v>
      </c>
      <c r="F112" s="16">
        <f t="shared" si="16"/>
        <v>0</v>
      </c>
      <c r="G112" s="16">
        <f t="shared" si="22"/>
        <v>-0.69309958443444053</v>
      </c>
      <c r="H112" s="1">
        <f t="shared" si="23"/>
        <v>0</v>
      </c>
      <c r="I112" s="8">
        <f>F112*1000/$B$14*8.314*$B$25/$B$7</f>
        <v>0</v>
      </c>
      <c r="J112" s="8">
        <f t="shared" si="24"/>
        <v>-11666134.933516672</v>
      </c>
      <c r="K112" s="8">
        <f t="shared" si="17"/>
        <v>-11666134.933516672</v>
      </c>
      <c r="L112" s="8">
        <f t="shared" si="18"/>
        <v>-4450.2313690854671</v>
      </c>
      <c r="M112">
        <f t="shared" si="19"/>
        <v>-138.61991688688809</v>
      </c>
      <c r="N112" s="8">
        <f t="shared" si="20"/>
        <v>-1.398081417589375</v>
      </c>
      <c r="O112" s="1">
        <f>J112*$B$7/G112/1000*$B$12/8.314</f>
        <v>293.15000000000003</v>
      </c>
      <c r="P112">
        <f>IF(F112&gt;0,I112*$B$7/F112/1000*$B$14/8.314,0)</f>
        <v>0</v>
      </c>
      <c r="Q112">
        <f t="shared" si="21"/>
        <v>293.15000000000003</v>
      </c>
    </row>
    <row r="113" spans="2:17" x14ac:dyDescent="0.25">
      <c r="B113">
        <v>68</v>
      </c>
      <c r="C113">
        <f t="shared" si="13"/>
        <v>34000</v>
      </c>
      <c r="D113" s="1">
        <f t="shared" si="14"/>
        <v>320.19852824184562</v>
      </c>
      <c r="E113" s="1">
        <f t="shared" si="15"/>
        <v>0.3</v>
      </c>
      <c r="F113" s="16">
        <f t="shared" si="16"/>
        <v>0</v>
      </c>
      <c r="G113" s="16">
        <f t="shared" si="22"/>
        <v>0.70498183315493446</v>
      </c>
      <c r="H113" s="1">
        <f t="shared" si="23"/>
        <v>0</v>
      </c>
      <c r="I113" s="8">
        <f>F113*1000/$B$14*8.314*$B$25/$B$7</f>
        <v>0</v>
      </c>
      <c r="J113" s="8">
        <f t="shared" si="24"/>
        <v>11866134.93351667</v>
      </c>
      <c r="K113" s="8">
        <f t="shared" si="17"/>
        <v>11866134.93351667</v>
      </c>
      <c r="L113" s="8">
        <f t="shared" si="18"/>
        <v>4450.2313690854671</v>
      </c>
      <c r="M113">
        <f t="shared" si="19"/>
        <v>140.9963666309869</v>
      </c>
      <c r="N113" s="8">
        <f t="shared" si="20"/>
        <v>1.398081417589375</v>
      </c>
      <c r="O113" s="1">
        <f>J113*$B$7/G113/1000*$B$12/8.314</f>
        <v>293.14999999999998</v>
      </c>
      <c r="P113">
        <f>IF(F113&gt;0,I113*$B$7/F113/1000*$B$14/8.314,0)</f>
        <v>0</v>
      </c>
      <c r="Q113">
        <f t="shared" si="21"/>
        <v>293.14999999999998</v>
      </c>
    </row>
    <row r="114" spans="2:17" x14ac:dyDescent="0.25">
      <c r="B114">
        <v>69</v>
      </c>
      <c r="C114">
        <f t="shared" si="13"/>
        <v>34500</v>
      </c>
      <c r="D114" s="1">
        <f t="shared" si="14"/>
        <v>320.59630071599042</v>
      </c>
      <c r="E114" s="1">
        <f t="shared" si="15"/>
        <v>0.3</v>
      </c>
      <c r="F114" s="16">
        <f t="shared" si="16"/>
        <v>0</v>
      </c>
      <c r="G114" s="16">
        <f t="shared" si="22"/>
        <v>-0.69309958443444053</v>
      </c>
      <c r="H114" s="1">
        <f t="shared" si="23"/>
        <v>0</v>
      </c>
      <c r="I114" s="8">
        <f>F114*1000/$B$14*8.314*$B$25/$B$7</f>
        <v>0</v>
      </c>
      <c r="J114" s="8">
        <f t="shared" si="24"/>
        <v>-11666134.933516672</v>
      </c>
      <c r="K114" s="8">
        <f t="shared" si="17"/>
        <v>-11666134.933516672</v>
      </c>
      <c r="L114" s="8">
        <f t="shared" si="18"/>
        <v>-4450.2313690854671</v>
      </c>
      <c r="M114">
        <f t="shared" si="19"/>
        <v>-138.61991688688809</v>
      </c>
      <c r="N114" s="8">
        <f t="shared" si="20"/>
        <v>-1.398081417589375</v>
      </c>
      <c r="O114" s="1">
        <f>J114*$B$7/G114/1000*$B$12/8.314</f>
        <v>293.15000000000003</v>
      </c>
      <c r="P114">
        <f>IF(F114&gt;0,I114*$B$7/F114/1000*$B$14/8.314,0)</f>
        <v>0</v>
      </c>
      <c r="Q114">
        <f t="shared" si="21"/>
        <v>293.15000000000003</v>
      </c>
    </row>
    <row r="115" spans="2:17" x14ac:dyDescent="0.25">
      <c r="B115">
        <v>70</v>
      </c>
      <c r="C115">
        <f t="shared" si="13"/>
        <v>35000</v>
      </c>
      <c r="D115" s="1">
        <f t="shared" si="14"/>
        <v>320.99407319013523</v>
      </c>
      <c r="E115" s="1">
        <f t="shared" si="15"/>
        <v>0.3</v>
      </c>
      <c r="F115" s="16">
        <f t="shared" si="16"/>
        <v>0</v>
      </c>
      <c r="G115" s="16">
        <f t="shared" si="22"/>
        <v>0.70498183315493446</v>
      </c>
      <c r="H115" s="1">
        <f t="shared" si="23"/>
        <v>0</v>
      </c>
      <c r="I115" s="8">
        <f>F115*1000/$B$14*8.314*$B$25/$B$7</f>
        <v>0</v>
      </c>
      <c r="J115" s="8">
        <f t="shared" si="24"/>
        <v>11866134.93351667</v>
      </c>
      <c r="K115" s="8">
        <f t="shared" si="17"/>
        <v>11866134.93351667</v>
      </c>
      <c r="L115" s="8">
        <f t="shared" si="18"/>
        <v>4450.2313690854671</v>
      </c>
      <c r="M115">
        <f t="shared" si="19"/>
        <v>140.9963666309869</v>
      </c>
      <c r="N115" s="8">
        <f t="shared" si="20"/>
        <v>1.398081417589375</v>
      </c>
      <c r="O115" s="1">
        <f>J115*$B$7/G115/1000*$B$12/8.314</f>
        <v>293.14999999999998</v>
      </c>
      <c r="P115">
        <f>IF(F115&gt;0,I115*$B$7/F115/1000*$B$14/8.314,0)</f>
        <v>0</v>
      </c>
      <c r="Q115">
        <f t="shared" si="21"/>
        <v>293.14999999999998</v>
      </c>
    </row>
    <row r="116" spans="2:17" x14ac:dyDescent="0.25">
      <c r="B116">
        <v>71</v>
      </c>
      <c r="C116">
        <f t="shared" si="13"/>
        <v>35500</v>
      </c>
      <c r="D116" s="1">
        <f t="shared" si="14"/>
        <v>321.39184566428003</v>
      </c>
      <c r="E116" s="1">
        <f t="shared" si="15"/>
        <v>0.3</v>
      </c>
      <c r="F116" s="16">
        <f t="shared" si="16"/>
        <v>0</v>
      </c>
      <c r="G116" s="16">
        <f t="shared" si="22"/>
        <v>-0.69309958443444053</v>
      </c>
      <c r="H116" s="1">
        <f t="shared" si="23"/>
        <v>0</v>
      </c>
      <c r="I116" s="8">
        <f>F116*1000/$B$14*8.314*$B$25/$B$7</f>
        <v>0</v>
      </c>
      <c r="J116" s="8">
        <f t="shared" si="24"/>
        <v>-11666134.933516672</v>
      </c>
      <c r="K116" s="8">
        <f t="shared" si="17"/>
        <v>-11666134.933516672</v>
      </c>
      <c r="L116" s="8">
        <f t="shared" si="18"/>
        <v>-4450.2313690854671</v>
      </c>
      <c r="M116">
        <f t="shared" si="19"/>
        <v>-138.61991688688809</v>
      </c>
      <c r="N116" s="8">
        <f t="shared" si="20"/>
        <v>-1.398081417589375</v>
      </c>
      <c r="O116" s="1">
        <f>J116*$B$7/G116/1000*$B$12/8.314</f>
        <v>293.15000000000003</v>
      </c>
      <c r="P116">
        <f>IF(F116&gt;0,I116*$B$7/F116/1000*$B$14/8.314,0)</f>
        <v>0</v>
      </c>
      <c r="Q116">
        <f t="shared" si="21"/>
        <v>293.15000000000003</v>
      </c>
    </row>
    <row r="117" spans="2:17" x14ac:dyDescent="0.25">
      <c r="B117">
        <v>72</v>
      </c>
      <c r="C117">
        <f t="shared" si="13"/>
        <v>36000</v>
      </c>
      <c r="D117" s="1">
        <f t="shared" si="14"/>
        <v>321.78961813842483</v>
      </c>
      <c r="E117" s="1">
        <f t="shared" si="15"/>
        <v>0.3</v>
      </c>
      <c r="F117" s="16">
        <f t="shared" si="16"/>
        <v>0</v>
      </c>
      <c r="G117" s="16">
        <f t="shared" si="22"/>
        <v>0.70498183315493446</v>
      </c>
      <c r="H117" s="1">
        <f t="shared" si="23"/>
        <v>0</v>
      </c>
      <c r="I117" s="8">
        <f>F117*1000/$B$14*8.314*$B$25/$B$7</f>
        <v>0</v>
      </c>
      <c r="J117" s="8">
        <f t="shared" si="24"/>
        <v>11866134.93351667</v>
      </c>
      <c r="K117" s="8">
        <f t="shared" si="17"/>
        <v>11866134.93351667</v>
      </c>
      <c r="L117" s="8">
        <f t="shared" si="18"/>
        <v>4450.2313690854671</v>
      </c>
      <c r="M117">
        <f t="shared" si="19"/>
        <v>140.9963666309869</v>
      </c>
      <c r="N117" s="8">
        <f t="shared" si="20"/>
        <v>1.398081417589375</v>
      </c>
      <c r="O117" s="1">
        <f>J117*$B$7/G117/1000*$B$12/8.314</f>
        <v>293.14999999999998</v>
      </c>
      <c r="P117">
        <f>IF(F117&gt;0,I117*$B$7/F117/1000*$B$14/8.314,0)</f>
        <v>0</v>
      </c>
      <c r="Q117">
        <f t="shared" si="21"/>
        <v>293.14999999999998</v>
      </c>
    </row>
    <row r="118" spans="2:17" x14ac:dyDescent="0.25">
      <c r="B118">
        <v>73</v>
      </c>
      <c r="C118">
        <f t="shared" si="13"/>
        <v>36500</v>
      </c>
      <c r="D118" s="1">
        <f t="shared" si="14"/>
        <v>322.18739061256957</v>
      </c>
      <c r="E118" s="1">
        <f t="shared" si="15"/>
        <v>0.3</v>
      </c>
      <c r="F118" s="16">
        <f t="shared" si="16"/>
        <v>0</v>
      </c>
      <c r="G118" s="16">
        <f t="shared" si="22"/>
        <v>-0.69309958443444053</v>
      </c>
      <c r="H118" s="1">
        <f t="shared" si="23"/>
        <v>0</v>
      </c>
      <c r="I118" s="8">
        <f>F118*1000/$B$14*8.314*$B$25/$B$7</f>
        <v>0</v>
      </c>
      <c r="J118" s="8">
        <f t="shared" si="24"/>
        <v>-11666134.933516672</v>
      </c>
      <c r="K118" s="8">
        <f t="shared" si="17"/>
        <v>-11666134.933516672</v>
      </c>
      <c r="L118" s="8">
        <f t="shared" si="18"/>
        <v>-4450.2313690854671</v>
      </c>
      <c r="M118">
        <f t="shared" si="19"/>
        <v>-138.61991688688809</v>
      </c>
      <c r="N118" s="8">
        <f t="shared" si="20"/>
        <v>-1.398081417589375</v>
      </c>
      <c r="O118" s="1">
        <f>J118*$B$7/G118/1000*$B$12/8.314</f>
        <v>293.15000000000003</v>
      </c>
      <c r="P118">
        <f>IF(F118&gt;0,I118*$B$7/F118/1000*$B$14/8.314,0)</f>
        <v>0</v>
      </c>
      <c r="Q118">
        <f t="shared" si="21"/>
        <v>293.15000000000003</v>
      </c>
    </row>
    <row r="119" spans="2:17" x14ac:dyDescent="0.25">
      <c r="B119">
        <v>74</v>
      </c>
      <c r="C119">
        <f t="shared" si="13"/>
        <v>37000</v>
      </c>
      <c r="D119" s="1">
        <f t="shared" si="14"/>
        <v>322.58516308671437</v>
      </c>
      <c r="E119" s="1">
        <f t="shared" si="15"/>
        <v>0.3</v>
      </c>
      <c r="F119" s="16">
        <f t="shared" si="16"/>
        <v>0</v>
      </c>
      <c r="G119" s="16">
        <f t="shared" si="22"/>
        <v>0.70498183315493446</v>
      </c>
      <c r="H119" s="1">
        <f t="shared" si="23"/>
        <v>0</v>
      </c>
      <c r="I119" s="8">
        <f>F119*1000/$B$14*8.314*$B$25/$B$7</f>
        <v>0</v>
      </c>
      <c r="J119" s="8">
        <f t="shared" si="24"/>
        <v>11866134.93351667</v>
      </c>
      <c r="K119" s="8">
        <f t="shared" si="17"/>
        <v>11866134.93351667</v>
      </c>
      <c r="L119" s="8">
        <f t="shared" si="18"/>
        <v>4450.2313690854671</v>
      </c>
      <c r="M119">
        <f t="shared" si="19"/>
        <v>140.9963666309869</v>
      </c>
      <c r="N119" s="8">
        <f t="shared" si="20"/>
        <v>1.398081417589375</v>
      </c>
      <c r="O119" s="1">
        <f>J119*$B$7/G119/1000*$B$12/8.314</f>
        <v>293.14999999999998</v>
      </c>
      <c r="P119">
        <f>IF(F119&gt;0,I119*$B$7/F119/1000*$B$14/8.314,0)</f>
        <v>0</v>
      </c>
      <c r="Q119">
        <f t="shared" si="21"/>
        <v>293.14999999999998</v>
      </c>
    </row>
    <row r="120" spans="2:17" x14ac:dyDescent="0.25">
      <c r="B120">
        <v>75</v>
      </c>
      <c r="C120">
        <f t="shared" si="13"/>
        <v>37500</v>
      </c>
      <c r="D120" s="1">
        <f t="shared" si="14"/>
        <v>322.98293556085918</v>
      </c>
      <c r="E120" s="1">
        <f t="shared" si="15"/>
        <v>0.3</v>
      </c>
      <c r="F120" s="16">
        <f t="shared" si="16"/>
        <v>0</v>
      </c>
      <c r="G120" s="16">
        <f t="shared" si="22"/>
        <v>-0.69309958443444053</v>
      </c>
      <c r="H120" s="1">
        <f t="shared" si="23"/>
        <v>0</v>
      </c>
      <c r="I120" s="8">
        <f>F120*1000/$B$14*8.314*$B$25/$B$7</f>
        <v>0</v>
      </c>
      <c r="J120" s="8">
        <f t="shared" si="24"/>
        <v>-11666134.933516672</v>
      </c>
      <c r="K120" s="8">
        <f t="shared" si="17"/>
        <v>-11666134.933516672</v>
      </c>
      <c r="L120" s="8">
        <f t="shared" si="18"/>
        <v>-4450.2313690854671</v>
      </c>
      <c r="M120">
        <f t="shared" si="19"/>
        <v>-138.61991688688809</v>
      </c>
      <c r="N120" s="8">
        <f t="shared" si="20"/>
        <v>-1.398081417589375</v>
      </c>
      <c r="O120" s="1">
        <f>J120*$B$7/G120/1000*$B$12/8.314</f>
        <v>293.15000000000003</v>
      </c>
      <c r="P120">
        <f>IF(F120&gt;0,I120*$B$7/F120/1000*$B$14/8.314,0)</f>
        <v>0</v>
      </c>
      <c r="Q120">
        <f t="shared" si="21"/>
        <v>293.15000000000003</v>
      </c>
    </row>
    <row r="121" spans="2:17" x14ac:dyDescent="0.25">
      <c r="B121">
        <v>76</v>
      </c>
      <c r="C121">
        <f t="shared" si="13"/>
        <v>38000</v>
      </c>
      <c r="D121" s="1">
        <f t="shared" si="14"/>
        <v>323.38070803500398</v>
      </c>
      <c r="E121" s="1">
        <f t="shared" si="15"/>
        <v>0.3</v>
      </c>
      <c r="F121" s="16">
        <f t="shared" si="16"/>
        <v>0</v>
      </c>
      <c r="G121" s="16">
        <f t="shared" si="22"/>
        <v>0.70498183315493446</v>
      </c>
      <c r="H121" s="1">
        <f t="shared" si="23"/>
        <v>0</v>
      </c>
      <c r="I121" s="8">
        <f>F121*1000/$B$14*8.314*$B$25/$B$7</f>
        <v>0</v>
      </c>
      <c r="J121" s="8">
        <f t="shared" si="24"/>
        <v>11866134.93351667</v>
      </c>
      <c r="K121" s="8">
        <f t="shared" si="17"/>
        <v>11866134.93351667</v>
      </c>
      <c r="L121" s="8">
        <f t="shared" si="18"/>
        <v>4450.2313690854671</v>
      </c>
      <c r="M121">
        <f t="shared" si="19"/>
        <v>140.9963666309869</v>
      </c>
      <c r="N121" s="8">
        <f t="shared" si="20"/>
        <v>1.398081417589375</v>
      </c>
      <c r="O121" s="1">
        <f>J121*$B$7/G121/1000*$B$12/8.314</f>
        <v>293.14999999999998</v>
      </c>
      <c r="P121">
        <f>IF(F121&gt;0,I121*$B$7/F121/1000*$B$14/8.314,0)</f>
        <v>0</v>
      </c>
      <c r="Q121">
        <f t="shared" si="21"/>
        <v>293.14999999999998</v>
      </c>
    </row>
    <row r="122" spans="2:17" x14ac:dyDescent="0.25">
      <c r="B122">
        <v>77</v>
      </c>
      <c r="C122">
        <f t="shared" si="13"/>
        <v>38500</v>
      </c>
      <c r="D122" s="1">
        <f t="shared" si="14"/>
        <v>323.77848050914872</v>
      </c>
      <c r="E122" s="1">
        <f t="shared" si="15"/>
        <v>0.3</v>
      </c>
      <c r="F122" s="16">
        <f t="shared" si="16"/>
        <v>0</v>
      </c>
      <c r="G122" s="16">
        <f t="shared" si="22"/>
        <v>-0.69309958443444053</v>
      </c>
      <c r="H122" s="1">
        <f t="shared" si="23"/>
        <v>0</v>
      </c>
      <c r="I122" s="8">
        <f>F122*1000/$B$14*8.314*$B$25/$B$7</f>
        <v>0</v>
      </c>
      <c r="J122" s="8">
        <f t="shared" si="24"/>
        <v>-11666134.933516672</v>
      </c>
      <c r="K122" s="8">
        <f t="shared" si="17"/>
        <v>-11666134.933516672</v>
      </c>
      <c r="L122" s="8">
        <f t="shared" si="18"/>
        <v>-4450.2313690854671</v>
      </c>
      <c r="M122">
        <f t="shared" si="19"/>
        <v>-138.61991688688809</v>
      </c>
      <c r="N122" s="8">
        <f t="shared" si="20"/>
        <v>-1.398081417589375</v>
      </c>
      <c r="O122" s="1">
        <f>J122*$B$7/G122/1000*$B$12/8.314</f>
        <v>293.15000000000003</v>
      </c>
      <c r="P122">
        <f>IF(F122&gt;0,I122*$B$7/F122/1000*$B$14/8.314,0)</f>
        <v>0</v>
      </c>
      <c r="Q122">
        <f t="shared" si="21"/>
        <v>293.15000000000003</v>
      </c>
    </row>
    <row r="123" spans="2:17" x14ac:dyDescent="0.25">
      <c r="B123">
        <v>78</v>
      </c>
      <c r="C123">
        <f t="shared" si="13"/>
        <v>39000</v>
      </c>
      <c r="D123" s="1">
        <f t="shared" si="14"/>
        <v>324.17625298329352</v>
      </c>
      <c r="E123" s="1">
        <f t="shared" si="15"/>
        <v>0.3</v>
      </c>
      <c r="F123" s="16">
        <f t="shared" si="16"/>
        <v>0</v>
      </c>
      <c r="G123" s="16">
        <f t="shared" si="22"/>
        <v>0.70498183315493446</v>
      </c>
      <c r="H123" s="1">
        <f t="shared" si="23"/>
        <v>0</v>
      </c>
      <c r="I123" s="8">
        <f>F123*1000/$B$14*8.314*$B$25/$B$7</f>
        <v>0</v>
      </c>
      <c r="J123" s="8">
        <f t="shared" si="24"/>
        <v>11866134.93351667</v>
      </c>
      <c r="K123" s="8">
        <f t="shared" si="17"/>
        <v>11866134.93351667</v>
      </c>
      <c r="L123" s="8">
        <f t="shared" si="18"/>
        <v>4450.2313690854671</v>
      </c>
      <c r="M123">
        <f t="shared" si="19"/>
        <v>140.9963666309869</v>
      </c>
      <c r="N123" s="8">
        <f t="shared" si="20"/>
        <v>1.398081417589375</v>
      </c>
      <c r="O123" s="1">
        <f>J123*$B$7/G123/1000*$B$12/8.314</f>
        <v>293.14999999999998</v>
      </c>
      <c r="P123">
        <f>IF(F123&gt;0,I123*$B$7/F123/1000*$B$14/8.314,0)</f>
        <v>0</v>
      </c>
      <c r="Q123">
        <f t="shared" si="21"/>
        <v>293.14999999999998</v>
      </c>
    </row>
    <row r="124" spans="2:17" x14ac:dyDescent="0.25">
      <c r="B124">
        <v>79</v>
      </c>
      <c r="C124">
        <f t="shared" si="13"/>
        <v>39500</v>
      </c>
      <c r="D124" s="1">
        <f t="shared" si="14"/>
        <v>324.57402545743832</v>
      </c>
      <c r="E124" s="1">
        <f t="shared" si="15"/>
        <v>0.3</v>
      </c>
      <c r="F124" s="16">
        <f t="shared" si="16"/>
        <v>0</v>
      </c>
      <c r="G124" s="16">
        <f t="shared" si="22"/>
        <v>-0.69309958443444053</v>
      </c>
      <c r="H124" s="1">
        <f t="shared" si="23"/>
        <v>0</v>
      </c>
      <c r="I124" s="8">
        <f>F124*1000/$B$14*8.314*$B$25/$B$7</f>
        <v>0</v>
      </c>
      <c r="J124" s="8">
        <f t="shared" si="24"/>
        <v>-11666134.933516672</v>
      </c>
      <c r="K124" s="8">
        <f t="shared" si="17"/>
        <v>-11666134.933516672</v>
      </c>
      <c r="L124" s="8">
        <f t="shared" si="18"/>
        <v>-4450.2313690854671</v>
      </c>
      <c r="M124">
        <f t="shared" si="19"/>
        <v>-138.61991688688809</v>
      </c>
      <c r="N124" s="8">
        <f t="shared" si="20"/>
        <v>-1.398081417589375</v>
      </c>
      <c r="O124" s="1">
        <f>J124*$B$7/G124/1000*$B$12/8.314</f>
        <v>293.15000000000003</v>
      </c>
      <c r="P124">
        <f>IF(F124&gt;0,I124*$B$7/F124/1000*$B$14/8.314,0)</f>
        <v>0</v>
      </c>
      <c r="Q124">
        <f t="shared" si="21"/>
        <v>293.15000000000003</v>
      </c>
    </row>
    <row r="125" spans="2:17" x14ac:dyDescent="0.25">
      <c r="B125">
        <v>80</v>
      </c>
      <c r="C125">
        <f t="shared" si="13"/>
        <v>40000</v>
      </c>
      <c r="D125" s="1">
        <f t="shared" si="14"/>
        <v>324.97179793158313</v>
      </c>
      <c r="E125" s="1">
        <f t="shared" si="15"/>
        <v>0.3</v>
      </c>
      <c r="F125" s="16">
        <f t="shared" si="16"/>
        <v>0</v>
      </c>
      <c r="G125" s="16">
        <f t="shared" si="22"/>
        <v>0.70498183315493446</v>
      </c>
      <c r="H125" s="1">
        <f t="shared" si="23"/>
        <v>0</v>
      </c>
      <c r="I125" s="8">
        <f>F125*1000/$B$14*8.314*$B$25/$B$7</f>
        <v>0</v>
      </c>
      <c r="J125" s="8">
        <f t="shared" si="24"/>
        <v>11866134.93351667</v>
      </c>
      <c r="K125" s="8">
        <f t="shared" si="17"/>
        <v>11866134.93351667</v>
      </c>
      <c r="L125" s="8">
        <f t="shared" si="18"/>
        <v>4450.2313690854671</v>
      </c>
      <c r="M125">
        <f t="shared" si="19"/>
        <v>140.9963666309869</v>
      </c>
      <c r="N125" s="8">
        <f t="shared" si="20"/>
        <v>1.398081417589375</v>
      </c>
      <c r="O125" s="1">
        <f>J125*$B$7/G125/1000*$B$12/8.314</f>
        <v>293.14999999999998</v>
      </c>
      <c r="P125">
        <f>IF(F125&gt;0,I125*$B$7/F125/1000*$B$14/8.314,0)</f>
        <v>0</v>
      </c>
      <c r="Q125">
        <f t="shared" si="21"/>
        <v>293.14999999999998</v>
      </c>
    </row>
    <row r="126" spans="2:17" x14ac:dyDescent="0.25">
      <c r="B126">
        <v>81</v>
      </c>
      <c r="C126">
        <f t="shared" si="13"/>
        <v>40500</v>
      </c>
      <c r="D126" s="1">
        <f t="shared" si="14"/>
        <v>325.36957040572793</v>
      </c>
      <c r="E126" s="1">
        <f t="shared" si="15"/>
        <v>0.3</v>
      </c>
      <c r="F126" s="16">
        <f t="shared" si="16"/>
        <v>0</v>
      </c>
      <c r="G126" s="16">
        <f t="shared" si="22"/>
        <v>-0.69309958443444053</v>
      </c>
      <c r="H126" s="1">
        <f t="shared" si="23"/>
        <v>0</v>
      </c>
      <c r="I126" s="8">
        <f>F126*1000/$B$14*8.314*$B$25/$B$7</f>
        <v>0</v>
      </c>
      <c r="J126" s="8">
        <f t="shared" si="24"/>
        <v>-11666134.933516672</v>
      </c>
      <c r="K126" s="8">
        <f t="shared" si="17"/>
        <v>-11666134.933516672</v>
      </c>
      <c r="L126" s="8">
        <f t="shared" si="18"/>
        <v>-4450.2313690854671</v>
      </c>
      <c r="M126">
        <f t="shared" si="19"/>
        <v>-138.61991688688809</v>
      </c>
      <c r="N126" s="8">
        <f t="shared" si="20"/>
        <v>-1.398081417589375</v>
      </c>
      <c r="O126" s="1">
        <f>J126*$B$7/G126/1000*$B$12/8.314</f>
        <v>293.15000000000003</v>
      </c>
      <c r="P126">
        <f>IF(F126&gt;0,I126*$B$7/F126/1000*$B$14/8.314,0)</f>
        <v>0</v>
      </c>
      <c r="Q126">
        <f t="shared" si="21"/>
        <v>293.15000000000003</v>
      </c>
    </row>
    <row r="127" spans="2:17" x14ac:dyDescent="0.25">
      <c r="B127">
        <v>82</v>
      </c>
      <c r="C127">
        <f t="shared" si="13"/>
        <v>41000</v>
      </c>
      <c r="D127" s="1">
        <f t="shared" si="14"/>
        <v>325.76734287987267</v>
      </c>
      <c r="E127" s="1">
        <f t="shared" si="15"/>
        <v>0.3</v>
      </c>
      <c r="F127" s="16">
        <f t="shared" si="16"/>
        <v>0</v>
      </c>
      <c r="G127" s="16">
        <f t="shared" si="22"/>
        <v>0.70498183315493446</v>
      </c>
      <c r="H127" s="1">
        <f t="shared" si="23"/>
        <v>0</v>
      </c>
      <c r="I127" s="8">
        <f>F127*1000/$B$14*8.314*$B$25/$B$7</f>
        <v>0</v>
      </c>
      <c r="J127" s="8">
        <f t="shared" si="24"/>
        <v>11866134.93351667</v>
      </c>
      <c r="K127" s="8">
        <f t="shared" si="17"/>
        <v>11866134.93351667</v>
      </c>
      <c r="L127" s="8">
        <f t="shared" si="18"/>
        <v>4450.2313690854671</v>
      </c>
      <c r="M127">
        <f t="shared" si="19"/>
        <v>140.9963666309869</v>
      </c>
      <c r="N127" s="8">
        <f t="shared" si="20"/>
        <v>1.398081417589375</v>
      </c>
      <c r="O127" s="1">
        <f>J127*$B$7/G127/1000*$B$12/8.314</f>
        <v>293.14999999999998</v>
      </c>
      <c r="P127">
        <f>IF(F127&gt;0,I127*$B$7/F127/1000*$B$14/8.314,0)</f>
        <v>0</v>
      </c>
      <c r="Q127">
        <f t="shared" si="21"/>
        <v>293.14999999999998</v>
      </c>
    </row>
    <row r="128" spans="2:17" x14ac:dyDescent="0.25">
      <c r="B128">
        <v>83</v>
      </c>
      <c r="C128">
        <f t="shared" si="13"/>
        <v>41500</v>
      </c>
      <c r="D128" s="1">
        <f t="shared" si="14"/>
        <v>326.16511535401747</v>
      </c>
      <c r="E128" s="1">
        <f t="shared" si="15"/>
        <v>0.3</v>
      </c>
      <c r="F128" s="16">
        <f t="shared" si="16"/>
        <v>0</v>
      </c>
      <c r="G128" s="16">
        <f t="shared" si="22"/>
        <v>-0.69309958443444053</v>
      </c>
      <c r="H128" s="1">
        <f t="shared" si="23"/>
        <v>0</v>
      </c>
      <c r="I128" s="8">
        <f>F128*1000/$B$14*8.314*$B$25/$B$7</f>
        <v>0</v>
      </c>
      <c r="J128" s="8">
        <f t="shared" si="24"/>
        <v>-11666134.933516672</v>
      </c>
      <c r="K128" s="8">
        <f t="shared" si="17"/>
        <v>-11666134.933516672</v>
      </c>
      <c r="L128" s="8">
        <f t="shared" si="18"/>
        <v>-4450.2313690854671</v>
      </c>
      <c r="M128">
        <f t="shared" si="19"/>
        <v>-138.61991688688809</v>
      </c>
      <c r="N128" s="8">
        <f t="shared" si="20"/>
        <v>-1.398081417589375</v>
      </c>
      <c r="O128" s="1">
        <f>J128*$B$7/G128/1000*$B$12/8.314</f>
        <v>293.15000000000003</v>
      </c>
      <c r="P128">
        <f>IF(F128&gt;0,I128*$B$7/F128/1000*$B$14/8.314,0)</f>
        <v>0</v>
      </c>
      <c r="Q128">
        <f t="shared" si="21"/>
        <v>293.15000000000003</v>
      </c>
    </row>
    <row r="129" spans="2:17" x14ac:dyDescent="0.25">
      <c r="B129">
        <v>84</v>
      </c>
      <c r="C129">
        <f t="shared" si="13"/>
        <v>42000</v>
      </c>
      <c r="D129" s="1">
        <f t="shared" si="14"/>
        <v>326.56288782816227</v>
      </c>
      <c r="E129" s="1">
        <f t="shared" si="15"/>
        <v>0.3</v>
      </c>
      <c r="F129" s="16">
        <f t="shared" si="16"/>
        <v>0</v>
      </c>
      <c r="G129" s="16">
        <f t="shared" si="22"/>
        <v>0.70498183315493446</v>
      </c>
      <c r="H129" s="1">
        <f t="shared" si="23"/>
        <v>0</v>
      </c>
      <c r="I129" s="8">
        <f>F129*1000/$B$14*8.314*$B$25/$B$7</f>
        <v>0</v>
      </c>
      <c r="J129" s="8">
        <f t="shared" si="24"/>
        <v>11866134.93351667</v>
      </c>
      <c r="K129" s="8">
        <f t="shared" si="17"/>
        <v>11866134.93351667</v>
      </c>
      <c r="L129" s="8">
        <f t="shared" si="18"/>
        <v>4450.2313690854671</v>
      </c>
      <c r="M129">
        <f t="shared" si="19"/>
        <v>140.9963666309869</v>
      </c>
      <c r="N129" s="8">
        <f t="shared" si="20"/>
        <v>1.398081417589375</v>
      </c>
      <c r="O129" s="1">
        <f>J129*$B$7/G129/1000*$B$12/8.314</f>
        <v>293.14999999999998</v>
      </c>
      <c r="P129">
        <f>IF(F129&gt;0,I129*$B$7/F129/1000*$B$14/8.314,0)</f>
        <v>0</v>
      </c>
      <c r="Q129">
        <f t="shared" si="21"/>
        <v>293.14999999999998</v>
      </c>
    </row>
    <row r="130" spans="2:17" x14ac:dyDescent="0.25">
      <c r="B130">
        <v>85</v>
      </c>
      <c r="C130">
        <f t="shared" si="13"/>
        <v>42500</v>
      </c>
      <c r="D130" s="1">
        <f t="shared" si="14"/>
        <v>326.96066030230708</v>
      </c>
      <c r="E130" s="1">
        <f t="shared" si="15"/>
        <v>0.3</v>
      </c>
      <c r="F130" s="16">
        <f t="shared" si="16"/>
        <v>0</v>
      </c>
      <c r="G130" s="16">
        <f t="shared" si="22"/>
        <v>-0.69309958443444053</v>
      </c>
      <c r="H130" s="1">
        <f t="shared" si="23"/>
        <v>0</v>
      </c>
      <c r="I130" s="8">
        <f>F130*1000/$B$14*8.314*$B$25/$B$7</f>
        <v>0</v>
      </c>
      <c r="J130" s="8">
        <f t="shared" si="24"/>
        <v>-11666134.933516672</v>
      </c>
      <c r="K130" s="8">
        <f t="shared" si="17"/>
        <v>-11666134.933516672</v>
      </c>
      <c r="L130" s="8">
        <f t="shared" si="18"/>
        <v>-4450.2313690854671</v>
      </c>
      <c r="M130">
        <f t="shared" si="19"/>
        <v>-138.61991688688809</v>
      </c>
      <c r="N130" s="8">
        <f t="shared" si="20"/>
        <v>-1.398081417589375</v>
      </c>
      <c r="O130" s="1">
        <f>J130*$B$7/G130/1000*$B$12/8.314</f>
        <v>293.15000000000003</v>
      </c>
      <c r="P130">
        <f>IF(F130&gt;0,I130*$B$7/F130/1000*$B$14/8.314,0)</f>
        <v>0</v>
      </c>
      <c r="Q130">
        <f t="shared" si="21"/>
        <v>293.15000000000003</v>
      </c>
    </row>
    <row r="131" spans="2:17" x14ac:dyDescent="0.25">
      <c r="B131">
        <v>86</v>
      </c>
      <c r="C131">
        <f t="shared" si="13"/>
        <v>43000</v>
      </c>
      <c r="D131" s="1">
        <f t="shared" si="14"/>
        <v>327.35843277645188</v>
      </c>
      <c r="E131" s="1">
        <f t="shared" si="15"/>
        <v>0.3</v>
      </c>
      <c r="F131" s="16">
        <f t="shared" si="16"/>
        <v>0</v>
      </c>
      <c r="G131" s="16">
        <f t="shared" si="22"/>
        <v>0.70498183315493446</v>
      </c>
      <c r="H131" s="1">
        <f t="shared" si="23"/>
        <v>0</v>
      </c>
      <c r="I131" s="8">
        <f>F131*1000/$B$14*8.314*$B$25/$B$7</f>
        <v>0</v>
      </c>
      <c r="J131" s="8">
        <f t="shared" si="24"/>
        <v>11866134.93351667</v>
      </c>
      <c r="K131" s="8">
        <f t="shared" si="17"/>
        <v>11866134.93351667</v>
      </c>
      <c r="L131" s="8">
        <f t="shared" si="18"/>
        <v>4450.2313690854671</v>
      </c>
      <c r="M131">
        <f t="shared" si="19"/>
        <v>140.9963666309869</v>
      </c>
      <c r="N131" s="8">
        <f t="shared" si="20"/>
        <v>1.398081417589375</v>
      </c>
      <c r="O131" s="1">
        <f>J131*$B$7/G131/1000*$B$12/8.314</f>
        <v>293.14999999999998</v>
      </c>
      <c r="P131">
        <f>IF(F131&gt;0,I131*$B$7/F131/1000*$B$14/8.314,0)</f>
        <v>0</v>
      </c>
      <c r="Q131">
        <f t="shared" si="21"/>
        <v>293.14999999999998</v>
      </c>
    </row>
    <row r="132" spans="2:17" x14ac:dyDescent="0.25">
      <c r="B132">
        <v>87</v>
      </c>
      <c r="C132">
        <f t="shared" si="13"/>
        <v>43500</v>
      </c>
      <c r="D132" s="1">
        <f t="shared" si="14"/>
        <v>327.75620525059662</v>
      </c>
      <c r="E132" s="1">
        <f t="shared" si="15"/>
        <v>0.3</v>
      </c>
      <c r="F132" s="16">
        <f t="shared" si="16"/>
        <v>0</v>
      </c>
      <c r="G132" s="16">
        <f t="shared" si="22"/>
        <v>-0.69309958443444053</v>
      </c>
      <c r="H132" s="1">
        <f t="shared" si="23"/>
        <v>0</v>
      </c>
      <c r="I132" s="8">
        <f>F132*1000/$B$14*8.314*$B$25/$B$7</f>
        <v>0</v>
      </c>
      <c r="J132" s="8">
        <f t="shared" si="24"/>
        <v>-11666134.933516672</v>
      </c>
      <c r="K132" s="8">
        <f t="shared" si="17"/>
        <v>-11666134.933516672</v>
      </c>
      <c r="L132" s="8">
        <f t="shared" si="18"/>
        <v>-4450.2313690854671</v>
      </c>
      <c r="M132">
        <f t="shared" si="19"/>
        <v>-138.61991688688809</v>
      </c>
      <c r="N132" s="8">
        <f t="shared" si="20"/>
        <v>-1.398081417589375</v>
      </c>
      <c r="O132" s="1">
        <f>J132*$B$7/G132/1000*$B$12/8.314</f>
        <v>293.15000000000003</v>
      </c>
      <c r="P132">
        <f>IF(F132&gt;0,I132*$B$7/F132/1000*$B$14/8.314,0)</f>
        <v>0</v>
      </c>
      <c r="Q132">
        <f t="shared" si="21"/>
        <v>293.15000000000003</v>
      </c>
    </row>
    <row r="133" spans="2:17" x14ac:dyDescent="0.25">
      <c r="B133">
        <v>88</v>
      </c>
      <c r="C133">
        <f t="shared" si="13"/>
        <v>44000</v>
      </c>
      <c r="D133" s="1">
        <f t="shared" si="14"/>
        <v>328.15397772474142</v>
      </c>
      <c r="E133" s="1">
        <f t="shared" si="15"/>
        <v>0.3</v>
      </c>
      <c r="F133" s="16">
        <f t="shared" si="16"/>
        <v>0</v>
      </c>
      <c r="G133" s="16">
        <f t="shared" si="22"/>
        <v>0.70498183315493446</v>
      </c>
      <c r="H133" s="1">
        <f t="shared" si="23"/>
        <v>0</v>
      </c>
      <c r="I133" s="8">
        <f>F133*1000/$B$14*8.314*$B$25/$B$7</f>
        <v>0</v>
      </c>
      <c r="J133" s="8">
        <f t="shared" si="24"/>
        <v>11866134.93351667</v>
      </c>
      <c r="K133" s="8">
        <f t="shared" si="17"/>
        <v>11866134.93351667</v>
      </c>
      <c r="L133" s="8">
        <f t="shared" si="18"/>
        <v>4450.2313690854671</v>
      </c>
      <c r="M133">
        <f t="shared" si="19"/>
        <v>140.9963666309869</v>
      </c>
      <c r="N133" s="8">
        <f t="shared" si="20"/>
        <v>1.398081417589375</v>
      </c>
      <c r="O133" s="1">
        <f>J133*$B$7/G133/1000*$B$12/8.314</f>
        <v>293.14999999999998</v>
      </c>
      <c r="P133">
        <f>IF(F133&gt;0,I133*$B$7/F133/1000*$B$14/8.314,0)</f>
        <v>0</v>
      </c>
      <c r="Q133">
        <f t="shared" si="21"/>
        <v>293.14999999999998</v>
      </c>
    </row>
    <row r="134" spans="2:17" x14ac:dyDescent="0.25">
      <c r="B134">
        <v>89</v>
      </c>
      <c r="C134">
        <f t="shared" si="13"/>
        <v>44500</v>
      </c>
      <c r="D134" s="1">
        <f t="shared" si="14"/>
        <v>328.55175019888623</v>
      </c>
      <c r="E134" s="1">
        <f t="shared" si="15"/>
        <v>0.3</v>
      </c>
      <c r="F134" s="16">
        <f t="shared" si="16"/>
        <v>0</v>
      </c>
      <c r="G134" s="16">
        <f t="shared" si="22"/>
        <v>-0.69309958443444053</v>
      </c>
      <c r="H134" s="1">
        <f t="shared" si="23"/>
        <v>0</v>
      </c>
      <c r="I134" s="8">
        <f>F134*1000/$B$14*8.314*$B$25/$B$7</f>
        <v>0</v>
      </c>
      <c r="J134" s="8">
        <f t="shared" si="24"/>
        <v>-11666134.933516672</v>
      </c>
      <c r="K134" s="8">
        <f t="shared" si="17"/>
        <v>-11666134.933516672</v>
      </c>
      <c r="L134" s="8">
        <f t="shared" si="18"/>
        <v>-4450.2313690854671</v>
      </c>
      <c r="M134">
        <f t="shared" si="19"/>
        <v>-138.61991688688809</v>
      </c>
      <c r="N134" s="8">
        <f t="shared" si="20"/>
        <v>-1.398081417589375</v>
      </c>
      <c r="O134" s="1">
        <f>J134*$B$7/G134/1000*$B$12/8.314</f>
        <v>293.15000000000003</v>
      </c>
      <c r="P134">
        <f>IF(F134&gt;0,I134*$B$7/F134/1000*$B$14/8.314,0)</f>
        <v>0</v>
      </c>
      <c r="Q134">
        <f t="shared" si="21"/>
        <v>293.15000000000003</v>
      </c>
    </row>
    <row r="135" spans="2:17" x14ac:dyDescent="0.25">
      <c r="B135">
        <v>90</v>
      </c>
      <c r="C135">
        <f t="shared" si="13"/>
        <v>45000</v>
      </c>
      <c r="D135" s="1">
        <f t="shared" si="14"/>
        <v>328.94952267303103</v>
      </c>
      <c r="E135" s="1">
        <f t="shared" si="15"/>
        <v>0.3</v>
      </c>
      <c r="F135" s="16">
        <f t="shared" si="16"/>
        <v>0</v>
      </c>
      <c r="G135" s="16">
        <f t="shared" si="22"/>
        <v>0.70498183315493446</v>
      </c>
      <c r="H135" s="1">
        <f t="shared" si="23"/>
        <v>0</v>
      </c>
      <c r="I135" s="8">
        <f>F135*1000/$B$14*8.314*$B$25/$B$7</f>
        <v>0</v>
      </c>
      <c r="J135" s="8">
        <f t="shared" si="24"/>
        <v>11866134.93351667</v>
      </c>
      <c r="K135" s="8">
        <f t="shared" si="17"/>
        <v>11866134.93351667</v>
      </c>
      <c r="L135" s="8">
        <f t="shared" si="18"/>
        <v>4450.2313690854671</v>
      </c>
      <c r="M135">
        <f t="shared" si="19"/>
        <v>140.9963666309869</v>
      </c>
      <c r="N135" s="8">
        <f t="shared" si="20"/>
        <v>1.398081417589375</v>
      </c>
      <c r="O135" s="1">
        <f>J135*$B$7/G135/1000*$B$12/8.314</f>
        <v>293.14999999999998</v>
      </c>
      <c r="P135">
        <f>IF(F135&gt;0,I135*$B$7/F135/1000*$B$14/8.314,0)</f>
        <v>0</v>
      </c>
      <c r="Q135">
        <f t="shared" si="21"/>
        <v>293.14999999999998</v>
      </c>
    </row>
    <row r="136" spans="2:17" x14ac:dyDescent="0.25">
      <c r="B136">
        <v>91</v>
      </c>
      <c r="C136">
        <f t="shared" si="13"/>
        <v>45500</v>
      </c>
      <c r="D136" s="1">
        <f t="shared" si="14"/>
        <v>329.34729514717577</v>
      </c>
      <c r="E136" s="1">
        <f t="shared" si="15"/>
        <v>0.3</v>
      </c>
      <c r="F136" s="16">
        <f t="shared" si="16"/>
        <v>0</v>
      </c>
      <c r="G136" s="16">
        <f t="shared" si="22"/>
        <v>-0.69309958443444053</v>
      </c>
      <c r="H136" s="1">
        <f t="shared" si="23"/>
        <v>0</v>
      </c>
      <c r="I136" s="8">
        <f>F136*1000/$B$14*8.314*$B$25/$B$7</f>
        <v>0</v>
      </c>
      <c r="J136" s="8">
        <f t="shared" si="24"/>
        <v>-11666134.933516672</v>
      </c>
      <c r="K136" s="8">
        <f t="shared" si="17"/>
        <v>-11666134.933516672</v>
      </c>
      <c r="L136" s="8">
        <f t="shared" si="18"/>
        <v>-4450.2313690854671</v>
      </c>
      <c r="M136">
        <f t="shared" si="19"/>
        <v>-138.61991688688809</v>
      </c>
      <c r="N136" s="8">
        <f t="shared" si="20"/>
        <v>-1.398081417589375</v>
      </c>
      <c r="O136" s="1">
        <f>J136*$B$7/G136/1000*$B$12/8.314</f>
        <v>293.15000000000003</v>
      </c>
      <c r="P136">
        <f>IF(F136&gt;0,I136*$B$7/F136/1000*$B$14/8.314,0)</f>
        <v>0</v>
      </c>
      <c r="Q136">
        <f t="shared" si="21"/>
        <v>293.15000000000003</v>
      </c>
    </row>
    <row r="137" spans="2:17" x14ac:dyDescent="0.25">
      <c r="B137">
        <v>92</v>
      </c>
      <c r="C137">
        <f t="shared" si="13"/>
        <v>46000</v>
      </c>
      <c r="D137" s="1">
        <f t="shared" si="14"/>
        <v>329.74506762132057</v>
      </c>
      <c r="E137" s="1">
        <f t="shared" si="15"/>
        <v>0.3</v>
      </c>
      <c r="F137" s="16">
        <f t="shared" si="16"/>
        <v>0</v>
      </c>
      <c r="G137" s="16">
        <f t="shared" si="22"/>
        <v>0.70498183315493446</v>
      </c>
      <c r="H137" s="1">
        <f t="shared" si="23"/>
        <v>0</v>
      </c>
      <c r="I137" s="8">
        <f>F137*1000/$B$14*8.314*$B$25/$B$7</f>
        <v>0</v>
      </c>
      <c r="J137" s="8">
        <f t="shared" si="24"/>
        <v>11866134.93351667</v>
      </c>
      <c r="K137" s="8">
        <f t="shared" si="17"/>
        <v>11866134.93351667</v>
      </c>
      <c r="L137" s="8">
        <f t="shared" si="18"/>
        <v>4450.2313690854671</v>
      </c>
      <c r="M137">
        <f t="shared" si="19"/>
        <v>140.9963666309869</v>
      </c>
      <c r="N137" s="8">
        <f t="shared" si="20"/>
        <v>1.398081417589375</v>
      </c>
      <c r="O137" s="1">
        <f>J137*$B$7/G137/1000*$B$12/8.314</f>
        <v>293.14999999999998</v>
      </c>
      <c r="P137">
        <f>IF(F137&gt;0,I137*$B$7/F137/1000*$B$14/8.314,0)</f>
        <v>0</v>
      </c>
      <c r="Q137">
        <f t="shared" si="21"/>
        <v>293.14999999999998</v>
      </c>
    </row>
    <row r="138" spans="2:17" x14ac:dyDescent="0.25">
      <c r="B138">
        <v>93</v>
      </c>
      <c r="C138">
        <f t="shared" si="13"/>
        <v>46500</v>
      </c>
      <c r="D138" s="1">
        <f t="shared" si="14"/>
        <v>330.14284009546537</v>
      </c>
      <c r="E138" s="1">
        <f t="shared" si="15"/>
        <v>0.3</v>
      </c>
      <c r="F138" s="16">
        <f t="shared" si="16"/>
        <v>0</v>
      </c>
      <c r="G138" s="16">
        <f t="shared" si="22"/>
        <v>-0.69309958443444053</v>
      </c>
      <c r="H138" s="1">
        <f t="shared" si="23"/>
        <v>0</v>
      </c>
      <c r="I138" s="8">
        <f>F138*1000/$B$14*8.314*$B$25/$B$7</f>
        <v>0</v>
      </c>
      <c r="J138" s="8">
        <f t="shared" si="24"/>
        <v>-11666134.933516672</v>
      </c>
      <c r="K138" s="8">
        <f t="shared" si="17"/>
        <v>-11666134.933516672</v>
      </c>
      <c r="L138" s="8">
        <f t="shared" si="18"/>
        <v>-4450.2313690854671</v>
      </c>
      <c r="M138">
        <f t="shared" si="19"/>
        <v>-138.61991688688809</v>
      </c>
      <c r="N138" s="8">
        <f t="shared" si="20"/>
        <v>-1.398081417589375</v>
      </c>
      <c r="O138" s="1">
        <f>J138*$B$7/G138/1000*$B$12/8.314</f>
        <v>293.15000000000003</v>
      </c>
      <c r="P138">
        <f>IF(F138&gt;0,I138*$B$7/F138/1000*$B$14/8.314,0)</f>
        <v>0</v>
      </c>
      <c r="Q138">
        <f t="shared" si="21"/>
        <v>293.15000000000003</v>
      </c>
    </row>
    <row r="139" spans="2:17" x14ac:dyDescent="0.25">
      <c r="B139">
        <v>94</v>
      </c>
      <c r="C139">
        <f t="shared" si="13"/>
        <v>47000</v>
      </c>
      <c r="D139" s="1">
        <f t="shared" si="14"/>
        <v>330.54061256961018</v>
      </c>
      <c r="E139" s="1">
        <f t="shared" si="15"/>
        <v>0.3</v>
      </c>
      <c r="F139" s="16">
        <f t="shared" si="16"/>
        <v>0</v>
      </c>
      <c r="G139" s="16">
        <f t="shared" si="22"/>
        <v>0.70498183315493446</v>
      </c>
      <c r="H139" s="1">
        <f t="shared" si="23"/>
        <v>0</v>
      </c>
      <c r="I139" s="8">
        <f>F139*1000/$B$14*8.314*$B$25/$B$7</f>
        <v>0</v>
      </c>
      <c r="J139" s="8">
        <f t="shared" si="24"/>
        <v>11866134.93351667</v>
      </c>
      <c r="K139" s="8">
        <f t="shared" si="17"/>
        <v>11866134.93351667</v>
      </c>
      <c r="L139" s="8">
        <f t="shared" si="18"/>
        <v>4450.2313690854671</v>
      </c>
      <c r="M139">
        <f t="shared" si="19"/>
        <v>140.9963666309869</v>
      </c>
      <c r="N139" s="8">
        <f t="shared" si="20"/>
        <v>1.398081417589375</v>
      </c>
      <c r="O139" s="1">
        <f>J139*$B$7/G139/1000*$B$12/8.314</f>
        <v>293.14999999999998</v>
      </c>
      <c r="P139">
        <f>IF(F139&gt;0,I139*$B$7/F139/1000*$B$14/8.314,0)</f>
        <v>0</v>
      </c>
      <c r="Q139">
        <f t="shared" si="21"/>
        <v>293.14999999999998</v>
      </c>
    </row>
    <row r="140" spans="2:17" x14ac:dyDescent="0.25">
      <c r="B140">
        <v>95</v>
      </c>
      <c r="C140">
        <f t="shared" si="13"/>
        <v>47500</v>
      </c>
      <c r="D140" s="1">
        <f t="shared" si="14"/>
        <v>330.93838504375492</v>
      </c>
      <c r="E140" s="1">
        <f t="shared" si="15"/>
        <v>0.3</v>
      </c>
      <c r="F140" s="16">
        <f t="shared" si="16"/>
        <v>0</v>
      </c>
      <c r="G140" s="16">
        <f t="shared" si="22"/>
        <v>-0.69309958443444053</v>
      </c>
      <c r="H140" s="1">
        <f t="shared" si="23"/>
        <v>0</v>
      </c>
      <c r="I140" s="8">
        <f>F140*1000/$B$14*8.314*$B$25/$B$7</f>
        <v>0</v>
      </c>
      <c r="J140" s="8">
        <f t="shared" si="24"/>
        <v>-11666134.933516672</v>
      </c>
      <c r="K140" s="8">
        <f t="shared" si="17"/>
        <v>-11666134.933516672</v>
      </c>
      <c r="L140" s="8">
        <f t="shared" si="18"/>
        <v>-4450.2313690854671</v>
      </c>
      <c r="M140">
        <f t="shared" si="19"/>
        <v>-138.61991688688809</v>
      </c>
      <c r="N140" s="8">
        <f t="shared" si="20"/>
        <v>-1.398081417589375</v>
      </c>
      <c r="O140" s="1">
        <f>J140*$B$7/G140/1000*$B$12/8.314</f>
        <v>293.15000000000003</v>
      </c>
      <c r="P140">
        <f>IF(F140&gt;0,I140*$B$7/F140/1000*$B$14/8.314,0)</f>
        <v>0</v>
      </c>
      <c r="Q140">
        <f t="shared" si="21"/>
        <v>293.15000000000003</v>
      </c>
    </row>
    <row r="141" spans="2:17" x14ac:dyDescent="0.25">
      <c r="B141">
        <v>96</v>
      </c>
      <c r="C141">
        <f t="shared" si="13"/>
        <v>48000</v>
      </c>
      <c r="D141" s="1">
        <f t="shared" si="14"/>
        <v>331.33615751789972</v>
      </c>
      <c r="E141" s="1">
        <f t="shared" si="15"/>
        <v>0.3</v>
      </c>
      <c r="F141" s="16">
        <f t="shared" si="16"/>
        <v>0</v>
      </c>
      <c r="G141" s="16">
        <f t="shared" si="22"/>
        <v>0.70498183315493446</v>
      </c>
      <c r="H141" s="1">
        <f t="shared" si="23"/>
        <v>0</v>
      </c>
      <c r="I141" s="8">
        <f>F141*1000/$B$14*8.314*$B$25/$B$7</f>
        <v>0</v>
      </c>
      <c r="J141" s="8">
        <f t="shared" si="24"/>
        <v>11866134.93351667</v>
      </c>
      <c r="K141" s="8">
        <f t="shared" si="17"/>
        <v>11866134.93351667</v>
      </c>
      <c r="L141" s="8">
        <f t="shared" si="18"/>
        <v>4450.2313690854671</v>
      </c>
      <c r="M141">
        <f t="shared" si="19"/>
        <v>140.9963666309869</v>
      </c>
      <c r="N141" s="8">
        <f t="shared" si="20"/>
        <v>1.398081417589375</v>
      </c>
      <c r="O141" s="1">
        <f>J141*$B$7/G141/1000*$B$12/8.314</f>
        <v>293.14999999999998</v>
      </c>
      <c r="P141">
        <f>IF(F141&gt;0,I141*$B$7/F141/1000*$B$14/8.314,0)</f>
        <v>0</v>
      </c>
      <c r="Q141">
        <f t="shared" si="21"/>
        <v>293.14999999999998</v>
      </c>
    </row>
    <row r="142" spans="2:17" x14ac:dyDescent="0.25">
      <c r="B142">
        <v>97</v>
      </c>
      <c r="C142">
        <f t="shared" si="13"/>
        <v>48500</v>
      </c>
      <c r="D142" s="1">
        <f t="shared" si="14"/>
        <v>331.73392999204452</v>
      </c>
      <c r="E142" s="1">
        <f t="shared" si="15"/>
        <v>0.3</v>
      </c>
      <c r="F142" s="16">
        <f t="shared" si="16"/>
        <v>0</v>
      </c>
      <c r="G142" s="16">
        <f t="shared" si="22"/>
        <v>-0.69309958443444053</v>
      </c>
      <c r="H142" s="1">
        <f t="shared" si="23"/>
        <v>0</v>
      </c>
      <c r="I142" s="8">
        <f>F142*1000/$B$14*8.314*$B$25/$B$7</f>
        <v>0</v>
      </c>
      <c r="J142" s="8">
        <f t="shared" si="24"/>
        <v>-11666134.933516672</v>
      </c>
      <c r="K142" s="8">
        <f t="shared" si="17"/>
        <v>-11666134.933516672</v>
      </c>
      <c r="L142" s="8">
        <f t="shared" si="18"/>
        <v>-4450.2313690854671</v>
      </c>
      <c r="M142">
        <f t="shared" si="19"/>
        <v>-138.61991688688809</v>
      </c>
      <c r="N142" s="8">
        <f t="shared" si="20"/>
        <v>-1.398081417589375</v>
      </c>
      <c r="O142" s="1">
        <f>J142*$B$7/G142/1000*$B$12/8.314</f>
        <v>293.15000000000003</v>
      </c>
      <c r="P142">
        <f>IF(F142&gt;0,I142*$B$7/F142/1000*$B$14/8.314,0)</f>
        <v>0</v>
      </c>
      <c r="Q142">
        <f t="shared" si="21"/>
        <v>293.15000000000003</v>
      </c>
    </row>
    <row r="143" spans="2:17" x14ac:dyDescent="0.25">
      <c r="B143">
        <v>98</v>
      </c>
      <c r="C143">
        <f t="shared" si="13"/>
        <v>49000</v>
      </c>
      <c r="D143" s="1">
        <f t="shared" si="14"/>
        <v>332.13170246618932</v>
      </c>
      <c r="E143" s="1">
        <f t="shared" si="15"/>
        <v>0.3</v>
      </c>
      <c r="F143" s="16">
        <f t="shared" si="16"/>
        <v>0</v>
      </c>
      <c r="G143" s="16">
        <f t="shared" si="22"/>
        <v>0.70498183315493446</v>
      </c>
      <c r="H143" s="1">
        <f t="shared" si="23"/>
        <v>0</v>
      </c>
      <c r="I143" s="8">
        <f>F143*1000/$B$14*8.314*$B$25/$B$7</f>
        <v>0</v>
      </c>
      <c r="J143" s="8">
        <f t="shared" si="24"/>
        <v>11866134.93351667</v>
      </c>
      <c r="K143" s="8">
        <f t="shared" si="17"/>
        <v>11866134.93351667</v>
      </c>
      <c r="L143" s="8">
        <f t="shared" si="18"/>
        <v>4450.2313690854671</v>
      </c>
      <c r="M143">
        <f t="shared" si="19"/>
        <v>140.9963666309869</v>
      </c>
      <c r="N143" s="8">
        <f t="shared" si="20"/>
        <v>1.398081417589375</v>
      </c>
      <c r="O143" s="1">
        <f>J143*$B$7/G143/1000*$B$12/8.314</f>
        <v>293.14999999999998</v>
      </c>
      <c r="P143">
        <f>IF(F143&gt;0,I143*$B$7/F143/1000*$B$14/8.314,0)</f>
        <v>0</v>
      </c>
      <c r="Q143">
        <f t="shared" si="21"/>
        <v>293.14999999999998</v>
      </c>
    </row>
    <row r="144" spans="2:17" x14ac:dyDescent="0.25">
      <c r="B144">
        <v>99</v>
      </c>
      <c r="C144">
        <f t="shared" si="13"/>
        <v>49500</v>
      </c>
      <c r="D144" s="1">
        <f t="shared" si="14"/>
        <v>332.52947494033413</v>
      </c>
      <c r="E144" s="1">
        <f t="shared" si="15"/>
        <v>0.3</v>
      </c>
      <c r="F144" s="16">
        <f t="shared" si="16"/>
        <v>0</v>
      </c>
      <c r="G144" s="16">
        <f t="shared" si="22"/>
        <v>-0.69309958443444053</v>
      </c>
      <c r="H144" s="1">
        <f t="shared" si="23"/>
        <v>0</v>
      </c>
      <c r="I144" s="8">
        <f>F144*1000/$B$14*8.314*$B$25/$B$7</f>
        <v>0</v>
      </c>
      <c r="J144" s="8">
        <f t="shared" si="24"/>
        <v>-11666134.933516672</v>
      </c>
      <c r="K144" s="8">
        <f t="shared" si="17"/>
        <v>-11666134.933516672</v>
      </c>
      <c r="L144" s="8">
        <f t="shared" si="18"/>
        <v>-4450.2313690854671</v>
      </c>
      <c r="M144">
        <f t="shared" si="19"/>
        <v>-138.61991688688809</v>
      </c>
      <c r="N144" s="8">
        <f t="shared" si="20"/>
        <v>-1.398081417589375</v>
      </c>
      <c r="O144" s="1">
        <f>J144*$B$7/G144/1000*$B$12/8.314</f>
        <v>293.15000000000003</v>
      </c>
      <c r="P144">
        <f>IF(F144&gt;0,I144*$B$7/F144/1000*$B$14/8.314,0)</f>
        <v>0</v>
      </c>
      <c r="Q144">
        <f t="shared" si="21"/>
        <v>293.15000000000003</v>
      </c>
    </row>
    <row r="145" spans="2:17" x14ac:dyDescent="0.25">
      <c r="B145">
        <v>100</v>
      </c>
      <c r="C145">
        <f t="shared" si="13"/>
        <v>50000</v>
      </c>
      <c r="D145" s="1">
        <f t="shared" si="14"/>
        <v>332.92724741447887</v>
      </c>
      <c r="E145" s="1">
        <f t="shared" si="15"/>
        <v>0.3</v>
      </c>
      <c r="F145" s="16">
        <f t="shared" si="16"/>
        <v>0</v>
      </c>
      <c r="G145" s="16">
        <f t="shared" si="22"/>
        <v>0.70498183315493446</v>
      </c>
      <c r="H145" s="1">
        <f t="shared" si="23"/>
        <v>0</v>
      </c>
      <c r="I145" s="8">
        <f>F145*1000/$B$14*8.314*$B$25/$B$7</f>
        <v>0</v>
      </c>
      <c r="J145" s="8">
        <f t="shared" si="24"/>
        <v>11866134.93351667</v>
      </c>
      <c r="K145" s="8">
        <f t="shared" si="17"/>
        <v>11866134.93351667</v>
      </c>
      <c r="L145" s="8">
        <f t="shared" si="18"/>
        <v>4450.2313690854671</v>
      </c>
      <c r="M145">
        <f t="shared" si="19"/>
        <v>140.9963666309869</v>
      </c>
      <c r="N145" s="8">
        <f t="shared" si="20"/>
        <v>1.398081417589375</v>
      </c>
      <c r="O145" s="1">
        <f>J145*$B$7/G145/1000*$B$12/8.314</f>
        <v>293.14999999999998</v>
      </c>
      <c r="P145">
        <f>IF(F145&gt;0,I145*$B$7/F145/1000*$B$14/8.314,0)</f>
        <v>0</v>
      </c>
      <c r="Q145">
        <f t="shared" si="21"/>
        <v>293.14999999999998</v>
      </c>
    </row>
    <row r="146" spans="2:17" x14ac:dyDescent="0.25">
      <c r="B146">
        <v>101</v>
      </c>
      <c r="C146">
        <f t="shared" si="13"/>
        <v>50500</v>
      </c>
      <c r="D146" s="1">
        <f t="shared" si="14"/>
        <v>333.32501988862367</v>
      </c>
      <c r="E146" s="1">
        <f t="shared" si="15"/>
        <v>0.3</v>
      </c>
      <c r="F146" s="16">
        <f t="shared" si="16"/>
        <v>0</v>
      </c>
      <c r="G146" s="16">
        <f t="shared" si="22"/>
        <v>-0.69309958443444053</v>
      </c>
      <c r="H146" s="1">
        <f t="shared" si="23"/>
        <v>0</v>
      </c>
      <c r="I146" s="8">
        <f>F146*1000/$B$14*8.314*$B$25/$B$7</f>
        <v>0</v>
      </c>
      <c r="J146" s="8">
        <f t="shared" si="24"/>
        <v>-11666134.933516672</v>
      </c>
      <c r="K146" s="8">
        <f t="shared" si="17"/>
        <v>-11666134.933516672</v>
      </c>
      <c r="L146" s="8">
        <f t="shared" si="18"/>
        <v>-4450.2313690854671</v>
      </c>
      <c r="M146">
        <f t="shared" si="19"/>
        <v>-138.61991688688809</v>
      </c>
      <c r="N146" s="8">
        <f t="shared" si="20"/>
        <v>-1.398081417589375</v>
      </c>
      <c r="O146" s="1">
        <f>J146*$B$7/G146/1000*$B$12/8.314</f>
        <v>293.15000000000003</v>
      </c>
      <c r="P146">
        <f>IF(F146&gt;0,I146*$B$7/F146/1000*$B$14/8.314,0)</f>
        <v>0</v>
      </c>
      <c r="Q146">
        <f t="shared" si="21"/>
        <v>293.15000000000003</v>
      </c>
    </row>
    <row r="147" spans="2:17" x14ac:dyDescent="0.25">
      <c r="B147">
        <v>102</v>
      </c>
      <c r="C147">
        <f t="shared" si="13"/>
        <v>51000</v>
      </c>
      <c r="D147" s="1">
        <f t="shared" si="14"/>
        <v>333.72279236276847</v>
      </c>
      <c r="E147" s="1">
        <f t="shared" si="15"/>
        <v>0.3</v>
      </c>
      <c r="F147" s="16">
        <f t="shared" si="16"/>
        <v>0</v>
      </c>
      <c r="G147" s="16">
        <f t="shared" si="22"/>
        <v>0.70498183315493446</v>
      </c>
      <c r="H147" s="1">
        <f t="shared" si="23"/>
        <v>0</v>
      </c>
      <c r="I147" s="8">
        <f>F147*1000/$B$14*8.314*$B$25/$B$7</f>
        <v>0</v>
      </c>
      <c r="J147" s="8">
        <f t="shared" si="24"/>
        <v>11866134.93351667</v>
      </c>
      <c r="K147" s="8">
        <f t="shared" si="17"/>
        <v>11866134.93351667</v>
      </c>
      <c r="L147" s="8">
        <f t="shared" si="18"/>
        <v>4450.2313690854671</v>
      </c>
      <c r="M147">
        <f t="shared" si="19"/>
        <v>140.9963666309869</v>
      </c>
      <c r="N147" s="8">
        <f t="shared" si="20"/>
        <v>1.398081417589375</v>
      </c>
      <c r="O147" s="1">
        <f>J147*$B$7/G147/1000*$B$12/8.314</f>
        <v>293.14999999999998</v>
      </c>
      <c r="P147">
        <f>IF(F147&gt;0,I147*$B$7/F147/1000*$B$14/8.314,0)</f>
        <v>0</v>
      </c>
      <c r="Q147">
        <f t="shared" si="21"/>
        <v>293.14999999999998</v>
      </c>
    </row>
    <row r="148" spans="2:17" x14ac:dyDescent="0.25">
      <c r="B148">
        <v>103</v>
      </c>
      <c r="C148">
        <f t="shared" si="13"/>
        <v>51500</v>
      </c>
      <c r="D148" s="1">
        <f t="shared" si="14"/>
        <v>334.12056483691327</v>
      </c>
      <c r="E148" s="1">
        <f t="shared" si="15"/>
        <v>0.3</v>
      </c>
      <c r="F148" s="16">
        <f t="shared" si="16"/>
        <v>0</v>
      </c>
      <c r="G148" s="16">
        <f t="shared" si="22"/>
        <v>-0.69309958443444053</v>
      </c>
      <c r="H148" s="1">
        <f t="shared" si="23"/>
        <v>0</v>
      </c>
      <c r="I148" s="8">
        <f>F148*1000/$B$14*8.314*$B$25/$B$7</f>
        <v>0</v>
      </c>
      <c r="J148" s="8">
        <f t="shared" si="24"/>
        <v>-11666134.933516672</v>
      </c>
      <c r="K148" s="8">
        <f t="shared" si="17"/>
        <v>-11666134.933516672</v>
      </c>
      <c r="L148" s="8">
        <f t="shared" si="18"/>
        <v>-4450.2313690854671</v>
      </c>
      <c r="M148">
        <f t="shared" si="19"/>
        <v>-138.61991688688809</v>
      </c>
      <c r="N148" s="8">
        <f t="shared" si="20"/>
        <v>-1.398081417589375</v>
      </c>
      <c r="O148" s="1">
        <f>J148*$B$7/G148/1000*$B$12/8.314</f>
        <v>293.15000000000003</v>
      </c>
      <c r="P148">
        <f>IF(F148&gt;0,I148*$B$7/F148/1000*$B$14/8.314,0)</f>
        <v>0</v>
      </c>
      <c r="Q148">
        <f t="shared" si="21"/>
        <v>293.15000000000003</v>
      </c>
    </row>
    <row r="149" spans="2:17" x14ac:dyDescent="0.25">
      <c r="B149">
        <v>104</v>
      </c>
      <c r="C149">
        <f t="shared" si="13"/>
        <v>52000</v>
      </c>
      <c r="D149" s="1">
        <f t="shared" si="14"/>
        <v>334.51833731105808</v>
      </c>
      <c r="E149" s="1">
        <f t="shared" si="15"/>
        <v>0.3</v>
      </c>
      <c r="F149" s="16">
        <f t="shared" si="16"/>
        <v>0</v>
      </c>
      <c r="G149" s="16">
        <f t="shared" si="22"/>
        <v>0.70498183315493446</v>
      </c>
      <c r="H149" s="1">
        <f t="shared" si="23"/>
        <v>0</v>
      </c>
      <c r="I149" s="8">
        <f>F149*1000/$B$14*8.314*$B$25/$B$7</f>
        <v>0</v>
      </c>
      <c r="J149" s="8">
        <f t="shared" si="24"/>
        <v>11866134.93351667</v>
      </c>
      <c r="K149" s="8">
        <f t="shared" si="17"/>
        <v>11866134.93351667</v>
      </c>
      <c r="L149" s="8">
        <f t="shared" si="18"/>
        <v>4450.2313690854671</v>
      </c>
      <c r="M149">
        <f t="shared" si="19"/>
        <v>140.9963666309869</v>
      </c>
      <c r="N149" s="8">
        <f t="shared" si="20"/>
        <v>1.398081417589375</v>
      </c>
      <c r="O149" s="1">
        <f>J149*$B$7/G149/1000*$B$12/8.314</f>
        <v>293.14999999999998</v>
      </c>
      <c r="P149">
        <f>IF(F149&gt;0,I149*$B$7/F149/1000*$B$14/8.314,0)</f>
        <v>0</v>
      </c>
      <c r="Q149">
        <f t="shared" si="21"/>
        <v>293.14999999999998</v>
      </c>
    </row>
    <row r="150" spans="2:17" x14ac:dyDescent="0.25">
      <c r="B150">
        <v>105</v>
      </c>
      <c r="C150">
        <f t="shared" si="13"/>
        <v>52500</v>
      </c>
      <c r="D150" s="1">
        <f t="shared" si="14"/>
        <v>334.91610978520282</v>
      </c>
      <c r="E150" s="1">
        <f t="shared" si="15"/>
        <v>0.3</v>
      </c>
      <c r="F150" s="16">
        <f t="shared" si="16"/>
        <v>0</v>
      </c>
      <c r="G150" s="16">
        <f t="shared" si="22"/>
        <v>-0.69309958443444053</v>
      </c>
      <c r="H150" s="1">
        <f t="shared" si="23"/>
        <v>0</v>
      </c>
      <c r="I150" s="8">
        <f>F150*1000/$B$14*8.314*$B$25/$B$7</f>
        <v>0</v>
      </c>
      <c r="J150" s="8">
        <f t="shared" si="24"/>
        <v>-11666134.933516672</v>
      </c>
      <c r="K150" s="8">
        <f t="shared" si="17"/>
        <v>-11666134.933516672</v>
      </c>
      <c r="L150" s="8">
        <f t="shared" si="18"/>
        <v>-4450.2313690854671</v>
      </c>
      <c r="M150">
        <f t="shared" si="19"/>
        <v>-138.61991688688809</v>
      </c>
      <c r="N150" s="8">
        <f t="shared" si="20"/>
        <v>-1.398081417589375</v>
      </c>
      <c r="O150" s="1">
        <f>J150*$B$7/G150/1000*$B$12/8.314</f>
        <v>293.15000000000003</v>
      </c>
      <c r="P150">
        <f>IF(F150&gt;0,I150*$B$7/F150/1000*$B$14/8.314,0)</f>
        <v>0</v>
      </c>
      <c r="Q150">
        <f t="shared" si="21"/>
        <v>293.15000000000003</v>
      </c>
    </row>
    <row r="151" spans="2:17" x14ac:dyDescent="0.25">
      <c r="B151">
        <v>106</v>
      </c>
      <c r="C151">
        <f t="shared" si="13"/>
        <v>53000</v>
      </c>
      <c r="D151" s="1">
        <f t="shared" si="14"/>
        <v>335.31388225934762</v>
      </c>
      <c r="E151" s="1">
        <f t="shared" si="15"/>
        <v>0.3</v>
      </c>
      <c r="F151" s="16">
        <f t="shared" si="16"/>
        <v>0</v>
      </c>
      <c r="G151" s="16">
        <f t="shared" si="22"/>
        <v>0.70498183315493446</v>
      </c>
      <c r="H151" s="1">
        <f t="shared" si="23"/>
        <v>0</v>
      </c>
      <c r="I151" s="8">
        <f>F151*1000/$B$14*8.314*$B$25/$B$7</f>
        <v>0</v>
      </c>
      <c r="J151" s="8">
        <f t="shared" si="24"/>
        <v>11866134.93351667</v>
      </c>
      <c r="K151" s="8">
        <f t="shared" si="17"/>
        <v>11866134.93351667</v>
      </c>
      <c r="L151" s="8">
        <f t="shared" si="18"/>
        <v>4450.2313690854671</v>
      </c>
      <c r="M151">
        <f t="shared" si="19"/>
        <v>140.9963666309869</v>
      </c>
      <c r="N151" s="8">
        <f t="shared" si="20"/>
        <v>1.398081417589375</v>
      </c>
      <c r="O151" s="1">
        <f>J151*$B$7/G151/1000*$B$12/8.314</f>
        <v>293.14999999999998</v>
      </c>
      <c r="P151">
        <f>IF(F151&gt;0,I151*$B$7/F151/1000*$B$14/8.314,0)</f>
        <v>0</v>
      </c>
      <c r="Q151">
        <f t="shared" si="21"/>
        <v>293.14999999999998</v>
      </c>
    </row>
    <row r="152" spans="2:17" x14ac:dyDescent="0.25">
      <c r="B152">
        <v>107</v>
      </c>
      <c r="C152">
        <f t="shared" si="13"/>
        <v>53500</v>
      </c>
      <c r="D152" s="1">
        <f t="shared" si="14"/>
        <v>335.71165473349242</v>
      </c>
      <c r="E152" s="1">
        <f t="shared" si="15"/>
        <v>0.3</v>
      </c>
      <c r="F152" s="16">
        <f t="shared" si="16"/>
        <v>0</v>
      </c>
      <c r="G152" s="16">
        <f t="shared" si="22"/>
        <v>-0.69309958443444053</v>
      </c>
      <c r="H152" s="1">
        <f t="shared" si="23"/>
        <v>0</v>
      </c>
      <c r="I152" s="8">
        <f>F152*1000/$B$14*8.314*$B$25/$B$7</f>
        <v>0</v>
      </c>
      <c r="J152" s="8">
        <f t="shared" si="24"/>
        <v>-11666134.933516672</v>
      </c>
      <c r="K152" s="8">
        <f t="shared" si="17"/>
        <v>-11666134.933516672</v>
      </c>
      <c r="L152" s="8">
        <f t="shared" si="18"/>
        <v>-4450.2313690854671</v>
      </c>
      <c r="M152">
        <f t="shared" si="19"/>
        <v>-138.61991688688809</v>
      </c>
      <c r="N152" s="8">
        <f t="shared" si="20"/>
        <v>-1.398081417589375</v>
      </c>
      <c r="O152" s="1">
        <f>J152*$B$7/G152/1000*$B$12/8.314</f>
        <v>293.15000000000003</v>
      </c>
      <c r="P152">
        <f>IF(F152&gt;0,I152*$B$7/F152/1000*$B$14/8.314,0)</f>
        <v>0</v>
      </c>
      <c r="Q152">
        <f t="shared" si="21"/>
        <v>293.15000000000003</v>
      </c>
    </row>
    <row r="153" spans="2:17" x14ac:dyDescent="0.25">
      <c r="B153">
        <v>108</v>
      </c>
      <c r="C153">
        <f t="shared" si="13"/>
        <v>54000</v>
      </c>
      <c r="D153" s="1">
        <f t="shared" si="14"/>
        <v>336.10942720763722</v>
      </c>
      <c r="E153" s="1">
        <f t="shared" si="15"/>
        <v>0.3</v>
      </c>
      <c r="F153" s="16">
        <f t="shared" si="16"/>
        <v>0</v>
      </c>
      <c r="G153" s="16">
        <f t="shared" si="22"/>
        <v>0.70498183315493446</v>
      </c>
      <c r="H153" s="1">
        <f t="shared" si="23"/>
        <v>0</v>
      </c>
      <c r="I153" s="8">
        <f>F153*1000/$B$14*8.314*$B$25/$B$7</f>
        <v>0</v>
      </c>
      <c r="J153" s="8">
        <f t="shared" si="24"/>
        <v>11866134.93351667</v>
      </c>
      <c r="K153" s="8">
        <f t="shared" si="17"/>
        <v>11866134.93351667</v>
      </c>
      <c r="L153" s="8">
        <f t="shared" si="18"/>
        <v>4450.2313690854671</v>
      </c>
      <c r="M153">
        <f t="shared" si="19"/>
        <v>140.9963666309869</v>
      </c>
      <c r="N153" s="8">
        <f t="shared" si="20"/>
        <v>1.398081417589375</v>
      </c>
      <c r="O153" s="1">
        <f>J153*$B$7/G153/1000*$B$12/8.314</f>
        <v>293.14999999999998</v>
      </c>
      <c r="P153">
        <f>IF(F153&gt;0,I153*$B$7/F153/1000*$B$14/8.314,0)</f>
        <v>0</v>
      </c>
      <c r="Q153">
        <f t="shared" si="21"/>
        <v>293.14999999999998</v>
      </c>
    </row>
    <row r="154" spans="2:17" x14ac:dyDescent="0.25">
      <c r="B154">
        <v>109</v>
      </c>
      <c r="C154">
        <f t="shared" si="13"/>
        <v>54500</v>
      </c>
      <c r="D154" s="1">
        <f t="shared" si="14"/>
        <v>336.50719968178203</v>
      </c>
      <c r="E154" s="1">
        <f t="shared" si="15"/>
        <v>0.3</v>
      </c>
      <c r="F154" s="16">
        <f t="shared" si="16"/>
        <v>0</v>
      </c>
      <c r="G154" s="16">
        <f t="shared" si="22"/>
        <v>-0.69309958443444053</v>
      </c>
      <c r="H154" s="1">
        <f t="shared" si="23"/>
        <v>0</v>
      </c>
      <c r="I154" s="8">
        <f>F154*1000/$B$14*8.314*$B$25/$B$7</f>
        <v>0</v>
      </c>
      <c r="J154" s="8">
        <f t="shared" si="24"/>
        <v>-11666134.933516672</v>
      </c>
      <c r="K154" s="8">
        <f t="shared" si="17"/>
        <v>-11666134.933516672</v>
      </c>
      <c r="L154" s="8">
        <f t="shared" si="18"/>
        <v>-4450.2313690854671</v>
      </c>
      <c r="M154">
        <f t="shared" si="19"/>
        <v>-138.61991688688809</v>
      </c>
      <c r="N154" s="8">
        <f t="shared" si="20"/>
        <v>-1.398081417589375</v>
      </c>
      <c r="O154" s="1">
        <f>J154*$B$7/G154/1000*$B$12/8.314</f>
        <v>293.15000000000003</v>
      </c>
      <c r="P154">
        <f>IF(F154&gt;0,I154*$B$7/F154/1000*$B$14/8.314,0)</f>
        <v>0</v>
      </c>
      <c r="Q154">
        <f t="shared" si="21"/>
        <v>293.15000000000003</v>
      </c>
    </row>
    <row r="155" spans="2:17" x14ac:dyDescent="0.25">
      <c r="B155">
        <v>110</v>
      </c>
      <c r="C155">
        <f t="shared" si="13"/>
        <v>55000</v>
      </c>
      <c r="D155" s="1">
        <f t="shared" si="14"/>
        <v>336.90497215592677</v>
      </c>
      <c r="E155" s="1">
        <f t="shared" si="15"/>
        <v>0.3</v>
      </c>
      <c r="F155" s="16">
        <f t="shared" si="16"/>
        <v>0</v>
      </c>
      <c r="G155" s="16">
        <f t="shared" si="22"/>
        <v>0.70498183315493446</v>
      </c>
      <c r="H155" s="1">
        <f t="shared" si="23"/>
        <v>0</v>
      </c>
      <c r="I155" s="8">
        <f>F155*1000/$B$14*8.314*$B$25/$B$7</f>
        <v>0</v>
      </c>
      <c r="J155" s="8">
        <f t="shared" si="24"/>
        <v>11866134.93351667</v>
      </c>
      <c r="K155" s="8">
        <f t="shared" si="17"/>
        <v>11866134.93351667</v>
      </c>
      <c r="L155" s="8">
        <f t="shared" si="18"/>
        <v>4450.2313690854671</v>
      </c>
      <c r="M155">
        <f t="shared" si="19"/>
        <v>140.9963666309869</v>
      </c>
      <c r="N155" s="8">
        <f t="shared" si="20"/>
        <v>1.398081417589375</v>
      </c>
      <c r="O155" s="1">
        <f>J155*$B$7/G155/1000*$B$12/8.314</f>
        <v>293.14999999999998</v>
      </c>
      <c r="P155">
        <f>IF(F155&gt;0,I155*$B$7/F155/1000*$B$14/8.314,0)</f>
        <v>0</v>
      </c>
      <c r="Q155">
        <f t="shared" si="21"/>
        <v>293.14999999999998</v>
      </c>
    </row>
    <row r="156" spans="2:17" x14ac:dyDescent="0.25">
      <c r="B156">
        <v>111</v>
      </c>
      <c r="C156">
        <f t="shared" si="13"/>
        <v>55500</v>
      </c>
      <c r="D156" s="1">
        <f t="shared" si="14"/>
        <v>337.30274463007157</v>
      </c>
      <c r="E156" s="1">
        <f t="shared" si="15"/>
        <v>0.3</v>
      </c>
      <c r="F156" s="16">
        <f t="shared" si="16"/>
        <v>0</v>
      </c>
      <c r="G156" s="16">
        <f t="shared" si="22"/>
        <v>-0.69309958443444053</v>
      </c>
      <c r="H156" s="1">
        <f t="shared" si="23"/>
        <v>0</v>
      </c>
      <c r="I156" s="8">
        <f>F156*1000/$B$14*8.314*$B$25/$B$7</f>
        <v>0</v>
      </c>
      <c r="J156" s="8">
        <f t="shared" si="24"/>
        <v>-11666134.933516672</v>
      </c>
      <c r="K156" s="8">
        <f t="shared" si="17"/>
        <v>-11666134.933516672</v>
      </c>
      <c r="L156" s="8">
        <f t="shared" si="18"/>
        <v>-4450.2313690854671</v>
      </c>
      <c r="M156">
        <f t="shared" si="19"/>
        <v>-138.61991688688809</v>
      </c>
      <c r="N156" s="8">
        <f t="shared" si="20"/>
        <v>-1.398081417589375</v>
      </c>
      <c r="O156" s="1">
        <f>J156*$B$7/G156/1000*$B$12/8.314</f>
        <v>293.15000000000003</v>
      </c>
      <c r="P156">
        <f>IF(F156&gt;0,I156*$B$7/F156/1000*$B$14/8.314,0)</f>
        <v>0</v>
      </c>
      <c r="Q156">
        <f t="shared" si="21"/>
        <v>293.15000000000003</v>
      </c>
    </row>
    <row r="157" spans="2:17" x14ac:dyDescent="0.25">
      <c r="B157">
        <v>112</v>
      </c>
      <c r="C157">
        <f t="shared" si="13"/>
        <v>56000</v>
      </c>
      <c r="D157" s="1">
        <f t="shared" si="14"/>
        <v>337.70051710421637</v>
      </c>
      <c r="E157" s="1">
        <f t="shared" si="15"/>
        <v>0.3</v>
      </c>
      <c r="F157" s="16">
        <f t="shared" si="16"/>
        <v>0</v>
      </c>
      <c r="G157" s="16">
        <f t="shared" si="22"/>
        <v>0.70498183315493446</v>
      </c>
      <c r="H157" s="1">
        <f t="shared" si="23"/>
        <v>0</v>
      </c>
      <c r="I157" s="8">
        <f>F157*1000/$B$14*8.314*$B$25/$B$7</f>
        <v>0</v>
      </c>
      <c r="J157" s="8">
        <f t="shared" si="24"/>
        <v>11866134.93351667</v>
      </c>
      <c r="K157" s="8">
        <f t="shared" si="17"/>
        <v>11866134.93351667</v>
      </c>
      <c r="L157" s="8">
        <f t="shared" si="18"/>
        <v>4450.2313690854671</v>
      </c>
      <c r="M157">
        <f t="shared" si="19"/>
        <v>140.9963666309869</v>
      </c>
      <c r="N157" s="8">
        <f t="shared" si="20"/>
        <v>1.398081417589375</v>
      </c>
      <c r="O157" s="1">
        <f>J157*$B$7/G157/1000*$B$12/8.314</f>
        <v>293.14999999999998</v>
      </c>
      <c r="P157">
        <f>IF(F157&gt;0,I157*$B$7/F157/1000*$B$14/8.314,0)</f>
        <v>0</v>
      </c>
      <c r="Q157">
        <f t="shared" si="21"/>
        <v>293.14999999999998</v>
      </c>
    </row>
    <row r="158" spans="2:17" x14ac:dyDescent="0.25">
      <c r="B158">
        <v>113</v>
      </c>
      <c r="C158">
        <f t="shared" si="13"/>
        <v>56500</v>
      </c>
      <c r="D158" s="1">
        <f t="shared" si="14"/>
        <v>338.09828957836118</v>
      </c>
      <c r="E158" s="1">
        <f t="shared" si="15"/>
        <v>0.3</v>
      </c>
      <c r="F158" s="16">
        <f t="shared" si="16"/>
        <v>0</v>
      </c>
      <c r="G158" s="16">
        <f t="shared" si="22"/>
        <v>-0.69309958443444053</v>
      </c>
      <c r="H158" s="1">
        <f t="shared" si="23"/>
        <v>0</v>
      </c>
      <c r="I158" s="8">
        <f>F158*1000/$B$14*8.314*$B$25/$B$7</f>
        <v>0</v>
      </c>
      <c r="J158" s="8">
        <f t="shared" si="24"/>
        <v>-11666134.933516672</v>
      </c>
      <c r="K158" s="8">
        <f t="shared" si="17"/>
        <v>-11666134.933516672</v>
      </c>
      <c r="L158" s="8">
        <f t="shared" si="18"/>
        <v>-4450.2313690854671</v>
      </c>
      <c r="M158">
        <f t="shared" si="19"/>
        <v>-138.61991688688809</v>
      </c>
      <c r="N158" s="8">
        <f t="shared" si="20"/>
        <v>-1.398081417589375</v>
      </c>
      <c r="O158" s="1">
        <f>J158*$B$7/G158/1000*$B$12/8.314</f>
        <v>293.15000000000003</v>
      </c>
      <c r="P158">
        <f>IF(F158&gt;0,I158*$B$7/F158/1000*$B$14/8.314,0)</f>
        <v>0</v>
      </c>
      <c r="Q158">
        <f t="shared" si="21"/>
        <v>293.15000000000003</v>
      </c>
    </row>
    <row r="159" spans="2:17" x14ac:dyDescent="0.25">
      <c r="B159">
        <v>114</v>
      </c>
      <c r="C159">
        <f t="shared" si="13"/>
        <v>57000</v>
      </c>
      <c r="D159" s="1">
        <f t="shared" si="14"/>
        <v>338.49606205250592</v>
      </c>
      <c r="E159" s="1">
        <f t="shared" si="15"/>
        <v>0.3</v>
      </c>
      <c r="F159" s="16">
        <f t="shared" si="16"/>
        <v>0</v>
      </c>
      <c r="G159" s="16">
        <f t="shared" si="22"/>
        <v>0.70498183315493446</v>
      </c>
      <c r="H159" s="1">
        <f t="shared" si="23"/>
        <v>0</v>
      </c>
      <c r="I159" s="8">
        <f>F159*1000/$B$14*8.314*$B$25/$B$7</f>
        <v>0</v>
      </c>
      <c r="J159" s="8">
        <f t="shared" si="24"/>
        <v>11866134.93351667</v>
      </c>
      <c r="K159" s="8">
        <f t="shared" si="17"/>
        <v>11866134.93351667</v>
      </c>
      <c r="L159" s="8">
        <f t="shared" si="18"/>
        <v>4450.2313690854671</v>
      </c>
      <c r="M159">
        <f t="shared" si="19"/>
        <v>140.9963666309869</v>
      </c>
      <c r="N159" s="8">
        <f t="shared" si="20"/>
        <v>1.398081417589375</v>
      </c>
      <c r="O159" s="1">
        <f>J159*$B$7/G159/1000*$B$12/8.314</f>
        <v>293.14999999999998</v>
      </c>
      <c r="P159">
        <f>IF(F159&gt;0,I159*$B$7/F159/1000*$B$14/8.314,0)</f>
        <v>0</v>
      </c>
      <c r="Q159">
        <f t="shared" si="21"/>
        <v>293.14999999999998</v>
      </c>
    </row>
    <row r="160" spans="2:17" x14ac:dyDescent="0.25">
      <c r="B160">
        <v>115</v>
      </c>
      <c r="C160">
        <f t="shared" si="13"/>
        <v>57500</v>
      </c>
      <c r="D160" s="1">
        <f t="shared" si="14"/>
        <v>338.89383452665072</v>
      </c>
      <c r="E160" s="1">
        <f t="shared" si="15"/>
        <v>0.3</v>
      </c>
      <c r="F160" s="16">
        <f t="shared" si="16"/>
        <v>0</v>
      </c>
      <c r="G160" s="16">
        <f t="shared" si="22"/>
        <v>-0.69309958443444053</v>
      </c>
      <c r="H160" s="1">
        <f t="shared" si="23"/>
        <v>0</v>
      </c>
      <c r="I160" s="8">
        <f>F160*1000/$B$14*8.314*$B$25/$B$7</f>
        <v>0</v>
      </c>
      <c r="J160" s="8">
        <f t="shared" si="24"/>
        <v>-11666134.933516672</v>
      </c>
      <c r="K160" s="8">
        <f t="shared" si="17"/>
        <v>-11666134.933516672</v>
      </c>
      <c r="L160" s="8">
        <f t="shared" si="18"/>
        <v>-4450.2313690854671</v>
      </c>
      <c r="M160">
        <f t="shared" si="19"/>
        <v>-138.61991688688809</v>
      </c>
      <c r="N160" s="8">
        <f t="shared" si="20"/>
        <v>-1.398081417589375</v>
      </c>
      <c r="O160" s="1">
        <f>J160*$B$7/G160/1000*$B$12/8.314</f>
        <v>293.15000000000003</v>
      </c>
      <c r="P160">
        <f>IF(F160&gt;0,I160*$B$7/F160/1000*$B$14/8.314,0)</f>
        <v>0</v>
      </c>
      <c r="Q160">
        <f t="shared" si="21"/>
        <v>293.15000000000003</v>
      </c>
    </row>
    <row r="161" spans="2:17" x14ac:dyDescent="0.25">
      <c r="B161">
        <v>116</v>
      </c>
      <c r="C161">
        <f t="shared" si="13"/>
        <v>58000</v>
      </c>
      <c r="D161" s="1">
        <f t="shared" si="14"/>
        <v>339.29160700079552</v>
      </c>
      <c r="E161" s="1">
        <f t="shared" si="15"/>
        <v>0.3</v>
      </c>
      <c r="F161" s="16">
        <f t="shared" si="16"/>
        <v>0</v>
      </c>
      <c r="G161" s="16">
        <f t="shared" si="22"/>
        <v>0.70498183315493446</v>
      </c>
      <c r="H161" s="1">
        <f t="shared" si="23"/>
        <v>0</v>
      </c>
      <c r="I161" s="8">
        <f>F161*1000/$B$14*8.314*$B$25/$B$7</f>
        <v>0</v>
      </c>
      <c r="J161" s="8">
        <f t="shared" si="24"/>
        <v>11866134.93351667</v>
      </c>
      <c r="K161" s="8">
        <f t="shared" si="17"/>
        <v>11866134.93351667</v>
      </c>
      <c r="L161" s="8">
        <f t="shared" si="18"/>
        <v>4450.2313690854671</v>
      </c>
      <c r="M161">
        <f t="shared" si="19"/>
        <v>140.9963666309869</v>
      </c>
      <c r="N161" s="8">
        <f t="shared" si="20"/>
        <v>1.398081417589375</v>
      </c>
      <c r="O161" s="1">
        <f>J161*$B$7/G161/1000*$B$12/8.314</f>
        <v>293.14999999999998</v>
      </c>
      <c r="P161">
        <f>IF(F161&gt;0,I161*$B$7/F161/1000*$B$14/8.314,0)</f>
        <v>0</v>
      </c>
      <c r="Q161">
        <f t="shared" si="21"/>
        <v>293.14999999999998</v>
      </c>
    </row>
    <row r="162" spans="2:17" x14ac:dyDescent="0.25">
      <c r="B162">
        <v>117</v>
      </c>
      <c r="C162">
        <f t="shared" si="13"/>
        <v>58500</v>
      </c>
      <c r="D162" s="1">
        <f t="shared" si="14"/>
        <v>339.68937947494032</v>
      </c>
      <c r="E162" s="1">
        <f t="shared" si="15"/>
        <v>0.3</v>
      </c>
      <c r="F162" s="16">
        <f t="shared" si="16"/>
        <v>0</v>
      </c>
      <c r="G162" s="16">
        <f t="shared" si="22"/>
        <v>-0.69309958443444053</v>
      </c>
      <c r="H162" s="1">
        <f t="shared" si="23"/>
        <v>0</v>
      </c>
      <c r="I162" s="8">
        <f>F162*1000/$B$14*8.314*$B$25/$B$7</f>
        <v>0</v>
      </c>
      <c r="J162" s="8">
        <f t="shared" si="24"/>
        <v>-11666134.933516672</v>
      </c>
      <c r="K162" s="8">
        <f t="shared" si="17"/>
        <v>-11666134.933516672</v>
      </c>
      <c r="L162" s="8">
        <f t="shared" si="18"/>
        <v>-4450.2313690854671</v>
      </c>
      <c r="M162">
        <f t="shared" si="19"/>
        <v>-138.61991688688809</v>
      </c>
      <c r="N162" s="8">
        <f t="shared" si="20"/>
        <v>-1.398081417589375</v>
      </c>
      <c r="O162" s="1">
        <f>J162*$B$7/G162/1000*$B$12/8.314</f>
        <v>293.15000000000003</v>
      </c>
      <c r="P162">
        <f>IF(F162&gt;0,I162*$B$7/F162/1000*$B$14/8.314,0)</f>
        <v>0</v>
      </c>
      <c r="Q162">
        <f t="shared" si="21"/>
        <v>293.15000000000003</v>
      </c>
    </row>
    <row r="163" spans="2:17" x14ac:dyDescent="0.25">
      <c r="B163">
        <v>118</v>
      </c>
      <c r="C163">
        <f t="shared" si="13"/>
        <v>59000</v>
      </c>
      <c r="D163" s="1">
        <f t="shared" si="14"/>
        <v>340.08715194908513</v>
      </c>
      <c r="E163" s="1">
        <f t="shared" si="15"/>
        <v>0.3</v>
      </c>
      <c r="F163" s="16">
        <f t="shared" si="16"/>
        <v>0</v>
      </c>
      <c r="G163" s="16">
        <f t="shared" si="22"/>
        <v>0.70498183315493446</v>
      </c>
      <c r="H163" s="1">
        <f t="shared" si="23"/>
        <v>0</v>
      </c>
      <c r="I163" s="8">
        <f>F163*1000/$B$14*8.314*$B$25/$B$7</f>
        <v>0</v>
      </c>
      <c r="J163" s="8">
        <f t="shared" si="24"/>
        <v>11866134.93351667</v>
      </c>
      <c r="K163" s="8">
        <f t="shared" si="17"/>
        <v>11866134.93351667</v>
      </c>
      <c r="L163" s="8">
        <f t="shared" si="18"/>
        <v>4450.2313690854671</v>
      </c>
      <c r="M163">
        <f t="shared" si="19"/>
        <v>140.9963666309869</v>
      </c>
      <c r="N163" s="8">
        <f t="shared" si="20"/>
        <v>1.398081417589375</v>
      </c>
      <c r="O163" s="1">
        <f>J163*$B$7/G163/1000*$B$12/8.314</f>
        <v>293.14999999999998</v>
      </c>
      <c r="P163">
        <f>IF(F163&gt;0,I163*$B$7/F163/1000*$B$14/8.314,0)</f>
        <v>0</v>
      </c>
      <c r="Q163">
        <f t="shared" si="21"/>
        <v>293.14999999999998</v>
      </c>
    </row>
    <row r="164" spans="2:17" x14ac:dyDescent="0.25">
      <c r="B164">
        <v>119</v>
      </c>
      <c r="C164">
        <f t="shared" si="13"/>
        <v>59500</v>
      </c>
      <c r="D164" s="1">
        <f t="shared" si="14"/>
        <v>340.48492442322987</v>
      </c>
      <c r="E164" s="1">
        <f t="shared" si="15"/>
        <v>0.3</v>
      </c>
      <c r="F164" s="16">
        <f t="shared" si="16"/>
        <v>0</v>
      </c>
      <c r="G164" s="16">
        <f t="shared" si="22"/>
        <v>-0.69309958443444053</v>
      </c>
      <c r="H164" s="1">
        <f t="shared" si="23"/>
        <v>0</v>
      </c>
      <c r="I164" s="8">
        <f>F164*1000/$B$14*8.314*$B$25/$B$7</f>
        <v>0</v>
      </c>
      <c r="J164" s="8">
        <f t="shared" si="24"/>
        <v>-11666134.933516672</v>
      </c>
      <c r="K164" s="8">
        <f t="shared" si="17"/>
        <v>-11666134.933516672</v>
      </c>
      <c r="L164" s="8">
        <f t="shared" si="18"/>
        <v>-4450.2313690854671</v>
      </c>
      <c r="M164">
        <f t="shared" si="19"/>
        <v>-138.61991688688809</v>
      </c>
      <c r="N164" s="8">
        <f t="shared" si="20"/>
        <v>-1.398081417589375</v>
      </c>
      <c r="O164" s="1">
        <f>J164*$B$7/G164/1000*$B$12/8.314</f>
        <v>293.15000000000003</v>
      </c>
      <c r="P164">
        <f>IF(F164&gt;0,I164*$B$7/F164/1000*$B$14/8.314,0)</f>
        <v>0</v>
      </c>
      <c r="Q164">
        <f t="shared" si="21"/>
        <v>293.15000000000003</v>
      </c>
    </row>
    <row r="165" spans="2:17" x14ac:dyDescent="0.25">
      <c r="B165">
        <v>120</v>
      </c>
      <c r="C165">
        <f t="shared" si="13"/>
        <v>60000</v>
      </c>
      <c r="D165" s="1">
        <f t="shared" si="14"/>
        <v>340.88269689737467</v>
      </c>
      <c r="E165" s="1">
        <f t="shared" si="15"/>
        <v>0.3</v>
      </c>
      <c r="F165" s="16">
        <f t="shared" si="16"/>
        <v>0</v>
      </c>
      <c r="G165" s="16">
        <f t="shared" si="22"/>
        <v>0.70498183315493446</v>
      </c>
      <c r="H165" s="1">
        <f t="shared" si="23"/>
        <v>0</v>
      </c>
      <c r="I165" s="8">
        <f>F165*1000/$B$14*8.314*$B$25/$B$7</f>
        <v>0</v>
      </c>
      <c r="J165" s="8">
        <f t="shared" si="24"/>
        <v>11866134.93351667</v>
      </c>
      <c r="K165" s="8">
        <f t="shared" si="17"/>
        <v>11866134.93351667</v>
      </c>
      <c r="L165" s="8">
        <f t="shared" si="18"/>
        <v>4450.2313690854671</v>
      </c>
      <c r="M165">
        <f t="shared" si="19"/>
        <v>140.9963666309869</v>
      </c>
      <c r="N165" s="8">
        <f t="shared" si="20"/>
        <v>1.398081417589375</v>
      </c>
      <c r="O165" s="1">
        <f>J165*$B$7/G165/1000*$B$12/8.314</f>
        <v>293.14999999999998</v>
      </c>
      <c r="P165">
        <f>IF(F165&gt;0,I165*$B$7/F165/1000*$B$14/8.314,0)</f>
        <v>0</v>
      </c>
      <c r="Q165">
        <f t="shared" si="21"/>
        <v>293.14999999999998</v>
      </c>
    </row>
    <row r="166" spans="2:17" x14ac:dyDescent="0.25">
      <c r="B166">
        <v>121</v>
      </c>
      <c r="C166">
        <f t="shared" si="13"/>
        <v>60500</v>
      </c>
      <c r="D166" s="1">
        <f t="shared" si="14"/>
        <v>341.28046937151947</v>
      </c>
      <c r="E166" s="1">
        <f t="shared" si="15"/>
        <v>0.3</v>
      </c>
      <c r="F166" s="16">
        <f t="shared" si="16"/>
        <v>0</v>
      </c>
      <c r="G166" s="16">
        <f t="shared" si="22"/>
        <v>-0.69309958443444053</v>
      </c>
      <c r="H166" s="1">
        <f t="shared" si="23"/>
        <v>0</v>
      </c>
      <c r="I166" s="8">
        <f>F166*1000/$B$14*8.314*$B$25/$B$7</f>
        <v>0</v>
      </c>
      <c r="J166" s="8">
        <f t="shared" si="24"/>
        <v>-11666134.933516672</v>
      </c>
      <c r="K166" s="8">
        <f t="shared" si="17"/>
        <v>-11666134.933516672</v>
      </c>
      <c r="L166" s="8">
        <f t="shared" si="18"/>
        <v>-4450.2313690854671</v>
      </c>
      <c r="M166">
        <f t="shared" si="19"/>
        <v>-138.61991688688809</v>
      </c>
      <c r="N166" s="8">
        <f t="shared" si="20"/>
        <v>-1.398081417589375</v>
      </c>
      <c r="O166" s="1">
        <f>J166*$B$7/G166/1000*$B$12/8.314</f>
        <v>293.15000000000003</v>
      </c>
      <c r="P166">
        <f>IF(F166&gt;0,I166*$B$7/F166/1000*$B$14/8.314,0)</f>
        <v>0</v>
      </c>
      <c r="Q166">
        <f t="shared" si="21"/>
        <v>293.15000000000003</v>
      </c>
    </row>
    <row r="167" spans="2:17" x14ac:dyDescent="0.25">
      <c r="B167">
        <v>122</v>
      </c>
      <c r="C167">
        <f t="shared" si="13"/>
        <v>61000</v>
      </c>
      <c r="D167" s="1">
        <f t="shared" si="14"/>
        <v>341.67824184566427</v>
      </c>
      <c r="E167" s="1">
        <f t="shared" si="15"/>
        <v>0.3</v>
      </c>
      <c r="F167" s="16">
        <f t="shared" si="16"/>
        <v>0</v>
      </c>
      <c r="G167" s="16">
        <f t="shared" si="22"/>
        <v>0.70498183315493446</v>
      </c>
      <c r="H167" s="1">
        <f t="shared" si="23"/>
        <v>0</v>
      </c>
      <c r="I167" s="8">
        <f>F167*1000/$B$14*8.314*$B$25/$B$7</f>
        <v>0</v>
      </c>
      <c r="J167" s="8">
        <f t="shared" si="24"/>
        <v>11866134.93351667</v>
      </c>
      <c r="K167" s="8">
        <f t="shared" si="17"/>
        <v>11866134.93351667</v>
      </c>
      <c r="L167" s="8">
        <f t="shared" si="18"/>
        <v>4450.2313690854671</v>
      </c>
      <c r="M167">
        <f t="shared" si="19"/>
        <v>140.9963666309869</v>
      </c>
      <c r="N167" s="8">
        <f t="shared" si="20"/>
        <v>1.398081417589375</v>
      </c>
      <c r="O167" s="1">
        <f>J167*$B$7/G167/1000*$B$12/8.314</f>
        <v>293.14999999999998</v>
      </c>
      <c r="P167">
        <f>IF(F167&gt;0,I167*$B$7/F167/1000*$B$14/8.314,0)</f>
        <v>0</v>
      </c>
      <c r="Q167">
        <f t="shared" si="21"/>
        <v>293.14999999999998</v>
      </c>
    </row>
    <row r="168" spans="2:17" x14ac:dyDescent="0.25">
      <c r="B168">
        <v>123</v>
      </c>
      <c r="C168">
        <f t="shared" si="13"/>
        <v>61500</v>
      </c>
      <c r="D168" s="1">
        <f t="shared" si="14"/>
        <v>342.07601431980902</v>
      </c>
      <c r="E168" s="1">
        <f t="shared" si="15"/>
        <v>0.3</v>
      </c>
      <c r="F168" s="16">
        <f t="shared" si="16"/>
        <v>0</v>
      </c>
      <c r="G168" s="16">
        <f t="shared" si="22"/>
        <v>-0.69309958443444053</v>
      </c>
      <c r="H168" s="1">
        <f t="shared" si="23"/>
        <v>0</v>
      </c>
      <c r="I168" s="8">
        <f>F168*1000/$B$14*8.314*$B$25/$B$7</f>
        <v>0</v>
      </c>
      <c r="J168" s="8">
        <f t="shared" si="24"/>
        <v>-11666134.933516672</v>
      </c>
      <c r="K168" s="8">
        <f t="shared" si="17"/>
        <v>-11666134.933516672</v>
      </c>
      <c r="L168" s="8">
        <f t="shared" si="18"/>
        <v>-4450.2313690854671</v>
      </c>
      <c r="M168">
        <f t="shared" si="19"/>
        <v>-138.61991688688809</v>
      </c>
      <c r="N168" s="8">
        <f t="shared" si="20"/>
        <v>-1.398081417589375</v>
      </c>
      <c r="O168" s="1">
        <f>J168*$B$7/G168/1000*$B$12/8.314</f>
        <v>293.15000000000003</v>
      </c>
      <c r="P168">
        <f>IF(F168&gt;0,I168*$B$7/F168/1000*$B$14/8.314,0)</f>
        <v>0</v>
      </c>
      <c r="Q168">
        <f t="shared" si="21"/>
        <v>293.15000000000003</v>
      </c>
    </row>
    <row r="169" spans="2:17" x14ac:dyDescent="0.25">
      <c r="B169">
        <v>124</v>
      </c>
      <c r="C169">
        <f t="shared" si="13"/>
        <v>62000</v>
      </c>
      <c r="D169" s="1">
        <f t="shared" si="14"/>
        <v>342.47378679395382</v>
      </c>
      <c r="E169" s="1">
        <f t="shared" si="15"/>
        <v>0.3</v>
      </c>
      <c r="F169" s="16">
        <f t="shared" si="16"/>
        <v>0</v>
      </c>
      <c r="G169" s="16">
        <f t="shared" si="22"/>
        <v>0.70498183315493446</v>
      </c>
      <c r="H169" s="1">
        <f t="shared" si="23"/>
        <v>0</v>
      </c>
      <c r="I169" s="8">
        <f>F169*1000/$B$14*8.314*$B$25/$B$7</f>
        <v>0</v>
      </c>
      <c r="J169" s="8">
        <f t="shared" si="24"/>
        <v>11866134.93351667</v>
      </c>
      <c r="K169" s="8">
        <f t="shared" si="17"/>
        <v>11866134.93351667</v>
      </c>
      <c r="L169" s="8">
        <f t="shared" si="18"/>
        <v>4450.2313690854671</v>
      </c>
      <c r="M169">
        <f t="shared" si="19"/>
        <v>140.9963666309869</v>
      </c>
      <c r="N169" s="8">
        <f t="shared" si="20"/>
        <v>1.398081417589375</v>
      </c>
      <c r="O169" s="1">
        <f>J169*$B$7/G169/1000*$B$12/8.314</f>
        <v>293.14999999999998</v>
      </c>
      <c r="P169">
        <f>IF(F169&gt;0,I169*$B$7/F169/1000*$B$14/8.314,0)</f>
        <v>0</v>
      </c>
      <c r="Q169">
        <f t="shared" si="21"/>
        <v>293.14999999999998</v>
      </c>
    </row>
    <row r="170" spans="2:17" x14ac:dyDescent="0.25">
      <c r="B170">
        <v>125</v>
      </c>
      <c r="C170">
        <f t="shared" si="13"/>
        <v>62500</v>
      </c>
      <c r="D170" s="1">
        <f t="shared" si="14"/>
        <v>342.87155926809862</v>
      </c>
      <c r="E170" s="1">
        <f t="shared" si="15"/>
        <v>0.3</v>
      </c>
      <c r="F170" s="16">
        <f t="shared" si="16"/>
        <v>0</v>
      </c>
      <c r="G170" s="16">
        <f t="shared" si="22"/>
        <v>-0.69309958443444053</v>
      </c>
      <c r="H170" s="1">
        <f t="shared" si="23"/>
        <v>0</v>
      </c>
      <c r="I170" s="8">
        <f>F170*1000/$B$14*8.314*$B$25/$B$7</f>
        <v>0</v>
      </c>
      <c r="J170" s="8">
        <f t="shared" si="24"/>
        <v>-11666134.933516672</v>
      </c>
      <c r="K170" s="8">
        <f t="shared" si="17"/>
        <v>-11666134.933516672</v>
      </c>
      <c r="L170" s="8">
        <f t="shared" si="18"/>
        <v>-4450.2313690854671</v>
      </c>
      <c r="M170">
        <f t="shared" si="19"/>
        <v>-138.61991688688809</v>
      </c>
      <c r="N170" s="8">
        <f t="shared" si="20"/>
        <v>-1.398081417589375</v>
      </c>
      <c r="O170" s="1">
        <f>J170*$B$7/G170/1000*$B$12/8.314</f>
        <v>293.15000000000003</v>
      </c>
      <c r="P170">
        <f>IF(F170&gt;0,I170*$B$7/F170/1000*$B$14/8.314,0)</f>
        <v>0</v>
      </c>
      <c r="Q170">
        <f t="shared" si="21"/>
        <v>293.15000000000003</v>
      </c>
    </row>
    <row r="171" spans="2:17" x14ac:dyDescent="0.25">
      <c r="B171">
        <v>126</v>
      </c>
      <c r="C171">
        <f t="shared" si="13"/>
        <v>63000</v>
      </c>
      <c r="D171" s="1">
        <f t="shared" si="14"/>
        <v>343.26933174224342</v>
      </c>
      <c r="E171" s="1">
        <f t="shared" si="15"/>
        <v>0.3</v>
      </c>
      <c r="F171" s="16">
        <f t="shared" si="16"/>
        <v>0</v>
      </c>
      <c r="G171" s="16">
        <f t="shared" si="22"/>
        <v>0.70498183315493446</v>
      </c>
      <c r="H171" s="1">
        <f t="shared" si="23"/>
        <v>0</v>
      </c>
      <c r="I171" s="8">
        <f>F171*1000/$B$14*8.314*$B$25/$B$7</f>
        <v>0</v>
      </c>
      <c r="J171" s="8">
        <f t="shared" si="24"/>
        <v>11866134.93351667</v>
      </c>
      <c r="K171" s="8">
        <f t="shared" si="17"/>
        <v>11866134.93351667</v>
      </c>
      <c r="L171" s="8">
        <f t="shared" si="18"/>
        <v>4450.2313690854671</v>
      </c>
      <c r="M171">
        <f t="shared" si="19"/>
        <v>140.9963666309869</v>
      </c>
      <c r="N171" s="8">
        <f t="shared" si="20"/>
        <v>1.398081417589375</v>
      </c>
      <c r="O171" s="1">
        <f>J171*$B$7/G171/1000*$B$12/8.314</f>
        <v>293.14999999999998</v>
      </c>
      <c r="P171">
        <f>IF(F171&gt;0,I171*$B$7/F171/1000*$B$14/8.314,0)</f>
        <v>0</v>
      </c>
      <c r="Q171">
        <f t="shared" si="21"/>
        <v>293.14999999999998</v>
      </c>
    </row>
    <row r="172" spans="2:17" x14ac:dyDescent="0.25">
      <c r="B172">
        <v>127</v>
      </c>
      <c r="C172">
        <f t="shared" si="13"/>
        <v>63500</v>
      </c>
      <c r="D172" s="1">
        <f t="shared" si="14"/>
        <v>343.66710421638822</v>
      </c>
      <c r="E172" s="1">
        <f t="shared" si="15"/>
        <v>0.3</v>
      </c>
      <c r="F172" s="16">
        <f t="shared" si="16"/>
        <v>0</v>
      </c>
      <c r="G172" s="16">
        <f t="shared" si="22"/>
        <v>-0.69309958443444053</v>
      </c>
      <c r="H172" s="1">
        <f t="shared" si="23"/>
        <v>0</v>
      </c>
      <c r="I172" s="8">
        <f>F172*1000/$B$14*8.314*$B$25/$B$7</f>
        <v>0</v>
      </c>
      <c r="J172" s="8">
        <f t="shared" si="24"/>
        <v>-11666134.933516672</v>
      </c>
      <c r="K172" s="8">
        <f t="shared" si="17"/>
        <v>-11666134.933516672</v>
      </c>
      <c r="L172" s="8">
        <f t="shared" si="18"/>
        <v>-4450.2313690854671</v>
      </c>
      <c r="M172">
        <f t="shared" si="19"/>
        <v>-138.61991688688809</v>
      </c>
      <c r="N172" s="8">
        <f t="shared" si="20"/>
        <v>-1.398081417589375</v>
      </c>
      <c r="O172" s="1">
        <f>J172*$B$7/G172/1000*$B$12/8.314</f>
        <v>293.15000000000003</v>
      </c>
      <c r="P172">
        <f>IF(F172&gt;0,I172*$B$7/F172/1000*$B$14/8.314,0)</f>
        <v>0</v>
      </c>
      <c r="Q172">
        <f t="shared" si="21"/>
        <v>293.15000000000003</v>
      </c>
    </row>
    <row r="173" spans="2:17" x14ac:dyDescent="0.25">
      <c r="B173">
        <v>128</v>
      </c>
      <c r="C173">
        <f t="shared" si="13"/>
        <v>64000</v>
      </c>
      <c r="D173" s="1">
        <f t="shared" si="14"/>
        <v>344.06487669053297</v>
      </c>
      <c r="E173" s="1">
        <f t="shared" si="15"/>
        <v>0.3</v>
      </c>
      <c r="F173" s="16">
        <f t="shared" si="16"/>
        <v>0</v>
      </c>
      <c r="G173" s="16">
        <f t="shared" si="22"/>
        <v>0.70498183315493446</v>
      </c>
      <c r="H173" s="1">
        <f t="shared" si="23"/>
        <v>0</v>
      </c>
      <c r="I173" s="8">
        <f>F173*1000/$B$14*8.314*$B$25/$B$7</f>
        <v>0</v>
      </c>
      <c r="J173" s="8">
        <f t="shared" si="24"/>
        <v>11866134.93351667</v>
      </c>
      <c r="K173" s="8">
        <f t="shared" si="17"/>
        <v>11866134.93351667</v>
      </c>
      <c r="L173" s="8">
        <f t="shared" si="18"/>
        <v>4450.2313690854671</v>
      </c>
      <c r="M173">
        <f t="shared" si="19"/>
        <v>140.9963666309869</v>
      </c>
      <c r="N173" s="8">
        <f t="shared" si="20"/>
        <v>1.398081417589375</v>
      </c>
      <c r="O173" s="1">
        <f>J173*$B$7/G173/1000*$B$12/8.314</f>
        <v>293.14999999999998</v>
      </c>
      <c r="P173">
        <f>IF(F173&gt;0,I173*$B$7/F173/1000*$B$14/8.314,0)</f>
        <v>0</v>
      </c>
      <c r="Q173">
        <f t="shared" si="21"/>
        <v>293.14999999999998</v>
      </c>
    </row>
    <row r="174" spans="2:17" x14ac:dyDescent="0.25">
      <c r="B174">
        <v>129</v>
      </c>
      <c r="C174">
        <f t="shared" ref="C174:C237" si="25">$B$2*B174</f>
        <v>64500</v>
      </c>
      <c r="D174" s="1">
        <f t="shared" ref="D174:D237" si="26">IF(B174&lt;$B$27,$B$10+C174/$B$4/$B$8,$B$25)</f>
        <v>344.46264916467777</v>
      </c>
      <c r="E174" s="1">
        <f t="shared" ref="E174:E237" si="27">IF(B174&lt;$B$27,$B$8,$B$8-(C174-$B$8*$B$4*($B$25-$B$10))/$B$5)</f>
        <v>0.3</v>
      </c>
      <c r="F174" s="16">
        <f t="shared" ref="F174:F237" si="28">$B$8-E174</f>
        <v>0</v>
      </c>
      <c r="G174" s="16">
        <f t="shared" si="22"/>
        <v>-0.69309958443444053</v>
      </c>
      <c r="H174" s="1">
        <f t="shared" si="23"/>
        <v>0</v>
      </c>
      <c r="I174" s="8">
        <f>F174*1000/$B$14*8.314*$B$25/$B$7</f>
        <v>0</v>
      </c>
      <c r="J174" s="8">
        <f t="shared" si="24"/>
        <v>-11666134.933516672</v>
      </c>
      <c r="K174" s="8">
        <f t="shared" ref="K174:K237" si="29">J174+I174</f>
        <v>-11666134.933516672</v>
      </c>
      <c r="L174" s="8">
        <f t="shared" ref="L174:L237" si="30">IF((K174/$B$15-$B$11/$B$15)&gt;=0,SQRT(2 * (K174/$B$15-$B$11/$B$15)),-SQRT(-2 * (K174/$B$15-$B$11/$B$15)))</f>
        <v>-4450.2313690854671</v>
      </c>
      <c r="M174">
        <f t="shared" ref="M174:M237" si="31">(G174+H174)/$B$7</f>
        <v>-138.61991688688809</v>
      </c>
      <c r="N174" s="8">
        <f t="shared" ref="N174:N237" si="32">$B$13*L174</f>
        <v>-1.398081417589375</v>
      </c>
      <c r="O174" s="1">
        <f>J174*$B$7/G174/1000*$B$12/8.314</f>
        <v>293.15000000000003</v>
      </c>
      <c r="P174">
        <f>IF(F174&gt;0,I174*$B$7/F174/1000*$B$14/8.314,0)</f>
        <v>0</v>
      </c>
      <c r="Q174">
        <f t="shared" ref="Q174:Q237" si="33">(G174*O174+P174*F174)/(F174+G174)</f>
        <v>293.15000000000003</v>
      </c>
    </row>
    <row r="175" spans="2:17" x14ac:dyDescent="0.25">
      <c r="B175">
        <v>130</v>
      </c>
      <c r="C175">
        <f t="shared" si="25"/>
        <v>65000</v>
      </c>
      <c r="D175" s="1">
        <f t="shared" si="26"/>
        <v>344.86042163882257</v>
      </c>
      <c r="E175" s="1">
        <f t="shared" si="27"/>
        <v>0.3</v>
      </c>
      <c r="F175" s="16">
        <f t="shared" si="28"/>
        <v>0</v>
      </c>
      <c r="G175" s="16">
        <f t="shared" ref="G175:G238" si="34">G174-N174*G174/(G174+F174)</f>
        <v>0.70498183315493446</v>
      </c>
      <c r="H175" s="1">
        <f t="shared" ref="H175:H238" si="35">H174-H174/(H174+G174)*N174+F175-F174</f>
        <v>0</v>
      </c>
      <c r="I175" s="8">
        <f>F175*1000/$B$14*8.314*$B$25/$B$7</f>
        <v>0</v>
      </c>
      <c r="J175" s="8">
        <f t="shared" ref="J175:J238" si="36">G175*1000/$B$12*8.314*$B$10/$B$7</f>
        <v>11866134.93351667</v>
      </c>
      <c r="K175" s="8">
        <f t="shared" si="29"/>
        <v>11866134.93351667</v>
      </c>
      <c r="L175" s="8">
        <f t="shared" si="30"/>
        <v>4450.2313690854671</v>
      </c>
      <c r="M175">
        <f t="shared" si="31"/>
        <v>140.9963666309869</v>
      </c>
      <c r="N175" s="8">
        <f t="shared" si="32"/>
        <v>1.398081417589375</v>
      </c>
      <c r="O175" s="1">
        <f>J175*$B$7/G175/1000*$B$12/8.314</f>
        <v>293.14999999999998</v>
      </c>
      <c r="P175">
        <f>IF(F175&gt;0,I175*$B$7/F175/1000*$B$14/8.314,0)</f>
        <v>0</v>
      </c>
      <c r="Q175">
        <f t="shared" si="33"/>
        <v>293.14999999999998</v>
      </c>
    </row>
    <row r="176" spans="2:17" x14ac:dyDescent="0.25">
      <c r="B176">
        <v>131</v>
      </c>
      <c r="C176">
        <f t="shared" si="25"/>
        <v>65500</v>
      </c>
      <c r="D176" s="1">
        <f t="shared" si="26"/>
        <v>345.25819411296737</v>
      </c>
      <c r="E176" s="1">
        <f t="shared" si="27"/>
        <v>0.3</v>
      </c>
      <c r="F176" s="16">
        <f t="shared" si="28"/>
        <v>0</v>
      </c>
      <c r="G176" s="16">
        <f t="shared" si="34"/>
        <v>-0.69309958443444053</v>
      </c>
      <c r="H176" s="1">
        <f t="shared" si="35"/>
        <v>0</v>
      </c>
      <c r="I176" s="8">
        <f>F176*1000/$B$14*8.314*$B$25/$B$7</f>
        <v>0</v>
      </c>
      <c r="J176" s="8">
        <f t="shared" si="36"/>
        <v>-11666134.933516672</v>
      </c>
      <c r="K176" s="8">
        <f t="shared" si="29"/>
        <v>-11666134.933516672</v>
      </c>
      <c r="L176" s="8">
        <f t="shared" si="30"/>
        <v>-4450.2313690854671</v>
      </c>
      <c r="M176">
        <f t="shared" si="31"/>
        <v>-138.61991688688809</v>
      </c>
      <c r="N176" s="8">
        <f t="shared" si="32"/>
        <v>-1.398081417589375</v>
      </c>
      <c r="O176" s="1">
        <f>J176*$B$7/G176/1000*$B$12/8.314</f>
        <v>293.15000000000003</v>
      </c>
      <c r="P176">
        <f>IF(F176&gt;0,I176*$B$7/F176/1000*$B$14/8.314,0)</f>
        <v>0</v>
      </c>
      <c r="Q176">
        <f t="shared" si="33"/>
        <v>293.15000000000003</v>
      </c>
    </row>
    <row r="177" spans="2:17" x14ac:dyDescent="0.25">
      <c r="B177">
        <v>132</v>
      </c>
      <c r="C177">
        <f t="shared" si="25"/>
        <v>66000</v>
      </c>
      <c r="D177" s="1">
        <f t="shared" si="26"/>
        <v>345.65596658711218</v>
      </c>
      <c r="E177" s="1">
        <f t="shared" si="27"/>
        <v>0.3</v>
      </c>
      <c r="F177" s="16">
        <f t="shared" si="28"/>
        <v>0</v>
      </c>
      <c r="G177" s="16">
        <f t="shared" si="34"/>
        <v>0.70498183315493446</v>
      </c>
      <c r="H177" s="1">
        <f t="shared" si="35"/>
        <v>0</v>
      </c>
      <c r="I177" s="8">
        <f>F177*1000/$B$14*8.314*$B$25/$B$7</f>
        <v>0</v>
      </c>
      <c r="J177" s="8">
        <f t="shared" si="36"/>
        <v>11866134.93351667</v>
      </c>
      <c r="K177" s="8">
        <f t="shared" si="29"/>
        <v>11866134.93351667</v>
      </c>
      <c r="L177" s="8">
        <f t="shared" si="30"/>
        <v>4450.2313690854671</v>
      </c>
      <c r="M177">
        <f t="shared" si="31"/>
        <v>140.9963666309869</v>
      </c>
      <c r="N177" s="8">
        <f t="shared" si="32"/>
        <v>1.398081417589375</v>
      </c>
      <c r="O177" s="1">
        <f>J177*$B$7/G177/1000*$B$12/8.314</f>
        <v>293.14999999999998</v>
      </c>
      <c r="P177">
        <f>IF(F177&gt;0,I177*$B$7/F177/1000*$B$14/8.314,0)</f>
        <v>0</v>
      </c>
      <c r="Q177">
        <f t="shared" si="33"/>
        <v>293.14999999999998</v>
      </c>
    </row>
    <row r="178" spans="2:17" x14ac:dyDescent="0.25">
      <c r="B178">
        <v>133</v>
      </c>
      <c r="C178">
        <f t="shared" si="25"/>
        <v>66500</v>
      </c>
      <c r="D178" s="1">
        <f t="shared" si="26"/>
        <v>346.05373906125692</v>
      </c>
      <c r="E178" s="1">
        <f t="shared" si="27"/>
        <v>0.3</v>
      </c>
      <c r="F178" s="16">
        <f t="shared" si="28"/>
        <v>0</v>
      </c>
      <c r="G178" s="16">
        <f t="shared" si="34"/>
        <v>-0.69309958443444053</v>
      </c>
      <c r="H178" s="1">
        <f t="shared" si="35"/>
        <v>0</v>
      </c>
      <c r="I178" s="8">
        <f>F178*1000/$B$14*8.314*$B$25/$B$7</f>
        <v>0</v>
      </c>
      <c r="J178" s="8">
        <f t="shared" si="36"/>
        <v>-11666134.933516672</v>
      </c>
      <c r="K178" s="8">
        <f t="shared" si="29"/>
        <v>-11666134.933516672</v>
      </c>
      <c r="L178" s="8">
        <f t="shared" si="30"/>
        <v>-4450.2313690854671</v>
      </c>
      <c r="M178">
        <f t="shared" si="31"/>
        <v>-138.61991688688809</v>
      </c>
      <c r="N178" s="8">
        <f t="shared" si="32"/>
        <v>-1.398081417589375</v>
      </c>
      <c r="O178" s="1">
        <f>J178*$B$7/G178/1000*$B$12/8.314</f>
        <v>293.15000000000003</v>
      </c>
      <c r="P178">
        <f>IF(F178&gt;0,I178*$B$7/F178/1000*$B$14/8.314,0)</f>
        <v>0</v>
      </c>
      <c r="Q178">
        <f t="shared" si="33"/>
        <v>293.15000000000003</v>
      </c>
    </row>
    <row r="179" spans="2:17" x14ac:dyDescent="0.25">
      <c r="B179">
        <v>134</v>
      </c>
      <c r="C179">
        <f t="shared" si="25"/>
        <v>67000</v>
      </c>
      <c r="D179" s="1">
        <f t="shared" si="26"/>
        <v>346.45151153540172</v>
      </c>
      <c r="E179" s="1">
        <f t="shared" si="27"/>
        <v>0.3</v>
      </c>
      <c r="F179" s="16">
        <f t="shared" si="28"/>
        <v>0</v>
      </c>
      <c r="G179" s="16">
        <f t="shared" si="34"/>
        <v>0.70498183315493446</v>
      </c>
      <c r="H179" s="1">
        <f t="shared" si="35"/>
        <v>0</v>
      </c>
      <c r="I179" s="8">
        <f>F179*1000/$B$14*8.314*$B$25/$B$7</f>
        <v>0</v>
      </c>
      <c r="J179" s="8">
        <f t="shared" si="36"/>
        <v>11866134.93351667</v>
      </c>
      <c r="K179" s="8">
        <f t="shared" si="29"/>
        <v>11866134.93351667</v>
      </c>
      <c r="L179" s="8">
        <f t="shared" si="30"/>
        <v>4450.2313690854671</v>
      </c>
      <c r="M179">
        <f t="shared" si="31"/>
        <v>140.9963666309869</v>
      </c>
      <c r="N179" s="8">
        <f t="shared" si="32"/>
        <v>1.398081417589375</v>
      </c>
      <c r="O179" s="1">
        <f>J179*$B$7/G179/1000*$B$12/8.314</f>
        <v>293.14999999999998</v>
      </c>
      <c r="P179">
        <f>IF(F179&gt;0,I179*$B$7/F179/1000*$B$14/8.314,0)</f>
        <v>0</v>
      </c>
      <c r="Q179">
        <f t="shared" si="33"/>
        <v>293.14999999999998</v>
      </c>
    </row>
    <row r="180" spans="2:17" x14ac:dyDescent="0.25">
      <c r="B180">
        <v>135</v>
      </c>
      <c r="C180">
        <f t="shared" si="25"/>
        <v>67500</v>
      </c>
      <c r="D180" s="1">
        <f t="shared" si="26"/>
        <v>346.84928400954652</v>
      </c>
      <c r="E180" s="1">
        <f t="shared" si="27"/>
        <v>0.3</v>
      </c>
      <c r="F180" s="16">
        <f t="shared" si="28"/>
        <v>0</v>
      </c>
      <c r="G180" s="16">
        <f t="shared" si="34"/>
        <v>-0.69309958443444053</v>
      </c>
      <c r="H180" s="1">
        <f t="shared" si="35"/>
        <v>0</v>
      </c>
      <c r="I180" s="8">
        <f>F180*1000/$B$14*8.314*$B$25/$B$7</f>
        <v>0</v>
      </c>
      <c r="J180" s="8">
        <f t="shared" si="36"/>
        <v>-11666134.933516672</v>
      </c>
      <c r="K180" s="8">
        <f t="shared" si="29"/>
        <v>-11666134.933516672</v>
      </c>
      <c r="L180" s="8">
        <f t="shared" si="30"/>
        <v>-4450.2313690854671</v>
      </c>
      <c r="M180">
        <f t="shared" si="31"/>
        <v>-138.61991688688809</v>
      </c>
      <c r="N180" s="8">
        <f t="shared" si="32"/>
        <v>-1.398081417589375</v>
      </c>
      <c r="O180" s="1">
        <f>J180*$B$7/G180/1000*$B$12/8.314</f>
        <v>293.15000000000003</v>
      </c>
      <c r="P180">
        <f>IF(F180&gt;0,I180*$B$7/F180/1000*$B$14/8.314,0)</f>
        <v>0</v>
      </c>
      <c r="Q180">
        <f t="shared" si="33"/>
        <v>293.15000000000003</v>
      </c>
    </row>
    <row r="181" spans="2:17" x14ac:dyDescent="0.25">
      <c r="B181">
        <v>136</v>
      </c>
      <c r="C181">
        <f t="shared" si="25"/>
        <v>68000</v>
      </c>
      <c r="D181" s="1">
        <f t="shared" si="26"/>
        <v>347.24705648369132</v>
      </c>
      <c r="E181" s="1">
        <f t="shared" si="27"/>
        <v>0.3</v>
      </c>
      <c r="F181" s="16">
        <f t="shared" si="28"/>
        <v>0</v>
      </c>
      <c r="G181" s="16">
        <f t="shared" si="34"/>
        <v>0.70498183315493446</v>
      </c>
      <c r="H181" s="1">
        <f t="shared" si="35"/>
        <v>0</v>
      </c>
      <c r="I181" s="8">
        <f>F181*1000/$B$14*8.314*$B$25/$B$7</f>
        <v>0</v>
      </c>
      <c r="J181" s="8">
        <f t="shared" si="36"/>
        <v>11866134.93351667</v>
      </c>
      <c r="K181" s="8">
        <f t="shared" si="29"/>
        <v>11866134.93351667</v>
      </c>
      <c r="L181" s="8">
        <f t="shared" si="30"/>
        <v>4450.2313690854671</v>
      </c>
      <c r="M181">
        <f t="shared" si="31"/>
        <v>140.9963666309869</v>
      </c>
      <c r="N181" s="8">
        <f t="shared" si="32"/>
        <v>1.398081417589375</v>
      </c>
      <c r="O181" s="1">
        <f>J181*$B$7/G181/1000*$B$12/8.314</f>
        <v>293.14999999999998</v>
      </c>
      <c r="P181">
        <f>IF(F181&gt;0,I181*$B$7/F181/1000*$B$14/8.314,0)</f>
        <v>0</v>
      </c>
      <c r="Q181">
        <f t="shared" si="33"/>
        <v>293.14999999999998</v>
      </c>
    </row>
    <row r="182" spans="2:17" x14ac:dyDescent="0.25">
      <c r="B182">
        <v>137</v>
      </c>
      <c r="C182">
        <f t="shared" si="25"/>
        <v>68500</v>
      </c>
      <c r="D182" s="1">
        <f t="shared" si="26"/>
        <v>347.64482895783613</v>
      </c>
      <c r="E182" s="1">
        <f t="shared" si="27"/>
        <v>0.3</v>
      </c>
      <c r="F182" s="16">
        <f t="shared" si="28"/>
        <v>0</v>
      </c>
      <c r="G182" s="16">
        <f t="shared" si="34"/>
        <v>-0.69309958443444053</v>
      </c>
      <c r="H182" s="1">
        <f t="shared" si="35"/>
        <v>0</v>
      </c>
      <c r="I182" s="8">
        <f>F182*1000/$B$14*8.314*$B$25/$B$7</f>
        <v>0</v>
      </c>
      <c r="J182" s="8">
        <f t="shared" si="36"/>
        <v>-11666134.933516672</v>
      </c>
      <c r="K182" s="8">
        <f t="shared" si="29"/>
        <v>-11666134.933516672</v>
      </c>
      <c r="L182" s="8">
        <f t="shared" si="30"/>
        <v>-4450.2313690854671</v>
      </c>
      <c r="M182">
        <f t="shared" si="31"/>
        <v>-138.61991688688809</v>
      </c>
      <c r="N182" s="8">
        <f t="shared" si="32"/>
        <v>-1.398081417589375</v>
      </c>
      <c r="O182" s="1">
        <f>J182*$B$7/G182/1000*$B$12/8.314</f>
        <v>293.15000000000003</v>
      </c>
      <c r="P182">
        <f>IF(F182&gt;0,I182*$B$7/F182/1000*$B$14/8.314,0)</f>
        <v>0</v>
      </c>
      <c r="Q182">
        <f t="shared" si="33"/>
        <v>293.15000000000003</v>
      </c>
    </row>
    <row r="183" spans="2:17" x14ac:dyDescent="0.25">
      <c r="B183">
        <v>138</v>
      </c>
      <c r="C183">
        <f t="shared" si="25"/>
        <v>69000</v>
      </c>
      <c r="D183" s="1">
        <f t="shared" si="26"/>
        <v>348.04260143198087</v>
      </c>
      <c r="E183" s="1">
        <f t="shared" si="27"/>
        <v>0.3</v>
      </c>
      <c r="F183" s="16">
        <f t="shared" si="28"/>
        <v>0</v>
      </c>
      <c r="G183" s="16">
        <f t="shared" si="34"/>
        <v>0.70498183315493446</v>
      </c>
      <c r="H183" s="1">
        <f t="shared" si="35"/>
        <v>0</v>
      </c>
      <c r="I183" s="8">
        <f>F183*1000/$B$14*8.314*$B$25/$B$7</f>
        <v>0</v>
      </c>
      <c r="J183" s="8">
        <f t="shared" si="36"/>
        <v>11866134.93351667</v>
      </c>
      <c r="K183" s="8">
        <f t="shared" si="29"/>
        <v>11866134.93351667</v>
      </c>
      <c r="L183" s="8">
        <f t="shared" si="30"/>
        <v>4450.2313690854671</v>
      </c>
      <c r="M183">
        <f t="shared" si="31"/>
        <v>140.9963666309869</v>
      </c>
      <c r="N183" s="8">
        <f t="shared" si="32"/>
        <v>1.398081417589375</v>
      </c>
      <c r="O183" s="1">
        <f>J183*$B$7/G183/1000*$B$12/8.314</f>
        <v>293.14999999999998</v>
      </c>
      <c r="P183">
        <f>IF(F183&gt;0,I183*$B$7/F183/1000*$B$14/8.314,0)</f>
        <v>0</v>
      </c>
      <c r="Q183">
        <f t="shared" si="33"/>
        <v>293.14999999999998</v>
      </c>
    </row>
    <row r="184" spans="2:17" x14ac:dyDescent="0.25">
      <c r="B184">
        <v>139</v>
      </c>
      <c r="C184">
        <f t="shared" si="25"/>
        <v>69500</v>
      </c>
      <c r="D184" s="1">
        <f t="shared" si="26"/>
        <v>348.44037390612567</v>
      </c>
      <c r="E184" s="1">
        <f t="shared" si="27"/>
        <v>0.3</v>
      </c>
      <c r="F184" s="16">
        <f t="shared" si="28"/>
        <v>0</v>
      </c>
      <c r="G184" s="16">
        <f t="shared" si="34"/>
        <v>-0.69309958443444053</v>
      </c>
      <c r="H184" s="1">
        <f t="shared" si="35"/>
        <v>0</v>
      </c>
      <c r="I184" s="8">
        <f>F184*1000/$B$14*8.314*$B$25/$B$7</f>
        <v>0</v>
      </c>
      <c r="J184" s="8">
        <f t="shared" si="36"/>
        <v>-11666134.933516672</v>
      </c>
      <c r="K184" s="8">
        <f t="shared" si="29"/>
        <v>-11666134.933516672</v>
      </c>
      <c r="L184" s="8">
        <f t="shared" si="30"/>
        <v>-4450.2313690854671</v>
      </c>
      <c r="M184">
        <f t="shared" si="31"/>
        <v>-138.61991688688809</v>
      </c>
      <c r="N184" s="8">
        <f t="shared" si="32"/>
        <v>-1.398081417589375</v>
      </c>
      <c r="O184" s="1">
        <f>J184*$B$7/G184/1000*$B$12/8.314</f>
        <v>293.15000000000003</v>
      </c>
      <c r="P184">
        <f>IF(F184&gt;0,I184*$B$7/F184/1000*$B$14/8.314,0)</f>
        <v>0</v>
      </c>
      <c r="Q184">
        <f t="shared" si="33"/>
        <v>293.15000000000003</v>
      </c>
    </row>
    <row r="185" spans="2:17" x14ac:dyDescent="0.25">
      <c r="B185">
        <v>140</v>
      </c>
      <c r="C185">
        <f t="shared" si="25"/>
        <v>70000</v>
      </c>
      <c r="D185" s="1">
        <f t="shared" si="26"/>
        <v>348.83814638027047</v>
      </c>
      <c r="E185" s="1">
        <f t="shared" si="27"/>
        <v>0.3</v>
      </c>
      <c r="F185" s="16">
        <f t="shared" si="28"/>
        <v>0</v>
      </c>
      <c r="G185" s="16">
        <f t="shared" si="34"/>
        <v>0.70498183315493446</v>
      </c>
      <c r="H185" s="1">
        <f t="shared" si="35"/>
        <v>0</v>
      </c>
      <c r="I185" s="8">
        <f>F185*1000/$B$14*8.314*$B$25/$B$7</f>
        <v>0</v>
      </c>
      <c r="J185" s="8">
        <f t="shared" si="36"/>
        <v>11866134.93351667</v>
      </c>
      <c r="K185" s="8">
        <f t="shared" si="29"/>
        <v>11866134.93351667</v>
      </c>
      <c r="L185" s="8">
        <f t="shared" si="30"/>
        <v>4450.2313690854671</v>
      </c>
      <c r="M185">
        <f t="shared" si="31"/>
        <v>140.9963666309869</v>
      </c>
      <c r="N185" s="8">
        <f t="shared" si="32"/>
        <v>1.398081417589375</v>
      </c>
      <c r="O185" s="1">
        <f>J185*$B$7/G185/1000*$B$12/8.314</f>
        <v>293.14999999999998</v>
      </c>
      <c r="P185">
        <f>IF(F185&gt;0,I185*$B$7/F185/1000*$B$14/8.314,0)</f>
        <v>0</v>
      </c>
      <c r="Q185">
        <f t="shared" si="33"/>
        <v>293.14999999999998</v>
      </c>
    </row>
    <row r="186" spans="2:17" x14ac:dyDescent="0.25">
      <c r="B186">
        <v>141</v>
      </c>
      <c r="C186">
        <f t="shared" si="25"/>
        <v>70500</v>
      </c>
      <c r="D186" s="1">
        <f t="shared" si="26"/>
        <v>349.23591885441522</v>
      </c>
      <c r="E186" s="1">
        <f t="shared" si="27"/>
        <v>0.3</v>
      </c>
      <c r="F186" s="16">
        <f t="shared" si="28"/>
        <v>0</v>
      </c>
      <c r="G186" s="16">
        <f t="shared" si="34"/>
        <v>-0.69309958443444053</v>
      </c>
      <c r="H186" s="1">
        <f t="shared" si="35"/>
        <v>0</v>
      </c>
      <c r="I186" s="8">
        <f>F186*1000/$B$14*8.314*$B$25/$B$7</f>
        <v>0</v>
      </c>
      <c r="J186" s="8">
        <f t="shared" si="36"/>
        <v>-11666134.933516672</v>
      </c>
      <c r="K186" s="8">
        <f t="shared" si="29"/>
        <v>-11666134.933516672</v>
      </c>
      <c r="L186" s="8">
        <f t="shared" si="30"/>
        <v>-4450.2313690854671</v>
      </c>
      <c r="M186">
        <f t="shared" si="31"/>
        <v>-138.61991688688809</v>
      </c>
      <c r="N186" s="8">
        <f t="shared" si="32"/>
        <v>-1.398081417589375</v>
      </c>
      <c r="O186" s="1">
        <f>J186*$B$7/G186/1000*$B$12/8.314</f>
        <v>293.15000000000003</v>
      </c>
      <c r="P186">
        <f>IF(F186&gt;0,I186*$B$7/F186/1000*$B$14/8.314,0)</f>
        <v>0</v>
      </c>
      <c r="Q186">
        <f t="shared" si="33"/>
        <v>293.15000000000003</v>
      </c>
    </row>
    <row r="187" spans="2:17" x14ac:dyDescent="0.25">
      <c r="B187">
        <v>142</v>
      </c>
      <c r="C187">
        <f t="shared" si="25"/>
        <v>71000</v>
      </c>
      <c r="D187" s="1">
        <f t="shared" si="26"/>
        <v>349.63369132856008</v>
      </c>
      <c r="E187" s="1">
        <f t="shared" si="27"/>
        <v>0.3</v>
      </c>
      <c r="F187" s="16">
        <f t="shared" si="28"/>
        <v>0</v>
      </c>
      <c r="G187" s="16">
        <f t="shared" si="34"/>
        <v>0.70498183315493446</v>
      </c>
      <c r="H187" s="1">
        <f t="shared" si="35"/>
        <v>0</v>
      </c>
      <c r="I187" s="8">
        <f>F187*1000/$B$14*8.314*$B$25/$B$7</f>
        <v>0</v>
      </c>
      <c r="J187" s="8">
        <f t="shared" si="36"/>
        <v>11866134.93351667</v>
      </c>
      <c r="K187" s="8">
        <f t="shared" si="29"/>
        <v>11866134.93351667</v>
      </c>
      <c r="L187" s="8">
        <f t="shared" si="30"/>
        <v>4450.2313690854671</v>
      </c>
      <c r="M187">
        <f t="shared" si="31"/>
        <v>140.9963666309869</v>
      </c>
      <c r="N187" s="8">
        <f t="shared" si="32"/>
        <v>1.398081417589375</v>
      </c>
      <c r="O187" s="1">
        <f>J187*$B$7/G187/1000*$B$12/8.314</f>
        <v>293.14999999999998</v>
      </c>
      <c r="P187">
        <f>IF(F187&gt;0,I187*$B$7/F187/1000*$B$14/8.314,0)</f>
        <v>0</v>
      </c>
      <c r="Q187">
        <f t="shared" si="33"/>
        <v>293.14999999999998</v>
      </c>
    </row>
    <row r="188" spans="2:17" x14ac:dyDescent="0.25">
      <c r="B188">
        <v>143</v>
      </c>
      <c r="C188">
        <f t="shared" si="25"/>
        <v>71500</v>
      </c>
      <c r="D188" s="1">
        <f t="shared" si="26"/>
        <v>350.03146380270482</v>
      </c>
      <c r="E188" s="1">
        <f t="shared" si="27"/>
        <v>0.3</v>
      </c>
      <c r="F188" s="16">
        <f t="shared" si="28"/>
        <v>0</v>
      </c>
      <c r="G188" s="16">
        <f t="shared" si="34"/>
        <v>-0.69309958443444053</v>
      </c>
      <c r="H188" s="1">
        <f t="shared" si="35"/>
        <v>0</v>
      </c>
      <c r="I188" s="8">
        <f>F188*1000/$B$14*8.314*$B$25/$B$7</f>
        <v>0</v>
      </c>
      <c r="J188" s="8">
        <f t="shared" si="36"/>
        <v>-11666134.933516672</v>
      </c>
      <c r="K188" s="8">
        <f t="shared" si="29"/>
        <v>-11666134.933516672</v>
      </c>
      <c r="L188" s="8">
        <f t="shared" si="30"/>
        <v>-4450.2313690854671</v>
      </c>
      <c r="M188">
        <f t="shared" si="31"/>
        <v>-138.61991688688809</v>
      </c>
      <c r="N188" s="8">
        <f t="shared" si="32"/>
        <v>-1.398081417589375</v>
      </c>
      <c r="O188" s="1">
        <f>J188*$B$7/G188/1000*$B$12/8.314</f>
        <v>293.15000000000003</v>
      </c>
      <c r="P188">
        <f>IF(F188&gt;0,I188*$B$7/F188/1000*$B$14/8.314,0)</f>
        <v>0</v>
      </c>
      <c r="Q188">
        <f t="shared" si="33"/>
        <v>293.15000000000003</v>
      </c>
    </row>
    <row r="189" spans="2:17" x14ac:dyDescent="0.25">
      <c r="B189">
        <v>144</v>
      </c>
      <c r="C189">
        <f t="shared" si="25"/>
        <v>72000</v>
      </c>
      <c r="D189" s="1">
        <f t="shared" si="26"/>
        <v>350.42923627684962</v>
      </c>
      <c r="E189" s="1">
        <f t="shared" si="27"/>
        <v>0.3</v>
      </c>
      <c r="F189" s="16">
        <f t="shared" si="28"/>
        <v>0</v>
      </c>
      <c r="G189" s="16">
        <f t="shared" si="34"/>
        <v>0.70498183315493446</v>
      </c>
      <c r="H189" s="1">
        <f t="shared" si="35"/>
        <v>0</v>
      </c>
      <c r="I189" s="8">
        <f>F189*1000/$B$14*8.314*$B$25/$B$7</f>
        <v>0</v>
      </c>
      <c r="J189" s="8">
        <f t="shared" si="36"/>
        <v>11866134.93351667</v>
      </c>
      <c r="K189" s="8">
        <f t="shared" si="29"/>
        <v>11866134.93351667</v>
      </c>
      <c r="L189" s="8">
        <f t="shared" si="30"/>
        <v>4450.2313690854671</v>
      </c>
      <c r="M189">
        <f t="shared" si="31"/>
        <v>140.9963666309869</v>
      </c>
      <c r="N189" s="8">
        <f t="shared" si="32"/>
        <v>1.398081417589375</v>
      </c>
      <c r="O189" s="1">
        <f>J189*$B$7/G189/1000*$B$12/8.314</f>
        <v>293.14999999999998</v>
      </c>
      <c r="P189">
        <f>IF(F189&gt;0,I189*$B$7/F189/1000*$B$14/8.314,0)</f>
        <v>0</v>
      </c>
      <c r="Q189">
        <f t="shared" si="33"/>
        <v>293.14999999999998</v>
      </c>
    </row>
    <row r="190" spans="2:17" x14ac:dyDescent="0.25">
      <c r="B190">
        <v>145</v>
      </c>
      <c r="C190">
        <f t="shared" si="25"/>
        <v>72500</v>
      </c>
      <c r="D190" s="1">
        <f t="shared" si="26"/>
        <v>350.82700875099442</v>
      </c>
      <c r="E190" s="1">
        <f t="shared" si="27"/>
        <v>0.3</v>
      </c>
      <c r="F190" s="16">
        <f t="shared" si="28"/>
        <v>0</v>
      </c>
      <c r="G190" s="16">
        <f t="shared" si="34"/>
        <v>-0.69309958443444053</v>
      </c>
      <c r="H190" s="1">
        <f t="shared" si="35"/>
        <v>0</v>
      </c>
      <c r="I190" s="8">
        <f>F190*1000/$B$14*8.314*$B$25/$B$7</f>
        <v>0</v>
      </c>
      <c r="J190" s="8">
        <f t="shared" si="36"/>
        <v>-11666134.933516672</v>
      </c>
      <c r="K190" s="8">
        <f t="shared" si="29"/>
        <v>-11666134.933516672</v>
      </c>
      <c r="L190" s="8">
        <f t="shared" si="30"/>
        <v>-4450.2313690854671</v>
      </c>
      <c r="M190">
        <f t="shared" si="31"/>
        <v>-138.61991688688809</v>
      </c>
      <c r="N190" s="8">
        <f t="shared" si="32"/>
        <v>-1.398081417589375</v>
      </c>
      <c r="O190" s="1">
        <f>J190*$B$7/G190/1000*$B$12/8.314</f>
        <v>293.15000000000003</v>
      </c>
      <c r="P190">
        <f>IF(F190&gt;0,I190*$B$7/F190/1000*$B$14/8.314,0)</f>
        <v>0</v>
      </c>
      <c r="Q190">
        <f t="shared" si="33"/>
        <v>293.15000000000003</v>
      </c>
    </row>
    <row r="191" spans="2:17" x14ac:dyDescent="0.25">
      <c r="B191">
        <v>146</v>
      </c>
      <c r="C191">
        <f t="shared" si="25"/>
        <v>73000</v>
      </c>
      <c r="D191" s="1">
        <f t="shared" si="26"/>
        <v>351.22478122513917</v>
      </c>
      <c r="E191" s="1">
        <f t="shared" si="27"/>
        <v>0.3</v>
      </c>
      <c r="F191" s="16">
        <f t="shared" si="28"/>
        <v>0</v>
      </c>
      <c r="G191" s="16">
        <f t="shared" si="34"/>
        <v>0.70498183315493446</v>
      </c>
      <c r="H191" s="1">
        <f t="shared" si="35"/>
        <v>0</v>
      </c>
      <c r="I191" s="8">
        <f>F191*1000/$B$14*8.314*$B$25/$B$7</f>
        <v>0</v>
      </c>
      <c r="J191" s="8">
        <f t="shared" si="36"/>
        <v>11866134.93351667</v>
      </c>
      <c r="K191" s="8">
        <f t="shared" si="29"/>
        <v>11866134.93351667</v>
      </c>
      <c r="L191" s="8">
        <f t="shared" si="30"/>
        <v>4450.2313690854671</v>
      </c>
      <c r="M191">
        <f t="shared" si="31"/>
        <v>140.9963666309869</v>
      </c>
      <c r="N191" s="8">
        <f t="shared" si="32"/>
        <v>1.398081417589375</v>
      </c>
      <c r="O191" s="1">
        <f>J191*$B$7/G191/1000*$B$12/8.314</f>
        <v>293.14999999999998</v>
      </c>
      <c r="P191">
        <f>IF(F191&gt;0,I191*$B$7/F191/1000*$B$14/8.314,0)</f>
        <v>0</v>
      </c>
      <c r="Q191">
        <f t="shared" si="33"/>
        <v>293.14999999999998</v>
      </c>
    </row>
    <row r="192" spans="2:17" x14ac:dyDescent="0.25">
      <c r="B192">
        <v>147</v>
      </c>
      <c r="C192">
        <f t="shared" si="25"/>
        <v>73500</v>
      </c>
      <c r="D192" s="1">
        <f t="shared" si="26"/>
        <v>351.62255369928397</v>
      </c>
      <c r="E192" s="1">
        <f t="shared" si="27"/>
        <v>0.3</v>
      </c>
      <c r="F192" s="16">
        <f t="shared" si="28"/>
        <v>0</v>
      </c>
      <c r="G192" s="16">
        <f t="shared" si="34"/>
        <v>-0.69309958443444053</v>
      </c>
      <c r="H192" s="1">
        <f t="shared" si="35"/>
        <v>0</v>
      </c>
      <c r="I192" s="8">
        <f>F192*1000/$B$14*8.314*$B$25/$B$7</f>
        <v>0</v>
      </c>
      <c r="J192" s="8">
        <f t="shared" si="36"/>
        <v>-11666134.933516672</v>
      </c>
      <c r="K192" s="8">
        <f t="shared" si="29"/>
        <v>-11666134.933516672</v>
      </c>
      <c r="L192" s="8">
        <f t="shared" si="30"/>
        <v>-4450.2313690854671</v>
      </c>
      <c r="M192">
        <f t="shared" si="31"/>
        <v>-138.61991688688809</v>
      </c>
      <c r="N192" s="8">
        <f t="shared" si="32"/>
        <v>-1.398081417589375</v>
      </c>
      <c r="O192" s="1">
        <f>J192*$B$7/G192/1000*$B$12/8.314</f>
        <v>293.15000000000003</v>
      </c>
      <c r="P192">
        <f>IF(F192&gt;0,I192*$B$7/F192/1000*$B$14/8.314,0)</f>
        <v>0</v>
      </c>
      <c r="Q192">
        <f t="shared" si="33"/>
        <v>293.15000000000003</v>
      </c>
    </row>
    <row r="193" spans="2:17" x14ac:dyDescent="0.25">
      <c r="B193">
        <v>148</v>
      </c>
      <c r="C193">
        <f t="shared" si="25"/>
        <v>74000</v>
      </c>
      <c r="D193" s="1">
        <f t="shared" si="26"/>
        <v>352.02032617342877</v>
      </c>
      <c r="E193" s="1">
        <f t="shared" si="27"/>
        <v>0.3</v>
      </c>
      <c r="F193" s="16">
        <f t="shared" si="28"/>
        <v>0</v>
      </c>
      <c r="G193" s="16">
        <f t="shared" si="34"/>
        <v>0.70498183315493446</v>
      </c>
      <c r="H193" s="1">
        <f t="shared" si="35"/>
        <v>0</v>
      </c>
      <c r="I193" s="8">
        <f>F193*1000/$B$14*8.314*$B$25/$B$7</f>
        <v>0</v>
      </c>
      <c r="J193" s="8">
        <f t="shared" si="36"/>
        <v>11866134.93351667</v>
      </c>
      <c r="K193" s="8">
        <f t="shared" si="29"/>
        <v>11866134.93351667</v>
      </c>
      <c r="L193" s="8">
        <f t="shared" si="30"/>
        <v>4450.2313690854671</v>
      </c>
      <c r="M193">
        <f t="shared" si="31"/>
        <v>140.9963666309869</v>
      </c>
      <c r="N193" s="8">
        <f t="shared" si="32"/>
        <v>1.398081417589375</v>
      </c>
      <c r="O193" s="1">
        <f>J193*$B$7/G193/1000*$B$12/8.314</f>
        <v>293.14999999999998</v>
      </c>
      <c r="P193">
        <f>IF(F193&gt;0,I193*$B$7/F193/1000*$B$14/8.314,0)</f>
        <v>0</v>
      </c>
      <c r="Q193">
        <f t="shared" si="33"/>
        <v>293.14999999999998</v>
      </c>
    </row>
    <row r="194" spans="2:17" x14ac:dyDescent="0.25">
      <c r="B194">
        <v>149</v>
      </c>
      <c r="C194">
        <f t="shared" si="25"/>
        <v>74500</v>
      </c>
      <c r="D194" s="1">
        <f t="shared" si="26"/>
        <v>352.41809864757357</v>
      </c>
      <c r="E194" s="1">
        <f t="shared" si="27"/>
        <v>0.3</v>
      </c>
      <c r="F194" s="16">
        <f t="shared" si="28"/>
        <v>0</v>
      </c>
      <c r="G194" s="16">
        <f t="shared" si="34"/>
        <v>-0.69309958443444053</v>
      </c>
      <c r="H194" s="1">
        <f t="shared" si="35"/>
        <v>0</v>
      </c>
      <c r="I194" s="8">
        <f>F194*1000/$B$14*8.314*$B$25/$B$7</f>
        <v>0</v>
      </c>
      <c r="J194" s="8">
        <f t="shared" si="36"/>
        <v>-11666134.933516672</v>
      </c>
      <c r="K194" s="8">
        <f t="shared" si="29"/>
        <v>-11666134.933516672</v>
      </c>
      <c r="L194" s="8">
        <f t="shared" si="30"/>
        <v>-4450.2313690854671</v>
      </c>
      <c r="M194">
        <f t="shared" si="31"/>
        <v>-138.61991688688809</v>
      </c>
      <c r="N194" s="8">
        <f t="shared" si="32"/>
        <v>-1.398081417589375</v>
      </c>
      <c r="O194" s="1">
        <f>J194*$B$7/G194/1000*$B$12/8.314</f>
        <v>293.15000000000003</v>
      </c>
      <c r="P194">
        <f>IF(F194&gt;0,I194*$B$7/F194/1000*$B$14/8.314,0)</f>
        <v>0</v>
      </c>
      <c r="Q194">
        <f t="shared" si="33"/>
        <v>293.15000000000003</v>
      </c>
    </row>
    <row r="195" spans="2:17" x14ac:dyDescent="0.25">
      <c r="B195">
        <v>150</v>
      </c>
      <c r="C195">
        <f t="shared" si="25"/>
        <v>75000</v>
      </c>
      <c r="D195" s="1">
        <f t="shared" si="26"/>
        <v>352.81587112171837</v>
      </c>
      <c r="E195" s="1">
        <f t="shared" si="27"/>
        <v>0.3</v>
      </c>
      <c r="F195" s="16">
        <f t="shared" si="28"/>
        <v>0</v>
      </c>
      <c r="G195" s="16">
        <f t="shared" si="34"/>
        <v>0.70498183315493446</v>
      </c>
      <c r="H195" s="1">
        <f t="shared" si="35"/>
        <v>0</v>
      </c>
      <c r="I195" s="8">
        <f>F195*1000/$B$14*8.314*$B$25/$B$7</f>
        <v>0</v>
      </c>
      <c r="J195" s="8">
        <f t="shared" si="36"/>
        <v>11866134.93351667</v>
      </c>
      <c r="K195" s="8">
        <f t="shared" si="29"/>
        <v>11866134.93351667</v>
      </c>
      <c r="L195" s="8">
        <f t="shared" si="30"/>
        <v>4450.2313690854671</v>
      </c>
      <c r="M195">
        <f t="shared" si="31"/>
        <v>140.9963666309869</v>
      </c>
      <c r="N195" s="8">
        <f t="shared" si="32"/>
        <v>1.398081417589375</v>
      </c>
      <c r="O195" s="1">
        <f>J195*$B$7/G195/1000*$B$12/8.314</f>
        <v>293.14999999999998</v>
      </c>
      <c r="P195">
        <f>IF(F195&gt;0,I195*$B$7/F195/1000*$B$14/8.314,0)</f>
        <v>0</v>
      </c>
      <c r="Q195">
        <f t="shared" si="33"/>
        <v>293.14999999999998</v>
      </c>
    </row>
    <row r="196" spans="2:17" x14ac:dyDescent="0.25">
      <c r="B196">
        <v>151</v>
      </c>
      <c r="C196">
        <f t="shared" si="25"/>
        <v>75500</v>
      </c>
      <c r="D196" s="1">
        <f t="shared" si="26"/>
        <v>353.21364359586312</v>
      </c>
      <c r="E196" s="1">
        <f t="shared" si="27"/>
        <v>0.3</v>
      </c>
      <c r="F196" s="16">
        <f t="shared" si="28"/>
        <v>0</v>
      </c>
      <c r="G196" s="16">
        <f t="shared" si="34"/>
        <v>-0.69309958443444053</v>
      </c>
      <c r="H196" s="1">
        <f t="shared" si="35"/>
        <v>0</v>
      </c>
      <c r="I196" s="8">
        <f>F196*1000/$B$14*8.314*$B$25/$B$7</f>
        <v>0</v>
      </c>
      <c r="J196" s="8">
        <f t="shared" si="36"/>
        <v>-11666134.933516672</v>
      </c>
      <c r="K196" s="8">
        <f t="shared" si="29"/>
        <v>-11666134.933516672</v>
      </c>
      <c r="L196" s="8">
        <f t="shared" si="30"/>
        <v>-4450.2313690854671</v>
      </c>
      <c r="M196">
        <f t="shared" si="31"/>
        <v>-138.61991688688809</v>
      </c>
      <c r="N196" s="8">
        <f t="shared" si="32"/>
        <v>-1.398081417589375</v>
      </c>
      <c r="O196" s="1">
        <f>J196*$B$7/G196/1000*$B$12/8.314</f>
        <v>293.15000000000003</v>
      </c>
      <c r="P196">
        <f>IF(F196&gt;0,I196*$B$7/F196/1000*$B$14/8.314,0)</f>
        <v>0</v>
      </c>
      <c r="Q196">
        <f t="shared" si="33"/>
        <v>293.15000000000003</v>
      </c>
    </row>
    <row r="197" spans="2:17" x14ac:dyDescent="0.25">
      <c r="B197">
        <v>152</v>
      </c>
      <c r="C197">
        <f t="shared" si="25"/>
        <v>76000</v>
      </c>
      <c r="D197" s="1">
        <f t="shared" si="26"/>
        <v>353.61141607000792</v>
      </c>
      <c r="E197" s="1">
        <f t="shared" si="27"/>
        <v>0.3</v>
      </c>
      <c r="F197" s="16">
        <f t="shared" si="28"/>
        <v>0</v>
      </c>
      <c r="G197" s="16">
        <f t="shared" si="34"/>
        <v>0.70498183315493446</v>
      </c>
      <c r="H197" s="1">
        <f t="shared" si="35"/>
        <v>0</v>
      </c>
      <c r="I197" s="8">
        <f>F197*1000/$B$14*8.314*$B$25/$B$7</f>
        <v>0</v>
      </c>
      <c r="J197" s="8">
        <f t="shared" si="36"/>
        <v>11866134.93351667</v>
      </c>
      <c r="K197" s="8">
        <f t="shared" si="29"/>
        <v>11866134.93351667</v>
      </c>
      <c r="L197" s="8">
        <f t="shared" si="30"/>
        <v>4450.2313690854671</v>
      </c>
      <c r="M197">
        <f t="shared" si="31"/>
        <v>140.9963666309869</v>
      </c>
      <c r="N197" s="8">
        <f t="shared" si="32"/>
        <v>1.398081417589375</v>
      </c>
      <c r="O197" s="1">
        <f>J197*$B$7/G197/1000*$B$12/8.314</f>
        <v>293.14999999999998</v>
      </c>
      <c r="P197">
        <f>IF(F197&gt;0,I197*$B$7/F197/1000*$B$14/8.314,0)</f>
        <v>0</v>
      </c>
      <c r="Q197">
        <f t="shared" si="33"/>
        <v>293.14999999999998</v>
      </c>
    </row>
    <row r="198" spans="2:17" x14ac:dyDescent="0.25">
      <c r="B198">
        <v>153</v>
      </c>
      <c r="C198">
        <f t="shared" si="25"/>
        <v>76500</v>
      </c>
      <c r="D198" s="1">
        <f t="shared" si="26"/>
        <v>354.00918854415272</v>
      </c>
      <c r="E198" s="1">
        <f t="shared" si="27"/>
        <v>0.3</v>
      </c>
      <c r="F198" s="16">
        <f t="shared" si="28"/>
        <v>0</v>
      </c>
      <c r="G198" s="16">
        <f t="shared" si="34"/>
        <v>-0.69309958443444053</v>
      </c>
      <c r="H198" s="1">
        <f t="shared" si="35"/>
        <v>0</v>
      </c>
      <c r="I198" s="8">
        <f>F198*1000/$B$14*8.314*$B$25/$B$7</f>
        <v>0</v>
      </c>
      <c r="J198" s="8">
        <f t="shared" si="36"/>
        <v>-11666134.933516672</v>
      </c>
      <c r="K198" s="8">
        <f t="shared" si="29"/>
        <v>-11666134.933516672</v>
      </c>
      <c r="L198" s="8">
        <f t="shared" si="30"/>
        <v>-4450.2313690854671</v>
      </c>
      <c r="M198">
        <f t="shared" si="31"/>
        <v>-138.61991688688809</v>
      </c>
      <c r="N198" s="8">
        <f t="shared" si="32"/>
        <v>-1.398081417589375</v>
      </c>
      <c r="O198" s="1">
        <f>J198*$B$7/G198/1000*$B$12/8.314</f>
        <v>293.15000000000003</v>
      </c>
      <c r="P198">
        <f>IF(F198&gt;0,I198*$B$7/F198/1000*$B$14/8.314,0)</f>
        <v>0</v>
      </c>
      <c r="Q198">
        <f t="shared" si="33"/>
        <v>293.15000000000003</v>
      </c>
    </row>
    <row r="199" spans="2:17" x14ac:dyDescent="0.25">
      <c r="B199">
        <v>154</v>
      </c>
      <c r="C199">
        <f t="shared" si="25"/>
        <v>77000</v>
      </c>
      <c r="D199" s="1">
        <f t="shared" si="26"/>
        <v>354.40696101829752</v>
      </c>
      <c r="E199" s="1">
        <f t="shared" si="27"/>
        <v>0.3</v>
      </c>
      <c r="F199" s="16">
        <f t="shared" si="28"/>
        <v>0</v>
      </c>
      <c r="G199" s="16">
        <f t="shared" si="34"/>
        <v>0.70498183315493446</v>
      </c>
      <c r="H199" s="1">
        <f t="shared" si="35"/>
        <v>0</v>
      </c>
      <c r="I199" s="8">
        <f>F199*1000/$B$14*8.314*$B$25/$B$7</f>
        <v>0</v>
      </c>
      <c r="J199" s="8">
        <f t="shared" si="36"/>
        <v>11866134.93351667</v>
      </c>
      <c r="K199" s="8">
        <f t="shared" si="29"/>
        <v>11866134.93351667</v>
      </c>
      <c r="L199" s="8">
        <f t="shared" si="30"/>
        <v>4450.2313690854671</v>
      </c>
      <c r="M199">
        <f t="shared" si="31"/>
        <v>140.9963666309869</v>
      </c>
      <c r="N199" s="8">
        <f t="shared" si="32"/>
        <v>1.398081417589375</v>
      </c>
      <c r="O199" s="1">
        <f>J199*$B$7/G199/1000*$B$12/8.314</f>
        <v>293.14999999999998</v>
      </c>
      <c r="P199">
        <f>IF(F199&gt;0,I199*$B$7/F199/1000*$B$14/8.314,0)</f>
        <v>0</v>
      </c>
      <c r="Q199">
        <f t="shared" si="33"/>
        <v>293.14999999999998</v>
      </c>
    </row>
    <row r="200" spans="2:17" x14ac:dyDescent="0.25">
      <c r="B200">
        <v>155</v>
      </c>
      <c r="C200">
        <f t="shared" si="25"/>
        <v>77500</v>
      </c>
      <c r="D200" s="1">
        <f t="shared" si="26"/>
        <v>354.80473349244232</v>
      </c>
      <c r="E200" s="1">
        <f t="shared" si="27"/>
        <v>0.3</v>
      </c>
      <c r="F200" s="16">
        <f t="shared" si="28"/>
        <v>0</v>
      </c>
      <c r="G200" s="16">
        <f t="shared" si="34"/>
        <v>-0.69309958443444053</v>
      </c>
      <c r="H200" s="1">
        <f t="shared" si="35"/>
        <v>0</v>
      </c>
      <c r="I200" s="8">
        <f>F200*1000/$B$14*8.314*$B$25/$B$7</f>
        <v>0</v>
      </c>
      <c r="J200" s="8">
        <f t="shared" si="36"/>
        <v>-11666134.933516672</v>
      </c>
      <c r="K200" s="8">
        <f t="shared" si="29"/>
        <v>-11666134.933516672</v>
      </c>
      <c r="L200" s="8">
        <f t="shared" si="30"/>
        <v>-4450.2313690854671</v>
      </c>
      <c r="M200">
        <f t="shared" si="31"/>
        <v>-138.61991688688809</v>
      </c>
      <c r="N200" s="8">
        <f t="shared" si="32"/>
        <v>-1.398081417589375</v>
      </c>
      <c r="O200" s="1">
        <f>J200*$B$7/G200/1000*$B$12/8.314</f>
        <v>293.15000000000003</v>
      </c>
      <c r="P200">
        <f>IF(F200&gt;0,I200*$B$7/F200/1000*$B$14/8.314,0)</f>
        <v>0</v>
      </c>
      <c r="Q200">
        <f t="shared" si="33"/>
        <v>293.15000000000003</v>
      </c>
    </row>
    <row r="201" spans="2:17" x14ac:dyDescent="0.25">
      <c r="B201">
        <v>156</v>
      </c>
      <c r="C201">
        <f t="shared" si="25"/>
        <v>78000</v>
      </c>
      <c r="D201" s="1">
        <f t="shared" si="26"/>
        <v>355.20250596658707</v>
      </c>
      <c r="E201" s="1">
        <f t="shared" si="27"/>
        <v>0.3</v>
      </c>
      <c r="F201" s="16">
        <f t="shared" si="28"/>
        <v>0</v>
      </c>
      <c r="G201" s="16">
        <f t="shared" si="34"/>
        <v>0.70498183315493446</v>
      </c>
      <c r="H201" s="1">
        <f t="shared" si="35"/>
        <v>0</v>
      </c>
      <c r="I201" s="8">
        <f>F201*1000/$B$14*8.314*$B$25/$B$7</f>
        <v>0</v>
      </c>
      <c r="J201" s="8">
        <f t="shared" si="36"/>
        <v>11866134.93351667</v>
      </c>
      <c r="K201" s="8">
        <f t="shared" si="29"/>
        <v>11866134.93351667</v>
      </c>
      <c r="L201" s="8">
        <f t="shared" si="30"/>
        <v>4450.2313690854671</v>
      </c>
      <c r="M201">
        <f t="shared" si="31"/>
        <v>140.9963666309869</v>
      </c>
      <c r="N201" s="8">
        <f t="shared" si="32"/>
        <v>1.398081417589375</v>
      </c>
      <c r="O201" s="1">
        <f>J201*$B$7/G201/1000*$B$12/8.314</f>
        <v>293.14999999999998</v>
      </c>
      <c r="P201">
        <f>IF(F201&gt;0,I201*$B$7/F201/1000*$B$14/8.314,0)</f>
        <v>0</v>
      </c>
      <c r="Q201">
        <f t="shared" si="33"/>
        <v>293.14999999999998</v>
      </c>
    </row>
    <row r="202" spans="2:17" x14ac:dyDescent="0.25">
      <c r="B202">
        <v>157</v>
      </c>
      <c r="C202">
        <f t="shared" si="25"/>
        <v>78500</v>
      </c>
      <c r="D202" s="1">
        <f t="shared" si="26"/>
        <v>355.60027844073187</v>
      </c>
      <c r="E202" s="1">
        <f t="shared" si="27"/>
        <v>0.3</v>
      </c>
      <c r="F202" s="16">
        <f t="shared" si="28"/>
        <v>0</v>
      </c>
      <c r="G202" s="16">
        <f t="shared" si="34"/>
        <v>-0.69309958443444053</v>
      </c>
      <c r="H202" s="1">
        <f t="shared" si="35"/>
        <v>0</v>
      </c>
      <c r="I202" s="8">
        <f>F202*1000/$B$14*8.314*$B$25/$B$7</f>
        <v>0</v>
      </c>
      <c r="J202" s="8">
        <f t="shared" si="36"/>
        <v>-11666134.933516672</v>
      </c>
      <c r="K202" s="8">
        <f t="shared" si="29"/>
        <v>-11666134.933516672</v>
      </c>
      <c r="L202" s="8">
        <f t="shared" si="30"/>
        <v>-4450.2313690854671</v>
      </c>
      <c r="M202">
        <f t="shared" si="31"/>
        <v>-138.61991688688809</v>
      </c>
      <c r="N202" s="8">
        <f t="shared" si="32"/>
        <v>-1.398081417589375</v>
      </c>
      <c r="O202" s="1">
        <f>J202*$B$7/G202/1000*$B$12/8.314</f>
        <v>293.15000000000003</v>
      </c>
      <c r="P202">
        <f>IF(F202&gt;0,I202*$B$7/F202/1000*$B$14/8.314,0)</f>
        <v>0</v>
      </c>
      <c r="Q202">
        <f t="shared" si="33"/>
        <v>293.15000000000003</v>
      </c>
    </row>
    <row r="203" spans="2:17" x14ac:dyDescent="0.25">
      <c r="B203">
        <v>158</v>
      </c>
      <c r="C203">
        <f t="shared" si="25"/>
        <v>79000</v>
      </c>
      <c r="D203" s="1">
        <f t="shared" si="26"/>
        <v>355.99805091487667</v>
      </c>
      <c r="E203" s="1">
        <f t="shared" si="27"/>
        <v>0.3</v>
      </c>
      <c r="F203" s="16">
        <f t="shared" si="28"/>
        <v>0</v>
      </c>
      <c r="G203" s="16">
        <f t="shared" si="34"/>
        <v>0.70498183315493446</v>
      </c>
      <c r="H203" s="1">
        <f t="shared" si="35"/>
        <v>0</v>
      </c>
      <c r="I203" s="8">
        <f>F203*1000/$B$14*8.314*$B$25/$B$7</f>
        <v>0</v>
      </c>
      <c r="J203" s="8">
        <f t="shared" si="36"/>
        <v>11866134.93351667</v>
      </c>
      <c r="K203" s="8">
        <f t="shared" si="29"/>
        <v>11866134.93351667</v>
      </c>
      <c r="L203" s="8">
        <f t="shared" si="30"/>
        <v>4450.2313690854671</v>
      </c>
      <c r="M203">
        <f t="shared" si="31"/>
        <v>140.9963666309869</v>
      </c>
      <c r="N203" s="8">
        <f t="shared" si="32"/>
        <v>1.398081417589375</v>
      </c>
      <c r="O203" s="1">
        <f>J203*$B$7/G203/1000*$B$12/8.314</f>
        <v>293.14999999999998</v>
      </c>
      <c r="P203">
        <f>IF(F203&gt;0,I203*$B$7/F203/1000*$B$14/8.314,0)</f>
        <v>0</v>
      </c>
      <c r="Q203">
        <f t="shared" si="33"/>
        <v>293.14999999999998</v>
      </c>
    </row>
    <row r="204" spans="2:17" x14ac:dyDescent="0.25">
      <c r="B204">
        <v>159</v>
      </c>
      <c r="C204">
        <f t="shared" si="25"/>
        <v>79500</v>
      </c>
      <c r="D204" s="1">
        <f t="shared" si="26"/>
        <v>356.39582338902147</v>
      </c>
      <c r="E204" s="1">
        <f t="shared" si="27"/>
        <v>0.3</v>
      </c>
      <c r="F204" s="16">
        <f t="shared" si="28"/>
        <v>0</v>
      </c>
      <c r="G204" s="16">
        <f t="shared" si="34"/>
        <v>-0.69309958443444053</v>
      </c>
      <c r="H204" s="1">
        <f t="shared" si="35"/>
        <v>0</v>
      </c>
      <c r="I204" s="8">
        <f>F204*1000/$B$14*8.314*$B$25/$B$7</f>
        <v>0</v>
      </c>
      <c r="J204" s="8">
        <f t="shared" si="36"/>
        <v>-11666134.933516672</v>
      </c>
      <c r="K204" s="8">
        <f t="shared" si="29"/>
        <v>-11666134.933516672</v>
      </c>
      <c r="L204" s="8">
        <f t="shared" si="30"/>
        <v>-4450.2313690854671</v>
      </c>
      <c r="M204">
        <f t="shared" si="31"/>
        <v>-138.61991688688809</v>
      </c>
      <c r="N204" s="8">
        <f t="shared" si="32"/>
        <v>-1.398081417589375</v>
      </c>
      <c r="O204" s="1">
        <f>J204*$B$7/G204/1000*$B$12/8.314</f>
        <v>293.15000000000003</v>
      </c>
      <c r="P204">
        <f>IF(F204&gt;0,I204*$B$7/F204/1000*$B$14/8.314,0)</f>
        <v>0</v>
      </c>
      <c r="Q204">
        <f t="shared" si="33"/>
        <v>293.15000000000003</v>
      </c>
    </row>
    <row r="205" spans="2:17" x14ac:dyDescent="0.25">
      <c r="B205">
        <v>160</v>
      </c>
      <c r="C205">
        <f t="shared" si="25"/>
        <v>80000</v>
      </c>
      <c r="D205" s="1">
        <f t="shared" si="26"/>
        <v>356.79359586316627</v>
      </c>
      <c r="E205" s="1">
        <f t="shared" si="27"/>
        <v>0.3</v>
      </c>
      <c r="F205" s="16">
        <f t="shared" si="28"/>
        <v>0</v>
      </c>
      <c r="G205" s="16">
        <f t="shared" si="34"/>
        <v>0.70498183315493446</v>
      </c>
      <c r="H205" s="1">
        <f t="shared" si="35"/>
        <v>0</v>
      </c>
      <c r="I205" s="8">
        <f>F205*1000/$B$14*8.314*$B$25/$B$7</f>
        <v>0</v>
      </c>
      <c r="J205" s="8">
        <f t="shared" si="36"/>
        <v>11866134.93351667</v>
      </c>
      <c r="K205" s="8">
        <f t="shared" si="29"/>
        <v>11866134.93351667</v>
      </c>
      <c r="L205" s="8">
        <f t="shared" si="30"/>
        <v>4450.2313690854671</v>
      </c>
      <c r="M205">
        <f t="shared" si="31"/>
        <v>140.9963666309869</v>
      </c>
      <c r="N205" s="8">
        <f t="shared" si="32"/>
        <v>1.398081417589375</v>
      </c>
      <c r="O205" s="1">
        <f>J205*$B$7/G205/1000*$B$12/8.314</f>
        <v>293.14999999999998</v>
      </c>
      <c r="P205">
        <f>IF(F205&gt;0,I205*$B$7/F205/1000*$B$14/8.314,0)</f>
        <v>0</v>
      </c>
      <c r="Q205">
        <f t="shared" si="33"/>
        <v>293.14999999999998</v>
      </c>
    </row>
    <row r="206" spans="2:17" x14ac:dyDescent="0.25">
      <c r="B206">
        <v>161</v>
      </c>
      <c r="C206">
        <f t="shared" si="25"/>
        <v>80500</v>
      </c>
      <c r="D206" s="1">
        <f t="shared" si="26"/>
        <v>357.19136833731102</v>
      </c>
      <c r="E206" s="1">
        <f t="shared" si="27"/>
        <v>0.3</v>
      </c>
      <c r="F206" s="16">
        <f t="shared" si="28"/>
        <v>0</v>
      </c>
      <c r="G206" s="16">
        <f t="shared" si="34"/>
        <v>-0.69309958443444053</v>
      </c>
      <c r="H206" s="1">
        <f t="shared" si="35"/>
        <v>0</v>
      </c>
      <c r="I206" s="8">
        <f>F206*1000/$B$14*8.314*$B$25/$B$7</f>
        <v>0</v>
      </c>
      <c r="J206" s="8">
        <f t="shared" si="36"/>
        <v>-11666134.933516672</v>
      </c>
      <c r="K206" s="8">
        <f t="shared" si="29"/>
        <v>-11666134.933516672</v>
      </c>
      <c r="L206" s="8">
        <f t="shared" si="30"/>
        <v>-4450.2313690854671</v>
      </c>
      <c r="M206">
        <f t="shared" si="31"/>
        <v>-138.61991688688809</v>
      </c>
      <c r="N206" s="8">
        <f t="shared" si="32"/>
        <v>-1.398081417589375</v>
      </c>
      <c r="O206" s="1">
        <f>J206*$B$7/G206/1000*$B$12/8.314</f>
        <v>293.15000000000003</v>
      </c>
      <c r="P206">
        <f>IF(F206&gt;0,I206*$B$7/F206/1000*$B$14/8.314,0)</f>
        <v>0</v>
      </c>
      <c r="Q206">
        <f t="shared" si="33"/>
        <v>293.15000000000003</v>
      </c>
    </row>
    <row r="207" spans="2:17" x14ac:dyDescent="0.25">
      <c r="B207">
        <v>162</v>
      </c>
      <c r="C207">
        <f t="shared" si="25"/>
        <v>81000</v>
      </c>
      <c r="D207" s="1">
        <f t="shared" si="26"/>
        <v>357.58914081145582</v>
      </c>
      <c r="E207" s="1">
        <f t="shared" si="27"/>
        <v>0.3</v>
      </c>
      <c r="F207" s="16">
        <f t="shared" si="28"/>
        <v>0</v>
      </c>
      <c r="G207" s="16">
        <f t="shared" si="34"/>
        <v>0.70498183315493446</v>
      </c>
      <c r="H207" s="1">
        <f t="shared" si="35"/>
        <v>0</v>
      </c>
      <c r="I207" s="8">
        <f>F207*1000/$B$14*8.314*$B$25/$B$7</f>
        <v>0</v>
      </c>
      <c r="J207" s="8">
        <f t="shared" si="36"/>
        <v>11866134.93351667</v>
      </c>
      <c r="K207" s="8">
        <f t="shared" si="29"/>
        <v>11866134.93351667</v>
      </c>
      <c r="L207" s="8">
        <f t="shared" si="30"/>
        <v>4450.2313690854671</v>
      </c>
      <c r="M207">
        <f t="shared" si="31"/>
        <v>140.9963666309869</v>
      </c>
      <c r="N207" s="8">
        <f t="shared" si="32"/>
        <v>1.398081417589375</v>
      </c>
      <c r="O207" s="1">
        <f>J207*$B$7/G207/1000*$B$12/8.314</f>
        <v>293.14999999999998</v>
      </c>
      <c r="P207">
        <f>IF(F207&gt;0,I207*$B$7/F207/1000*$B$14/8.314,0)</f>
        <v>0</v>
      </c>
      <c r="Q207">
        <f t="shared" si="33"/>
        <v>293.14999999999998</v>
      </c>
    </row>
    <row r="208" spans="2:17" x14ac:dyDescent="0.25">
      <c r="B208">
        <v>163</v>
      </c>
      <c r="C208">
        <f t="shared" si="25"/>
        <v>81500</v>
      </c>
      <c r="D208" s="1">
        <f t="shared" si="26"/>
        <v>357.98691328560062</v>
      </c>
      <c r="E208" s="1">
        <f t="shared" si="27"/>
        <v>0.3</v>
      </c>
      <c r="F208" s="16">
        <f t="shared" si="28"/>
        <v>0</v>
      </c>
      <c r="G208" s="16">
        <f t="shared" si="34"/>
        <v>-0.69309958443444053</v>
      </c>
      <c r="H208" s="1">
        <f t="shared" si="35"/>
        <v>0</v>
      </c>
      <c r="I208" s="8">
        <f>F208*1000/$B$14*8.314*$B$25/$B$7</f>
        <v>0</v>
      </c>
      <c r="J208" s="8">
        <f t="shared" si="36"/>
        <v>-11666134.933516672</v>
      </c>
      <c r="K208" s="8">
        <f t="shared" si="29"/>
        <v>-11666134.933516672</v>
      </c>
      <c r="L208" s="8">
        <f t="shared" si="30"/>
        <v>-4450.2313690854671</v>
      </c>
      <c r="M208">
        <f t="shared" si="31"/>
        <v>-138.61991688688809</v>
      </c>
      <c r="N208" s="8">
        <f t="shared" si="32"/>
        <v>-1.398081417589375</v>
      </c>
      <c r="O208" s="1">
        <f>J208*$B$7/G208/1000*$B$12/8.314</f>
        <v>293.15000000000003</v>
      </c>
      <c r="P208">
        <f>IF(F208&gt;0,I208*$B$7/F208/1000*$B$14/8.314,0)</f>
        <v>0</v>
      </c>
      <c r="Q208">
        <f t="shared" si="33"/>
        <v>293.15000000000003</v>
      </c>
    </row>
    <row r="209" spans="2:17" x14ac:dyDescent="0.25">
      <c r="B209">
        <v>164</v>
      </c>
      <c r="C209">
        <f t="shared" si="25"/>
        <v>82000</v>
      </c>
      <c r="D209" s="1">
        <f t="shared" si="26"/>
        <v>358.38468575974542</v>
      </c>
      <c r="E209" s="1">
        <f t="shared" si="27"/>
        <v>0.3</v>
      </c>
      <c r="F209" s="16">
        <f t="shared" si="28"/>
        <v>0</v>
      </c>
      <c r="G209" s="16">
        <f t="shared" si="34"/>
        <v>0.70498183315493446</v>
      </c>
      <c r="H209" s="1">
        <f t="shared" si="35"/>
        <v>0</v>
      </c>
      <c r="I209" s="8">
        <f>F209*1000/$B$14*8.314*$B$25/$B$7</f>
        <v>0</v>
      </c>
      <c r="J209" s="8">
        <f t="shared" si="36"/>
        <v>11866134.93351667</v>
      </c>
      <c r="K209" s="8">
        <f t="shared" si="29"/>
        <v>11866134.93351667</v>
      </c>
      <c r="L209" s="8">
        <f t="shared" si="30"/>
        <v>4450.2313690854671</v>
      </c>
      <c r="M209">
        <f t="shared" si="31"/>
        <v>140.9963666309869</v>
      </c>
      <c r="N209" s="8">
        <f t="shared" si="32"/>
        <v>1.398081417589375</v>
      </c>
      <c r="O209" s="1">
        <f>J209*$B$7/G209/1000*$B$12/8.314</f>
        <v>293.14999999999998</v>
      </c>
      <c r="P209">
        <f>IF(F209&gt;0,I209*$B$7/F209/1000*$B$14/8.314,0)</f>
        <v>0</v>
      </c>
      <c r="Q209">
        <f t="shared" si="33"/>
        <v>293.14999999999998</v>
      </c>
    </row>
    <row r="210" spans="2:17" x14ac:dyDescent="0.25">
      <c r="B210">
        <v>165</v>
      </c>
      <c r="C210">
        <f t="shared" si="25"/>
        <v>82500</v>
      </c>
      <c r="D210" s="1">
        <f t="shared" si="26"/>
        <v>358.78245823389022</v>
      </c>
      <c r="E210" s="1">
        <f t="shared" si="27"/>
        <v>0.3</v>
      </c>
      <c r="F210" s="16">
        <f t="shared" si="28"/>
        <v>0</v>
      </c>
      <c r="G210" s="16">
        <f t="shared" si="34"/>
        <v>-0.69309958443444053</v>
      </c>
      <c r="H210" s="1">
        <f t="shared" si="35"/>
        <v>0</v>
      </c>
      <c r="I210" s="8">
        <f>F210*1000/$B$14*8.314*$B$25/$B$7</f>
        <v>0</v>
      </c>
      <c r="J210" s="8">
        <f t="shared" si="36"/>
        <v>-11666134.933516672</v>
      </c>
      <c r="K210" s="8">
        <f t="shared" si="29"/>
        <v>-11666134.933516672</v>
      </c>
      <c r="L210" s="8">
        <f t="shared" si="30"/>
        <v>-4450.2313690854671</v>
      </c>
      <c r="M210">
        <f t="shared" si="31"/>
        <v>-138.61991688688809</v>
      </c>
      <c r="N210" s="8">
        <f t="shared" si="32"/>
        <v>-1.398081417589375</v>
      </c>
      <c r="O210" s="1">
        <f>J210*$B$7/G210/1000*$B$12/8.314</f>
        <v>293.15000000000003</v>
      </c>
      <c r="P210">
        <f>IF(F210&gt;0,I210*$B$7/F210/1000*$B$14/8.314,0)</f>
        <v>0</v>
      </c>
      <c r="Q210">
        <f t="shared" si="33"/>
        <v>293.15000000000003</v>
      </c>
    </row>
    <row r="211" spans="2:17" x14ac:dyDescent="0.25">
      <c r="B211">
        <v>166</v>
      </c>
      <c r="C211">
        <f t="shared" si="25"/>
        <v>83000</v>
      </c>
      <c r="D211" s="1">
        <f t="shared" si="26"/>
        <v>359.18023070803497</v>
      </c>
      <c r="E211" s="1">
        <f t="shared" si="27"/>
        <v>0.3</v>
      </c>
      <c r="F211" s="16">
        <f t="shared" si="28"/>
        <v>0</v>
      </c>
      <c r="G211" s="16">
        <f t="shared" si="34"/>
        <v>0.70498183315493446</v>
      </c>
      <c r="H211" s="1">
        <f t="shared" si="35"/>
        <v>0</v>
      </c>
      <c r="I211" s="8">
        <f>F211*1000/$B$14*8.314*$B$25/$B$7</f>
        <v>0</v>
      </c>
      <c r="J211" s="8">
        <f t="shared" si="36"/>
        <v>11866134.93351667</v>
      </c>
      <c r="K211" s="8">
        <f t="shared" si="29"/>
        <v>11866134.93351667</v>
      </c>
      <c r="L211" s="8">
        <f t="shared" si="30"/>
        <v>4450.2313690854671</v>
      </c>
      <c r="M211">
        <f t="shared" si="31"/>
        <v>140.9963666309869</v>
      </c>
      <c r="N211" s="8">
        <f t="shared" si="32"/>
        <v>1.398081417589375</v>
      </c>
      <c r="O211" s="1">
        <f>J211*$B$7/G211/1000*$B$12/8.314</f>
        <v>293.14999999999998</v>
      </c>
      <c r="P211">
        <f>IF(F211&gt;0,I211*$B$7/F211/1000*$B$14/8.314,0)</f>
        <v>0</v>
      </c>
      <c r="Q211">
        <f t="shared" si="33"/>
        <v>293.14999999999998</v>
      </c>
    </row>
    <row r="212" spans="2:17" x14ac:dyDescent="0.25">
      <c r="B212">
        <v>167</v>
      </c>
      <c r="C212">
        <f t="shared" si="25"/>
        <v>83500</v>
      </c>
      <c r="D212" s="1">
        <f t="shared" si="26"/>
        <v>359.57800318217977</v>
      </c>
      <c r="E212" s="1">
        <f t="shared" si="27"/>
        <v>0.3</v>
      </c>
      <c r="F212" s="16">
        <f t="shared" si="28"/>
        <v>0</v>
      </c>
      <c r="G212" s="16">
        <f t="shared" si="34"/>
        <v>-0.69309958443444053</v>
      </c>
      <c r="H212" s="1">
        <f t="shared" si="35"/>
        <v>0</v>
      </c>
      <c r="I212" s="8">
        <f>F212*1000/$B$14*8.314*$B$25/$B$7</f>
        <v>0</v>
      </c>
      <c r="J212" s="8">
        <f t="shared" si="36"/>
        <v>-11666134.933516672</v>
      </c>
      <c r="K212" s="8">
        <f t="shared" si="29"/>
        <v>-11666134.933516672</v>
      </c>
      <c r="L212" s="8">
        <f t="shared" si="30"/>
        <v>-4450.2313690854671</v>
      </c>
      <c r="M212">
        <f t="shared" si="31"/>
        <v>-138.61991688688809</v>
      </c>
      <c r="N212" s="8">
        <f t="shared" si="32"/>
        <v>-1.398081417589375</v>
      </c>
      <c r="O212" s="1">
        <f>J212*$B$7/G212/1000*$B$12/8.314</f>
        <v>293.15000000000003</v>
      </c>
      <c r="P212">
        <f>IF(F212&gt;0,I212*$B$7/F212/1000*$B$14/8.314,0)</f>
        <v>0</v>
      </c>
      <c r="Q212">
        <f t="shared" si="33"/>
        <v>293.15000000000003</v>
      </c>
    </row>
    <row r="213" spans="2:17" x14ac:dyDescent="0.25">
      <c r="B213">
        <v>168</v>
      </c>
      <c r="C213">
        <f t="shared" si="25"/>
        <v>84000</v>
      </c>
      <c r="D213" s="1">
        <f t="shared" si="26"/>
        <v>359.97577565632457</v>
      </c>
      <c r="E213" s="1">
        <f t="shared" si="27"/>
        <v>0.3</v>
      </c>
      <c r="F213" s="16">
        <f t="shared" si="28"/>
        <v>0</v>
      </c>
      <c r="G213" s="16">
        <f t="shared" si="34"/>
        <v>0.70498183315493446</v>
      </c>
      <c r="H213" s="1">
        <f t="shared" si="35"/>
        <v>0</v>
      </c>
      <c r="I213" s="8">
        <f>F213*1000/$B$14*8.314*$B$25/$B$7</f>
        <v>0</v>
      </c>
      <c r="J213" s="8">
        <f t="shared" si="36"/>
        <v>11866134.93351667</v>
      </c>
      <c r="K213" s="8">
        <f t="shared" si="29"/>
        <v>11866134.93351667</v>
      </c>
      <c r="L213" s="8">
        <f t="shared" si="30"/>
        <v>4450.2313690854671</v>
      </c>
      <c r="M213">
        <f t="shared" si="31"/>
        <v>140.9963666309869</v>
      </c>
      <c r="N213" s="8">
        <f t="shared" si="32"/>
        <v>1.398081417589375</v>
      </c>
      <c r="O213" s="1">
        <f>J213*$B$7/G213/1000*$B$12/8.314</f>
        <v>293.14999999999998</v>
      </c>
      <c r="P213">
        <f>IF(F213&gt;0,I213*$B$7/F213/1000*$B$14/8.314,0)</f>
        <v>0</v>
      </c>
      <c r="Q213">
        <f t="shared" si="33"/>
        <v>293.14999999999998</v>
      </c>
    </row>
    <row r="214" spans="2:17" x14ac:dyDescent="0.25">
      <c r="B214">
        <v>169</v>
      </c>
      <c r="C214">
        <f t="shared" si="25"/>
        <v>84500</v>
      </c>
      <c r="D214" s="1">
        <f t="shared" si="26"/>
        <v>360.37354813046937</v>
      </c>
      <c r="E214" s="1">
        <f t="shared" si="27"/>
        <v>0.3</v>
      </c>
      <c r="F214" s="16">
        <f t="shared" si="28"/>
        <v>0</v>
      </c>
      <c r="G214" s="16">
        <f t="shared" si="34"/>
        <v>-0.69309958443444053</v>
      </c>
      <c r="H214" s="1">
        <f t="shared" si="35"/>
        <v>0</v>
      </c>
      <c r="I214" s="8">
        <f>F214*1000/$B$14*8.314*$B$25/$B$7</f>
        <v>0</v>
      </c>
      <c r="J214" s="8">
        <f t="shared" si="36"/>
        <v>-11666134.933516672</v>
      </c>
      <c r="K214" s="8">
        <f t="shared" si="29"/>
        <v>-11666134.933516672</v>
      </c>
      <c r="L214" s="8">
        <f t="shared" si="30"/>
        <v>-4450.2313690854671</v>
      </c>
      <c r="M214">
        <f t="shared" si="31"/>
        <v>-138.61991688688809</v>
      </c>
      <c r="N214" s="8">
        <f t="shared" si="32"/>
        <v>-1.398081417589375</v>
      </c>
      <c r="O214" s="1">
        <f>J214*$B$7/G214/1000*$B$12/8.314</f>
        <v>293.15000000000003</v>
      </c>
      <c r="P214">
        <f>IF(F214&gt;0,I214*$B$7/F214/1000*$B$14/8.314,0)</f>
        <v>0</v>
      </c>
      <c r="Q214">
        <f t="shared" si="33"/>
        <v>293.15000000000003</v>
      </c>
    </row>
    <row r="215" spans="2:17" x14ac:dyDescent="0.25">
      <c r="B215">
        <v>170</v>
      </c>
      <c r="C215">
        <f t="shared" si="25"/>
        <v>85000</v>
      </c>
      <c r="D215" s="1">
        <f t="shared" si="26"/>
        <v>360.77132060461417</v>
      </c>
      <c r="E215" s="1">
        <f t="shared" si="27"/>
        <v>0.3</v>
      </c>
      <c r="F215" s="16">
        <f t="shared" si="28"/>
        <v>0</v>
      </c>
      <c r="G215" s="16">
        <f t="shared" si="34"/>
        <v>0.70498183315493446</v>
      </c>
      <c r="H215" s="1">
        <f t="shared" si="35"/>
        <v>0</v>
      </c>
      <c r="I215" s="8">
        <f>F215*1000/$B$14*8.314*$B$25/$B$7</f>
        <v>0</v>
      </c>
      <c r="J215" s="8">
        <f t="shared" si="36"/>
        <v>11866134.93351667</v>
      </c>
      <c r="K215" s="8">
        <f t="shared" si="29"/>
        <v>11866134.93351667</v>
      </c>
      <c r="L215" s="8">
        <f t="shared" si="30"/>
        <v>4450.2313690854671</v>
      </c>
      <c r="M215">
        <f t="shared" si="31"/>
        <v>140.9963666309869</v>
      </c>
      <c r="N215" s="8">
        <f t="shared" si="32"/>
        <v>1.398081417589375</v>
      </c>
      <c r="O215" s="1">
        <f>J215*$B$7/G215/1000*$B$12/8.314</f>
        <v>293.14999999999998</v>
      </c>
      <c r="P215">
        <f>IF(F215&gt;0,I215*$B$7/F215/1000*$B$14/8.314,0)</f>
        <v>0</v>
      </c>
      <c r="Q215">
        <f t="shared" si="33"/>
        <v>293.14999999999998</v>
      </c>
    </row>
    <row r="216" spans="2:17" x14ac:dyDescent="0.25">
      <c r="B216">
        <v>171</v>
      </c>
      <c r="C216">
        <f t="shared" si="25"/>
        <v>85500</v>
      </c>
      <c r="D216" s="1">
        <f t="shared" si="26"/>
        <v>361.16909307875892</v>
      </c>
      <c r="E216" s="1">
        <f t="shared" si="27"/>
        <v>0.3</v>
      </c>
      <c r="F216" s="16">
        <f t="shared" si="28"/>
        <v>0</v>
      </c>
      <c r="G216" s="16">
        <f t="shared" si="34"/>
        <v>-0.69309958443444053</v>
      </c>
      <c r="H216" s="1">
        <f t="shared" si="35"/>
        <v>0</v>
      </c>
      <c r="I216" s="8">
        <f>F216*1000/$B$14*8.314*$B$25/$B$7</f>
        <v>0</v>
      </c>
      <c r="J216" s="8">
        <f t="shared" si="36"/>
        <v>-11666134.933516672</v>
      </c>
      <c r="K216" s="8">
        <f t="shared" si="29"/>
        <v>-11666134.933516672</v>
      </c>
      <c r="L216" s="8">
        <f t="shared" si="30"/>
        <v>-4450.2313690854671</v>
      </c>
      <c r="M216">
        <f t="shared" si="31"/>
        <v>-138.61991688688809</v>
      </c>
      <c r="N216" s="8">
        <f t="shared" si="32"/>
        <v>-1.398081417589375</v>
      </c>
      <c r="O216" s="1">
        <f>J216*$B$7/G216/1000*$B$12/8.314</f>
        <v>293.15000000000003</v>
      </c>
      <c r="P216">
        <f>IF(F216&gt;0,I216*$B$7/F216/1000*$B$14/8.314,0)</f>
        <v>0</v>
      </c>
      <c r="Q216">
        <f t="shared" si="33"/>
        <v>293.15000000000003</v>
      </c>
    </row>
    <row r="217" spans="2:17" x14ac:dyDescent="0.25">
      <c r="B217">
        <v>172</v>
      </c>
      <c r="C217">
        <f t="shared" si="25"/>
        <v>86000</v>
      </c>
      <c r="D217" s="1">
        <f t="shared" si="26"/>
        <v>361.56686555290372</v>
      </c>
      <c r="E217" s="1">
        <f t="shared" si="27"/>
        <v>0.3</v>
      </c>
      <c r="F217" s="16">
        <f t="shared" si="28"/>
        <v>0</v>
      </c>
      <c r="G217" s="16">
        <f t="shared" si="34"/>
        <v>0.70498183315493446</v>
      </c>
      <c r="H217" s="1">
        <f t="shared" si="35"/>
        <v>0</v>
      </c>
      <c r="I217" s="8">
        <f>F217*1000/$B$14*8.314*$B$25/$B$7</f>
        <v>0</v>
      </c>
      <c r="J217" s="8">
        <f t="shared" si="36"/>
        <v>11866134.93351667</v>
      </c>
      <c r="K217" s="8">
        <f t="shared" si="29"/>
        <v>11866134.93351667</v>
      </c>
      <c r="L217" s="8">
        <f t="shared" si="30"/>
        <v>4450.2313690854671</v>
      </c>
      <c r="M217">
        <f t="shared" si="31"/>
        <v>140.9963666309869</v>
      </c>
      <c r="N217" s="8">
        <f t="shared" si="32"/>
        <v>1.398081417589375</v>
      </c>
      <c r="O217" s="1">
        <f>J217*$B$7/G217/1000*$B$12/8.314</f>
        <v>293.14999999999998</v>
      </c>
      <c r="P217">
        <f>IF(F217&gt;0,I217*$B$7/F217/1000*$B$14/8.314,0)</f>
        <v>0</v>
      </c>
      <c r="Q217">
        <f t="shared" si="33"/>
        <v>293.14999999999998</v>
      </c>
    </row>
    <row r="218" spans="2:17" x14ac:dyDescent="0.25">
      <c r="B218">
        <v>173</v>
      </c>
      <c r="C218">
        <f t="shared" si="25"/>
        <v>86500</v>
      </c>
      <c r="D218" s="1">
        <f t="shared" si="26"/>
        <v>361.96463802704852</v>
      </c>
      <c r="E218" s="1">
        <f t="shared" si="27"/>
        <v>0.3</v>
      </c>
      <c r="F218" s="16">
        <f t="shared" si="28"/>
        <v>0</v>
      </c>
      <c r="G218" s="16">
        <f t="shared" si="34"/>
        <v>-0.69309958443444053</v>
      </c>
      <c r="H218" s="1">
        <f t="shared" si="35"/>
        <v>0</v>
      </c>
      <c r="I218" s="8">
        <f>F218*1000/$B$14*8.314*$B$25/$B$7</f>
        <v>0</v>
      </c>
      <c r="J218" s="8">
        <f t="shared" si="36"/>
        <v>-11666134.933516672</v>
      </c>
      <c r="K218" s="8">
        <f t="shared" si="29"/>
        <v>-11666134.933516672</v>
      </c>
      <c r="L218" s="8">
        <f t="shared" si="30"/>
        <v>-4450.2313690854671</v>
      </c>
      <c r="M218">
        <f t="shared" si="31"/>
        <v>-138.61991688688809</v>
      </c>
      <c r="N218" s="8">
        <f t="shared" si="32"/>
        <v>-1.398081417589375</v>
      </c>
      <c r="O218" s="1">
        <f>J218*$B$7/G218/1000*$B$12/8.314</f>
        <v>293.15000000000003</v>
      </c>
      <c r="P218">
        <f>IF(F218&gt;0,I218*$B$7/F218/1000*$B$14/8.314,0)</f>
        <v>0</v>
      </c>
      <c r="Q218">
        <f t="shared" si="33"/>
        <v>293.15000000000003</v>
      </c>
    </row>
    <row r="219" spans="2:17" x14ac:dyDescent="0.25">
      <c r="B219">
        <v>174</v>
      </c>
      <c r="C219">
        <f t="shared" si="25"/>
        <v>87000</v>
      </c>
      <c r="D219" s="1">
        <f t="shared" si="26"/>
        <v>362.36241050119332</v>
      </c>
      <c r="E219" s="1">
        <f t="shared" si="27"/>
        <v>0.3</v>
      </c>
      <c r="F219" s="16">
        <f t="shared" si="28"/>
        <v>0</v>
      </c>
      <c r="G219" s="16">
        <f t="shared" si="34"/>
        <v>0.70498183315493446</v>
      </c>
      <c r="H219" s="1">
        <f t="shared" si="35"/>
        <v>0</v>
      </c>
      <c r="I219" s="8">
        <f>F219*1000/$B$14*8.314*$B$25/$B$7</f>
        <v>0</v>
      </c>
      <c r="J219" s="8">
        <f t="shared" si="36"/>
        <v>11866134.93351667</v>
      </c>
      <c r="K219" s="8">
        <f t="shared" si="29"/>
        <v>11866134.93351667</v>
      </c>
      <c r="L219" s="8">
        <f t="shared" si="30"/>
        <v>4450.2313690854671</v>
      </c>
      <c r="M219">
        <f t="shared" si="31"/>
        <v>140.9963666309869</v>
      </c>
      <c r="N219" s="8">
        <f t="shared" si="32"/>
        <v>1.398081417589375</v>
      </c>
      <c r="O219" s="1">
        <f>J219*$B$7/G219/1000*$B$12/8.314</f>
        <v>293.14999999999998</v>
      </c>
      <c r="P219">
        <f>IF(F219&gt;0,I219*$B$7/F219/1000*$B$14/8.314,0)</f>
        <v>0</v>
      </c>
      <c r="Q219">
        <f t="shared" si="33"/>
        <v>293.14999999999998</v>
      </c>
    </row>
    <row r="220" spans="2:17" x14ac:dyDescent="0.25">
      <c r="B220">
        <v>175</v>
      </c>
      <c r="C220">
        <f t="shared" si="25"/>
        <v>87500</v>
      </c>
      <c r="D220" s="1">
        <f t="shared" si="26"/>
        <v>362.76018297533807</v>
      </c>
      <c r="E220" s="1">
        <f t="shared" si="27"/>
        <v>0.3</v>
      </c>
      <c r="F220" s="16">
        <f t="shared" si="28"/>
        <v>0</v>
      </c>
      <c r="G220" s="16">
        <f t="shared" si="34"/>
        <v>-0.69309958443444053</v>
      </c>
      <c r="H220" s="1">
        <f t="shared" si="35"/>
        <v>0</v>
      </c>
      <c r="I220" s="8">
        <f>F220*1000/$B$14*8.314*$B$25/$B$7</f>
        <v>0</v>
      </c>
      <c r="J220" s="8">
        <f t="shared" si="36"/>
        <v>-11666134.933516672</v>
      </c>
      <c r="K220" s="8">
        <f t="shared" si="29"/>
        <v>-11666134.933516672</v>
      </c>
      <c r="L220" s="8">
        <f t="shared" si="30"/>
        <v>-4450.2313690854671</v>
      </c>
      <c r="M220">
        <f t="shared" si="31"/>
        <v>-138.61991688688809</v>
      </c>
      <c r="N220" s="8">
        <f t="shared" si="32"/>
        <v>-1.398081417589375</v>
      </c>
      <c r="O220" s="1">
        <f>J220*$B$7/G220/1000*$B$12/8.314</f>
        <v>293.15000000000003</v>
      </c>
      <c r="P220">
        <f>IF(F220&gt;0,I220*$B$7/F220/1000*$B$14/8.314,0)</f>
        <v>0</v>
      </c>
      <c r="Q220">
        <f t="shared" si="33"/>
        <v>293.15000000000003</v>
      </c>
    </row>
    <row r="221" spans="2:17" x14ac:dyDescent="0.25">
      <c r="B221">
        <v>176</v>
      </c>
      <c r="C221">
        <f t="shared" si="25"/>
        <v>88000</v>
      </c>
      <c r="D221" s="1">
        <f t="shared" si="26"/>
        <v>363.15795544948287</v>
      </c>
      <c r="E221" s="1">
        <f t="shared" si="27"/>
        <v>0.3</v>
      </c>
      <c r="F221" s="16">
        <f t="shared" si="28"/>
        <v>0</v>
      </c>
      <c r="G221" s="16">
        <f t="shared" si="34"/>
        <v>0.70498183315493446</v>
      </c>
      <c r="H221" s="1">
        <f t="shared" si="35"/>
        <v>0</v>
      </c>
      <c r="I221" s="8">
        <f>F221*1000/$B$14*8.314*$B$25/$B$7</f>
        <v>0</v>
      </c>
      <c r="J221" s="8">
        <f t="shared" si="36"/>
        <v>11866134.93351667</v>
      </c>
      <c r="K221" s="8">
        <f t="shared" si="29"/>
        <v>11866134.93351667</v>
      </c>
      <c r="L221" s="8">
        <f t="shared" si="30"/>
        <v>4450.2313690854671</v>
      </c>
      <c r="M221">
        <f t="shared" si="31"/>
        <v>140.9963666309869</v>
      </c>
      <c r="N221" s="8">
        <f t="shared" si="32"/>
        <v>1.398081417589375</v>
      </c>
      <c r="O221" s="1">
        <f>J221*$B$7/G221/1000*$B$12/8.314</f>
        <v>293.14999999999998</v>
      </c>
      <c r="P221">
        <f>IF(F221&gt;0,I221*$B$7/F221/1000*$B$14/8.314,0)</f>
        <v>0</v>
      </c>
      <c r="Q221">
        <f t="shared" si="33"/>
        <v>293.14999999999998</v>
      </c>
    </row>
    <row r="222" spans="2:17" x14ac:dyDescent="0.25">
      <c r="B222">
        <v>177</v>
      </c>
      <c r="C222">
        <f t="shared" si="25"/>
        <v>88500</v>
      </c>
      <c r="D222" s="1">
        <f t="shared" si="26"/>
        <v>363.55572792362767</v>
      </c>
      <c r="E222" s="1">
        <f t="shared" si="27"/>
        <v>0.3</v>
      </c>
      <c r="F222" s="16">
        <f t="shared" si="28"/>
        <v>0</v>
      </c>
      <c r="G222" s="16">
        <f t="shared" si="34"/>
        <v>-0.69309958443444053</v>
      </c>
      <c r="H222" s="1">
        <f t="shared" si="35"/>
        <v>0</v>
      </c>
      <c r="I222" s="8">
        <f>F222*1000/$B$14*8.314*$B$25/$B$7</f>
        <v>0</v>
      </c>
      <c r="J222" s="8">
        <f t="shared" si="36"/>
        <v>-11666134.933516672</v>
      </c>
      <c r="K222" s="8">
        <f t="shared" si="29"/>
        <v>-11666134.933516672</v>
      </c>
      <c r="L222" s="8">
        <f t="shared" si="30"/>
        <v>-4450.2313690854671</v>
      </c>
      <c r="M222">
        <f t="shared" si="31"/>
        <v>-138.61991688688809</v>
      </c>
      <c r="N222" s="8">
        <f t="shared" si="32"/>
        <v>-1.398081417589375</v>
      </c>
      <c r="O222" s="1">
        <f>J222*$B$7/G222/1000*$B$12/8.314</f>
        <v>293.15000000000003</v>
      </c>
      <c r="P222">
        <f>IF(F222&gt;0,I222*$B$7/F222/1000*$B$14/8.314,0)</f>
        <v>0</v>
      </c>
      <c r="Q222">
        <f t="shared" si="33"/>
        <v>293.15000000000003</v>
      </c>
    </row>
    <row r="223" spans="2:17" x14ac:dyDescent="0.25">
      <c r="B223">
        <v>178</v>
      </c>
      <c r="C223">
        <f t="shared" si="25"/>
        <v>89000</v>
      </c>
      <c r="D223" s="1">
        <f t="shared" si="26"/>
        <v>363.95350039777247</v>
      </c>
      <c r="E223" s="1">
        <f t="shared" si="27"/>
        <v>0.3</v>
      </c>
      <c r="F223" s="16">
        <f t="shared" si="28"/>
        <v>0</v>
      </c>
      <c r="G223" s="16">
        <f t="shared" si="34"/>
        <v>0.70498183315493446</v>
      </c>
      <c r="H223" s="1">
        <f t="shared" si="35"/>
        <v>0</v>
      </c>
      <c r="I223" s="8">
        <f>F223*1000/$B$14*8.314*$B$25/$B$7</f>
        <v>0</v>
      </c>
      <c r="J223" s="8">
        <f t="shared" si="36"/>
        <v>11866134.93351667</v>
      </c>
      <c r="K223" s="8">
        <f t="shared" si="29"/>
        <v>11866134.93351667</v>
      </c>
      <c r="L223" s="8">
        <f t="shared" si="30"/>
        <v>4450.2313690854671</v>
      </c>
      <c r="M223">
        <f t="shared" si="31"/>
        <v>140.9963666309869</v>
      </c>
      <c r="N223" s="8">
        <f t="shared" si="32"/>
        <v>1.398081417589375</v>
      </c>
      <c r="O223" s="1">
        <f>J223*$B$7/G223/1000*$B$12/8.314</f>
        <v>293.14999999999998</v>
      </c>
      <c r="P223">
        <f>IF(F223&gt;0,I223*$B$7/F223/1000*$B$14/8.314,0)</f>
        <v>0</v>
      </c>
      <c r="Q223">
        <f t="shared" si="33"/>
        <v>293.14999999999998</v>
      </c>
    </row>
    <row r="224" spans="2:17" x14ac:dyDescent="0.25">
      <c r="B224">
        <v>179</v>
      </c>
      <c r="C224">
        <f t="shared" si="25"/>
        <v>89500</v>
      </c>
      <c r="D224" s="1">
        <f t="shared" si="26"/>
        <v>364.35127287191722</v>
      </c>
      <c r="E224" s="1">
        <f t="shared" si="27"/>
        <v>0.3</v>
      </c>
      <c r="F224" s="16">
        <f t="shared" si="28"/>
        <v>0</v>
      </c>
      <c r="G224" s="16">
        <f t="shared" si="34"/>
        <v>-0.69309958443444053</v>
      </c>
      <c r="H224" s="1">
        <f t="shared" si="35"/>
        <v>0</v>
      </c>
      <c r="I224" s="8">
        <f>F224*1000/$B$14*8.314*$B$25/$B$7</f>
        <v>0</v>
      </c>
      <c r="J224" s="8">
        <f t="shared" si="36"/>
        <v>-11666134.933516672</v>
      </c>
      <c r="K224" s="8">
        <f t="shared" si="29"/>
        <v>-11666134.933516672</v>
      </c>
      <c r="L224" s="8">
        <f t="shared" si="30"/>
        <v>-4450.2313690854671</v>
      </c>
      <c r="M224">
        <f t="shared" si="31"/>
        <v>-138.61991688688809</v>
      </c>
      <c r="N224" s="8">
        <f t="shared" si="32"/>
        <v>-1.398081417589375</v>
      </c>
      <c r="O224" s="1">
        <f>J224*$B$7/G224/1000*$B$12/8.314</f>
        <v>293.15000000000003</v>
      </c>
      <c r="P224">
        <f>IF(F224&gt;0,I224*$B$7/F224/1000*$B$14/8.314,0)</f>
        <v>0</v>
      </c>
      <c r="Q224">
        <f t="shared" si="33"/>
        <v>293.15000000000003</v>
      </c>
    </row>
    <row r="225" spans="2:17" x14ac:dyDescent="0.25">
      <c r="B225">
        <v>180</v>
      </c>
      <c r="C225">
        <f t="shared" si="25"/>
        <v>90000</v>
      </c>
      <c r="D225" s="1">
        <f t="shared" si="26"/>
        <v>364.74904534606202</v>
      </c>
      <c r="E225" s="1">
        <f t="shared" si="27"/>
        <v>0.3</v>
      </c>
      <c r="F225" s="16">
        <f t="shared" si="28"/>
        <v>0</v>
      </c>
      <c r="G225" s="16">
        <f t="shared" si="34"/>
        <v>0.70498183315493446</v>
      </c>
      <c r="H225" s="1">
        <f t="shared" si="35"/>
        <v>0</v>
      </c>
      <c r="I225" s="8">
        <f>F225*1000/$B$14*8.314*$B$25/$B$7</f>
        <v>0</v>
      </c>
      <c r="J225" s="8">
        <f t="shared" si="36"/>
        <v>11866134.93351667</v>
      </c>
      <c r="K225" s="8">
        <f t="shared" si="29"/>
        <v>11866134.93351667</v>
      </c>
      <c r="L225" s="8">
        <f t="shared" si="30"/>
        <v>4450.2313690854671</v>
      </c>
      <c r="M225">
        <f t="shared" si="31"/>
        <v>140.9963666309869</v>
      </c>
      <c r="N225" s="8">
        <f t="shared" si="32"/>
        <v>1.398081417589375</v>
      </c>
      <c r="O225" s="1">
        <f>J225*$B$7/G225/1000*$B$12/8.314</f>
        <v>293.14999999999998</v>
      </c>
      <c r="P225">
        <f>IF(F225&gt;0,I225*$B$7/F225/1000*$B$14/8.314,0)</f>
        <v>0</v>
      </c>
      <c r="Q225">
        <f t="shared" si="33"/>
        <v>293.14999999999998</v>
      </c>
    </row>
    <row r="226" spans="2:17" x14ac:dyDescent="0.25">
      <c r="B226">
        <v>181</v>
      </c>
      <c r="C226">
        <f t="shared" si="25"/>
        <v>90500</v>
      </c>
      <c r="D226" s="1">
        <f t="shared" si="26"/>
        <v>365.14681782020682</v>
      </c>
      <c r="E226" s="1">
        <f t="shared" si="27"/>
        <v>0.3</v>
      </c>
      <c r="F226" s="16">
        <f t="shared" si="28"/>
        <v>0</v>
      </c>
      <c r="G226" s="16">
        <f t="shared" si="34"/>
        <v>-0.69309958443444053</v>
      </c>
      <c r="H226" s="1">
        <f t="shared" si="35"/>
        <v>0</v>
      </c>
      <c r="I226" s="8">
        <f>F226*1000/$B$14*8.314*$B$25/$B$7</f>
        <v>0</v>
      </c>
      <c r="J226" s="8">
        <f t="shared" si="36"/>
        <v>-11666134.933516672</v>
      </c>
      <c r="K226" s="8">
        <f t="shared" si="29"/>
        <v>-11666134.933516672</v>
      </c>
      <c r="L226" s="8">
        <f t="shared" si="30"/>
        <v>-4450.2313690854671</v>
      </c>
      <c r="M226">
        <f t="shared" si="31"/>
        <v>-138.61991688688809</v>
      </c>
      <c r="N226" s="8">
        <f t="shared" si="32"/>
        <v>-1.398081417589375</v>
      </c>
      <c r="O226" s="1">
        <f>J226*$B$7/G226/1000*$B$12/8.314</f>
        <v>293.15000000000003</v>
      </c>
      <c r="P226">
        <f>IF(F226&gt;0,I226*$B$7/F226/1000*$B$14/8.314,0)</f>
        <v>0</v>
      </c>
      <c r="Q226">
        <f t="shared" si="33"/>
        <v>293.15000000000003</v>
      </c>
    </row>
    <row r="227" spans="2:17" x14ac:dyDescent="0.25">
      <c r="B227">
        <v>182</v>
      </c>
      <c r="C227">
        <f t="shared" si="25"/>
        <v>91000</v>
      </c>
      <c r="D227" s="1">
        <f t="shared" si="26"/>
        <v>365.54459029435162</v>
      </c>
      <c r="E227" s="1">
        <f t="shared" si="27"/>
        <v>0.3</v>
      </c>
      <c r="F227" s="16">
        <f t="shared" si="28"/>
        <v>0</v>
      </c>
      <c r="G227" s="16">
        <f t="shared" si="34"/>
        <v>0.70498183315493446</v>
      </c>
      <c r="H227" s="1">
        <f t="shared" si="35"/>
        <v>0</v>
      </c>
      <c r="I227" s="8">
        <f>F227*1000/$B$14*8.314*$B$25/$B$7</f>
        <v>0</v>
      </c>
      <c r="J227" s="8">
        <f t="shared" si="36"/>
        <v>11866134.93351667</v>
      </c>
      <c r="K227" s="8">
        <f t="shared" si="29"/>
        <v>11866134.93351667</v>
      </c>
      <c r="L227" s="8">
        <f t="shared" si="30"/>
        <v>4450.2313690854671</v>
      </c>
      <c r="M227">
        <f t="shared" si="31"/>
        <v>140.9963666309869</v>
      </c>
      <c r="N227" s="8">
        <f t="shared" si="32"/>
        <v>1.398081417589375</v>
      </c>
      <c r="O227" s="1">
        <f>J227*$B$7/G227/1000*$B$12/8.314</f>
        <v>293.14999999999998</v>
      </c>
      <c r="P227">
        <f>IF(F227&gt;0,I227*$B$7/F227/1000*$B$14/8.314,0)</f>
        <v>0</v>
      </c>
      <c r="Q227">
        <f t="shared" si="33"/>
        <v>293.14999999999998</v>
      </c>
    </row>
    <row r="228" spans="2:17" x14ac:dyDescent="0.25">
      <c r="B228">
        <v>183</v>
      </c>
      <c r="C228">
        <f t="shared" si="25"/>
        <v>91500</v>
      </c>
      <c r="D228" s="1">
        <f t="shared" si="26"/>
        <v>365.94236276849642</v>
      </c>
      <c r="E228" s="1">
        <f t="shared" si="27"/>
        <v>0.3</v>
      </c>
      <c r="F228" s="16">
        <f t="shared" si="28"/>
        <v>0</v>
      </c>
      <c r="G228" s="16">
        <f t="shared" si="34"/>
        <v>-0.69309958443444053</v>
      </c>
      <c r="H228" s="1">
        <f t="shared" si="35"/>
        <v>0</v>
      </c>
      <c r="I228" s="8">
        <f>F228*1000/$B$14*8.314*$B$25/$B$7</f>
        <v>0</v>
      </c>
      <c r="J228" s="8">
        <f t="shared" si="36"/>
        <v>-11666134.933516672</v>
      </c>
      <c r="K228" s="8">
        <f t="shared" si="29"/>
        <v>-11666134.933516672</v>
      </c>
      <c r="L228" s="8">
        <f t="shared" si="30"/>
        <v>-4450.2313690854671</v>
      </c>
      <c r="M228">
        <f t="shared" si="31"/>
        <v>-138.61991688688809</v>
      </c>
      <c r="N228" s="8">
        <f t="shared" si="32"/>
        <v>-1.398081417589375</v>
      </c>
      <c r="O228" s="1">
        <f>J228*$B$7/G228/1000*$B$12/8.314</f>
        <v>293.15000000000003</v>
      </c>
      <c r="P228">
        <f>IF(F228&gt;0,I228*$B$7/F228/1000*$B$14/8.314,0)</f>
        <v>0</v>
      </c>
      <c r="Q228">
        <f t="shared" si="33"/>
        <v>293.15000000000003</v>
      </c>
    </row>
    <row r="229" spans="2:17" x14ac:dyDescent="0.25">
      <c r="B229">
        <v>184</v>
      </c>
      <c r="C229">
        <f t="shared" si="25"/>
        <v>92000</v>
      </c>
      <c r="D229" s="1">
        <f t="shared" si="26"/>
        <v>366.34013524264117</v>
      </c>
      <c r="E229" s="1">
        <f t="shared" si="27"/>
        <v>0.3</v>
      </c>
      <c r="F229" s="16">
        <f t="shared" si="28"/>
        <v>0</v>
      </c>
      <c r="G229" s="16">
        <f t="shared" si="34"/>
        <v>0.70498183315493446</v>
      </c>
      <c r="H229" s="1">
        <f t="shared" si="35"/>
        <v>0</v>
      </c>
      <c r="I229" s="8">
        <f>F229*1000/$B$14*8.314*$B$25/$B$7</f>
        <v>0</v>
      </c>
      <c r="J229" s="8">
        <f t="shared" si="36"/>
        <v>11866134.93351667</v>
      </c>
      <c r="K229" s="8">
        <f t="shared" si="29"/>
        <v>11866134.93351667</v>
      </c>
      <c r="L229" s="8">
        <f t="shared" si="30"/>
        <v>4450.2313690854671</v>
      </c>
      <c r="M229">
        <f t="shared" si="31"/>
        <v>140.9963666309869</v>
      </c>
      <c r="N229" s="8">
        <f t="shared" si="32"/>
        <v>1.398081417589375</v>
      </c>
      <c r="O229" s="1">
        <f>J229*$B$7/G229/1000*$B$12/8.314</f>
        <v>293.14999999999998</v>
      </c>
      <c r="P229">
        <f>IF(F229&gt;0,I229*$B$7/F229/1000*$B$14/8.314,0)</f>
        <v>0</v>
      </c>
      <c r="Q229">
        <f t="shared" si="33"/>
        <v>293.14999999999998</v>
      </c>
    </row>
    <row r="230" spans="2:17" x14ac:dyDescent="0.25">
      <c r="B230">
        <v>185</v>
      </c>
      <c r="C230">
        <f t="shared" si="25"/>
        <v>92500</v>
      </c>
      <c r="D230" s="1">
        <f t="shared" si="26"/>
        <v>366.73790771678597</v>
      </c>
      <c r="E230" s="1">
        <f t="shared" si="27"/>
        <v>0.3</v>
      </c>
      <c r="F230" s="16">
        <f t="shared" si="28"/>
        <v>0</v>
      </c>
      <c r="G230" s="16">
        <f t="shared" si="34"/>
        <v>-0.69309958443444053</v>
      </c>
      <c r="H230" s="1">
        <f t="shared" si="35"/>
        <v>0</v>
      </c>
      <c r="I230" s="8">
        <f>F230*1000/$B$14*8.314*$B$25/$B$7</f>
        <v>0</v>
      </c>
      <c r="J230" s="8">
        <f t="shared" si="36"/>
        <v>-11666134.933516672</v>
      </c>
      <c r="K230" s="8">
        <f t="shared" si="29"/>
        <v>-11666134.933516672</v>
      </c>
      <c r="L230" s="8">
        <f t="shared" si="30"/>
        <v>-4450.2313690854671</v>
      </c>
      <c r="M230">
        <f t="shared" si="31"/>
        <v>-138.61991688688809</v>
      </c>
      <c r="N230" s="8">
        <f t="shared" si="32"/>
        <v>-1.398081417589375</v>
      </c>
      <c r="O230" s="1">
        <f>J230*$B$7/G230/1000*$B$12/8.314</f>
        <v>293.15000000000003</v>
      </c>
      <c r="P230">
        <f>IF(F230&gt;0,I230*$B$7/F230/1000*$B$14/8.314,0)</f>
        <v>0</v>
      </c>
      <c r="Q230">
        <f t="shared" si="33"/>
        <v>293.15000000000003</v>
      </c>
    </row>
    <row r="231" spans="2:17" x14ac:dyDescent="0.25">
      <c r="B231">
        <v>186</v>
      </c>
      <c r="C231">
        <f t="shared" si="25"/>
        <v>93000</v>
      </c>
      <c r="D231" s="1">
        <f t="shared" si="26"/>
        <v>367.13568019093077</v>
      </c>
      <c r="E231" s="1">
        <f t="shared" si="27"/>
        <v>0.3</v>
      </c>
      <c r="F231" s="16">
        <f t="shared" si="28"/>
        <v>0</v>
      </c>
      <c r="G231" s="16">
        <f t="shared" si="34"/>
        <v>0.70498183315493446</v>
      </c>
      <c r="H231" s="1">
        <f t="shared" si="35"/>
        <v>0</v>
      </c>
      <c r="I231" s="8">
        <f>F231*1000/$B$14*8.314*$B$25/$B$7</f>
        <v>0</v>
      </c>
      <c r="J231" s="8">
        <f t="shared" si="36"/>
        <v>11866134.93351667</v>
      </c>
      <c r="K231" s="8">
        <f t="shared" si="29"/>
        <v>11866134.93351667</v>
      </c>
      <c r="L231" s="8">
        <f t="shared" si="30"/>
        <v>4450.2313690854671</v>
      </c>
      <c r="M231">
        <f t="shared" si="31"/>
        <v>140.9963666309869</v>
      </c>
      <c r="N231" s="8">
        <f t="shared" si="32"/>
        <v>1.398081417589375</v>
      </c>
      <c r="O231" s="1">
        <f>J231*$B$7/G231/1000*$B$12/8.314</f>
        <v>293.14999999999998</v>
      </c>
      <c r="P231">
        <f>IF(F231&gt;0,I231*$B$7/F231/1000*$B$14/8.314,0)</f>
        <v>0</v>
      </c>
      <c r="Q231">
        <f t="shared" si="33"/>
        <v>293.14999999999998</v>
      </c>
    </row>
    <row r="232" spans="2:17" x14ac:dyDescent="0.25">
      <c r="B232">
        <v>187</v>
      </c>
      <c r="C232">
        <f t="shared" si="25"/>
        <v>93500</v>
      </c>
      <c r="D232" s="1">
        <f t="shared" si="26"/>
        <v>367.53345266507557</v>
      </c>
      <c r="E232" s="1">
        <f t="shared" si="27"/>
        <v>0.3</v>
      </c>
      <c r="F232" s="16">
        <f t="shared" si="28"/>
        <v>0</v>
      </c>
      <c r="G232" s="16">
        <f t="shared" si="34"/>
        <v>-0.69309958443444053</v>
      </c>
      <c r="H232" s="1">
        <f t="shared" si="35"/>
        <v>0</v>
      </c>
      <c r="I232" s="8">
        <f>F232*1000/$B$14*8.314*$B$25/$B$7</f>
        <v>0</v>
      </c>
      <c r="J232" s="8">
        <f t="shared" si="36"/>
        <v>-11666134.933516672</v>
      </c>
      <c r="K232" s="8">
        <f t="shared" si="29"/>
        <v>-11666134.933516672</v>
      </c>
      <c r="L232" s="8">
        <f t="shared" si="30"/>
        <v>-4450.2313690854671</v>
      </c>
      <c r="M232">
        <f t="shared" si="31"/>
        <v>-138.61991688688809</v>
      </c>
      <c r="N232" s="8">
        <f t="shared" si="32"/>
        <v>-1.398081417589375</v>
      </c>
      <c r="O232" s="1">
        <f>J232*$B$7/G232/1000*$B$12/8.314</f>
        <v>293.15000000000003</v>
      </c>
      <c r="P232">
        <f>IF(F232&gt;0,I232*$B$7/F232/1000*$B$14/8.314,0)</f>
        <v>0</v>
      </c>
      <c r="Q232">
        <f t="shared" si="33"/>
        <v>293.15000000000003</v>
      </c>
    </row>
    <row r="233" spans="2:17" x14ac:dyDescent="0.25">
      <c r="B233">
        <v>188</v>
      </c>
      <c r="C233">
        <f t="shared" si="25"/>
        <v>94000</v>
      </c>
      <c r="D233" s="1">
        <f t="shared" si="26"/>
        <v>367.93122513922037</v>
      </c>
      <c r="E233" s="1">
        <f t="shared" si="27"/>
        <v>0.3</v>
      </c>
      <c r="F233" s="16">
        <f t="shared" si="28"/>
        <v>0</v>
      </c>
      <c r="G233" s="16">
        <f t="shared" si="34"/>
        <v>0.70498183315493446</v>
      </c>
      <c r="H233" s="1">
        <f t="shared" si="35"/>
        <v>0</v>
      </c>
      <c r="I233" s="8">
        <f>F233*1000/$B$14*8.314*$B$25/$B$7</f>
        <v>0</v>
      </c>
      <c r="J233" s="8">
        <f t="shared" si="36"/>
        <v>11866134.93351667</v>
      </c>
      <c r="K233" s="8">
        <f t="shared" si="29"/>
        <v>11866134.93351667</v>
      </c>
      <c r="L233" s="8">
        <f t="shared" si="30"/>
        <v>4450.2313690854671</v>
      </c>
      <c r="M233">
        <f t="shared" si="31"/>
        <v>140.9963666309869</v>
      </c>
      <c r="N233" s="8">
        <f t="shared" si="32"/>
        <v>1.398081417589375</v>
      </c>
      <c r="O233" s="1">
        <f>J233*$B$7/G233/1000*$B$12/8.314</f>
        <v>293.14999999999998</v>
      </c>
      <c r="P233">
        <f>IF(F233&gt;0,I233*$B$7/F233/1000*$B$14/8.314,0)</f>
        <v>0</v>
      </c>
      <c r="Q233">
        <f t="shared" si="33"/>
        <v>293.14999999999998</v>
      </c>
    </row>
    <row r="234" spans="2:17" x14ac:dyDescent="0.25">
      <c r="B234">
        <v>189</v>
      </c>
      <c r="C234">
        <f t="shared" si="25"/>
        <v>94500</v>
      </c>
      <c r="D234" s="1">
        <f t="shared" si="26"/>
        <v>368.32899761336512</v>
      </c>
      <c r="E234" s="1">
        <f t="shared" si="27"/>
        <v>0.3</v>
      </c>
      <c r="F234" s="16">
        <f t="shared" si="28"/>
        <v>0</v>
      </c>
      <c r="G234" s="16">
        <f t="shared" si="34"/>
        <v>-0.69309958443444053</v>
      </c>
      <c r="H234" s="1">
        <f t="shared" si="35"/>
        <v>0</v>
      </c>
      <c r="I234" s="8">
        <f>F234*1000/$B$14*8.314*$B$25/$B$7</f>
        <v>0</v>
      </c>
      <c r="J234" s="8">
        <f t="shared" si="36"/>
        <v>-11666134.933516672</v>
      </c>
      <c r="K234" s="8">
        <f t="shared" si="29"/>
        <v>-11666134.933516672</v>
      </c>
      <c r="L234" s="8">
        <f t="shared" si="30"/>
        <v>-4450.2313690854671</v>
      </c>
      <c r="M234">
        <f t="shared" si="31"/>
        <v>-138.61991688688809</v>
      </c>
      <c r="N234" s="8">
        <f t="shared" si="32"/>
        <v>-1.398081417589375</v>
      </c>
      <c r="O234" s="1">
        <f>J234*$B$7/G234/1000*$B$12/8.314</f>
        <v>293.15000000000003</v>
      </c>
      <c r="P234">
        <f>IF(F234&gt;0,I234*$B$7/F234/1000*$B$14/8.314,0)</f>
        <v>0</v>
      </c>
      <c r="Q234">
        <f t="shared" si="33"/>
        <v>293.15000000000003</v>
      </c>
    </row>
    <row r="235" spans="2:17" x14ac:dyDescent="0.25">
      <c r="B235">
        <v>190</v>
      </c>
      <c r="C235">
        <f t="shared" si="25"/>
        <v>95000</v>
      </c>
      <c r="D235" s="1">
        <f t="shared" si="26"/>
        <v>368.72677008750992</v>
      </c>
      <c r="E235" s="1">
        <f t="shared" si="27"/>
        <v>0.3</v>
      </c>
      <c r="F235" s="16">
        <f t="shared" si="28"/>
        <v>0</v>
      </c>
      <c r="G235" s="16">
        <f t="shared" si="34"/>
        <v>0.70498183315493446</v>
      </c>
      <c r="H235" s="1">
        <f t="shared" si="35"/>
        <v>0</v>
      </c>
      <c r="I235" s="8">
        <f>F235*1000/$B$14*8.314*$B$25/$B$7</f>
        <v>0</v>
      </c>
      <c r="J235" s="8">
        <f t="shared" si="36"/>
        <v>11866134.93351667</v>
      </c>
      <c r="K235" s="8">
        <f t="shared" si="29"/>
        <v>11866134.93351667</v>
      </c>
      <c r="L235" s="8">
        <f t="shared" si="30"/>
        <v>4450.2313690854671</v>
      </c>
      <c r="M235">
        <f t="shared" si="31"/>
        <v>140.9963666309869</v>
      </c>
      <c r="N235" s="8">
        <f t="shared" si="32"/>
        <v>1.398081417589375</v>
      </c>
      <c r="O235" s="1">
        <f>J235*$B$7/G235/1000*$B$12/8.314</f>
        <v>293.14999999999998</v>
      </c>
      <c r="P235">
        <f>IF(F235&gt;0,I235*$B$7/F235/1000*$B$14/8.314,0)</f>
        <v>0</v>
      </c>
      <c r="Q235">
        <f t="shared" si="33"/>
        <v>293.14999999999998</v>
      </c>
    </row>
    <row r="236" spans="2:17" x14ac:dyDescent="0.25">
      <c r="B236">
        <v>191</v>
      </c>
      <c r="C236">
        <f t="shared" si="25"/>
        <v>95500</v>
      </c>
      <c r="D236" s="1">
        <f t="shared" si="26"/>
        <v>369.12454256165472</v>
      </c>
      <c r="E236" s="1">
        <f t="shared" si="27"/>
        <v>0.3</v>
      </c>
      <c r="F236" s="16">
        <f t="shared" si="28"/>
        <v>0</v>
      </c>
      <c r="G236" s="16">
        <f t="shared" si="34"/>
        <v>-0.69309958443444053</v>
      </c>
      <c r="H236" s="1">
        <f t="shared" si="35"/>
        <v>0</v>
      </c>
      <c r="I236" s="8">
        <f>F236*1000/$B$14*8.314*$B$25/$B$7</f>
        <v>0</v>
      </c>
      <c r="J236" s="8">
        <f t="shared" si="36"/>
        <v>-11666134.933516672</v>
      </c>
      <c r="K236" s="8">
        <f t="shared" si="29"/>
        <v>-11666134.933516672</v>
      </c>
      <c r="L236" s="8">
        <f t="shared" si="30"/>
        <v>-4450.2313690854671</v>
      </c>
      <c r="M236">
        <f t="shared" si="31"/>
        <v>-138.61991688688809</v>
      </c>
      <c r="N236" s="8">
        <f t="shared" si="32"/>
        <v>-1.398081417589375</v>
      </c>
      <c r="O236" s="1">
        <f>J236*$B$7/G236/1000*$B$12/8.314</f>
        <v>293.15000000000003</v>
      </c>
      <c r="P236">
        <f>IF(F236&gt;0,I236*$B$7/F236/1000*$B$14/8.314,0)</f>
        <v>0</v>
      </c>
      <c r="Q236">
        <f t="shared" si="33"/>
        <v>293.15000000000003</v>
      </c>
    </row>
    <row r="237" spans="2:17" x14ac:dyDescent="0.25">
      <c r="B237">
        <v>192</v>
      </c>
      <c r="C237">
        <f t="shared" si="25"/>
        <v>96000</v>
      </c>
      <c r="D237" s="1">
        <f t="shared" si="26"/>
        <v>369.52231503579952</v>
      </c>
      <c r="E237" s="1">
        <f t="shared" si="27"/>
        <v>0.3</v>
      </c>
      <c r="F237" s="16">
        <f t="shared" si="28"/>
        <v>0</v>
      </c>
      <c r="G237" s="16">
        <f t="shared" si="34"/>
        <v>0.70498183315493446</v>
      </c>
      <c r="H237" s="1">
        <f t="shared" si="35"/>
        <v>0</v>
      </c>
      <c r="I237" s="8">
        <f>F237*1000/$B$14*8.314*$B$25/$B$7</f>
        <v>0</v>
      </c>
      <c r="J237" s="8">
        <f t="shared" si="36"/>
        <v>11866134.93351667</v>
      </c>
      <c r="K237" s="8">
        <f t="shared" si="29"/>
        <v>11866134.93351667</v>
      </c>
      <c r="L237" s="8">
        <f t="shared" si="30"/>
        <v>4450.2313690854671</v>
      </c>
      <c r="M237">
        <f t="shared" si="31"/>
        <v>140.9963666309869</v>
      </c>
      <c r="N237" s="8">
        <f t="shared" si="32"/>
        <v>1.398081417589375</v>
      </c>
      <c r="O237" s="1">
        <f>J237*$B$7/G237/1000*$B$12/8.314</f>
        <v>293.14999999999998</v>
      </c>
      <c r="P237">
        <f>IF(F237&gt;0,I237*$B$7/F237/1000*$B$14/8.314,0)</f>
        <v>0</v>
      </c>
      <c r="Q237">
        <f t="shared" si="33"/>
        <v>293.14999999999998</v>
      </c>
    </row>
    <row r="238" spans="2:17" x14ac:dyDescent="0.25">
      <c r="B238">
        <v>193</v>
      </c>
      <c r="C238">
        <f t="shared" ref="C238:C301" si="37">$B$2*B238</f>
        <v>96500</v>
      </c>
      <c r="D238" s="1">
        <f t="shared" ref="D238:D301" si="38">IF(B238&lt;$B$27,$B$10+C238/$B$4/$B$8,$B$25)</f>
        <v>369.92008750994427</v>
      </c>
      <c r="E238" s="1">
        <f t="shared" ref="E238:E301" si="39">IF(B238&lt;$B$27,$B$8,$B$8-(C238-$B$8*$B$4*($B$25-$B$10))/$B$5)</f>
        <v>0.3</v>
      </c>
      <c r="F238" s="16">
        <f t="shared" ref="F238:F301" si="40">$B$8-E238</f>
        <v>0</v>
      </c>
      <c r="G238" s="16">
        <f t="shared" si="34"/>
        <v>-0.69309958443444053</v>
      </c>
      <c r="H238" s="1">
        <f t="shared" si="35"/>
        <v>0</v>
      </c>
      <c r="I238" s="8">
        <f>F238*1000/$B$14*8.314*$B$25/$B$7</f>
        <v>0</v>
      </c>
      <c r="J238" s="8">
        <f t="shared" si="36"/>
        <v>-11666134.933516672</v>
      </c>
      <c r="K238" s="8">
        <f t="shared" ref="K238:K301" si="41">J238+I238</f>
        <v>-11666134.933516672</v>
      </c>
      <c r="L238" s="8">
        <f t="shared" ref="L238:L301" si="42">IF((K238/$B$15-$B$11/$B$15)&gt;=0,SQRT(2 * (K238/$B$15-$B$11/$B$15)),-SQRT(-2 * (K238/$B$15-$B$11/$B$15)))</f>
        <v>-4450.2313690854671</v>
      </c>
      <c r="M238">
        <f t="shared" ref="M238:M301" si="43">(G238+H238)/$B$7</f>
        <v>-138.61991688688809</v>
      </c>
      <c r="N238" s="8">
        <f t="shared" ref="N238:N301" si="44">$B$13*L238</f>
        <v>-1.398081417589375</v>
      </c>
      <c r="O238" s="1">
        <f>J238*$B$7/G238/1000*$B$12/8.314</f>
        <v>293.15000000000003</v>
      </c>
      <c r="P238">
        <f>IF(F238&gt;0,I238*$B$7/F238/1000*$B$14/8.314,0)</f>
        <v>0</v>
      </c>
      <c r="Q238">
        <f t="shared" ref="Q238:Q301" si="45">(G238*O238+P238*F238)/(F238+G238)</f>
        <v>293.15000000000003</v>
      </c>
    </row>
    <row r="239" spans="2:17" x14ac:dyDescent="0.25">
      <c r="B239">
        <v>194</v>
      </c>
      <c r="C239">
        <f t="shared" si="37"/>
        <v>97000</v>
      </c>
      <c r="D239" s="1">
        <f t="shared" si="38"/>
        <v>370.31785998408907</v>
      </c>
      <c r="E239" s="1">
        <f t="shared" si="39"/>
        <v>0.3</v>
      </c>
      <c r="F239" s="16">
        <f t="shared" si="40"/>
        <v>0</v>
      </c>
      <c r="G239" s="16">
        <f t="shared" ref="G239:G302" si="46">G238-N238*G238/(G238+F238)</f>
        <v>0.70498183315493446</v>
      </c>
      <c r="H239" s="1">
        <f t="shared" ref="H239:H302" si="47">H238-H238/(H238+G238)*N238+F239-F238</f>
        <v>0</v>
      </c>
      <c r="I239" s="8">
        <f>F239*1000/$B$14*8.314*$B$25/$B$7</f>
        <v>0</v>
      </c>
      <c r="J239" s="8">
        <f t="shared" ref="J239:J302" si="48">G239*1000/$B$12*8.314*$B$10/$B$7</f>
        <v>11866134.93351667</v>
      </c>
      <c r="K239" s="8">
        <f t="shared" si="41"/>
        <v>11866134.93351667</v>
      </c>
      <c r="L239" s="8">
        <f t="shared" si="42"/>
        <v>4450.2313690854671</v>
      </c>
      <c r="M239">
        <f t="shared" si="43"/>
        <v>140.9963666309869</v>
      </c>
      <c r="N239" s="8">
        <f t="shared" si="44"/>
        <v>1.398081417589375</v>
      </c>
      <c r="O239" s="1">
        <f>J239*$B$7/G239/1000*$B$12/8.314</f>
        <v>293.14999999999998</v>
      </c>
      <c r="P239">
        <f>IF(F239&gt;0,I239*$B$7/F239/1000*$B$14/8.314,0)</f>
        <v>0</v>
      </c>
      <c r="Q239">
        <f t="shared" si="45"/>
        <v>293.14999999999998</v>
      </c>
    </row>
    <row r="240" spans="2:17" x14ac:dyDescent="0.25">
      <c r="B240">
        <v>195</v>
      </c>
      <c r="C240">
        <f t="shared" si="37"/>
        <v>97500</v>
      </c>
      <c r="D240" s="1">
        <f t="shared" si="38"/>
        <v>370.71563245823387</v>
      </c>
      <c r="E240" s="1">
        <f t="shared" si="39"/>
        <v>0.3</v>
      </c>
      <c r="F240" s="16">
        <f t="shared" si="40"/>
        <v>0</v>
      </c>
      <c r="G240" s="16">
        <f t="shared" si="46"/>
        <v>-0.69309958443444053</v>
      </c>
      <c r="H240" s="1">
        <f t="shared" si="47"/>
        <v>0</v>
      </c>
      <c r="I240" s="8">
        <f>F240*1000/$B$14*8.314*$B$25/$B$7</f>
        <v>0</v>
      </c>
      <c r="J240" s="8">
        <f t="shared" si="48"/>
        <v>-11666134.933516672</v>
      </c>
      <c r="K240" s="8">
        <f t="shared" si="41"/>
        <v>-11666134.933516672</v>
      </c>
      <c r="L240" s="8">
        <f t="shared" si="42"/>
        <v>-4450.2313690854671</v>
      </c>
      <c r="M240">
        <f t="shared" si="43"/>
        <v>-138.61991688688809</v>
      </c>
      <c r="N240" s="8">
        <f t="shared" si="44"/>
        <v>-1.398081417589375</v>
      </c>
      <c r="O240" s="1">
        <f>J240*$B$7/G240/1000*$B$12/8.314</f>
        <v>293.15000000000003</v>
      </c>
      <c r="P240">
        <f>IF(F240&gt;0,I240*$B$7/F240/1000*$B$14/8.314,0)</f>
        <v>0</v>
      </c>
      <c r="Q240">
        <f t="shared" si="45"/>
        <v>293.15000000000003</v>
      </c>
    </row>
    <row r="241" spans="2:17" x14ac:dyDescent="0.25">
      <c r="B241">
        <v>196</v>
      </c>
      <c r="C241">
        <f t="shared" si="37"/>
        <v>98000</v>
      </c>
      <c r="D241" s="1">
        <f t="shared" si="38"/>
        <v>371.11340493237867</v>
      </c>
      <c r="E241" s="1">
        <f t="shared" si="39"/>
        <v>0.3</v>
      </c>
      <c r="F241" s="16">
        <f t="shared" si="40"/>
        <v>0</v>
      </c>
      <c r="G241" s="16">
        <f t="shared" si="46"/>
        <v>0.70498183315493446</v>
      </c>
      <c r="H241" s="1">
        <f t="shared" si="47"/>
        <v>0</v>
      </c>
      <c r="I241" s="8">
        <f>F241*1000/$B$14*8.314*$B$25/$B$7</f>
        <v>0</v>
      </c>
      <c r="J241" s="8">
        <f t="shared" si="48"/>
        <v>11866134.93351667</v>
      </c>
      <c r="K241" s="8">
        <f t="shared" si="41"/>
        <v>11866134.93351667</v>
      </c>
      <c r="L241" s="8">
        <f t="shared" si="42"/>
        <v>4450.2313690854671</v>
      </c>
      <c r="M241">
        <f t="shared" si="43"/>
        <v>140.9963666309869</v>
      </c>
      <c r="N241" s="8">
        <f t="shared" si="44"/>
        <v>1.398081417589375</v>
      </c>
      <c r="O241" s="1">
        <f>J241*$B$7/G241/1000*$B$12/8.314</f>
        <v>293.14999999999998</v>
      </c>
      <c r="P241">
        <f>IF(F241&gt;0,I241*$B$7/F241/1000*$B$14/8.314,0)</f>
        <v>0</v>
      </c>
      <c r="Q241">
        <f t="shared" si="45"/>
        <v>293.14999999999998</v>
      </c>
    </row>
    <row r="242" spans="2:17" x14ac:dyDescent="0.25">
      <c r="B242">
        <v>197</v>
      </c>
      <c r="C242">
        <f t="shared" si="37"/>
        <v>98500</v>
      </c>
      <c r="D242" s="1">
        <f t="shared" si="38"/>
        <v>371.51117740652342</v>
      </c>
      <c r="E242" s="1">
        <f t="shared" si="39"/>
        <v>0.3</v>
      </c>
      <c r="F242" s="16">
        <f t="shared" si="40"/>
        <v>0</v>
      </c>
      <c r="G242" s="16">
        <f t="shared" si="46"/>
        <v>-0.69309958443444053</v>
      </c>
      <c r="H242" s="1">
        <f t="shared" si="47"/>
        <v>0</v>
      </c>
      <c r="I242" s="8">
        <f>F242*1000/$B$14*8.314*$B$25/$B$7</f>
        <v>0</v>
      </c>
      <c r="J242" s="8">
        <f t="shared" si="48"/>
        <v>-11666134.933516672</v>
      </c>
      <c r="K242" s="8">
        <f t="shared" si="41"/>
        <v>-11666134.933516672</v>
      </c>
      <c r="L242" s="8">
        <f t="shared" si="42"/>
        <v>-4450.2313690854671</v>
      </c>
      <c r="M242">
        <f t="shared" si="43"/>
        <v>-138.61991688688809</v>
      </c>
      <c r="N242" s="8">
        <f t="shared" si="44"/>
        <v>-1.398081417589375</v>
      </c>
      <c r="O242" s="1">
        <f>J242*$B$7/G242/1000*$B$12/8.314</f>
        <v>293.15000000000003</v>
      </c>
      <c r="P242">
        <f>IF(F242&gt;0,I242*$B$7/F242/1000*$B$14/8.314,0)</f>
        <v>0</v>
      </c>
      <c r="Q242">
        <f t="shared" si="45"/>
        <v>293.15000000000003</v>
      </c>
    </row>
    <row r="243" spans="2:17" x14ac:dyDescent="0.25">
      <c r="B243">
        <v>198</v>
      </c>
      <c r="C243">
        <f t="shared" si="37"/>
        <v>99000</v>
      </c>
      <c r="D243" s="1">
        <f t="shared" si="38"/>
        <v>371.90894988066822</v>
      </c>
      <c r="E243" s="1">
        <f t="shared" si="39"/>
        <v>0.3</v>
      </c>
      <c r="F243" s="16">
        <f t="shared" si="40"/>
        <v>0</v>
      </c>
      <c r="G243" s="16">
        <f t="shared" si="46"/>
        <v>0.70498183315493446</v>
      </c>
      <c r="H243" s="1">
        <f t="shared" si="47"/>
        <v>0</v>
      </c>
      <c r="I243" s="8">
        <f>F243*1000/$B$14*8.314*$B$25/$B$7</f>
        <v>0</v>
      </c>
      <c r="J243" s="8">
        <f t="shared" si="48"/>
        <v>11866134.93351667</v>
      </c>
      <c r="K243" s="8">
        <f t="shared" si="41"/>
        <v>11866134.93351667</v>
      </c>
      <c r="L243" s="8">
        <f t="shared" si="42"/>
        <v>4450.2313690854671</v>
      </c>
      <c r="M243">
        <f t="shared" si="43"/>
        <v>140.9963666309869</v>
      </c>
      <c r="N243" s="8">
        <f t="shared" si="44"/>
        <v>1.398081417589375</v>
      </c>
      <c r="O243" s="1">
        <f>J243*$B$7/G243/1000*$B$12/8.314</f>
        <v>293.14999999999998</v>
      </c>
      <c r="P243">
        <f>IF(F243&gt;0,I243*$B$7/F243/1000*$B$14/8.314,0)</f>
        <v>0</v>
      </c>
      <c r="Q243">
        <f t="shared" si="45"/>
        <v>293.14999999999998</v>
      </c>
    </row>
    <row r="244" spans="2:17" x14ac:dyDescent="0.25">
      <c r="B244">
        <v>199</v>
      </c>
      <c r="C244">
        <f t="shared" si="37"/>
        <v>99500</v>
      </c>
      <c r="D244" s="1">
        <f t="shared" si="38"/>
        <v>372.30672235481302</v>
      </c>
      <c r="E244" s="1">
        <f t="shared" si="39"/>
        <v>0.3</v>
      </c>
      <c r="F244" s="16">
        <f t="shared" si="40"/>
        <v>0</v>
      </c>
      <c r="G244" s="16">
        <f t="shared" si="46"/>
        <v>-0.69309958443444053</v>
      </c>
      <c r="H244" s="1">
        <f t="shared" si="47"/>
        <v>0</v>
      </c>
      <c r="I244" s="8">
        <f>F244*1000/$B$14*8.314*$B$25/$B$7</f>
        <v>0</v>
      </c>
      <c r="J244" s="8">
        <f t="shared" si="48"/>
        <v>-11666134.933516672</v>
      </c>
      <c r="K244" s="8">
        <f t="shared" si="41"/>
        <v>-11666134.933516672</v>
      </c>
      <c r="L244" s="8">
        <f t="shared" si="42"/>
        <v>-4450.2313690854671</v>
      </c>
      <c r="M244">
        <f t="shared" si="43"/>
        <v>-138.61991688688809</v>
      </c>
      <c r="N244" s="8">
        <f t="shared" si="44"/>
        <v>-1.398081417589375</v>
      </c>
      <c r="O244" s="1">
        <f>J244*$B$7/G244/1000*$B$12/8.314</f>
        <v>293.15000000000003</v>
      </c>
      <c r="P244">
        <f>IF(F244&gt;0,I244*$B$7/F244/1000*$B$14/8.314,0)</f>
        <v>0</v>
      </c>
      <c r="Q244">
        <f t="shared" si="45"/>
        <v>293.15000000000003</v>
      </c>
    </row>
    <row r="245" spans="2:17" x14ac:dyDescent="0.25">
      <c r="B245">
        <v>200</v>
      </c>
      <c r="C245">
        <f t="shared" si="37"/>
        <v>100000</v>
      </c>
      <c r="D245" s="1">
        <f t="shared" si="38"/>
        <v>372.70449482895782</v>
      </c>
      <c r="E245" s="1">
        <f t="shared" si="39"/>
        <v>0.3</v>
      </c>
      <c r="F245" s="16">
        <f t="shared" si="40"/>
        <v>0</v>
      </c>
      <c r="G245" s="16">
        <f t="shared" si="46"/>
        <v>0.70498183315493446</v>
      </c>
      <c r="H245" s="1">
        <f t="shared" si="47"/>
        <v>0</v>
      </c>
      <c r="I245" s="8">
        <f>F245*1000/$B$14*8.314*$B$25/$B$7</f>
        <v>0</v>
      </c>
      <c r="J245" s="8">
        <f t="shared" si="48"/>
        <v>11866134.93351667</v>
      </c>
      <c r="K245" s="8">
        <f>J245+I245</f>
        <v>11866134.93351667</v>
      </c>
      <c r="L245" s="8">
        <f t="shared" si="42"/>
        <v>4450.2313690854671</v>
      </c>
      <c r="M245">
        <f t="shared" si="43"/>
        <v>140.9963666309869</v>
      </c>
      <c r="N245" s="8">
        <f t="shared" si="44"/>
        <v>1.398081417589375</v>
      </c>
      <c r="O245" s="1">
        <f>J245*$B$7/G245/1000*$B$12/8.314</f>
        <v>293.14999999999998</v>
      </c>
      <c r="P245">
        <f>IF(F245&gt;0,I245*$B$7/F245/1000*$B$14/8.314,0)</f>
        <v>0</v>
      </c>
      <c r="Q245">
        <f t="shared" si="45"/>
        <v>293.14999999999998</v>
      </c>
    </row>
    <row r="246" spans="2:17" x14ac:dyDescent="0.25">
      <c r="B246">
        <v>201</v>
      </c>
      <c r="C246">
        <f t="shared" si="37"/>
        <v>100500</v>
      </c>
      <c r="D246" s="1">
        <f t="shared" si="38"/>
        <v>373.10226730310262</v>
      </c>
      <c r="E246" s="1">
        <f t="shared" si="39"/>
        <v>0.3</v>
      </c>
      <c r="F246" s="16">
        <f t="shared" si="40"/>
        <v>0</v>
      </c>
      <c r="G246" s="16">
        <f t="shared" si="46"/>
        <v>-0.69309958443444053</v>
      </c>
      <c r="H246" s="16">
        <f t="shared" si="47"/>
        <v>0</v>
      </c>
      <c r="I246" s="8">
        <f>F246*1000/$B$14*8.314*$B$25/$B$7</f>
        <v>0</v>
      </c>
      <c r="J246" s="8">
        <f t="shared" si="48"/>
        <v>-11666134.933516672</v>
      </c>
      <c r="K246" s="8">
        <f t="shared" si="41"/>
        <v>-11666134.933516672</v>
      </c>
      <c r="L246" s="8">
        <f t="shared" si="42"/>
        <v>-4450.2313690854671</v>
      </c>
      <c r="M246">
        <f t="shared" si="43"/>
        <v>-138.61991688688809</v>
      </c>
      <c r="N246" s="8">
        <f t="shared" si="44"/>
        <v>-1.398081417589375</v>
      </c>
      <c r="O246" s="1">
        <f>J246*$B$7/G246/1000*$B$12/8.314</f>
        <v>293.15000000000003</v>
      </c>
      <c r="P246">
        <f>IF(F246&gt;0,I246*$B$7/F246/1000*$B$14/8.314,0)</f>
        <v>0</v>
      </c>
      <c r="Q246">
        <f t="shared" si="45"/>
        <v>293.15000000000003</v>
      </c>
    </row>
    <row r="247" spans="2:17" x14ac:dyDescent="0.25">
      <c r="B247">
        <v>202</v>
      </c>
      <c r="C247">
        <f t="shared" si="37"/>
        <v>101000</v>
      </c>
      <c r="D247" s="1">
        <f t="shared" si="38"/>
        <v>373.15</v>
      </c>
      <c r="E247" s="1">
        <f t="shared" si="39"/>
        <v>0.29980505095259191</v>
      </c>
      <c r="F247" s="16">
        <f t="shared" si="40"/>
        <v>1.9494904740807728E-4</v>
      </c>
      <c r="G247" s="16">
        <f t="shared" si="46"/>
        <v>0.70498183315493446</v>
      </c>
      <c r="H247" s="16">
        <f t="shared" si="47"/>
        <v>1.9494904740807728E-4</v>
      </c>
      <c r="I247" s="8">
        <f>F247*1000/$B$14*8.314*$B$25/$B$7</f>
        <v>6712.5849140205773</v>
      </c>
      <c r="J247" s="8">
        <f t="shared" si="48"/>
        <v>11866134.93351667</v>
      </c>
      <c r="K247" s="8">
        <f t="shared" si="41"/>
        <v>11872847.518430691</v>
      </c>
      <c r="L247" s="8">
        <f t="shared" si="42"/>
        <v>4451.5006175157823</v>
      </c>
      <c r="M247">
        <f t="shared" si="43"/>
        <v>141.03535644046849</v>
      </c>
      <c r="N247" s="8">
        <f>$B$13*L247</f>
        <v>1.3984801637438009</v>
      </c>
      <c r="O247" s="1">
        <f>J247*$B$7/G247/1000*$B$12/8.314</f>
        <v>293.14999999999998</v>
      </c>
      <c r="P247">
        <f>IF(F247&gt;0,I247*$B$7/F247/1000*$B$14/8.314,0)</f>
        <v>373.15</v>
      </c>
      <c r="Q247">
        <f t="shared" si="45"/>
        <v>293.17211633194154</v>
      </c>
    </row>
    <row r="248" spans="2:17" x14ac:dyDescent="0.25">
      <c r="B248">
        <v>203</v>
      </c>
      <c r="C248">
        <f t="shared" si="37"/>
        <v>101500</v>
      </c>
      <c r="D248" s="1">
        <f t="shared" si="38"/>
        <v>373.15</v>
      </c>
      <c r="E248" s="1">
        <f t="shared" si="39"/>
        <v>0.29958351794417365</v>
      </c>
      <c r="F248" s="16">
        <f t="shared" si="40"/>
        <v>4.1648205582633935E-4</v>
      </c>
      <c r="G248" s="16">
        <f>G247-N247*G247/(G247+F247)</f>
        <v>-0.69311171494492907</v>
      </c>
      <c r="H248" s="16">
        <f>H247-H247/(H247+G247)*N247+F248-F247</f>
        <v>2.9866411888820822E-5</v>
      </c>
      <c r="I248" s="8">
        <f>F248*1000/$B$14*8.314*$B$25/$B$7</f>
        <v>14340.522316316426</v>
      </c>
      <c r="J248" s="8">
        <f>G248*1000/$B$12*8.314*$B$10/$B$7</f>
        <v>-11666339.112216745</v>
      </c>
      <c r="K248" s="8">
        <f>J248+I248</f>
        <v>-11651998.589900428</v>
      </c>
      <c r="L248" s="8">
        <f t="shared" si="42"/>
        <v>-4447.5572153714702</v>
      </c>
      <c r="M248">
        <f>(G248+H248)/$B$7</f>
        <v>-138.61636970660805</v>
      </c>
      <c r="N248" s="8">
        <f>$B$13*L248</f>
        <v>-1.3972413074231287</v>
      </c>
      <c r="O248" s="1">
        <f>J248*$B$7/G248/1000*$B$12/8.314</f>
        <v>293.14999999999998</v>
      </c>
      <c r="P248">
        <f>IF(F248&gt;0,I248*$B$7/F248/1000*$B$14/8.314,0)</f>
        <v>373.14999999999992</v>
      </c>
      <c r="Q248">
        <f>(G248*O248+P248*F248)/(F248+G248)</f>
        <v>293.10190011005682</v>
      </c>
    </row>
    <row r="249" spans="2:17" x14ac:dyDescent="0.25">
      <c r="B249">
        <v>204</v>
      </c>
      <c r="C249">
        <f t="shared" si="37"/>
        <v>102000</v>
      </c>
      <c r="D249" s="1">
        <f t="shared" si="38"/>
        <v>373.15</v>
      </c>
      <c r="E249" s="1">
        <f t="shared" si="39"/>
        <v>0.29936198493575544</v>
      </c>
      <c r="F249" s="16">
        <f t="shared" si="40"/>
        <v>6.380150642445459E-4</v>
      </c>
      <c r="G249" s="16">
        <f t="shared" si="46"/>
        <v>0.70496968189208786</v>
      </c>
      <c r="H249" s="16">
        <f t="shared" si="47"/>
        <v>1.9118923808410584E-4</v>
      </c>
      <c r="I249" s="8">
        <f>F249*1000/$B$14*8.314*$B$25/$B$7</f>
        <v>21968.459718610367</v>
      </c>
      <c r="J249" s="8">
        <f>G249*1000/$B$12*8.314*$B$10/$B$7</f>
        <v>11865930.40551642</v>
      </c>
      <c r="K249" s="8">
        <f t="shared" si="41"/>
        <v>11887898.865235031</v>
      </c>
      <c r="L249" s="8">
        <f t="shared" si="42"/>
        <v>4454.3452852262508</v>
      </c>
      <c r="M249">
        <f t="shared" si="43"/>
        <v>141.03217422603439</v>
      </c>
      <c r="N249" s="8">
        <f>$B$13*L249</f>
        <v>1.399373842461912</v>
      </c>
      <c r="O249" s="1">
        <f>J249*$B$7/G249/1000*$B$12/8.314</f>
        <v>293.15000000000003</v>
      </c>
      <c r="P249">
        <f>IF(F249&gt;0,I249*$B$7/F249/1000*$B$14/8.314,0)</f>
        <v>373.15</v>
      </c>
      <c r="Q249">
        <f>(G249*O249+P249*F249)/(F249+G249)</f>
        <v>293.22233651979667</v>
      </c>
    </row>
    <row r="250" spans="2:17" x14ac:dyDescent="0.25">
      <c r="B250">
        <v>205</v>
      </c>
      <c r="C250">
        <f t="shared" si="37"/>
        <v>102500</v>
      </c>
      <c r="D250" s="1">
        <f t="shared" si="38"/>
        <v>373.15</v>
      </c>
      <c r="E250" s="1">
        <f t="shared" si="39"/>
        <v>0.29914045192733718</v>
      </c>
      <c r="F250" s="16">
        <f t="shared" si="40"/>
        <v>8.5954807266280797E-4</v>
      </c>
      <c r="G250" s="16">
        <f t="shared" si="46"/>
        <v>-0.69313883764909678</v>
      </c>
      <c r="H250" s="16">
        <f t="shared" si="47"/>
        <v>3.3312058432343893E-5</v>
      </c>
      <c r="I250" s="8">
        <f>F250*1000/$B$14*8.314*$B$25/$B$7</f>
        <v>29596.397120906215</v>
      </c>
      <c r="J250" s="8">
        <f>G250*1000/$B$12*8.314*$B$10/$B$7</f>
        <v>-11666795.636984164</v>
      </c>
      <c r="K250" s="8">
        <f t="shared" si="41"/>
        <v>-11637199.239863258</v>
      </c>
      <c r="L250" s="8">
        <f t="shared" si="42"/>
        <v>-4444.7559177556222</v>
      </c>
      <c r="M250">
        <f t="shared" si="43"/>
        <v>-138.62110511813287</v>
      </c>
      <c r="N250" s="8">
        <f t="shared" si="44"/>
        <v>-1.3963612538220822</v>
      </c>
      <c r="O250" s="1">
        <f>J250*$B$7/G250/1000*$B$12/8.314</f>
        <v>293.14999999999998</v>
      </c>
      <c r="P250">
        <f>IF(F250&gt;0,I250*$B$7/F250/1000*$B$14/8.314,0)</f>
        <v>373.14999999999992</v>
      </c>
      <c r="Q250">
        <f t="shared" si="45"/>
        <v>293.05067036982268</v>
      </c>
    </row>
    <row r="251" spans="2:17" x14ac:dyDescent="0.25">
      <c r="B251">
        <v>206</v>
      </c>
      <c r="C251">
        <f t="shared" si="37"/>
        <v>103000</v>
      </c>
      <c r="D251" s="1">
        <f t="shared" si="38"/>
        <v>373.15</v>
      </c>
      <c r="E251" s="1">
        <f t="shared" si="39"/>
        <v>0.29891891891891892</v>
      </c>
      <c r="F251" s="16">
        <f t="shared" si="40"/>
        <v>1.08108108108107E-3</v>
      </c>
      <c r="G251" s="16">
        <f t="shared" si="46"/>
        <v>0.70495616675968575</v>
      </c>
      <c r="H251" s="16">
        <f t="shared" si="47"/>
        <v>1.8773311064402176E-4</v>
      </c>
      <c r="I251" s="8">
        <f>F251*1000/$B$14*8.314*$B$25/$B$7</f>
        <v>37224.334523202066</v>
      </c>
      <c r="J251" s="8">
        <f>G251*1000/$B$12*8.314*$B$10/$B$7</f>
        <v>11865702.92109457</v>
      </c>
      <c r="K251" s="8">
        <f t="shared" si="41"/>
        <v>11902927.255617773</v>
      </c>
      <c r="L251" s="8">
        <f t="shared" si="42"/>
        <v>4457.1838028547645</v>
      </c>
      <c r="M251">
        <f t="shared" si="43"/>
        <v>141.02877997406594</v>
      </c>
      <c r="N251" s="8">
        <f t="shared" si="44"/>
        <v>1.4002655890747946</v>
      </c>
      <c r="O251" s="1">
        <f>J251*$B$7/G251/1000*$B$12/8.314</f>
        <v>293.14999999999998</v>
      </c>
      <c r="P251">
        <f>IF(F251&gt;0,I251*$B$7/F251/1000*$B$14/8.314,0)</f>
        <v>373.15</v>
      </c>
      <c r="Q251">
        <f t="shared" si="45"/>
        <v>293.27249564275962</v>
      </c>
    </row>
    <row r="252" spans="2:17" x14ac:dyDescent="0.25">
      <c r="B252">
        <v>207</v>
      </c>
      <c r="C252">
        <f t="shared" si="37"/>
        <v>103500</v>
      </c>
      <c r="D252" s="1">
        <f t="shared" si="38"/>
        <v>373.15</v>
      </c>
      <c r="E252" s="1">
        <f t="shared" si="39"/>
        <v>0.29869738591050066</v>
      </c>
      <c r="F252" s="16">
        <f t="shared" si="40"/>
        <v>1.3026140894993321E-3</v>
      </c>
      <c r="G252" s="16">
        <f t="shared" si="46"/>
        <v>-0.69316534189801016</v>
      </c>
      <c r="H252" s="16">
        <f t="shared" si="47"/>
        <v>3.6468148586845306E-5</v>
      </c>
      <c r="I252" s="8">
        <f>F252*1000/$B$14*8.314*$B$25/$B$7</f>
        <v>44852.271925497917</v>
      </c>
      <c r="J252" s="8">
        <f t="shared" si="48"/>
        <v>-11667241.752017384</v>
      </c>
      <c r="K252" s="8">
        <f t="shared" si="41"/>
        <v>-11622389.480091887</v>
      </c>
      <c r="L252" s="8">
        <f t="shared" si="42"/>
        <v>-4441.9508812408039</v>
      </c>
      <c r="M252">
        <f t="shared" si="43"/>
        <v>-138.62577474988467</v>
      </c>
      <c r="N252" s="8">
        <f t="shared" si="44"/>
        <v>-1.3954800256112818</v>
      </c>
      <c r="O252" s="1">
        <f>J252*$B$7/G252/1000*$B$12/8.314</f>
        <v>293.14999999999998</v>
      </c>
      <c r="P252">
        <f>IF(F252&gt;0,I252*$B$7/F252/1000*$B$14/8.314,0)</f>
        <v>373.15</v>
      </c>
      <c r="Q252">
        <f t="shared" si="45"/>
        <v>292.99937889703926</v>
      </c>
    </row>
    <row r="253" spans="2:17" x14ac:dyDescent="0.25">
      <c r="B253">
        <v>208</v>
      </c>
      <c r="C253">
        <f t="shared" si="37"/>
        <v>104000</v>
      </c>
      <c r="D253" s="1">
        <f t="shared" si="38"/>
        <v>373.15</v>
      </c>
      <c r="E253" s="1">
        <f t="shared" si="39"/>
        <v>0.29847585290208239</v>
      </c>
      <c r="F253" s="16">
        <f t="shared" si="40"/>
        <v>1.5241470979175942E-3</v>
      </c>
      <c r="G253" s="16">
        <f t="shared" si="46"/>
        <v>0.70494204297098739</v>
      </c>
      <c r="H253" s="16">
        <f t="shared" si="47"/>
        <v>1.8457964067340629E-4</v>
      </c>
      <c r="I253" s="8">
        <f>F253*1000/$B$14*8.314*$B$25/$B$7</f>
        <v>52480.20932779376</v>
      </c>
      <c r="J253" s="8">
        <f t="shared" si="48"/>
        <v>11865465.19187293</v>
      </c>
      <c r="K253" s="8">
        <f t="shared" si="41"/>
        <v>11917945.401200725</v>
      </c>
      <c r="L253" s="8">
        <f t="shared" si="42"/>
        <v>4460.0185807876096</v>
      </c>
      <c r="M253">
        <f t="shared" si="43"/>
        <v>141.02532452233217</v>
      </c>
      <c r="N253" s="8">
        <f t="shared" si="44"/>
        <v>1.4011561608276328</v>
      </c>
      <c r="O253" s="1">
        <f>J253*$B$7/G253/1000*$B$12/8.314</f>
        <v>293.15000000000003</v>
      </c>
      <c r="P253">
        <f>IF(F253&gt;0,I253*$B$7/F253/1000*$B$14/8.314,0)</f>
        <v>373.14999999999992</v>
      </c>
      <c r="Q253">
        <f t="shared" si="45"/>
        <v>293.32259391821924</v>
      </c>
    </row>
    <row r="254" spans="2:17" x14ac:dyDescent="0.25">
      <c r="B254">
        <v>209</v>
      </c>
      <c r="C254">
        <f t="shared" si="37"/>
        <v>104500</v>
      </c>
      <c r="D254" s="1">
        <f t="shared" si="38"/>
        <v>373.15</v>
      </c>
      <c r="E254" s="1">
        <f t="shared" si="39"/>
        <v>0.29825431989366413</v>
      </c>
      <c r="F254" s="16">
        <f t="shared" si="40"/>
        <v>1.7456801063358562E-3</v>
      </c>
      <c r="G254" s="16">
        <f t="shared" si="46"/>
        <v>-0.69319122995871707</v>
      </c>
      <c r="H254" s="16">
        <f t="shared" si="47"/>
        <v>3.9334694041560795E-5</v>
      </c>
      <c r="I254" s="8">
        <f>F254*1000/$B$14*8.314*$B$25/$B$7</f>
        <v>60108.146730089618</v>
      </c>
      <c r="J254" s="8">
        <f t="shared" si="48"/>
        <v>-11667677.495474972</v>
      </c>
      <c r="K254" s="8">
        <f t="shared" si="41"/>
        <v>-11607569.348744882</v>
      </c>
      <c r="L254" s="8">
        <f t="shared" si="42"/>
        <v>-4439.1421059735922</v>
      </c>
      <c r="M254">
        <f t="shared" si="43"/>
        <v>-138.6303790529351</v>
      </c>
      <c r="N254" s="8">
        <f t="shared" si="44"/>
        <v>-1.394597622836776</v>
      </c>
      <c r="O254" s="1">
        <f>J254*$B$7/G254/1000*$B$12/8.314</f>
        <v>293.14999999999998</v>
      </c>
      <c r="P254">
        <f>IF(F254&gt;0,I254*$B$7/F254/1000*$B$14/8.314,0)</f>
        <v>373.15</v>
      </c>
      <c r="Q254">
        <f t="shared" si="45"/>
        <v>292.94802544316508</v>
      </c>
    </row>
    <row r="255" spans="2:17" x14ac:dyDescent="0.25">
      <c r="B255">
        <v>210</v>
      </c>
      <c r="C255">
        <f t="shared" si="37"/>
        <v>105000</v>
      </c>
      <c r="D255" s="1">
        <f t="shared" si="38"/>
        <v>373.15</v>
      </c>
      <c r="E255" s="1">
        <f t="shared" si="39"/>
        <v>0.29803278688524587</v>
      </c>
      <c r="F255" s="16">
        <f t="shared" si="40"/>
        <v>1.9672131147541183E-3</v>
      </c>
      <c r="G255" s="16">
        <f t="shared" si="46"/>
        <v>0.70492730833850148</v>
      </c>
      <c r="H255" s="16">
        <f t="shared" si="47"/>
        <v>1.8172765944742355E-4</v>
      </c>
      <c r="I255" s="8">
        <f>F255*1000/$B$14*8.314*$B$25/$B$7</f>
        <v>67736.084132385455</v>
      </c>
      <c r="J255" s="8">
        <f t="shared" si="48"/>
        <v>11865217.181032011</v>
      </c>
      <c r="K255" s="8">
        <f t="shared" si="41"/>
        <v>11932953.265164398</v>
      </c>
      <c r="L255" s="8">
        <f t="shared" si="42"/>
        <v>4462.8496192077737</v>
      </c>
      <c r="M255">
        <f t="shared" si="43"/>
        <v>141.02180719958977</v>
      </c>
      <c r="N255" s="8">
        <f t="shared" si="44"/>
        <v>1.4020455577779147</v>
      </c>
      <c r="O255" s="1">
        <f>J255*$B$7/G255/1000*$B$12/8.314</f>
        <v>293.15000000000003</v>
      </c>
      <c r="P255">
        <f>IF(F255&gt;0,I255*$B$7/F255/1000*$B$14/8.314,0)</f>
        <v>373.14999999999986</v>
      </c>
      <c r="Q255">
        <f t="shared" si="45"/>
        <v>293.37263158703905</v>
      </c>
    </row>
    <row r="256" spans="2:17" x14ac:dyDescent="0.25">
      <c r="B256">
        <v>211</v>
      </c>
      <c r="C256">
        <f t="shared" si="37"/>
        <v>105500</v>
      </c>
      <c r="D256" s="1">
        <f t="shared" si="38"/>
        <v>373.15</v>
      </c>
      <c r="E256" s="1">
        <f t="shared" si="39"/>
        <v>0.29781125387682761</v>
      </c>
      <c r="F256" s="16">
        <f t="shared" si="40"/>
        <v>2.1887461231723804E-3</v>
      </c>
      <c r="G256" s="16">
        <f t="shared" si="46"/>
        <v>-0.69321650409404922</v>
      </c>
      <c r="H256" s="16">
        <f t="shared" si="47"/>
        <v>4.1911649989280226E-5</v>
      </c>
      <c r="I256" s="8">
        <f>F256*1000/$B$14*8.314*$B$25/$B$7</f>
        <v>75364.02153468132</v>
      </c>
      <c r="J256" s="8">
        <f t="shared" si="48"/>
        <v>-11668102.905444527</v>
      </c>
      <c r="K256" s="8">
        <f t="shared" si="41"/>
        <v>-11592738.883909846</v>
      </c>
      <c r="L256" s="8">
        <f t="shared" si="42"/>
        <v>-4436.3295920780229</v>
      </c>
      <c r="M256">
        <f t="shared" si="43"/>
        <v>-138.63491848881199</v>
      </c>
      <c r="N256" s="8">
        <f t="shared" si="44"/>
        <v>-1.3937140455375321</v>
      </c>
      <c r="O256" s="1">
        <f>J256*$B$7/G256/1000*$B$12/8.314</f>
        <v>293.14999999999998</v>
      </c>
      <c r="P256">
        <f>IF(F256&gt;0,I256*$B$7/F256/1000*$B$14/8.314,0)</f>
        <v>373.15</v>
      </c>
      <c r="Q256">
        <f t="shared" si="45"/>
        <v>292.89660975939955</v>
      </c>
    </row>
    <row r="257" spans="2:17" x14ac:dyDescent="0.25">
      <c r="B257">
        <v>212</v>
      </c>
      <c r="C257">
        <f t="shared" si="37"/>
        <v>106000</v>
      </c>
      <c r="D257" s="1">
        <f t="shared" si="38"/>
        <v>373.15</v>
      </c>
      <c r="E257" s="1">
        <f t="shared" si="39"/>
        <v>0.2975897208684094</v>
      </c>
      <c r="F257" s="16">
        <f t="shared" si="40"/>
        <v>2.4102791315905869E-3</v>
      </c>
      <c r="G257" s="16">
        <f t="shared" si="46"/>
        <v>0.70491196066006911</v>
      </c>
      <c r="H257" s="16">
        <f t="shared" si="47"/>
        <v>1.7917605436682882E-4</v>
      </c>
      <c r="I257" s="8">
        <f>F257*1000/$B$14*8.314*$B$25/$B$7</f>
        <v>82991.95893697525</v>
      </c>
      <c r="J257" s="8">
        <f t="shared" si="48"/>
        <v>11864958.851505445</v>
      </c>
      <c r="K257" s="8">
        <f t="shared" si="41"/>
        <v>11947950.81044242</v>
      </c>
      <c r="L257" s="8">
        <f t="shared" si="42"/>
        <v>4465.676918241862</v>
      </c>
      <c r="M257">
        <f t="shared" si="43"/>
        <v>141.01822734288717</v>
      </c>
      <c r="N257" s="8">
        <f t="shared" si="44"/>
        <v>1.402933779965414</v>
      </c>
      <c r="O257" s="1">
        <f>J257*$B$7/G257/1000*$B$12/8.314</f>
        <v>293.14999999999998</v>
      </c>
      <c r="P257">
        <f>IF(F257&gt;0,I257*$B$7/F257/1000*$B$14/8.314,0)</f>
        <v>373.15</v>
      </c>
      <c r="Q257">
        <f t="shared" si="45"/>
        <v>293.42260888980957</v>
      </c>
    </row>
    <row r="258" spans="2:17" x14ac:dyDescent="0.25">
      <c r="B258">
        <v>213</v>
      </c>
      <c r="C258">
        <f t="shared" si="37"/>
        <v>106500</v>
      </c>
      <c r="D258" s="1">
        <f t="shared" si="38"/>
        <v>373.15</v>
      </c>
      <c r="E258" s="1">
        <f t="shared" si="39"/>
        <v>0.29736818785999114</v>
      </c>
      <c r="F258" s="16">
        <f t="shared" si="40"/>
        <v>2.631812140008849E-3</v>
      </c>
      <c r="G258" s="16">
        <f t="shared" si="46"/>
        <v>-0.69324116655243539</v>
      </c>
      <c r="H258" s="16">
        <f t="shared" si="47"/>
        <v>4.4198923679555219E-5</v>
      </c>
      <c r="I258" s="8">
        <f>F258*1000/$B$14*8.314*$B$25/$B$7</f>
        <v>90619.896339271101</v>
      </c>
      <c r="J258" s="8">
        <f t="shared" si="48"/>
        <v>-11668518.019771222</v>
      </c>
      <c r="K258" s="8">
        <f t="shared" si="41"/>
        <v>-11577898.123431951</v>
      </c>
      <c r="L258" s="8">
        <f t="shared" si="42"/>
        <v>-4433.5133396229658</v>
      </c>
      <c r="M258">
        <f t="shared" si="43"/>
        <v>-138.63939352575116</v>
      </c>
      <c r="N258" s="8">
        <f t="shared" si="44"/>
        <v>-1.3928292937351858</v>
      </c>
      <c r="O258" s="1">
        <f>J258*$B$7/G258/1000*$B$12/8.314</f>
        <v>293.14999999999998</v>
      </c>
      <c r="P258">
        <f>IF(F258&gt;0,I258*$B$7/F258/1000*$B$14/8.314,0)</f>
        <v>373.14999999999992</v>
      </c>
      <c r="Q258">
        <f t="shared" si="45"/>
        <v>292.8451315966754</v>
      </c>
    </row>
    <row r="259" spans="2:17" x14ac:dyDescent="0.25">
      <c r="B259">
        <v>214</v>
      </c>
      <c r="C259">
        <f t="shared" si="37"/>
        <v>107000</v>
      </c>
      <c r="D259" s="1">
        <f t="shared" si="38"/>
        <v>373.15</v>
      </c>
      <c r="E259" s="1">
        <f t="shared" si="39"/>
        <v>0.29714665485157288</v>
      </c>
      <c r="F259" s="16">
        <f t="shared" si="40"/>
        <v>2.8533451484271111E-3</v>
      </c>
      <c r="G259" s="16">
        <f t="shared" si="46"/>
        <v>0.70489599771880918</v>
      </c>
      <c r="H259" s="16">
        <f t="shared" si="47"/>
        <v>1.7692375992269058E-4</v>
      </c>
      <c r="I259" s="8">
        <f>F259*1000/$B$14*8.314*$B$25/$B$7</f>
        <v>98247.833741566952</v>
      </c>
      <c r="J259" s="8">
        <f t="shared" si="48"/>
        <v>11864690.165979071</v>
      </c>
      <c r="K259" s="8">
        <f t="shared" si="41"/>
        <v>11962937.999720637</v>
      </c>
      <c r="L259" s="8">
        <f t="shared" si="42"/>
        <v>4468.5004779600995</v>
      </c>
      <c r="M259">
        <f t="shared" si="43"/>
        <v>141.01458429574637</v>
      </c>
      <c r="N259" s="8">
        <f t="shared" si="44"/>
        <v>1.4038208274121928</v>
      </c>
      <c r="O259" s="1">
        <f>J259*$B$7/G259/1000*$B$12/8.314</f>
        <v>293.14999999999998</v>
      </c>
      <c r="P259">
        <f>IF(F259&gt;0,I259*$B$7/F259/1000*$B$14/8.314,0)</f>
        <v>373.15</v>
      </c>
      <c r="Q259">
        <f t="shared" si="45"/>
        <v>293.47252606685498</v>
      </c>
    </row>
    <row r="260" spans="2:17" x14ac:dyDescent="0.25">
      <c r="B260">
        <v>215</v>
      </c>
      <c r="C260">
        <f t="shared" si="37"/>
        <v>107500</v>
      </c>
      <c r="D260" s="1">
        <f t="shared" si="38"/>
        <v>373.15</v>
      </c>
      <c r="E260" s="1">
        <f t="shared" si="39"/>
        <v>0.29692512184315462</v>
      </c>
      <c r="F260" s="16">
        <f t="shared" si="40"/>
        <v>3.0748781568453731E-3</v>
      </c>
      <c r="G260" s="16">
        <f t="shared" si="46"/>
        <v>-0.69326521956795406</v>
      </c>
      <c r="H260" s="16">
        <f t="shared" si="47"/>
        <v>4.6196382957481782E-5</v>
      </c>
      <c r="I260" s="8">
        <f>F260*1000/$B$14*8.314*$B$25/$B$7</f>
        <v>105875.7711438628</v>
      </c>
      <c r="J260" s="8">
        <f t="shared" si="48"/>
        <v>-11668922.876058688</v>
      </c>
      <c r="K260" s="8">
        <f t="shared" si="41"/>
        <v>-11563047.104914825</v>
      </c>
      <c r="L260" s="8">
        <f t="shared" si="42"/>
        <v>-4430.6933486221269</v>
      </c>
      <c r="M260">
        <f t="shared" si="43"/>
        <v>-138.64380463699933</v>
      </c>
      <c r="N260" s="8">
        <f t="shared" si="44"/>
        <v>-1.3919433674340433</v>
      </c>
      <c r="O260" s="1">
        <f>J260*$B$7/G260/1000*$B$12/8.314</f>
        <v>293.14999999999998</v>
      </c>
      <c r="P260">
        <f>IF(F260&gt;0,I260*$B$7/F260/1000*$B$14/8.314,0)</f>
        <v>373.15</v>
      </c>
      <c r="Q260">
        <f t="shared" si="45"/>
        <v>292.79359070565272</v>
      </c>
    </row>
    <row r="261" spans="2:17" x14ac:dyDescent="0.25">
      <c r="B261">
        <v>216</v>
      </c>
      <c r="C261">
        <f t="shared" si="37"/>
        <v>108000</v>
      </c>
      <c r="D261" s="1">
        <f t="shared" si="38"/>
        <v>373.15</v>
      </c>
      <c r="E261" s="1">
        <f t="shared" si="39"/>
        <v>0.29670358883473635</v>
      </c>
      <c r="F261" s="16">
        <f t="shared" si="40"/>
        <v>3.2964111652636352E-3</v>
      </c>
      <c r="G261" s="16">
        <f t="shared" si="46"/>
        <v>0.7048794172830708</v>
      </c>
      <c r="H261" s="16">
        <f t="shared" si="47"/>
        <v>1.7496974874263958E-4</v>
      </c>
      <c r="I261" s="8">
        <f>F261*1000/$B$14*8.314*$B$25/$B$7</f>
        <v>113503.70854615867</v>
      </c>
      <c r="J261" s="8">
        <f t="shared" si="48"/>
        <v>11864411.086890114</v>
      </c>
      <c r="K261" s="8">
        <f t="shared" si="41"/>
        <v>11977914.795436272</v>
      </c>
      <c r="L261" s="8">
        <f t="shared" si="42"/>
        <v>4471.3202983763604</v>
      </c>
      <c r="M261">
        <f t="shared" si="43"/>
        <v>141.01087740636268</v>
      </c>
      <c r="N261" s="8">
        <f t="shared" si="44"/>
        <v>1.4047067001226095</v>
      </c>
      <c r="O261" s="1">
        <f>J261*$B$7/G261/1000*$B$12/8.314</f>
        <v>293.14999999999998</v>
      </c>
      <c r="P261">
        <f>IF(F261&gt;0,I261*$B$7/F261/1000*$B$14/8.314,0)</f>
        <v>373.15</v>
      </c>
      <c r="Q261">
        <f t="shared" si="45"/>
        <v>293.52238335823876</v>
      </c>
    </row>
    <row r="262" spans="2:17" x14ac:dyDescent="0.25">
      <c r="B262">
        <v>217</v>
      </c>
      <c r="C262">
        <f t="shared" si="37"/>
        <v>108500</v>
      </c>
      <c r="D262" s="1">
        <f t="shared" si="38"/>
        <v>373.15</v>
      </c>
      <c r="E262" s="1">
        <f t="shared" si="39"/>
        <v>0.29648205582631809</v>
      </c>
      <c r="F262" s="16">
        <f t="shared" si="40"/>
        <v>3.5179441736818973E-3</v>
      </c>
      <c r="G262" s="16">
        <f t="shared" si="46"/>
        <v>-0.69328866536038736</v>
      </c>
      <c r="H262" s="16">
        <f t="shared" si="47"/>
        <v>4.7903864794226429E-5</v>
      </c>
      <c r="I262" s="8">
        <f>F262*1000/$B$14*8.314*$B$25/$B$7</f>
        <v>121131.6459484545</v>
      </c>
      <c r="J262" s="8">
        <f t="shared" si="48"/>
        <v>-11669317.511669924</v>
      </c>
      <c r="K262" s="8">
        <f t="shared" si="41"/>
        <v>-11548185.86572147</v>
      </c>
      <c r="L262" s="8">
        <f t="shared" si="42"/>
        <v>-4427.8696190340361</v>
      </c>
      <c r="M262">
        <f t="shared" si="43"/>
        <v>-138.64815229911861</v>
      </c>
      <c r="N262" s="8">
        <f t="shared" si="44"/>
        <v>-1.3910562666210764</v>
      </c>
      <c r="O262" s="1">
        <f>J262*$B$7/G262/1000*$B$12/8.314</f>
        <v>293.14999999999998</v>
      </c>
      <c r="P262">
        <f>IF(F262&gt;0,I262*$B$7/F262/1000*$B$14/8.314,0)</f>
        <v>373.14999999999992</v>
      </c>
      <c r="Q262">
        <f t="shared" si="45"/>
        <v>292.74198683671239</v>
      </c>
    </row>
    <row r="263" spans="2:17" x14ac:dyDescent="0.25">
      <c r="B263">
        <v>218</v>
      </c>
      <c r="C263">
        <f t="shared" si="37"/>
        <v>109000</v>
      </c>
      <c r="D263" s="1">
        <f t="shared" si="38"/>
        <v>373.15</v>
      </c>
      <c r="E263" s="1">
        <f t="shared" si="39"/>
        <v>0.29626052281789983</v>
      </c>
      <c r="F263" s="16">
        <f t="shared" si="40"/>
        <v>3.7394771821001593E-3</v>
      </c>
      <c r="G263" s="16">
        <f t="shared" si="46"/>
        <v>0.70486221710637764</v>
      </c>
      <c r="H263" s="16">
        <f t="shared" si="47"/>
        <v>1.7331302271412011E-4</v>
      </c>
      <c r="I263" s="8">
        <f>F263*1000/$B$14*8.314*$B$25/$B$7</f>
        <v>128759.58335075036</v>
      </c>
      <c r="J263" s="8">
        <f t="shared" si="48"/>
        <v>11864121.576426266</v>
      </c>
      <c r="K263" s="8">
        <f t="shared" si="41"/>
        <v>11992881.159777015</v>
      </c>
      <c r="L263" s="8">
        <f t="shared" si="42"/>
        <v>4474.1363794481695</v>
      </c>
      <c r="M263">
        <f t="shared" si="43"/>
        <v>141.00710602581836</v>
      </c>
      <c r="N263" s="8">
        <f t="shared" si="44"/>
        <v>1.4055913980833203</v>
      </c>
      <c r="O263" s="1">
        <f>J263*$B$7/G263/1000*$B$12/8.314</f>
        <v>293.14999999999998</v>
      </c>
      <c r="P263">
        <f>IF(F263&gt;0,I263*$B$7/F263/1000*$B$14/8.314,0)</f>
        <v>373.15</v>
      </c>
      <c r="Q263">
        <f t="shared" si="45"/>
        <v>293.5721810037702</v>
      </c>
    </row>
    <row r="264" spans="2:17" x14ac:dyDescent="0.25">
      <c r="B264">
        <v>219</v>
      </c>
      <c r="C264">
        <f t="shared" si="37"/>
        <v>109500</v>
      </c>
      <c r="D264" s="1">
        <f t="shared" si="38"/>
        <v>373.15</v>
      </c>
      <c r="E264" s="1">
        <f t="shared" si="39"/>
        <v>0.29603898980948162</v>
      </c>
      <c r="F264" s="16">
        <f t="shared" si="40"/>
        <v>3.9610101905183659E-3</v>
      </c>
      <c r="G264" s="16">
        <f t="shared" si="46"/>
        <v>-0.69331150613527193</v>
      </c>
      <c r="H264" s="16">
        <f t="shared" si="47"/>
        <v>4.9321183812671855E-5</v>
      </c>
      <c r="I264" s="8">
        <f>F264*1000/$B$14*8.314*$B$25/$B$7</f>
        <v>136387.52075304429</v>
      </c>
      <c r="J264" s="8">
        <f t="shared" si="48"/>
        <v>-11669701.963728147</v>
      </c>
      <c r="K264" s="8">
        <f t="shared" si="41"/>
        <v>-11533314.442975102</v>
      </c>
      <c r="L264" s="8">
        <f t="shared" si="42"/>
        <v>-4425.0421507620431</v>
      </c>
      <c r="M264">
        <f t="shared" si="43"/>
        <v>-138.65243699029185</v>
      </c>
      <c r="N264" s="8">
        <f t="shared" si="44"/>
        <v>-1.3901679912659213</v>
      </c>
      <c r="O264" s="1">
        <f>J264*$B$7/G264/1000*$B$12/8.314</f>
        <v>293.14999999999998</v>
      </c>
      <c r="P264">
        <f>IF(F264&gt;0,I264*$B$7/F264/1000*$B$14/8.314,0)</f>
        <v>373.14999999999992</v>
      </c>
      <c r="Q264">
        <f t="shared" si="45"/>
        <v>292.69031973994998</v>
      </c>
    </row>
    <row r="265" spans="2:17" x14ac:dyDescent="0.25">
      <c r="B265">
        <v>220</v>
      </c>
      <c r="C265">
        <f t="shared" si="37"/>
        <v>110000</v>
      </c>
      <c r="D265" s="1">
        <f t="shared" si="38"/>
        <v>373.15</v>
      </c>
      <c r="E265" s="1">
        <f t="shared" si="39"/>
        <v>0.29581745680106336</v>
      </c>
      <c r="F265" s="16">
        <f t="shared" si="40"/>
        <v>4.182543198936628E-3</v>
      </c>
      <c r="G265" s="16">
        <f t="shared" si="46"/>
        <v>0.70484439492737772</v>
      </c>
      <c r="H265" s="16">
        <f t="shared" si="47"/>
        <v>1.7195260417948114E-4</v>
      </c>
      <c r="I265" s="8">
        <f>F265*1000/$B$14*8.314*$B$25/$B$7</f>
        <v>144015.45815534017</v>
      </c>
      <c r="J265" s="8">
        <f t="shared" si="48"/>
        <v>11863821.596524833</v>
      </c>
      <c r="K265" s="8">
        <f t="shared" si="41"/>
        <v>12007837.054680172</v>
      </c>
      <c r="L265" s="8">
        <f t="shared" si="42"/>
        <v>4476.9487210767202</v>
      </c>
      <c r="M265">
        <f t="shared" si="43"/>
        <v>141.00326950631143</v>
      </c>
      <c r="N265" s="8">
        <f t="shared" si="44"/>
        <v>1.4064749212632843</v>
      </c>
      <c r="O265" s="1">
        <f>J265*$B$7/G265/1000*$B$12/8.314</f>
        <v>293.14999999999998</v>
      </c>
      <c r="P265">
        <f>IF(F265&gt;0,I265*$B$7/F265/1000*$B$14/8.314,0)</f>
        <v>373.15</v>
      </c>
      <c r="Q265">
        <f t="shared" si="45"/>
        <v>293.62191924301089</v>
      </c>
    </row>
    <row r="266" spans="2:17" x14ac:dyDescent="0.25">
      <c r="B266">
        <v>221</v>
      </c>
      <c r="C266">
        <f t="shared" si="37"/>
        <v>110500</v>
      </c>
      <c r="D266" s="1">
        <f t="shared" si="38"/>
        <v>373.15</v>
      </c>
      <c r="E266" s="1">
        <f t="shared" si="39"/>
        <v>0.2955959237926451</v>
      </c>
      <c r="F266" s="16">
        <f t="shared" si="40"/>
        <v>4.40407620735489E-3</v>
      </c>
      <c r="G266" s="16">
        <f t="shared" si="46"/>
        <v>-0.6933337440839511</v>
      </c>
      <c r="H266" s="16">
        <f t="shared" si="47"/>
        <v>5.0448140812697252E-5</v>
      </c>
      <c r="I266" s="8">
        <f>F266*1000/$B$14*8.314*$B$25/$B$7</f>
        <v>151643.39555763602</v>
      </c>
      <c r="J266" s="8">
        <f t="shared" si="48"/>
        <v>-11670076.269117678</v>
      </c>
      <c r="K266" s="8">
        <f t="shared" si="41"/>
        <v>-11518432.873560041</v>
      </c>
      <c r="L266" s="8">
        <f t="shared" si="42"/>
        <v>-4422.2109436542996</v>
      </c>
      <c r="M266">
        <f t="shared" si="43"/>
        <v>-138.65665918862769</v>
      </c>
      <c r="N266" s="8">
        <f t="shared" si="44"/>
        <v>-1.3892785413208735</v>
      </c>
      <c r="O266" s="1">
        <f>J266*$B$7/G266/1000*$B$12/8.314</f>
        <v>293.14999999999992</v>
      </c>
      <c r="P266">
        <f>IF(F266&gt;0,I266*$B$7/F266/1000*$B$14/8.314,0)</f>
        <v>373.15000000000003</v>
      </c>
      <c r="Q266">
        <f t="shared" si="45"/>
        <v>292.63858916516926</v>
      </c>
    </row>
    <row r="267" spans="2:17" x14ac:dyDescent="0.25">
      <c r="B267">
        <v>222</v>
      </c>
      <c r="C267">
        <f t="shared" si="37"/>
        <v>111000</v>
      </c>
      <c r="D267" s="1">
        <f t="shared" si="38"/>
        <v>373.15</v>
      </c>
      <c r="E267" s="1">
        <f t="shared" si="39"/>
        <v>0.29537439078422684</v>
      </c>
      <c r="F267" s="16">
        <f t="shared" si="40"/>
        <v>4.6256092157731521E-3</v>
      </c>
      <c r="G267" s="16">
        <f t="shared" si="46"/>
        <v>0.70482594846978808</v>
      </c>
      <c r="H267" s="16">
        <f t="shared" si="47"/>
        <v>1.7088752719976799E-4</v>
      </c>
      <c r="I267" s="8">
        <f>F267*1000/$B$14*8.314*$B$25/$B$7</f>
        <v>159271.33295993184</v>
      </c>
      <c r="J267" s="8">
        <f t="shared" si="48"/>
        <v>11863511.108871805</v>
      </c>
      <c r="K267" s="8">
        <f t="shared" si="41"/>
        <v>12022782.441831736</v>
      </c>
      <c r="L267" s="8">
        <f t="shared" si="42"/>
        <v>4479.7573231068773</v>
      </c>
      <c r="M267">
        <f t="shared" si="43"/>
        <v>140.99936719939757</v>
      </c>
      <c r="N267" s="8">
        <f t="shared" si="44"/>
        <v>1.4073572696137642</v>
      </c>
      <c r="O267" s="1">
        <f>J267*$B$7/G267/1000*$B$12/8.314</f>
        <v>293.15000000000003</v>
      </c>
      <c r="P267">
        <f>IF(F267&gt;0,I267*$B$7/F267/1000*$B$14/8.314,0)</f>
        <v>373.15</v>
      </c>
      <c r="Q267">
        <f t="shared" si="45"/>
        <v>293.67159831528045</v>
      </c>
    </row>
    <row r="268" spans="2:17" x14ac:dyDescent="0.25">
      <c r="B268">
        <v>223</v>
      </c>
      <c r="C268">
        <f t="shared" si="37"/>
        <v>111500</v>
      </c>
      <c r="D268" s="1">
        <f t="shared" si="38"/>
        <v>373.15</v>
      </c>
      <c r="E268" s="1">
        <f t="shared" si="39"/>
        <v>0.29515285777580857</v>
      </c>
      <c r="F268" s="16">
        <f t="shared" si="40"/>
        <v>4.8471422241914142E-3</v>
      </c>
      <c r="G268" s="16">
        <f t="shared" si="46"/>
        <v>-0.69335538138362374</v>
      </c>
      <c r="H268" s="16">
        <f t="shared" si="47"/>
        <v>5.1284531297096127E-5</v>
      </c>
      <c r="I268" s="8">
        <f>F268*1000/$B$14*8.314*$B$25/$B$7</f>
        <v>166899.27036222766</v>
      </c>
      <c r="J268" s="8">
        <f t="shared" si="48"/>
        <v>-11670440.464484761</v>
      </c>
      <c r="K268" s="8">
        <f t="shared" si="41"/>
        <v>-11503541.194122532</v>
      </c>
      <c r="L268" s="8">
        <f t="shared" si="42"/>
        <v>-4419.3759975037428</v>
      </c>
      <c r="M268">
        <f t="shared" si="43"/>
        <v>-138.66081937046533</v>
      </c>
      <c r="N268" s="8">
        <f t="shared" si="44"/>
        <v>-1.3883879167208821</v>
      </c>
      <c r="O268" s="1">
        <f>J268*$B$7/G268/1000*$B$12/8.314</f>
        <v>293.14999999999998</v>
      </c>
      <c r="P268">
        <f>IF(F268&gt;0,I268*$B$7/F268/1000*$B$14/8.314,0)</f>
        <v>373.14999999999992</v>
      </c>
      <c r="Q268">
        <f t="shared" si="45"/>
        <v>292.58679486187594</v>
      </c>
    </row>
    <row r="269" spans="2:17" x14ac:dyDescent="0.25">
      <c r="B269">
        <v>224</v>
      </c>
      <c r="C269">
        <f t="shared" si="37"/>
        <v>112000</v>
      </c>
      <c r="D269" s="1">
        <f t="shared" si="38"/>
        <v>373.15</v>
      </c>
      <c r="E269" s="1">
        <f t="shared" si="39"/>
        <v>0.29493132476739031</v>
      </c>
      <c r="F269" s="16">
        <f t="shared" si="40"/>
        <v>5.0686752326096762E-3</v>
      </c>
      <c r="G269" s="16">
        <f t="shared" si="46"/>
        <v>0.70480687544233955</v>
      </c>
      <c r="H269" s="16">
        <f t="shared" si="47"/>
        <v>1.7011682888608357E-4</v>
      </c>
      <c r="I269" s="8">
        <f>F269*1000/$B$14*8.314*$B$25/$B$7</f>
        <v>174527.20776452354</v>
      </c>
      <c r="J269" s="8">
        <f t="shared" si="48"/>
        <v>11863190.074900925</v>
      </c>
      <c r="K269" s="8">
        <f t="shared" si="41"/>
        <v>12037717.282665448</v>
      </c>
      <c r="L269" s="8">
        <f t="shared" si="42"/>
        <v>4482.562185327175</v>
      </c>
      <c r="M269">
        <f t="shared" si="43"/>
        <v>140.99539845424513</v>
      </c>
      <c r="N269" s="8">
        <f t="shared" si="44"/>
        <v>1.4082384430683261</v>
      </c>
      <c r="O269" s="1">
        <f>J269*$B$7/G269/1000*$B$12/8.314</f>
        <v>293.14999999999998</v>
      </c>
      <c r="P269">
        <f>IF(F269&gt;0,I269*$B$7/F269/1000*$B$14/8.314,0)</f>
        <v>373.15</v>
      </c>
      <c r="Q269">
        <f t="shared" si="45"/>
        <v>293.72121845966274</v>
      </c>
    </row>
    <row r="270" spans="2:17" x14ac:dyDescent="0.25">
      <c r="B270">
        <v>225</v>
      </c>
      <c r="C270">
        <f t="shared" si="37"/>
        <v>112500</v>
      </c>
      <c r="D270" s="1">
        <f t="shared" si="38"/>
        <v>373.15</v>
      </c>
      <c r="E270" s="1">
        <f t="shared" si="39"/>
        <v>0.29470979175897205</v>
      </c>
      <c r="F270" s="16">
        <f t="shared" si="40"/>
        <v>5.2902082410279383E-3</v>
      </c>
      <c r="G270" s="16">
        <f t="shared" si="46"/>
        <v>-0.69337642019739509</v>
      </c>
      <c r="H270" s="16">
        <f t="shared" si="47"/>
        <v>5.183015400028225E-5</v>
      </c>
      <c r="I270" s="8">
        <f>F270*1000/$B$14*8.314*$B$25/$B$7</f>
        <v>182155.14516681939</v>
      </c>
      <c r="J270" s="8">
        <f t="shared" si="48"/>
        <v>-11670794.586238416</v>
      </c>
      <c r="K270" s="8">
        <f t="shared" si="41"/>
        <v>-11488639.441071596</v>
      </c>
      <c r="L270" s="8">
        <f t="shared" si="42"/>
        <v>-4416.5373120480799</v>
      </c>
      <c r="M270">
        <f t="shared" si="43"/>
        <v>-138.66491800867897</v>
      </c>
      <c r="N270" s="8">
        <f t="shared" si="44"/>
        <v>-1.3874961173835458</v>
      </c>
      <c r="O270" s="1">
        <f>J270*$B$7/G270/1000*$B$12/8.314</f>
        <v>293.14999999999998</v>
      </c>
      <c r="P270">
        <f>IF(F270&gt;0,I270*$B$7/F270/1000*$B$14/8.314,0)</f>
        <v>373.15</v>
      </c>
      <c r="Q270">
        <f t="shared" si="45"/>
        <v>292.53493657927118</v>
      </c>
    </row>
    <row r="271" spans="2:17" x14ac:dyDescent="0.25">
      <c r="B271">
        <v>226</v>
      </c>
      <c r="C271">
        <f t="shared" si="37"/>
        <v>113000</v>
      </c>
      <c r="D271" s="1">
        <f t="shared" si="38"/>
        <v>373.15</v>
      </c>
      <c r="E271" s="1">
        <f t="shared" si="39"/>
        <v>0.29448825875055384</v>
      </c>
      <c r="F271" s="16">
        <f t="shared" si="40"/>
        <v>5.5117412494461449E-3</v>
      </c>
      <c r="G271" s="16">
        <f t="shared" si="46"/>
        <v>0.70478717353872478</v>
      </c>
      <c r="H271" s="16">
        <f t="shared" si="47"/>
        <v>1.6963954079664278E-4</v>
      </c>
      <c r="I271" s="8">
        <f>F271*1000/$B$14*8.314*$B$25/$B$7</f>
        <v>189783.08256911335</v>
      </c>
      <c r="J271" s="8">
        <f t="shared" si="48"/>
        <v>11862858.455792822</v>
      </c>
      <c r="K271" s="8">
        <f t="shared" si="41"/>
        <v>12052641.538361935</v>
      </c>
      <c r="L271" s="8">
        <f t="shared" si="42"/>
        <v>4485.3633074698319</v>
      </c>
      <c r="M271">
        <f t="shared" si="43"/>
        <v>140.99136261590428</v>
      </c>
      <c r="N271" s="8">
        <f t="shared" si="44"/>
        <v>1.4091184415428439</v>
      </c>
      <c r="O271" s="1">
        <f>J271*$B$7/G271/1000*$B$12/8.314</f>
        <v>293.14999999999998</v>
      </c>
      <c r="P271">
        <f>IF(F271&gt;0,I271*$B$7/F271/1000*$B$14/8.314,0)</f>
        <v>373.15</v>
      </c>
      <c r="Q271">
        <f t="shared" si="45"/>
        <v>293.77077991501255</v>
      </c>
    </row>
    <row r="272" spans="2:17" x14ac:dyDescent="0.25">
      <c r="B272">
        <v>227</v>
      </c>
      <c r="C272">
        <f t="shared" si="37"/>
        <v>113500</v>
      </c>
      <c r="D272" s="1">
        <f t="shared" si="38"/>
        <v>373.15</v>
      </c>
      <c r="E272" s="1">
        <f t="shared" si="39"/>
        <v>0.29426672574213558</v>
      </c>
      <c r="F272" s="16">
        <f t="shared" si="40"/>
        <v>5.7332742578644069E-3</v>
      </c>
      <c r="G272" s="16">
        <f t="shared" si="46"/>
        <v>-0.69339686267432477</v>
      </c>
      <c r="H272" s="16">
        <f t="shared" si="47"/>
        <v>5.2084819418832251E-5</v>
      </c>
      <c r="I272" s="8">
        <f>F272*1000/$B$14*8.314*$B$25/$B$7</f>
        <v>197411.0199714092</v>
      </c>
      <c r="J272" s="8">
        <f t="shared" si="48"/>
        <v>-11671138.670551253</v>
      </c>
      <c r="K272" s="8">
        <f t="shared" si="41"/>
        <v>-11473727.650579844</v>
      </c>
      <c r="L272" s="8">
        <f t="shared" si="42"/>
        <v>-4413.6948869697608</v>
      </c>
      <c r="M272">
        <f t="shared" si="43"/>
        <v>-138.66895557098118</v>
      </c>
      <c r="N272" s="8">
        <f t="shared" si="44"/>
        <v>-1.3866031432091033</v>
      </c>
      <c r="O272" s="1">
        <f>J272*$B$7/G272/1000*$B$12/8.314</f>
        <v>293.14999999999998</v>
      </c>
      <c r="P272">
        <f>IF(F272&gt;0,I272*$B$7/F272/1000*$B$14/8.314,0)</f>
        <v>373.15</v>
      </c>
      <c r="Q272">
        <f t="shared" si="45"/>
        <v>292.48301406624518</v>
      </c>
    </row>
    <row r="273" spans="2:17" x14ac:dyDescent="0.25">
      <c r="B273">
        <v>228</v>
      </c>
      <c r="C273">
        <f t="shared" si="37"/>
        <v>114000</v>
      </c>
      <c r="D273" s="1">
        <f t="shared" si="38"/>
        <v>373.15</v>
      </c>
      <c r="E273" s="1">
        <f t="shared" si="39"/>
        <v>0.29404519273371732</v>
      </c>
      <c r="F273" s="16">
        <f t="shared" si="40"/>
        <v>5.954807266282669E-3</v>
      </c>
      <c r="G273" s="16">
        <f t="shared" si="46"/>
        <v>0.70476684043753735</v>
      </c>
      <c r="H273" s="16">
        <f t="shared" si="47"/>
        <v>1.6945468040116627E-4</v>
      </c>
      <c r="I273" s="8">
        <f>F273*1000/$B$14*8.314*$B$25/$B$7</f>
        <v>205038.95737370502</v>
      </c>
      <c r="J273" s="8">
        <f t="shared" si="48"/>
        <v>11862516.212473974</v>
      </c>
      <c r="K273" s="8">
        <f t="shared" si="41"/>
        <v>12067555.169847678</v>
      </c>
      <c r="L273" s="8">
        <f t="shared" si="42"/>
        <v>4488.1606892107284</v>
      </c>
      <c r="M273">
        <f t="shared" si="43"/>
        <v>140.98725902358771</v>
      </c>
      <c r="N273" s="8">
        <f t="shared" si="44"/>
        <v>1.4099972649354926</v>
      </c>
      <c r="O273" s="1">
        <f>J273*$B$7/G273/1000*$B$12/8.314</f>
        <v>293.15000000000003</v>
      </c>
      <c r="P273">
        <f>IF(F273&gt;0,I273*$B$7/F273/1000*$B$14/8.314,0)</f>
        <v>373.15</v>
      </c>
      <c r="Q273">
        <f t="shared" si="45"/>
        <v>293.8202829199613</v>
      </c>
    </row>
    <row r="274" spans="2:17" x14ac:dyDescent="0.25">
      <c r="B274">
        <v>229</v>
      </c>
      <c r="C274">
        <f t="shared" si="37"/>
        <v>114500</v>
      </c>
      <c r="D274" s="1">
        <f t="shared" si="38"/>
        <v>373.15</v>
      </c>
      <c r="E274" s="1">
        <f t="shared" si="39"/>
        <v>0.29382365972529906</v>
      </c>
      <c r="F274" s="16">
        <f t="shared" si="40"/>
        <v>6.1763402747009311E-3</v>
      </c>
      <c r="G274" s="16">
        <f t="shared" si="46"/>
        <v>-0.69341671094947532</v>
      </c>
      <c r="H274" s="16">
        <f t="shared" si="47"/>
        <v>5.204835834249702E-5</v>
      </c>
      <c r="I274" s="8">
        <f>F274*1000/$B$14*8.314*$B$25/$B$7</f>
        <v>212666.89477600087</v>
      </c>
      <c r="J274" s="8">
        <f t="shared" si="48"/>
        <v>-11671472.753360283</v>
      </c>
      <c r="K274" s="8">
        <f t="shared" si="41"/>
        <v>-11458805.858584281</v>
      </c>
      <c r="L274" s="8">
        <f t="shared" si="42"/>
        <v>-4410.8487218959517</v>
      </c>
      <c r="M274">
        <f t="shared" si="43"/>
        <v>-138.67293251822656</v>
      </c>
      <c r="N274" s="8">
        <f t="shared" si="44"/>
        <v>-1.385708994080425</v>
      </c>
      <c r="O274" s="1">
        <f>J274*$B$7/G274/1000*$B$12/8.314</f>
        <v>293.15000000000003</v>
      </c>
      <c r="P274">
        <f>IF(F274&gt;0,I274*$B$7/F274/1000*$B$14/8.314,0)</f>
        <v>373.15</v>
      </c>
      <c r="Q274">
        <f t="shared" si="45"/>
        <v>292.43102707137109</v>
      </c>
    </row>
    <row r="275" spans="2:17" x14ac:dyDescent="0.25">
      <c r="B275">
        <v>230</v>
      </c>
      <c r="C275">
        <f t="shared" si="37"/>
        <v>115000</v>
      </c>
      <c r="D275" s="1">
        <f t="shared" si="38"/>
        <v>373.15</v>
      </c>
      <c r="E275" s="1">
        <f t="shared" si="39"/>
        <v>0.2936021267168808</v>
      </c>
      <c r="F275" s="16">
        <f t="shared" si="40"/>
        <v>6.3978732831191931E-3</v>
      </c>
      <c r="G275" s="16">
        <f t="shared" si="46"/>
        <v>0.70474587380221787</v>
      </c>
      <c r="H275" s="16">
        <f t="shared" si="47"/>
        <v>1.6956124261311486E-4</v>
      </c>
      <c r="I275" s="8">
        <f>F275*1000/$B$14*8.314*$B$25/$B$7</f>
        <v>220294.83217829675</v>
      </c>
      <c r="J275" s="8">
        <f t="shared" si="48"/>
        <v>11862163.305615807</v>
      </c>
      <c r="K275" s="8">
        <f t="shared" si="41"/>
        <v>12082458.137794103</v>
      </c>
      <c r="L275" s="8">
        <f t="shared" si="42"/>
        <v>4490.9543301694093</v>
      </c>
      <c r="M275">
        <f t="shared" si="43"/>
        <v>140.98308700896621</v>
      </c>
      <c r="N275" s="8">
        <f t="shared" si="44"/>
        <v>1.4108749131267486</v>
      </c>
      <c r="O275" s="1">
        <f>J275*$B$7/G275/1000*$B$12/8.314</f>
        <v>293.14999999999998</v>
      </c>
      <c r="P275">
        <f>IF(F275&gt;0,I275*$B$7/F275/1000*$B$14/8.314,0)</f>
        <v>373.15</v>
      </c>
      <c r="Q275">
        <f t="shared" si="45"/>
        <v>293.86972771292341</v>
      </c>
    </row>
    <row r="276" spans="2:17" x14ac:dyDescent="0.25">
      <c r="B276">
        <v>231</v>
      </c>
      <c r="C276">
        <f t="shared" si="37"/>
        <v>115500</v>
      </c>
      <c r="D276" s="1">
        <f t="shared" si="38"/>
        <v>373.15</v>
      </c>
      <c r="E276" s="1">
        <f t="shared" si="39"/>
        <v>0.29338059370846253</v>
      </c>
      <c r="F276" s="16">
        <f t="shared" si="40"/>
        <v>6.6194062915374552E-3</v>
      </c>
      <c r="G276" s="16">
        <f t="shared" si="46"/>
        <v>-0.69343596714395872</v>
      </c>
      <c r="H276" s="16">
        <f t="shared" si="47"/>
        <v>5.1720630383919435E-5</v>
      </c>
      <c r="I276" s="8">
        <f>F276*1000/$B$14*8.314*$B$25/$B$7</f>
        <v>227922.76958059261</v>
      </c>
      <c r="J276" s="8">
        <f t="shared" si="48"/>
        <v>-11671796.870367697</v>
      </c>
      <c r="K276" s="8">
        <f t="shared" si="41"/>
        <v>-11443874.100787103</v>
      </c>
      <c r="L276" s="8">
        <f t="shared" si="42"/>
        <v>-4407.9988163985063</v>
      </c>
      <c r="M276">
        <f t="shared" si="43"/>
        <v>-138.67684930271494</v>
      </c>
      <c r="N276" s="8">
        <f t="shared" si="44"/>
        <v>-1.3848136698630051</v>
      </c>
      <c r="O276" s="1">
        <f>J276*$B$7/G276/1000*$B$12/8.314</f>
        <v>293.14999999999992</v>
      </c>
      <c r="P276">
        <f>IF(F276&gt;0,I276*$B$7/F276/1000*$B$14/8.314,0)</f>
        <v>373.15</v>
      </c>
      <c r="Q276">
        <f t="shared" si="45"/>
        <v>292.37897534289823</v>
      </c>
    </row>
    <row r="277" spans="2:17" x14ac:dyDescent="0.25">
      <c r="B277">
        <v>232</v>
      </c>
      <c r="C277">
        <f t="shared" si="37"/>
        <v>116000</v>
      </c>
      <c r="D277" s="1">
        <f t="shared" si="38"/>
        <v>373.15</v>
      </c>
      <c r="E277" s="1">
        <f t="shared" si="39"/>
        <v>0.29315906070004427</v>
      </c>
      <c r="F277" s="16">
        <f t="shared" si="40"/>
        <v>6.8409392999557173E-3</v>
      </c>
      <c r="G277" s="16">
        <f t="shared" si="46"/>
        <v>0.70472427128099446</v>
      </c>
      <c r="H277" s="16">
        <f t="shared" si="47"/>
        <v>1.6995819139374157E-4</v>
      </c>
      <c r="I277" s="8">
        <f>F277*1000/$B$14*8.314*$B$25/$B$7</f>
        <v>235550.70698288846</v>
      </c>
      <c r="J277" s="8">
        <f t="shared" si="48"/>
        <v>11861799.695633698</v>
      </c>
      <c r="K277" s="8">
        <f t="shared" si="41"/>
        <v>12097350.402616587</v>
      </c>
      <c r="L277" s="8">
        <f t="shared" si="42"/>
        <v>4493.7442299090744</v>
      </c>
      <c r="M277">
        <f t="shared" si="43"/>
        <v>140.97884589447764</v>
      </c>
      <c r="N277" s="8">
        <f t="shared" si="44"/>
        <v>1.4117513859793871</v>
      </c>
      <c r="O277" s="1">
        <f>J277*$B$7/G277/1000*$B$12/8.314</f>
        <v>293.15000000000003</v>
      </c>
      <c r="P277">
        <f>IF(F277&gt;0,I277*$B$7/F277/1000*$B$14/8.314,0)</f>
        <v>373.15</v>
      </c>
      <c r="Q277">
        <f t="shared" si="45"/>
        <v>293.91911453210258</v>
      </c>
    </row>
    <row r="278" spans="2:17" x14ac:dyDescent="0.25">
      <c r="B278">
        <v>233</v>
      </c>
      <c r="C278">
        <f t="shared" si="37"/>
        <v>116500</v>
      </c>
      <c r="D278" s="1">
        <f t="shared" si="38"/>
        <v>373.15</v>
      </c>
      <c r="E278" s="1">
        <f t="shared" si="39"/>
        <v>0.29293752769162607</v>
      </c>
      <c r="F278" s="16">
        <f t="shared" si="40"/>
        <v>7.0624723083739238E-3</v>
      </c>
      <c r="G278" s="16">
        <f t="shared" si="46"/>
        <v>-0.69345463336498336</v>
      </c>
      <c r="H278" s="16">
        <f t="shared" si="47"/>
        <v>5.1101532502204235E-5</v>
      </c>
      <c r="I278" s="8">
        <f>F278*1000/$B$14*8.314*$B$25/$B$7</f>
        <v>243178.64438518236</v>
      </c>
      <c r="J278" s="8">
        <f t="shared" si="48"/>
        <v>-11672111.05704168</v>
      </c>
      <c r="K278" s="8">
        <f t="shared" si="41"/>
        <v>-11428932.412656497</v>
      </c>
      <c r="L278" s="8">
        <f t="shared" si="42"/>
        <v>-4405.1451699939371</v>
      </c>
      <c r="M278">
        <f t="shared" si="43"/>
        <v>-138.68070636649622</v>
      </c>
      <c r="N278" s="8">
        <f t="shared" si="44"/>
        <v>-1.3839171704049513</v>
      </c>
      <c r="O278" s="1">
        <f>J278*$B$7/G278/1000*$B$12/8.314</f>
        <v>293.14999999999998</v>
      </c>
      <c r="P278">
        <f>IF(F278&gt;0,I278*$B$7/F278/1000*$B$14/8.314,0)</f>
        <v>373.14999999999992</v>
      </c>
      <c r="Q278">
        <f t="shared" si="45"/>
        <v>292.32685862874627</v>
      </c>
    </row>
    <row r="279" spans="2:17" x14ac:dyDescent="0.25">
      <c r="B279">
        <v>234</v>
      </c>
      <c r="C279">
        <f t="shared" si="37"/>
        <v>117000</v>
      </c>
      <c r="D279" s="1">
        <f t="shared" si="38"/>
        <v>373.15</v>
      </c>
      <c r="E279" s="1">
        <f t="shared" si="39"/>
        <v>0.2927159946832078</v>
      </c>
      <c r="F279" s="16">
        <f t="shared" si="40"/>
        <v>7.2840053167921859E-3</v>
      </c>
      <c r="G279" s="16">
        <f t="shared" si="46"/>
        <v>0.70470203050682589</v>
      </c>
      <c r="H279" s="16">
        <f t="shared" si="47"/>
        <v>1.7064445143114351E-4</v>
      </c>
      <c r="I279" s="8">
        <f>F279*1000/$B$14*8.314*$B$25/$B$7</f>
        <v>250806.58178747821</v>
      </c>
      <c r="J279" s="8">
        <f t="shared" si="48"/>
        <v>11861425.342686007</v>
      </c>
      <c r="K279" s="8">
        <f t="shared" si="41"/>
        <v>12112231.924473485</v>
      </c>
      <c r="L279" s="8">
        <f t="shared" si="42"/>
        <v>4496.5303879365611</v>
      </c>
      <c r="M279">
        <f t="shared" si="43"/>
        <v>140.97453499165141</v>
      </c>
      <c r="N279" s="8">
        <f t="shared" si="44"/>
        <v>1.4126266833384762</v>
      </c>
      <c r="O279" s="1">
        <f>J279*$B$7/G279/1000*$B$12/8.314</f>
        <v>293.15000000000003</v>
      </c>
      <c r="P279">
        <f>IF(F279&gt;0,I279*$B$7/F279/1000*$B$14/8.314,0)</f>
        <v>373.15</v>
      </c>
      <c r="Q279">
        <f t="shared" si="45"/>
        <v>293.96844361549773</v>
      </c>
    </row>
    <row r="280" spans="2:17" x14ac:dyDescent="0.25">
      <c r="B280">
        <v>235</v>
      </c>
      <c r="C280">
        <f t="shared" si="37"/>
        <v>117500</v>
      </c>
      <c r="D280" s="1">
        <f t="shared" si="38"/>
        <v>373.15</v>
      </c>
      <c r="E280" s="1">
        <f t="shared" si="39"/>
        <v>0.29249446167478954</v>
      </c>
      <c r="F280" s="16">
        <f t="shared" si="40"/>
        <v>7.5055383252104479E-3</v>
      </c>
      <c r="G280" s="16">
        <f t="shared" si="46"/>
        <v>-0.69347271170589897</v>
      </c>
      <c r="H280" s="16">
        <f t="shared" si="47"/>
        <v>5.0191007516626855E-5</v>
      </c>
      <c r="I280" s="8">
        <f>F280*1000/$B$14*8.314*$B$25/$B$7</f>
        <v>258434.51918977406</v>
      </c>
      <c r="J280" s="8">
        <f t="shared" si="48"/>
        <v>-11672415.348617136</v>
      </c>
      <c r="K280" s="8">
        <f t="shared" si="41"/>
        <v>-11413980.829427361</v>
      </c>
      <c r="L280" s="8">
        <f t="shared" si="42"/>
        <v>-4402.2877821433667</v>
      </c>
      <c r="M280">
        <f t="shared" si="43"/>
        <v>-138.68450413967648</v>
      </c>
      <c r="N280" s="8">
        <f t="shared" si="44"/>
        <v>-1.3830194955369703</v>
      </c>
      <c r="O280" s="1">
        <f>J280*$B$7/G280/1000*$B$12/8.314</f>
        <v>293.14999999999998</v>
      </c>
      <c r="P280">
        <f>IF(F280&gt;0,I280*$B$7/F280/1000*$B$14/8.314,0)</f>
        <v>373.15</v>
      </c>
      <c r="Q280">
        <f t="shared" si="45"/>
        <v>292.27467667649802</v>
      </c>
    </row>
    <row r="281" spans="2:17" x14ac:dyDescent="0.25">
      <c r="B281">
        <v>236</v>
      </c>
      <c r="C281">
        <f t="shared" si="37"/>
        <v>118000</v>
      </c>
      <c r="D281" s="1">
        <f t="shared" si="38"/>
        <v>373.15</v>
      </c>
      <c r="E281" s="1">
        <f t="shared" si="39"/>
        <v>0.29227292866637128</v>
      </c>
      <c r="F281" s="16">
        <f t="shared" si="40"/>
        <v>7.72707133362871E-3</v>
      </c>
      <c r="G281" s="16">
        <f t="shared" si="46"/>
        <v>0.70467914909733942</v>
      </c>
      <c r="H281" s="16">
        <f t="shared" si="47"/>
        <v>1.7161889989939297E-4</v>
      </c>
      <c r="I281" s="8">
        <f>F281*1000/$B$14*8.314*$B$25/$B$7</f>
        <v>266062.45659207</v>
      </c>
      <c r="J281" s="8">
        <f t="shared" si="48"/>
        <v>11861040.206673039</v>
      </c>
      <c r="K281" s="8">
        <f t="shared" si="41"/>
        <v>12127102.663265109</v>
      </c>
      <c r="L281" s="8">
        <f t="shared" si="42"/>
        <v>4499.3128037023307</v>
      </c>
      <c r="M281">
        <f t="shared" si="43"/>
        <v>140.97015359944774</v>
      </c>
      <c r="N281" s="8">
        <f t="shared" si="44"/>
        <v>1.4135008050313738</v>
      </c>
      <c r="O281" s="1">
        <f>J281*$B$7/G281/1000*$B$12/8.314</f>
        <v>293.15000000000003</v>
      </c>
      <c r="P281">
        <f>IF(F281&gt;0,I281*$B$7/F281/1000*$B$14/8.314,0)</f>
        <v>373.15000000000009</v>
      </c>
      <c r="Q281">
        <f t="shared" si="45"/>
        <v>294.01771520090938</v>
      </c>
    </row>
    <row r="282" spans="2:17" x14ac:dyDescent="0.25">
      <c r="B282">
        <v>237</v>
      </c>
      <c r="C282">
        <f t="shared" si="37"/>
        <v>118500</v>
      </c>
      <c r="D282" s="1">
        <f t="shared" si="38"/>
        <v>373.15</v>
      </c>
      <c r="E282" s="1">
        <f t="shared" si="39"/>
        <v>0.29205139565795302</v>
      </c>
      <c r="F282" s="16">
        <f t="shared" si="40"/>
        <v>7.9486043420469721E-3</v>
      </c>
      <c r="G282" s="16">
        <f t="shared" si="46"/>
        <v>-0.69349020424624341</v>
      </c>
      <c r="H282" s="16">
        <f t="shared" si="47"/>
        <v>4.89890526032934E-5</v>
      </c>
      <c r="I282" s="8">
        <f>F282*1000/$B$14*8.314*$B$25/$B$7</f>
        <v>273690.39399436576</v>
      </c>
      <c r="J282" s="8">
        <f t="shared" si="48"/>
        <v>-11672709.780096496</v>
      </c>
      <c r="K282" s="8">
        <f t="shared" si="41"/>
        <v>-11399019.386102131</v>
      </c>
      <c r="L282" s="8">
        <f t="shared" si="42"/>
        <v>-4399.4266522525077</v>
      </c>
      <c r="M282">
        <f t="shared" si="43"/>
        <v>-138.68824303872802</v>
      </c>
      <c r="N282" s="8">
        <f t="shared" si="44"/>
        <v>-1.3821206450723615</v>
      </c>
      <c r="O282" s="1">
        <f>J282*$B$7/G282/1000*$B$12/8.314</f>
        <v>293.14999999999998</v>
      </c>
      <c r="P282">
        <f>IF(F282&gt;0,I282*$B$7/F282/1000*$B$14/8.314,0)</f>
        <v>373.15</v>
      </c>
      <c r="Q282">
        <f t="shared" si="45"/>
        <v>292.22242923339348</v>
      </c>
    </row>
    <row r="283" spans="2:17" x14ac:dyDescent="0.25">
      <c r="B283">
        <v>238</v>
      </c>
      <c r="C283">
        <f t="shared" si="37"/>
        <v>119000</v>
      </c>
      <c r="D283" s="1">
        <f t="shared" si="38"/>
        <v>373.15</v>
      </c>
      <c r="E283" s="1">
        <f t="shared" si="39"/>
        <v>0.29182986264953475</v>
      </c>
      <c r="F283" s="16">
        <f t="shared" si="40"/>
        <v>8.1701373504652341E-3</v>
      </c>
      <c r="G283" s="16">
        <f t="shared" si="46"/>
        <v>0.70465562465477283</v>
      </c>
      <c r="H283" s="16">
        <f t="shared" si="47"/>
        <v>1.7288035830470734E-4</v>
      </c>
      <c r="I283" s="8">
        <f>F283*1000/$B$14*8.314*$B$25/$B$7</f>
        <v>281318.33139666164</v>
      </c>
      <c r="J283" s="8">
        <f t="shared" si="48"/>
        <v>11860644.247236069</v>
      </c>
      <c r="K283" s="8">
        <f t="shared" si="41"/>
        <v>12141962.578632731</v>
      </c>
      <c r="L283" s="8">
        <f t="shared" si="42"/>
        <v>4502.0914766004462</v>
      </c>
      <c r="M283">
        <f t="shared" si="43"/>
        <v>140.9657010026155</v>
      </c>
      <c r="N283" s="8">
        <f t="shared" si="44"/>
        <v>1.4143737508677185</v>
      </c>
      <c r="O283" s="1">
        <f>J283*$B$7/G283/1000*$B$12/8.314</f>
        <v>293.15000000000003</v>
      </c>
      <c r="P283">
        <f>IF(F283&gt;0,I283*$B$7/F283/1000*$B$14/8.314,0)</f>
        <v>373.15</v>
      </c>
      <c r="Q283">
        <f t="shared" si="45"/>
        <v>294.06692952594551</v>
      </c>
    </row>
    <row r="284" spans="2:17" x14ac:dyDescent="0.25">
      <c r="B284">
        <v>239</v>
      </c>
      <c r="C284">
        <f t="shared" si="37"/>
        <v>119500</v>
      </c>
      <c r="D284" s="1">
        <f t="shared" si="38"/>
        <v>373.15</v>
      </c>
      <c r="E284" s="1">
        <f t="shared" si="39"/>
        <v>0.29160832964111649</v>
      </c>
      <c r="F284" s="16">
        <f t="shared" si="40"/>
        <v>8.3916703588834962E-3</v>
      </c>
      <c r="G284" s="16">
        <f t="shared" si="46"/>
        <v>-0.69350711305178403</v>
      </c>
      <c r="H284" s="16">
        <f t="shared" si="47"/>
        <v>4.749572776872879E-5</v>
      </c>
      <c r="I284" s="8">
        <f>F284*1000/$B$14*8.314*$B$25/$B$7</f>
        <v>288946.26879895752</v>
      </c>
      <c r="J284" s="8">
        <f t="shared" si="48"/>
        <v>-11672994.386250405</v>
      </c>
      <c r="K284" s="8">
        <f t="shared" si="41"/>
        <v>-11384048.117451448</v>
      </c>
      <c r="L284" s="8">
        <f t="shared" si="42"/>
        <v>-4396.5617796715978</v>
      </c>
      <c r="M284">
        <f t="shared" si="43"/>
        <v>-138.69192346480307</v>
      </c>
      <c r="N284" s="8">
        <f t="shared" si="44"/>
        <v>-1.3812206188069958</v>
      </c>
      <c r="O284" s="1">
        <f>J284*$B$7/G284/1000*$B$12/8.314</f>
        <v>293.14999999999998</v>
      </c>
      <c r="P284">
        <f>IF(F284&gt;0,I284*$B$7/F284/1000*$B$14/8.314,0)</f>
        <v>373.15000000000003</v>
      </c>
      <c r="Q284">
        <f t="shared" si="45"/>
        <v>292.17011604632359</v>
      </c>
    </row>
    <row r="285" spans="2:17" x14ac:dyDescent="0.25">
      <c r="B285">
        <v>240</v>
      </c>
      <c r="C285">
        <f t="shared" si="37"/>
        <v>120000</v>
      </c>
      <c r="D285" s="1">
        <f t="shared" si="38"/>
        <v>373.15</v>
      </c>
      <c r="E285" s="1">
        <f t="shared" si="39"/>
        <v>0.29138679663269829</v>
      </c>
      <c r="F285" s="16">
        <f t="shared" si="40"/>
        <v>8.6132033673017028E-3</v>
      </c>
      <c r="G285" s="16">
        <f t="shared" si="46"/>
        <v>0.7046314547659116</v>
      </c>
      <c r="H285" s="16">
        <f t="shared" si="47"/>
        <v>1.7442758442475642E-4</v>
      </c>
      <c r="I285" s="8">
        <f>F285*1000/$B$14*8.314*$B$25/$B$7</f>
        <v>296574.20620125142</v>
      </c>
      <c r="J285" s="8">
        <f t="shared" si="48"/>
        <v>11860237.423756275</v>
      </c>
      <c r="K285" s="8">
        <f t="shared" si="41"/>
        <v>12156811.629957527</v>
      </c>
      <c r="L285" s="8">
        <f t="shared" si="42"/>
        <v>4504.866405968547</v>
      </c>
      <c r="M285">
        <f t="shared" si="43"/>
        <v>140.96117647006727</v>
      </c>
      <c r="N285" s="8">
        <f t="shared" si="44"/>
        <v>1.4152455206394241</v>
      </c>
      <c r="O285" s="1">
        <f>J285*$B$7/G285/1000*$B$12/8.314</f>
        <v>293.15000000000003</v>
      </c>
      <c r="P285">
        <f>IF(F285&gt;0,I285*$B$7/F285/1000*$B$14/8.314,0)</f>
        <v>373.15</v>
      </c>
      <c r="Q285">
        <f t="shared" si="45"/>
        <v>294.11608682802847</v>
      </c>
    </row>
    <row r="286" spans="2:17" x14ac:dyDescent="0.25">
      <c r="B286">
        <v>241</v>
      </c>
      <c r="C286">
        <f t="shared" si="37"/>
        <v>120500</v>
      </c>
      <c r="D286" s="1">
        <f t="shared" si="38"/>
        <v>373.15</v>
      </c>
      <c r="E286" s="1">
        <f t="shared" si="39"/>
        <v>0.29116526362428002</v>
      </c>
      <c r="F286" s="16">
        <f t="shared" si="40"/>
        <v>8.8347363757199648E-3</v>
      </c>
      <c r="G286" s="16">
        <f t="shared" si="46"/>
        <v>-0.69352344017456269</v>
      </c>
      <c r="H286" s="16">
        <f t="shared" si="47"/>
        <v>4.5711164291304882E-5</v>
      </c>
      <c r="I286" s="8">
        <f>F286*1000/$B$14*8.314*$B$25/$B$7</f>
        <v>304202.1436035473</v>
      </c>
      <c r="J286" s="8">
        <f t="shared" si="48"/>
        <v>-11673269.201618483</v>
      </c>
      <c r="K286" s="8">
        <f t="shared" si="41"/>
        <v>-11369067.058014937</v>
      </c>
      <c r="L286" s="8">
        <f t="shared" si="42"/>
        <v>-4393.6931636953686</v>
      </c>
      <c r="M286">
        <f t="shared" si="43"/>
        <v>-138.69554580205428</v>
      </c>
      <c r="N286" s="8">
        <f t="shared" si="44"/>
        <v>-1.3803194165193067</v>
      </c>
      <c r="O286" s="1">
        <f>J286*$B$7/G286/1000*$B$12/8.314</f>
        <v>293.14999999999998</v>
      </c>
      <c r="P286">
        <f>IF(F286&gt;0,I286*$B$7/F286/1000*$B$14/8.314,0)</f>
        <v>373.15</v>
      </c>
      <c r="Q286">
        <f t="shared" si="45"/>
        <v>292.11773686182318</v>
      </c>
    </row>
    <row r="287" spans="2:17" x14ac:dyDescent="0.25">
      <c r="B287">
        <v>242</v>
      </c>
      <c r="C287">
        <f t="shared" si="37"/>
        <v>121000</v>
      </c>
      <c r="D287" s="1">
        <f t="shared" si="38"/>
        <v>373.15</v>
      </c>
      <c r="E287" s="1">
        <f t="shared" si="39"/>
        <v>0.29094373061586176</v>
      </c>
      <c r="F287" s="16">
        <f t="shared" si="40"/>
        <v>9.0562693841382269E-3</v>
      </c>
      <c r="G287" s="16">
        <f t="shared" si="46"/>
        <v>0.7046066370020263</v>
      </c>
      <c r="H287" s="16">
        <f t="shared" si="47"/>
        <v>1.7625926435058809E-4</v>
      </c>
      <c r="I287" s="8">
        <f>F287*1000/$B$14*8.314*$B$25/$B$7</f>
        <v>311830.08100584312</v>
      </c>
      <c r="J287" s="8">
        <f t="shared" si="48"/>
        <v>11859819.695353696</v>
      </c>
      <c r="K287" s="8">
        <f t="shared" si="41"/>
        <v>12171649.776359539</v>
      </c>
      <c r="L287" s="8">
        <f t="shared" si="42"/>
        <v>4507.6375910878241</v>
      </c>
      <c r="M287">
        <f t="shared" si="43"/>
        <v>140.95657925327538</v>
      </c>
      <c r="N287" s="8">
        <f t="shared" si="44"/>
        <v>1.41611611412067</v>
      </c>
      <c r="O287" s="1">
        <f>J287*$B$7/G287/1000*$B$12/8.314</f>
        <v>293.14999999999998</v>
      </c>
      <c r="P287">
        <f>IF(F287&gt;0,I287*$B$7/F287/1000*$B$14/8.314,0)</f>
        <v>373.15</v>
      </c>
      <c r="Q287">
        <f t="shared" si="45"/>
        <v>294.16518734440012</v>
      </c>
    </row>
    <row r="288" spans="2:17" x14ac:dyDescent="0.25">
      <c r="B288">
        <v>243</v>
      </c>
      <c r="C288">
        <f t="shared" si="37"/>
        <v>121500</v>
      </c>
      <c r="D288" s="1">
        <f t="shared" si="38"/>
        <v>373.15</v>
      </c>
      <c r="E288" s="1">
        <f t="shared" si="39"/>
        <v>0.2907221976074435</v>
      </c>
      <c r="F288" s="16">
        <f t="shared" si="40"/>
        <v>9.277802392556489E-3</v>
      </c>
      <c r="G288" s="16">
        <f t="shared" si="46"/>
        <v>-0.69353918765293843</v>
      </c>
      <c r="H288" s="16">
        <f t="shared" si="47"/>
        <v>4.363557312104388E-5</v>
      </c>
      <c r="I288" s="8">
        <f>F288*1000/$B$14*8.314*$B$25/$B$7</f>
        <v>319458.01840813895</v>
      </c>
      <c r="J288" s="8">
        <f t="shared" si="48"/>
        <v>-11673534.260510048</v>
      </c>
      <c r="K288" s="8">
        <f t="shared" si="41"/>
        <v>-11354076.24210191</v>
      </c>
      <c r="L288" s="8">
        <f t="shared" si="42"/>
        <v>-4390.8208035629923</v>
      </c>
      <c r="M288">
        <f t="shared" si="43"/>
        <v>-138.69911041596347</v>
      </c>
      <c r="N288" s="8">
        <f t="shared" si="44"/>
        <v>-1.3794170379702728</v>
      </c>
      <c r="O288" s="1">
        <f>J288*$B$7/G288/1000*$B$12/8.314</f>
        <v>293.14999999999998</v>
      </c>
      <c r="P288">
        <f>IF(F288&gt;0,I288*$B$7/F288/1000*$B$14/8.314,0)</f>
        <v>373.15</v>
      </c>
      <c r="Q288">
        <f t="shared" si="45"/>
        <v>292.06529142606507</v>
      </c>
    </row>
    <row r="289" spans="2:17" x14ac:dyDescent="0.25">
      <c r="B289">
        <v>244</v>
      </c>
      <c r="C289">
        <f t="shared" si="37"/>
        <v>122000</v>
      </c>
      <c r="D289" s="1">
        <f t="shared" si="38"/>
        <v>373.15</v>
      </c>
      <c r="E289" s="1">
        <f t="shared" si="39"/>
        <v>0.29050066459902524</v>
      </c>
      <c r="F289" s="16">
        <f t="shared" si="40"/>
        <v>9.499335400974751E-3</v>
      </c>
      <c r="G289" s="16">
        <f t="shared" si="46"/>
        <v>0.70458116891881262</v>
      </c>
      <c r="H289" s="16">
        <f t="shared" si="47"/>
        <v>1.7837400463935511E-4</v>
      </c>
      <c r="I289" s="8">
        <f>F289*1000/$B$14*8.314*$B$25/$B$7</f>
        <v>327085.95581043477</v>
      </c>
      <c r="J289" s="8">
        <f t="shared" si="48"/>
        <v>11859391.020886214</v>
      </c>
      <c r="K289" s="8">
        <f t="shared" si="41"/>
        <v>12186476.97669665</v>
      </c>
      <c r="L289" s="8">
        <f t="shared" si="42"/>
        <v>4510.4050311829951</v>
      </c>
      <c r="M289">
        <f t="shared" si="43"/>
        <v>140.95190858469039</v>
      </c>
      <c r="N289" s="8">
        <f t="shared" si="44"/>
        <v>1.4169855310678938</v>
      </c>
      <c r="O289" s="1">
        <f>J289*$B$7/G289/1000*$B$12/8.314</f>
        <v>293.14999999999998</v>
      </c>
      <c r="P289">
        <f>IF(F289&gt;0,I289*$B$7/F289/1000*$B$14/8.314,0)</f>
        <v>373.14999999999992</v>
      </c>
      <c r="Q289">
        <f t="shared" si="45"/>
        <v>294.21423131212902</v>
      </c>
    </row>
    <row r="290" spans="2:17" x14ac:dyDescent="0.25">
      <c r="B290">
        <v>245</v>
      </c>
      <c r="C290">
        <f t="shared" si="37"/>
        <v>122500</v>
      </c>
      <c r="D290" s="1">
        <f t="shared" si="38"/>
        <v>373.15</v>
      </c>
      <c r="E290" s="1">
        <f t="shared" si="39"/>
        <v>0.29027913159060698</v>
      </c>
      <c r="F290" s="16">
        <f t="shared" si="40"/>
        <v>9.7208684093930131E-3</v>
      </c>
      <c r="G290" s="16">
        <f t="shared" si="46"/>
        <v>-0.69355435751162919</v>
      </c>
      <c r="H290" s="16">
        <f t="shared" si="47"/>
        <v>4.1269253228011504E-5</v>
      </c>
      <c r="I290" s="8">
        <f>F290*1000/$B$14*8.314*$B$25/$B$7</f>
        <v>334713.89321273071</v>
      </c>
      <c r="J290" s="8">
        <f t="shared" si="48"/>
        <v>-11673789.597004807</v>
      </c>
      <c r="K290" s="8">
        <f t="shared" si="41"/>
        <v>-11339075.703792077</v>
      </c>
      <c r="L290" s="8">
        <f t="shared" si="42"/>
        <v>-4387.9446984580263</v>
      </c>
      <c r="M290">
        <f t="shared" si="43"/>
        <v>-138.70261765168024</v>
      </c>
      <c r="N290" s="8">
        <f t="shared" si="44"/>
        <v>-1.3785134829034016</v>
      </c>
      <c r="O290" s="1">
        <f>J290*$B$7/G290/1000*$B$12/8.314</f>
        <v>293.14999999999992</v>
      </c>
      <c r="P290">
        <f>IF(F290&gt;0,I290*$B$7/F290/1000*$B$14/8.314,0)</f>
        <v>373.15000000000003</v>
      </c>
      <c r="Q290">
        <f t="shared" si="45"/>
        <v>292.01277948485318</v>
      </c>
    </row>
    <row r="291" spans="2:17" x14ac:dyDescent="0.25">
      <c r="B291">
        <v>246</v>
      </c>
      <c r="C291">
        <f t="shared" si="37"/>
        <v>123000</v>
      </c>
      <c r="D291" s="1">
        <f t="shared" si="38"/>
        <v>373.15</v>
      </c>
      <c r="E291" s="1">
        <f t="shared" si="39"/>
        <v>0.29005759858218871</v>
      </c>
      <c r="F291" s="16">
        <f t="shared" si="40"/>
        <v>9.9424014178112752E-3</v>
      </c>
      <c r="G291" s="16">
        <f t="shared" si="46"/>
        <v>0.70455504805632407</v>
      </c>
      <c r="H291" s="16">
        <f t="shared" si="47"/>
        <v>1.8077032458934522E-4</v>
      </c>
      <c r="I291" s="8">
        <f>F291*1000/$B$14*8.314*$B$25/$B$7</f>
        <v>342341.83061502659</v>
      </c>
      <c r="J291" s="8">
        <f t="shared" si="48"/>
        <v>11858951.358948428</v>
      </c>
      <c r="K291" s="8">
        <f t="shared" si="41"/>
        <v>12201293.189563455</v>
      </c>
      <c r="L291" s="8">
        <f t="shared" si="42"/>
        <v>4513.1687254222616</v>
      </c>
      <c r="M291">
        <f t="shared" si="43"/>
        <v>140.94716367618267</v>
      </c>
      <c r="N291" s="8">
        <f t="shared" si="44"/>
        <v>1.4178537712197787</v>
      </c>
      <c r="O291" s="1">
        <f>J291*$B$7/G291/1000*$B$12/8.314</f>
        <v>293.14999999999998</v>
      </c>
      <c r="P291">
        <f>IF(F291&gt;0,I291*$B$7/F291/1000*$B$14/8.314,0)</f>
        <v>373.15000000000003</v>
      </c>
      <c r="Q291">
        <f t="shared" si="45"/>
        <v>294.26321896811567</v>
      </c>
    </row>
    <row r="292" spans="2:17" x14ac:dyDescent="0.25">
      <c r="B292">
        <v>247</v>
      </c>
      <c r="C292">
        <f t="shared" si="37"/>
        <v>123500</v>
      </c>
      <c r="D292" s="1">
        <f t="shared" si="38"/>
        <v>373.15</v>
      </c>
      <c r="E292" s="1">
        <f t="shared" si="39"/>
        <v>0.28983606557377051</v>
      </c>
      <c r="F292" s="16">
        <f t="shared" si="40"/>
        <v>1.0163934426229482E-2</v>
      </c>
      <c r="G292" s="16">
        <f t="shared" si="46"/>
        <v>-0.69356895176175137</v>
      </c>
      <c r="H292" s="16">
        <f t="shared" si="47"/>
        <v>3.8612599886488075E-5</v>
      </c>
      <c r="I292" s="8">
        <f>F292*1000/$B$14*8.314*$B$25/$B$7</f>
        <v>349969.76801732043</v>
      </c>
      <c r="J292" s="8">
        <f t="shared" si="48"/>
        <v>-11674035.244953534</v>
      </c>
      <c r="K292" s="8">
        <f t="shared" si="41"/>
        <v>-11324065.476936214</v>
      </c>
      <c r="L292" s="8">
        <f t="shared" si="42"/>
        <v>-4385.0648475083572</v>
      </c>
      <c r="M292">
        <f t="shared" si="43"/>
        <v>-138.70606783237298</v>
      </c>
      <c r="N292" s="8">
        <f t="shared" si="44"/>
        <v>-1.3776087510447101</v>
      </c>
      <c r="O292" s="1">
        <f>J292*$B$7/G292/1000*$B$12/8.314</f>
        <v>293.14999999999998</v>
      </c>
      <c r="P292">
        <f>IF(F292&gt;0,I292*$B$7/F292/1000*$B$14/8.314,0)</f>
        <v>373.14999999999992</v>
      </c>
      <c r="Q292">
        <f t="shared" si="45"/>
        <v>291.96020078361647</v>
      </c>
    </row>
    <row r="293" spans="2:17" x14ac:dyDescent="0.25">
      <c r="B293">
        <v>248</v>
      </c>
      <c r="C293">
        <f t="shared" si="37"/>
        <v>124000</v>
      </c>
      <c r="D293" s="1">
        <f t="shared" si="38"/>
        <v>373.15</v>
      </c>
      <c r="E293" s="1">
        <f t="shared" si="39"/>
        <v>0.28961453256535225</v>
      </c>
      <c r="F293" s="16">
        <f t="shared" si="40"/>
        <v>1.0385467434647744E-2</v>
      </c>
      <c r="G293" s="16">
        <f t="shared" si="46"/>
        <v>0.70452827193890921</v>
      </c>
      <c r="H293" s="16">
        <f t="shared" si="47"/>
        <v>1.8344664864784754E-4</v>
      </c>
      <c r="I293" s="8">
        <f>F293*1000/$B$14*8.314*$B$25/$B$7</f>
        <v>357597.70541961631</v>
      </c>
      <c r="J293" s="8">
        <f t="shared" si="48"/>
        <v>11858500.66787059</v>
      </c>
      <c r="K293" s="8">
        <f t="shared" si="41"/>
        <v>12216098.373290207</v>
      </c>
      <c r="L293" s="8">
        <f t="shared" si="42"/>
        <v>4515.9286729172763</v>
      </c>
      <c r="M293">
        <f t="shared" si="43"/>
        <v>140.94234371751142</v>
      </c>
      <c r="N293" s="8">
        <f t="shared" si="44"/>
        <v>1.4187208342972419</v>
      </c>
      <c r="O293" s="1">
        <f>J293*$B$7/G293/1000*$B$12/8.314</f>
        <v>293.14999999999998</v>
      </c>
      <c r="P293">
        <f>IF(F293&gt;0,I293*$B$7/F293/1000*$B$14/8.314,0)</f>
        <v>373.15</v>
      </c>
      <c r="Q293">
        <f t="shared" si="45"/>
        <v>294.31215054909956</v>
      </c>
    </row>
    <row r="294" spans="2:17" x14ac:dyDescent="0.25">
      <c r="B294">
        <v>249</v>
      </c>
      <c r="C294">
        <f t="shared" si="37"/>
        <v>124500</v>
      </c>
      <c r="D294" s="1">
        <f t="shared" si="38"/>
        <v>373.15</v>
      </c>
      <c r="E294" s="1">
        <f t="shared" si="39"/>
        <v>0.28939299955693398</v>
      </c>
      <c r="F294" s="16">
        <f t="shared" si="40"/>
        <v>1.0607000443066006E-2</v>
      </c>
      <c r="G294" s="16">
        <f t="shared" si="46"/>
        <v>-0.69358297240086331</v>
      </c>
      <c r="H294" s="16">
        <f t="shared" si="47"/>
        <v>3.5666112883331325E-5</v>
      </c>
      <c r="I294" s="8">
        <f>F294*1000/$B$14*8.314*$B$25/$B$7</f>
        <v>365225.64282191213</v>
      </c>
      <c r="J294" s="8">
        <f t="shared" si="48"/>
        <v>-11674271.23797879</v>
      </c>
      <c r="K294" s="8">
        <f t="shared" si="41"/>
        <v>-11309045.595156878</v>
      </c>
      <c r="L294" s="8">
        <f t="shared" si="42"/>
        <v>-4382.1812497861447</v>
      </c>
      <c r="M294">
        <f t="shared" si="43"/>
        <v>-138.70946125759599</v>
      </c>
      <c r="N294" s="8">
        <f t="shared" si="44"/>
        <v>-1.376702842102709</v>
      </c>
      <c r="O294" s="1">
        <f>J294*$B$7/G294/1000*$B$12/8.314</f>
        <v>293.15000000000003</v>
      </c>
      <c r="P294">
        <f>IF(F294&gt;0,I294*$B$7/F294/1000*$B$14/8.314,0)</f>
        <v>373.15</v>
      </c>
      <c r="Q294">
        <f t="shared" si="45"/>
        <v>291.90755506740186</v>
      </c>
    </row>
    <row r="295" spans="2:17" x14ac:dyDescent="0.25">
      <c r="B295">
        <v>250</v>
      </c>
      <c r="C295">
        <f t="shared" si="37"/>
        <v>125000</v>
      </c>
      <c r="D295" s="1">
        <f t="shared" si="38"/>
        <v>373.15</v>
      </c>
      <c r="E295" s="1">
        <f t="shared" si="39"/>
        <v>0.28917146654851572</v>
      </c>
      <c r="F295" s="16">
        <f t="shared" si="40"/>
        <v>1.0828533451484268E-2</v>
      </c>
      <c r="G295" s="16">
        <f t="shared" si="46"/>
        <v>0.70450083807514607</v>
      </c>
      <c r="H295" s="16">
        <f t="shared" si="47"/>
        <v>1.8640129896407842E-4</v>
      </c>
      <c r="I295" s="8">
        <f>F295*1000/$B$14*8.314*$B$25/$B$7</f>
        <v>372853.58022420801</v>
      </c>
      <c r="J295" s="8">
        <f t="shared" si="48"/>
        <v>11858038.905717509</v>
      </c>
      <c r="K295" s="8">
        <f t="shared" si="41"/>
        <v>12230892.485941717</v>
      </c>
      <c r="L295" s="8">
        <f t="shared" si="42"/>
        <v>4518.684872723109</v>
      </c>
      <c r="M295">
        <f t="shared" si="43"/>
        <v>140.93744787482203</v>
      </c>
      <c r="N295" s="8">
        <f t="shared" si="44"/>
        <v>1.4195867200034249</v>
      </c>
      <c r="O295" s="1">
        <f>J295*$B$7/G295/1000*$B$12/8.314</f>
        <v>293.15000000000003</v>
      </c>
      <c r="P295">
        <f>IF(F295&gt;0,I295*$B$7/F295/1000*$B$14/8.314,0)</f>
        <v>373.15</v>
      </c>
      <c r="Q295">
        <f t="shared" si="45"/>
        <v>294.3610262916647</v>
      </c>
    </row>
    <row r="296" spans="2:17" x14ac:dyDescent="0.25">
      <c r="B296">
        <v>251</v>
      </c>
      <c r="C296">
        <f t="shared" si="37"/>
        <v>125500</v>
      </c>
      <c r="D296" s="1">
        <f t="shared" si="38"/>
        <v>373.15</v>
      </c>
      <c r="E296" s="1">
        <f t="shared" si="39"/>
        <v>0.28894993354009746</v>
      </c>
      <c r="F296" s="16">
        <f t="shared" si="40"/>
        <v>1.105006645990253E-2</v>
      </c>
      <c r="G296" s="16">
        <f t="shared" si="46"/>
        <v>-0.69359642141300126</v>
      </c>
      <c r="H296" s="16">
        <f t="shared" si="47"/>
        <v>3.2430404635614904E-5</v>
      </c>
      <c r="I296" s="8">
        <f>F296*1000/$B$14*8.314*$B$25/$B$7</f>
        <v>380481.51762650383</v>
      </c>
      <c r="J296" s="8">
        <f t="shared" si="48"/>
        <v>-11674497.609475538</v>
      </c>
      <c r="K296" s="8">
        <f t="shared" si="41"/>
        <v>-11294016.091849035</v>
      </c>
      <c r="L296" s="8">
        <f t="shared" si="42"/>
        <v>-4379.2939043077513</v>
      </c>
      <c r="M296">
        <f t="shared" si="43"/>
        <v>-138.71279820167311</v>
      </c>
      <c r="N296" s="8">
        <f t="shared" si="44"/>
        <v>-1.3757957557683793</v>
      </c>
      <c r="O296" s="1">
        <f>J296*$B$7/G296/1000*$B$12/8.314</f>
        <v>293.15000000000003</v>
      </c>
      <c r="P296">
        <f>IF(F296&gt;0,I296*$B$7/F296/1000*$B$14/8.314,0)</f>
        <v>373.14999999999992</v>
      </c>
      <c r="Q296">
        <f t="shared" si="45"/>
        <v>291.85484208086797</v>
      </c>
    </row>
    <row r="297" spans="2:17" x14ac:dyDescent="0.25">
      <c r="B297">
        <v>252</v>
      </c>
      <c r="C297">
        <f t="shared" si="37"/>
        <v>126000</v>
      </c>
      <c r="D297" s="1">
        <f t="shared" si="38"/>
        <v>373.15</v>
      </c>
      <c r="E297" s="1">
        <f t="shared" si="39"/>
        <v>0.2887284005316792</v>
      </c>
      <c r="F297" s="16">
        <f t="shared" si="40"/>
        <v>1.1271599468320792E-2</v>
      </c>
      <c r="G297" s="16">
        <f t="shared" si="46"/>
        <v>0.7044727439577736</v>
      </c>
      <c r="H297" s="16">
        <f t="shared" si="47"/>
        <v>1.8963248810106685E-4</v>
      </c>
      <c r="I297" s="8">
        <f>F297*1000/$B$14*8.314*$B$25/$B$7</f>
        <v>388109.45502879971</v>
      </c>
      <c r="J297" s="8">
        <f t="shared" si="48"/>
        <v>11857566.030287387</v>
      </c>
      <c r="K297" s="8">
        <f t="shared" si="41"/>
        <v>12245675.485316187</v>
      </c>
      <c r="L297" s="8">
        <f t="shared" si="42"/>
        <v>4521.4373238381904</v>
      </c>
      <c r="M297">
        <f t="shared" si="43"/>
        <v>140.93247528917493</v>
      </c>
      <c r="N297" s="8">
        <f t="shared" si="44"/>
        <v>1.4204514280236753</v>
      </c>
      <c r="O297" s="1">
        <f>J297*$B$7/G297/1000*$B$12/8.314</f>
        <v>293.14999999999998</v>
      </c>
      <c r="P297">
        <f>IF(F297&gt;0,I297*$B$7/F297/1000*$B$14/8.314,0)</f>
        <v>373.15</v>
      </c>
      <c r="Q297">
        <f t="shared" si="45"/>
        <v>294.40984643224601</v>
      </c>
    </row>
    <row r="298" spans="2:17" x14ac:dyDescent="0.25">
      <c r="B298">
        <v>253</v>
      </c>
      <c r="C298">
        <f t="shared" si="37"/>
        <v>126500</v>
      </c>
      <c r="D298" s="1">
        <f t="shared" si="38"/>
        <v>373.15</v>
      </c>
      <c r="E298" s="1">
        <f t="shared" si="39"/>
        <v>0.28850686752326093</v>
      </c>
      <c r="F298" s="16">
        <f t="shared" si="40"/>
        <v>1.1493132476739054E-2</v>
      </c>
      <c r="G298" s="16">
        <f t="shared" si="46"/>
        <v>-0.69360930076872096</v>
      </c>
      <c r="H298" s="16">
        <f t="shared" si="47"/>
        <v>2.890620820392327E-5</v>
      </c>
      <c r="I298" s="8">
        <f>F298*1000/$B$14*8.314*$B$25/$B$7</f>
        <v>395737.39243109559</v>
      </c>
      <c r="J298" s="8">
        <f t="shared" si="48"/>
        <v>-11674714.392611839</v>
      </c>
      <c r="K298" s="8">
        <f t="shared" si="41"/>
        <v>-11278977.000180744</v>
      </c>
      <c r="L298" s="8">
        <f t="shared" si="42"/>
        <v>-4376.4028100336845</v>
      </c>
      <c r="M298">
        <f t="shared" si="43"/>
        <v>-138.7160789121034</v>
      </c>
      <c r="N298" s="8">
        <f t="shared" si="44"/>
        <v>-1.374887491715155</v>
      </c>
      <c r="O298" s="1">
        <f>J298*$B$7/G298/1000*$B$12/8.314</f>
        <v>293.14999999999998</v>
      </c>
      <c r="P298">
        <f>IF(F298&gt;0,I298*$B$7/F298/1000*$B$14/8.314,0)</f>
        <v>373.15000000000003</v>
      </c>
      <c r="Q298">
        <f t="shared" si="45"/>
        <v>291.80206156827887</v>
      </c>
    </row>
    <row r="299" spans="2:17" x14ac:dyDescent="0.25">
      <c r="B299">
        <v>254</v>
      </c>
      <c r="C299">
        <f t="shared" si="37"/>
        <v>127000</v>
      </c>
      <c r="D299" s="1">
        <f t="shared" si="38"/>
        <v>373.15</v>
      </c>
      <c r="E299" s="1">
        <f t="shared" si="39"/>
        <v>0.28828533451484273</v>
      </c>
      <c r="F299" s="16">
        <f t="shared" si="40"/>
        <v>1.1714665485157261E-2</v>
      </c>
      <c r="G299" s="16">
        <f t="shared" si="46"/>
        <v>0.70444398706362832</v>
      </c>
      <c r="H299" s="16">
        <f t="shared" si="47"/>
        <v>1.9313831191926367E-4</v>
      </c>
      <c r="I299" s="8">
        <f>F299*1000/$B$14*8.314*$B$25/$B$7</f>
        <v>403365.32983338943</v>
      </c>
      <c r="J299" s="8">
        <f t="shared" si="48"/>
        <v>11857081.999110771</v>
      </c>
      <c r="K299" s="8">
        <f t="shared" si="41"/>
        <v>12260447.328944162</v>
      </c>
      <c r="L299" s="8">
        <f t="shared" si="42"/>
        <v>4524.1860252042798</v>
      </c>
      <c r="M299">
        <f t="shared" si="43"/>
        <v>140.92742507510951</v>
      </c>
      <c r="N299" s="8">
        <f t="shared" si="44"/>
        <v>1.4213149580255371</v>
      </c>
      <c r="O299" s="1">
        <f>J299*$B$7/G299/1000*$B$12/8.314</f>
        <v>293.15000000000003</v>
      </c>
      <c r="P299">
        <f>IF(F299&gt;0,I299*$B$7/F299/1000*$B$14/8.314,0)</f>
        <v>373.14999999999992</v>
      </c>
      <c r="Q299">
        <f t="shared" si="45"/>
        <v>294.45861120713579</v>
      </c>
    </row>
    <row r="300" spans="2:17" x14ac:dyDescent="0.25">
      <c r="B300">
        <v>255</v>
      </c>
      <c r="C300">
        <f t="shared" si="37"/>
        <v>127500</v>
      </c>
      <c r="D300" s="1">
        <f t="shared" si="38"/>
        <v>373.15</v>
      </c>
      <c r="E300" s="1">
        <f t="shared" si="39"/>
        <v>0.28806380150642447</v>
      </c>
      <c r="F300" s="16">
        <f t="shared" si="40"/>
        <v>1.1936198493575523E-2</v>
      </c>
      <c r="G300" s="16">
        <f t="shared" si="46"/>
        <v>-0.69362161242513531</v>
      </c>
      <c r="H300" s="16">
        <f t="shared" si="47"/>
        <v>2.5094385184772777E-5</v>
      </c>
      <c r="I300" s="8">
        <f>F300*1000/$B$14*8.314*$B$25/$B$7</f>
        <v>410993.26723568526</v>
      </c>
      <c r="J300" s="8">
        <f t="shared" si="48"/>
        <v>-11674921.620329486</v>
      </c>
      <c r="K300" s="8">
        <f t="shared" si="41"/>
        <v>-11263928.353093801</v>
      </c>
      <c r="L300" s="8">
        <f t="shared" si="42"/>
        <v>-4373.5079658685245</v>
      </c>
      <c r="M300">
        <f t="shared" si="43"/>
        <v>-138.71930360799013</v>
      </c>
      <c r="N300" s="8">
        <f t="shared" si="44"/>
        <v>-1.3739780495988996</v>
      </c>
      <c r="O300" s="1">
        <f>J300*$B$7/G300/1000*$B$12/8.314</f>
        <v>293.14999999999998</v>
      </c>
      <c r="P300">
        <f>IF(F300&gt;0,I300*$B$7/F300/1000*$B$14/8.314,0)</f>
        <v>373.14999999999992</v>
      </c>
      <c r="Q300">
        <f t="shared" si="45"/>
        <v>291.74921327349699</v>
      </c>
    </row>
    <row r="301" spans="2:17" x14ac:dyDescent="0.25">
      <c r="B301">
        <v>256</v>
      </c>
      <c r="C301">
        <f t="shared" si="37"/>
        <v>128000</v>
      </c>
      <c r="D301" s="1">
        <f t="shared" si="38"/>
        <v>373.15</v>
      </c>
      <c r="E301" s="1">
        <f t="shared" si="39"/>
        <v>0.2878422684980062</v>
      </c>
      <c r="F301" s="16">
        <f t="shared" si="40"/>
        <v>1.2157731501993785E-2</v>
      </c>
      <c r="G301" s="16">
        <f t="shared" si="46"/>
        <v>0.70441456485357223</v>
      </c>
      <c r="H301" s="16">
        <f t="shared" si="47"/>
        <v>1.9691674264778886E-4</v>
      </c>
      <c r="I301" s="8">
        <f>F301*1000/$B$14*8.314*$B$25/$B$7</f>
        <v>418621.20463798119</v>
      </c>
      <c r="J301" s="8">
        <f t="shared" si="48"/>
        <v>11856586.769449312</v>
      </c>
      <c r="K301" s="8">
        <f t="shared" si="41"/>
        <v>12275207.974087294</v>
      </c>
      <c r="L301" s="8">
        <f t="shared" si="42"/>
        <v>4526.9309757064038</v>
      </c>
      <c r="M301">
        <f t="shared" si="43"/>
        <v>140.922296319244</v>
      </c>
      <c r="N301" s="8">
        <f t="shared" si="44"/>
        <v>1.4221773096587313</v>
      </c>
      <c r="O301" s="1">
        <f>J301*$B$7/G301/1000*$B$12/8.314</f>
        <v>293.14999999999998</v>
      </c>
      <c r="P301">
        <f>IF(F301&gt;0,I301*$B$7/F301/1000*$B$14/8.314,0)</f>
        <v>373.15</v>
      </c>
      <c r="Q301">
        <f t="shared" si="45"/>
        <v>294.50732085248922</v>
      </c>
    </row>
    <row r="302" spans="2:17" x14ac:dyDescent="0.25">
      <c r="B302">
        <v>257</v>
      </c>
      <c r="C302">
        <f t="shared" ref="C302:C365" si="49">$B$2*B302</f>
        <v>128500</v>
      </c>
      <c r="D302" s="1">
        <f t="shared" ref="D302:D365" si="50">IF(B302&lt;$B$27,$B$10+C302/$B$4/$B$8,$B$25)</f>
        <v>373.15</v>
      </c>
      <c r="E302" s="1">
        <f t="shared" ref="E302:E365" si="51">IF(B302&lt;$B$27,$B$8,$B$8-(C302-$B$8*$B$4*($B$25-$B$10))/$B$5)</f>
        <v>0.28762073548958794</v>
      </c>
      <c r="F302" s="16">
        <f t="shared" ref="F302:F365" si="52">$B$8-E302</f>
        <v>1.2379264510412047E-2</v>
      </c>
      <c r="G302" s="16">
        <f t="shared" si="46"/>
        <v>-0.69363335832594863</v>
      </c>
      <c r="H302" s="16">
        <f t="shared" si="47"/>
        <v>2.0995933465507363E-5</v>
      </c>
      <c r="I302" s="8">
        <f>F302*1000/$B$14*8.314*$B$25/$B$7</f>
        <v>426249.1420402769</v>
      </c>
      <c r="J302" s="8">
        <f t="shared" si="48"/>
        <v>-11675119.325344583</v>
      </c>
      <c r="K302" s="8">
        <f t="shared" ref="K302:K365" si="53">J302+I302</f>
        <v>-11248870.183304306</v>
      </c>
      <c r="L302" s="8">
        <f t="shared" ref="L302:L365" si="54">IF((K302/$B$15-$B$11/$B$15)&gt;=0,SQRT(2 * (K302/$B$15-$B$11/$B$15)),-SQRT(-2 * (K302/$B$15-$B$11/$B$15)))</f>
        <v>-4370.6093706608381</v>
      </c>
      <c r="M302">
        <f t="shared" ref="M302:M365" si="55">(G302+H302)/$B$7</f>
        <v>-138.72247247849663</v>
      </c>
      <c r="N302" s="8">
        <f t="shared" ref="N302:N365" si="56">$B$13*L302</f>
        <v>-1.3730674290578797</v>
      </c>
      <c r="O302" s="1">
        <f>J302*$B$7/G302/1000*$B$12/8.314</f>
        <v>293.14999999999998</v>
      </c>
      <c r="P302">
        <f>IF(F302&gt;0,I302*$B$7/F302/1000*$B$14/8.314,0)</f>
        <v>373.14999999999986</v>
      </c>
      <c r="Q302">
        <f t="shared" ref="Q302:Q365" si="57">(G302*O302+P302*F302)/(F302+G302)</f>
        <v>291.69629693997678</v>
      </c>
    </row>
    <row r="303" spans="2:17" x14ac:dyDescent="0.25">
      <c r="B303">
        <v>258</v>
      </c>
      <c r="C303">
        <f t="shared" si="49"/>
        <v>129000</v>
      </c>
      <c r="D303" s="1">
        <f t="shared" si="50"/>
        <v>373.15</v>
      </c>
      <c r="E303" s="1">
        <f t="shared" si="51"/>
        <v>0.28739920248116968</v>
      </c>
      <c r="F303" s="16">
        <f t="shared" si="52"/>
        <v>1.2600797518830309E-2</v>
      </c>
      <c r="G303" s="16">
        <f t="shared" ref="G303:G366" si="58">G302-N302*G302/(G302+F302)</f>
        <v>0.70438447477242616</v>
      </c>
      <c r="H303" s="16">
        <f t="shared" ref="H303:H366" si="59">H302-H302/(H302+G302)*N302+F303-F302</f>
        <v>2.0096562215758326E-4</v>
      </c>
      <c r="I303" s="8">
        <f>F303*1000/$B$14*8.314*$B$25/$B$7</f>
        <v>433877.0794425729</v>
      </c>
      <c r="J303" s="8">
        <f t="shared" ref="J303:J366" si="60">G303*1000/$B$12*8.314*$B$10/$B$7</f>
        <v>11856080.298294671</v>
      </c>
      <c r="K303" s="8">
        <f t="shared" si="53"/>
        <v>12289957.377737245</v>
      </c>
      <c r="L303" s="8">
        <f t="shared" si="54"/>
        <v>4529.6721741728124</v>
      </c>
      <c r="M303">
        <f t="shared" si="55"/>
        <v>140.91708807891675</v>
      </c>
      <c r="N303" s="8">
        <f t="shared" si="56"/>
        <v>1.4230384825551414</v>
      </c>
      <c r="O303" s="1">
        <f>J303*$B$7/G303/1000*$B$12/8.314</f>
        <v>293.15000000000003</v>
      </c>
      <c r="P303">
        <f>IF(F303&gt;0,I303*$B$7/F303/1000*$B$14/8.314,0)</f>
        <v>373.15</v>
      </c>
      <c r="Q303">
        <f t="shared" si="57"/>
        <v>294.55597560433142</v>
      </c>
    </row>
    <row r="304" spans="2:17" x14ac:dyDescent="0.25">
      <c r="B304">
        <v>259</v>
      </c>
      <c r="C304">
        <f t="shared" si="49"/>
        <v>129500</v>
      </c>
      <c r="D304" s="1">
        <f t="shared" si="50"/>
        <v>373.15</v>
      </c>
      <c r="E304" s="1">
        <f t="shared" si="51"/>
        <v>0.28717766947275142</v>
      </c>
      <c r="F304" s="16">
        <f t="shared" si="52"/>
        <v>1.2822330527248571E-2</v>
      </c>
      <c r="G304" s="16">
        <f t="shared" si="58"/>
        <v>-0.69364454040149881</v>
      </c>
      <c r="H304" s="16">
        <f t="shared" si="59"/>
        <v>1.6611994824869761E-5</v>
      </c>
      <c r="I304" s="8">
        <f>F304*1000/$B$14*8.314*$B$25/$B$7</f>
        <v>441505.01684486878</v>
      </c>
      <c r="J304" s="8">
        <f t="shared" si="60"/>
        <v>-11675307.540148249</v>
      </c>
      <c r="K304" s="8">
        <f t="shared" si="53"/>
        <v>-11233802.52330338</v>
      </c>
      <c r="L304" s="8">
        <f t="shared" si="54"/>
        <v>-4367.7070232031256</v>
      </c>
      <c r="M304">
        <f t="shared" si="55"/>
        <v>-138.72558568133479</v>
      </c>
      <c r="N304" s="8">
        <f t="shared" si="56"/>
        <v>-1.3721556297127484</v>
      </c>
      <c r="O304" s="1">
        <f>J304*$B$7/G304/1000*$B$12/8.314</f>
        <v>293.15000000000003</v>
      </c>
      <c r="P304">
        <f>IF(F304&gt;0,I304*$B$7/F304/1000*$B$14/8.314,0)</f>
        <v>373.15000000000003</v>
      </c>
      <c r="Q304">
        <f t="shared" si="57"/>
        <v>291.64331231075829</v>
      </c>
    </row>
    <row r="305" spans="2:17" x14ac:dyDescent="0.25">
      <c r="B305">
        <v>260</v>
      </c>
      <c r="C305">
        <f t="shared" si="49"/>
        <v>130000</v>
      </c>
      <c r="D305" s="1">
        <f t="shared" si="50"/>
        <v>373.15</v>
      </c>
      <c r="E305" s="1">
        <f t="shared" si="51"/>
        <v>0.28695613646433316</v>
      </c>
      <c r="F305" s="16">
        <f t="shared" si="52"/>
        <v>1.3043863535666833E-2</v>
      </c>
      <c r="G305" s="16">
        <f t="shared" si="58"/>
        <v>0.70435371424889892</v>
      </c>
      <c r="H305" s="16">
        <f t="shared" si="59"/>
        <v>2.0528265545378607E-4</v>
      </c>
      <c r="I305" s="8">
        <f>F305*1000/$B$14*8.314*$B$25/$B$7</f>
        <v>449132.9542471646</v>
      </c>
      <c r="J305" s="8">
        <f t="shared" si="60"/>
        <v>11855562.542367306</v>
      </c>
      <c r="K305" s="8">
        <f t="shared" si="53"/>
        <v>12304695.496614471</v>
      </c>
      <c r="L305" s="8">
        <f t="shared" si="54"/>
        <v>4532.4096193749147</v>
      </c>
      <c r="M305">
        <f t="shared" si="55"/>
        <v>140.91179938087055</v>
      </c>
      <c r="N305" s="8">
        <f t="shared" si="56"/>
        <v>1.4238984763287943</v>
      </c>
      <c r="O305" s="1">
        <f>J305*$B$7/G305/1000*$B$12/8.314</f>
        <v>293.14999999999998</v>
      </c>
      <c r="P305">
        <f>IF(F305&gt;0,I305*$B$7/F305/1000*$B$14/8.314,0)</f>
        <v>373.15</v>
      </c>
      <c r="Q305">
        <f t="shared" si="57"/>
        <v>294.60457569856288</v>
      </c>
    </row>
    <row r="306" spans="2:17" x14ac:dyDescent="0.25">
      <c r="B306">
        <v>261</v>
      </c>
      <c r="C306">
        <f t="shared" si="49"/>
        <v>130500</v>
      </c>
      <c r="D306" s="1">
        <f t="shared" si="50"/>
        <v>373.15</v>
      </c>
      <c r="E306" s="1">
        <f t="shared" si="51"/>
        <v>0.28673460345591489</v>
      </c>
      <c r="F306" s="16">
        <f t="shared" si="52"/>
        <v>1.3265396544085095E-2</v>
      </c>
      <c r="G306" s="16">
        <f t="shared" si="58"/>
        <v>-0.69365516056878684</v>
      </c>
      <c r="H306" s="16">
        <f t="shared" si="59"/>
        <v>1.1943862359795054E-5</v>
      </c>
      <c r="I306" s="8">
        <f>F306*1000/$B$14*8.314*$B$25/$B$7</f>
        <v>456760.89164946054</v>
      </c>
      <c r="J306" s="8">
        <f t="shared" si="60"/>
        <v>-11675486.297007121</v>
      </c>
      <c r="K306" s="8">
        <f t="shared" si="53"/>
        <v>-11218725.405357661</v>
      </c>
      <c r="L306" s="8">
        <f t="shared" si="54"/>
        <v>-4364.8009222317169</v>
      </c>
      <c r="M306">
        <f t="shared" si="55"/>
        <v>-138.72864334128539</v>
      </c>
      <c r="N306" s="8">
        <f t="shared" si="56"/>
        <v>-1.3712426511665115</v>
      </c>
      <c r="O306" s="1">
        <f>J306*$B$7/G306/1000*$B$12/8.314</f>
        <v>293.15000000000003</v>
      </c>
      <c r="P306">
        <f>IF(F306&gt;0,I306*$B$7/F306/1000*$B$14/8.314,0)</f>
        <v>373.15000000000003</v>
      </c>
      <c r="Q306">
        <f t="shared" si="57"/>
        <v>291.59025912845993</v>
      </c>
    </row>
    <row r="307" spans="2:17" x14ac:dyDescent="0.25">
      <c r="B307">
        <v>262</v>
      </c>
      <c r="C307">
        <f t="shared" si="49"/>
        <v>131000</v>
      </c>
      <c r="D307" s="1">
        <f t="shared" si="50"/>
        <v>373.15</v>
      </c>
      <c r="E307" s="1">
        <f t="shared" si="51"/>
        <v>0.28651307044749669</v>
      </c>
      <c r="F307" s="16">
        <f t="shared" si="52"/>
        <v>1.3486929552503302E-2</v>
      </c>
      <c r="G307" s="16">
        <f t="shared" si="58"/>
        <v>0.70432228069551628</v>
      </c>
      <c r="H307" s="16">
        <f t="shared" si="59"/>
        <v>2.0986540440314123E-4</v>
      </c>
      <c r="I307" s="8">
        <f>F307*1000/$B$14*8.314*$B$25/$B$7</f>
        <v>464388.82905175444</v>
      </c>
      <c r="J307" s="8">
        <f t="shared" si="60"/>
        <v>11855033.458115291</v>
      </c>
      <c r="K307" s="8">
        <f t="shared" si="53"/>
        <v>12319422.287167046</v>
      </c>
      <c r="L307" s="8">
        <f t="shared" si="54"/>
        <v>4535.1433100272234</v>
      </c>
      <c r="M307">
        <f t="shared" si="55"/>
        <v>140.90642921998389</v>
      </c>
      <c r="N307" s="8">
        <f t="shared" si="56"/>
        <v>1.4247572905758423</v>
      </c>
      <c r="O307" s="1">
        <f>J307*$B$7/G307/1000*$B$12/8.314</f>
        <v>293.14999999999998</v>
      </c>
      <c r="P307">
        <f>IF(F307&gt;0,I307*$B$7/F307/1000*$B$14/8.314,0)</f>
        <v>373.15</v>
      </c>
      <c r="Q307">
        <f t="shared" si="57"/>
        <v>294.65312137096635</v>
      </c>
    </row>
    <row r="308" spans="2:17" x14ac:dyDescent="0.25">
      <c r="B308">
        <v>263</v>
      </c>
      <c r="C308">
        <f t="shared" si="49"/>
        <v>131500</v>
      </c>
      <c r="D308" s="1">
        <f t="shared" si="50"/>
        <v>373.15</v>
      </c>
      <c r="E308" s="1">
        <f t="shared" si="51"/>
        <v>0.28629153743907843</v>
      </c>
      <c r="F308" s="16">
        <f t="shared" si="52"/>
        <v>1.3708462560921564E-2</v>
      </c>
      <c r="G308" s="16">
        <f t="shared" si="58"/>
        <v>-0.69366522073151815</v>
      </c>
      <c r="H308" s="16">
        <f t="shared" si="59"/>
        <v>6.9929877201668766E-6</v>
      </c>
      <c r="I308" s="8">
        <f>F308*1000/$B$14*8.314*$B$25/$B$7</f>
        <v>472016.7664540502</v>
      </c>
      <c r="J308" s="8">
        <f t="shared" si="60"/>
        <v>-11675655.627964046</v>
      </c>
      <c r="K308" s="8">
        <f t="shared" si="53"/>
        <v>-11203638.861509996</v>
      </c>
      <c r="L308" s="8">
        <f t="shared" si="54"/>
        <v>-4361.8910664267069</v>
      </c>
      <c r="M308">
        <f t="shared" si="55"/>
        <v>-138.73164554875959</v>
      </c>
      <c r="N308" s="8">
        <f t="shared" si="56"/>
        <v>-1.370328493004509</v>
      </c>
      <c r="O308" s="1">
        <f>J308*$B$7/G308/1000*$B$12/8.314</f>
        <v>293.14999999999998</v>
      </c>
      <c r="P308">
        <f>IF(F308&gt;0,I308*$B$7/F308/1000*$B$14/8.314,0)</f>
        <v>373.15</v>
      </c>
      <c r="Q308">
        <f t="shared" si="57"/>
        <v>291.5371371352727</v>
      </c>
    </row>
    <row r="309" spans="2:17" x14ac:dyDescent="0.25">
      <c r="B309">
        <v>264</v>
      </c>
      <c r="C309">
        <f t="shared" si="49"/>
        <v>132000</v>
      </c>
      <c r="D309" s="1">
        <f t="shared" si="50"/>
        <v>373.15</v>
      </c>
      <c r="E309" s="1">
        <f t="shared" si="51"/>
        <v>0.28607000443066016</v>
      </c>
      <c r="F309" s="16">
        <f t="shared" si="52"/>
        <v>1.3929995569339826E-2</v>
      </c>
      <c r="G309" s="16">
        <f t="shared" si="58"/>
        <v>0.70429017150854989</v>
      </c>
      <c r="H309" s="16">
        <f t="shared" si="59"/>
        <v>2.1471128171437516E-4</v>
      </c>
      <c r="I309" s="8">
        <f>F309*1000/$B$14*8.314*$B$25/$B$7</f>
        <v>479644.70385634614</v>
      </c>
      <c r="J309" s="8">
        <f t="shared" si="60"/>
        <v>11854493.001713112</v>
      </c>
      <c r="K309" s="8">
        <f t="shared" si="53"/>
        <v>12334137.705569457</v>
      </c>
      <c r="L309" s="8">
        <f t="shared" si="54"/>
        <v>4537.8732447872944</v>
      </c>
      <c r="M309">
        <f t="shared" si="55"/>
        <v>140.90097655805283</v>
      </c>
      <c r="N309" s="8">
        <f t="shared" si="56"/>
        <v>1.425614924874544</v>
      </c>
      <c r="O309" s="1">
        <f>J309*$B$7/G309/1000*$B$12/8.314</f>
        <v>293.14999999999998</v>
      </c>
      <c r="P309">
        <f>IF(F309&gt;0,I309*$B$7/F309/1000*$B$14/8.314,0)</f>
        <v>373.15</v>
      </c>
      <c r="Q309">
        <f t="shared" si="57"/>
        <v>294.70161285721224</v>
      </c>
    </row>
    <row r="310" spans="2:17" x14ac:dyDescent="0.25">
      <c r="B310">
        <v>265</v>
      </c>
      <c r="C310">
        <f t="shared" si="49"/>
        <v>132500</v>
      </c>
      <c r="D310" s="1">
        <f t="shared" si="50"/>
        <v>373.15</v>
      </c>
      <c r="E310" s="1">
        <f t="shared" si="51"/>
        <v>0.2858484714222419</v>
      </c>
      <c r="F310" s="16">
        <f t="shared" si="52"/>
        <v>1.4151528577758088E-2</v>
      </c>
      <c r="G310" s="16">
        <f t="shared" si="58"/>
        <v>-0.69367472278013143</v>
      </c>
      <c r="H310" s="16">
        <f t="shared" si="59"/>
        <v>1.7609881310491626E-6</v>
      </c>
      <c r="I310" s="8">
        <f>F310*1000/$B$14*8.314*$B$25/$B$7</f>
        <v>487272.64125864184</v>
      </c>
      <c r="J310" s="8">
        <f t="shared" si="60"/>
        <v>-11675815.564838568</v>
      </c>
      <c r="K310" s="8">
        <f t="shared" si="53"/>
        <v>-11188542.923579926</v>
      </c>
      <c r="L310" s="8">
        <f t="shared" si="54"/>
        <v>-4358.9774544118509</v>
      </c>
      <c r="M310">
        <f t="shared" si="55"/>
        <v>-138.73459235840005</v>
      </c>
      <c r="N310" s="8">
        <f t="shared" si="56"/>
        <v>-1.3694131547943809</v>
      </c>
      <c r="O310" s="1">
        <f>J310*$B$7/G310/1000*$B$12/8.314</f>
        <v>293.15000000000003</v>
      </c>
      <c r="P310">
        <f>IF(F310&gt;0,I310*$B$7/F310/1000*$B$14/8.314,0)</f>
        <v>373.14999999999992</v>
      </c>
      <c r="Q310">
        <f t="shared" si="57"/>
        <v>291.48394607295268</v>
      </c>
    </row>
    <row r="311" spans="2:17" x14ac:dyDescent="0.25">
      <c r="B311">
        <v>266</v>
      </c>
      <c r="C311">
        <f t="shared" si="49"/>
        <v>133000</v>
      </c>
      <c r="D311" s="1">
        <f t="shared" si="50"/>
        <v>373.15</v>
      </c>
      <c r="E311" s="1">
        <f t="shared" si="51"/>
        <v>0.28562693841382364</v>
      </c>
      <c r="F311" s="16">
        <f t="shared" si="52"/>
        <v>1.437306158617635E-2</v>
      </c>
      <c r="G311" s="16">
        <f t="shared" si="58"/>
        <v>0.70425738406794336</v>
      </c>
      <c r="H311" s="16">
        <f t="shared" si="59"/>
        <v>2.198175451883326E-4</v>
      </c>
      <c r="I311" s="8">
        <f>F311*1000/$B$14*8.314*$B$25/$B$7</f>
        <v>494900.57866093772</v>
      </c>
      <c r="J311" s="8">
        <f t="shared" si="60"/>
        <v>11853941.129060423</v>
      </c>
      <c r="K311" s="8">
        <f t="shared" si="53"/>
        <v>12348841.70772136</v>
      </c>
      <c r="L311" s="8">
        <f t="shared" si="54"/>
        <v>4540.5994222556519</v>
      </c>
      <c r="M311">
        <f t="shared" si="55"/>
        <v>140.89544032262631</v>
      </c>
      <c r="N311" s="8">
        <f t="shared" si="56"/>
        <v>1.4264713787852414</v>
      </c>
      <c r="O311" s="1">
        <f>J311*$B$7/G311/1000*$B$12/8.314</f>
        <v>293.15000000000003</v>
      </c>
      <c r="P311">
        <f>IF(F311&gt;0,I311*$B$7/F311/1000*$B$14/8.314,0)</f>
        <v>373.14999999999992</v>
      </c>
      <c r="Q311">
        <f t="shared" si="57"/>
        <v>294.75005039286572</v>
      </c>
    </row>
    <row r="312" spans="2:17" x14ac:dyDescent="0.25">
      <c r="B312">
        <v>267</v>
      </c>
      <c r="C312">
        <f t="shared" si="49"/>
        <v>133500</v>
      </c>
      <c r="D312" s="1">
        <f t="shared" si="50"/>
        <v>373.15</v>
      </c>
      <c r="E312" s="1">
        <f t="shared" si="51"/>
        <v>0.28540540540540538</v>
      </c>
      <c r="F312" s="16">
        <f t="shared" si="52"/>
        <v>1.4594594594594612E-2</v>
      </c>
      <c r="G312" s="16">
        <f t="shared" si="58"/>
        <v>-0.69368366859183617</v>
      </c>
      <c r="H312" s="16">
        <f t="shared" si="59"/>
        <v>-3.7503468171256465E-6</v>
      </c>
      <c r="I312" s="8">
        <f>F312*1000/$B$14*8.314*$B$25/$B$7</f>
        <v>502528.51606323355</v>
      </c>
      <c r="J312" s="8">
        <f t="shared" si="60"/>
        <v>-11675966.13922756</v>
      </c>
      <c r="K312" s="8">
        <f t="shared" si="53"/>
        <v>-11173437.623164326</v>
      </c>
      <c r="L312" s="8">
        <f t="shared" si="54"/>
        <v>-4356.0600847544902</v>
      </c>
      <c r="M312">
        <f t="shared" si="55"/>
        <v>-138.73748378773064</v>
      </c>
      <c r="N312" s="8">
        <f t="shared" si="56"/>
        <v>-1.3684966360860438</v>
      </c>
      <c r="O312" s="1">
        <f>J312*$B$7/G312/1000*$B$12/8.314</f>
        <v>293.14999999999998</v>
      </c>
      <c r="P312">
        <f>IF(F312&gt;0,I312*$B$7/F312/1000*$B$14/8.314,0)</f>
        <v>373.14999999999992</v>
      </c>
      <c r="Q312">
        <f t="shared" si="57"/>
        <v>291.43068568281473</v>
      </c>
    </row>
    <row r="313" spans="2:17" x14ac:dyDescent="0.25">
      <c r="B313">
        <v>268</v>
      </c>
      <c r="C313">
        <f t="shared" si="49"/>
        <v>134000</v>
      </c>
      <c r="D313" s="1">
        <f t="shared" si="50"/>
        <v>373.15</v>
      </c>
      <c r="E313" s="1">
        <f t="shared" si="51"/>
        <v>0.28518387239698711</v>
      </c>
      <c r="F313" s="16">
        <f t="shared" si="52"/>
        <v>1.4816127603012874E-2</v>
      </c>
      <c r="G313" s="16">
        <f t="shared" si="58"/>
        <v>0.70422391573724097</v>
      </c>
      <c r="H313" s="16">
        <f t="shared" si="59"/>
        <v>2.2518129225706715E-4</v>
      </c>
      <c r="I313" s="8">
        <f>F313*1000/$B$14*8.314*$B$25/$B$7</f>
        <v>510156.45346552948</v>
      </c>
      <c r="J313" s="8">
        <f t="shared" si="60"/>
        <v>11853377.795780845</v>
      </c>
      <c r="K313" s="8">
        <f t="shared" si="53"/>
        <v>12363534.249246374</v>
      </c>
      <c r="L313" s="8">
        <f t="shared" si="54"/>
        <v>4543.3218409757283</v>
      </c>
      <c r="M313">
        <f t="shared" si="55"/>
        <v>140.8898194058996</v>
      </c>
      <c r="N313" s="8">
        <f t="shared" si="56"/>
        <v>1.4273266518503402</v>
      </c>
      <c r="O313" s="1">
        <f>J313*$B$7/G313/1000*$B$12/8.314</f>
        <v>293.15000000000003</v>
      </c>
      <c r="P313">
        <f>IF(F313&gt;0,I313*$B$7/F313/1000*$B$14/8.314,0)</f>
        <v>373.15</v>
      </c>
      <c r="Q313">
        <f t="shared" si="57"/>
        <v>294.79843421339211</v>
      </c>
    </row>
    <row r="314" spans="2:17" x14ac:dyDescent="0.25">
      <c r="B314">
        <v>269</v>
      </c>
      <c r="C314">
        <f t="shared" si="49"/>
        <v>134500</v>
      </c>
      <c r="D314" s="1">
        <f t="shared" si="50"/>
        <v>373.15</v>
      </c>
      <c r="E314" s="1">
        <f t="shared" si="51"/>
        <v>0.28496233938856891</v>
      </c>
      <c r="F314" s="16">
        <f t="shared" si="52"/>
        <v>1.5037660611431081E-2</v>
      </c>
      <c r="G314" s="16">
        <f t="shared" si="58"/>
        <v>-0.69369206003064265</v>
      </c>
      <c r="H314" s="16">
        <f t="shared" si="59"/>
        <v>-9.5390486325955953E-6</v>
      </c>
      <c r="I314" s="8">
        <f>F314*1000/$B$14*8.314*$B$25/$B$7</f>
        <v>517784.39086782339</v>
      </c>
      <c r="J314" s="8">
        <f t="shared" si="60"/>
        <v>-11676107.382505728</v>
      </c>
      <c r="K314" s="8">
        <f t="shared" si="53"/>
        <v>-11158322.991637904</v>
      </c>
      <c r="L314" s="8">
        <f t="shared" si="54"/>
        <v>-4353.1389559654435</v>
      </c>
      <c r="M314">
        <f t="shared" si="55"/>
        <v>-138.74031981585503</v>
      </c>
      <c r="N314" s="8">
        <f t="shared" si="56"/>
        <v>-1.367578936411658</v>
      </c>
      <c r="O314" s="1">
        <f>J314*$B$7/G314/1000*$B$12/8.314</f>
        <v>293.14999999999992</v>
      </c>
      <c r="P314">
        <f>IF(F314&gt;0,I314*$B$7/F314/1000*$B$14/8.314,0)</f>
        <v>373.14999999999992</v>
      </c>
      <c r="Q314">
        <f t="shared" si="57"/>
        <v>291.37735570572579</v>
      </c>
    </row>
    <row r="315" spans="2:17" x14ac:dyDescent="0.25">
      <c r="B315">
        <v>270</v>
      </c>
      <c r="C315">
        <f t="shared" si="49"/>
        <v>135000</v>
      </c>
      <c r="D315" s="1">
        <f t="shared" si="50"/>
        <v>373.15</v>
      </c>
      <c r="E315" s="1">
        <f t="shared" si="51"/>
        <v>0.28474080638015065</v>
      </c>
      <c r="F315" s="16">
        <f t="shared" si="52"/>
        <v>1.5259193619849343E-2</v>
      </c>
      <c r="G315" s="16">
        <f t="shared" si="58"/>
        <v>0.70418976386350995</v>
      </c>
      <c r="H315" s="16">
        <f t="shared" si="59"/>
        <v>2.3079945482944175E-4</v>
      </c>
      <c r="I315" s="8">
        <f>F315*1000/$B$14*8.314*$B$25/$B$7</f>
        <v>525412.32827011927</v>
      </c>
      <c r="J315" s="8">
        <f t="shared" si="60"/>
        <v>11852802.957220662</v>
      </c>
      <c r="K315" s="8">
        <f t="shared" si="53"/>
        <v>12378215.285490781</v>
      </c>
      <c r="L315" s="8">
        <f t="shared" si="54"/>
        <v>4546.0404994337832</v>
      </c>
      <c r="M315">
        <f t="shared" si="55"/>
        <v>140.88411266366788</v>
      </c>
      <c r="N315" s="8">
        <f t="shared" si="56"/>
        <v>1.4281807435942848</v>
      </c>
      <c r="O315" s="1">
        <f>J315*$B$7/G315/1000*$B$12/8.314</f>
        <v>293.14999999999998</v>
      </c>
      <c r="P315">
        <f>IF(F315&gt;0,I315*$B$7/F315/1000*$B$14/8.314,0)</f>
        <v>373.15</v>
      </c>
      <c r="Q315">
        <f t="shared" si="57"/>
        <v>294.84676455416388</v>
      </c>
    </row>
    <row r="316" spans="2:17" x14ac:dyDescent="0.25">
      <c r="B316">
        <v>271</v>
      </c>
      <c r="C316">
        <f t="shared" si="49"/>
        <v>135500</v>
      </c>
      <c r="D316" s="1">
        <f t="shared" si="50"/>
        <v>373.15</v>
      </c>
      <c r="E316" s="1">
        <f t="shared" si="51"/>
        <v>0.28451927337173238</v>
      </c>
      <c r="F316" s="16">
        <f t="shared" si="52"/>
        <v>1.5480726628267605E-2</v>
      </c>
      <c r="G316" s="16">
        <f t="shared" si="58"/>
        <v>-0.69369989894739659</v>
      </c>
      <c r="H316" s="16">
        <f t="shared" si="59"/>
        <v>-1.5602963660760541E-5</v>
      </c>
      <c r="I316" s="8">
        <f>F316*1000/$B$14*8.314*$B$25/$B$7</f>
        <v>533040.26567241503</v>
      </c>
      <c r="J316" s="8">
        <f t="shared" si="60"/>
        <v>-11676239.325826196</v>
      </c>
      <c r="K316" s="8">
        <f t="shared" si="53"/>
        <v>-11143199.060153781</v>
      </c>
      <c r="L316" s="8">
        <f t="shared" si="54"/>
        <v>-4350.214066498922</v>
      </c>
      <c r="M316">
        <f t="shared" si="55"/>
        <v>-138.74310038221148</v>
      </c>
      <c r="N316" s="8">
        <f t="shared" si="56"/>
        <v>-1.3666600552855992</v>
      </c>
      <c r="O316" s="1">
        <f>J316*$B$7/G316/1000*$B$12/8.314</f>
        <v>293.15000000000003</v>
      </c>
      <c r="P316">
        <f>IF(F316&gt;0,I316*$B$7/F316/1000*$B$14/8.314,0)</f>
        <v>373.14999999999992</v>
      </c>
      <c r="Q316">
        <f t="shared" si="57"/>
        <v>291.32395588209846</v>
      </c>
    </row>
    <row r="317" spans="2:17" x14ac:dyDescent="0.25">
      <c r="B317">
        <v>272</v>
      </c>
      <c r="C317">
        <f t="shared" si="49"/>
        <v>136000</v>
      </c>
      <c r="D317" s="1">
        <f t="shared" si="50"/>
        <v>373.15</v>
      </c>
      <c r="E317" s="1">
        <f t="shared" si="51"/>
        <v>0.28429774036331412</v>
      </c>
      <c r="F317" s="16">
        <f t="shared" si="52"/>
        <v>1.5702259636685867E-2</v>
      </c>
      <c r="G317" s="16">
        <f t="shared" si="58"/>
        <v>0.70415492577726857</v>
      </c>
      <c r="H317" s="16">
        <f t="shared" si="59"/>
        <v>2.3666879446179734E-4</v>
      </c>
      <c r="I317" s="8">
        <f>F317*1000/$B$14*8.314*$B$25/$B$7</f>
        <v>540668.20307471103</v>
      </c>
      <c r="J317" s="8">
        <f t="shared" si="60"/>
        <v>11852216.568447612</v>
      </c>
      <c r="K317" s="8">
        <f t="shared" si="53"/>
        <v>12392884.771522323</v>
      </c>
      <c r="L317" s="8">
        <f t="shared" si="54"/>
        <v>4548.7553960588348</v>
      </c>
      <c r="M317">
        <f t="shared" si="55"/>
        <v>140.87831891434607</v>
      </c>
      <c r="N317" s="8">
        <f t="shared" si="56"/>
        <v>1.4290336535235364</v>
      </c>
      <c r="O317" s="1">
        <f>J317*$B$7/G317/1000*$B$12/8.314</f>
        <v>293.14999999999998</v>
      </c>
      <c r="P317">
        <f>IF(F317&gt;0,I317*$B$7/F317/1000*$B$14/8.314,0)</f>
        <v>373.15000000000003</v>
      </c>
      <c r="Q317">
        <f t="shared" si="57"/>
        <v>294.8950416504664</v>
      </c>
    </row>
    <row r="318" spans="2:17" x14ac:dyDescent="0.25">
      <c r="B318">
        <v>273</v>
      </c>
      <c r="C318">
        <f t="shared" si="49"/>
        <v>136500</v>
      </c>
      <c r="D318" s="1">
        <f t="shared" si="50"/>
        <v>373.15</v>
      </c>
      <c r="E318" s="1">
        <f t="shared" si="51"/>
        <v>0.28407620735489586</v>
      </c>
      <c r="F318" s="16">
        <f t="shared" si="52"/>
        <v>1.5923792645104129E-2</v>
      </c>
      <c r="G318" s="16">
        <f t="shared" si="58"/>
        <v>-0.69370718717980862</v>
      </c>
      <c r="H318" s="16">
        <f t="shared" si="59"/>
        <v>-2.1939747120097025E-5</v>
      </c>
      <c r="I318" s="8">
        <f>F318*1000/$B$14*8.314*$B$25/$B$7</f>
        <v>548296.14047700679</v>
      </c>
      <c r="J318" s="8">
        <f t="shared" si="60"/>
        <v>-11676362.000120994</v>
      </c>
      <c r="K318" s="8">
        <f t="shared" si="53"/>
        <v>-11128065.859643986</v>
      </c>
      <c r="L318" s="8">
        <f t="shared" si="54"/>
        <v>-4347.2854147524158</v>
      </c>
      <c r="M318">
        <f t="shared" si="55"/>
        <v>-138.74582538538573</v>
      </c>
      <c r="N318" s="8">
        <f t="shared" si="56"/>
        <v>-1.3657399922044247</v>
      </c>
      <c r="O318" s="1">
        <f>J318*$B$7/G318/1000*$B$12/8.314</f>
        <v>293.15000000000003</v>
      </c>
      <c r="P318">
        <f>IF(F318&gt;0,I318*$B$7/F318/1000*$B$14/8.314,0)</f>
        <v>373.14999999999992</v>
      </c>
      <c r="Q318">
        <f t="shared" si="57"/>
        <v>291.27048595188319</v>
      </c>
    </row>
    <row r="319" spans="2:17" x14ac:dyDescent="0.25">
      <c r="B319">
        <v>274</v>
      </c>
      <c r="C319">
        <f t="shared" si="49"/>
        <v>137000</v>
      </c>
      <c r="D319" s="1">
        <f t="shared" si="50"/>
        <v>373.15</v>
      </c>
      <c r="E319" s="1">
        <f t="shared" si="51"/>
        <v>0.2838546743464776</v>
      </c>
      <c r="F319" s="16">
        <f t="shared" si="52"/>
        <v>1.6145325653522391E-2</v>
      </c>
      <c r="G319" s="16">
        <f t="shared" si="58"/>
        <v>0.70411939879240681</v>
      </c>
      <c r="H319" s="16">
        <f t="shared" si="59"/>
        <v>2.4278589787305252E-4</v>
      </c>
      <c r="I319" s="8">
        <f>F319*1000/$B$14*8.314*$B$25/$B$7</f>
        <v>555924.07787930267</v>
      </c>
      <c r="J319" s="8">
        <f t="shared" si="60"/>
        <v>11851618.584249549</v>
      </c>
      <c r="K319" s="8">
        <f t="shared" si="53"/>
        <v>12407542.662128851</v>
      </c>
      <c r="L319" s="8">
        <f t="shared" si="54"/>
        <v>4551.4665292225736</v>
      </c>
      <c r="M319">
        <f t="shared" si="55"/>
        <v>140.87243693805598</v>
      </c>
      <c r="N319" s="8">
        <f t="shared" si="56"/>
        <v>1.4298853811265471</v>
      </c>
      <c r="O319" s="1">
        <f>J319*$B$7/G319/1000*$B$12/8.314</f>
        <v>293.15000000000003</v>
      </c>
      <c r="P319">
        <f>IF(F319&gt;0,I319*$B$7/F319/1000*$B$14/8.314,0)</f>
        <v>373.15</v>
      </c>
      <c r="Q319">
        <f t="shared" si="57"/>
        <v>294.94326573750419</v>
      </c>
    </row>
    <row r="320" spans="2:17" x14ac:dyDescent="0.25">
      <c r="B320">
        <v>275</v>
      </c>
      <c r="C320">
        <f t="shared" si="49"/>
        <v>137500</v>
      </c>
      <c r="D320" s="1">
        <f t="shared" si="50"/>
        <v>373.15</v>
      </c>
      <c r="E320" s="1">
        <f t="shared" si="51"/>
        <v>0.28363314133805934</v>
      </c>
      <c r="F320" s="16">
        <f t="shared" si="52"/>
        <v>1.6366858661940653E-2</v>
      </c>
      <c r="G320" s="16">
        <f t="shared" si="58"/>
        <v>-0.69371392655248543</v>
      </c>
      <c r="H320" s="16">
        <f t="shared" si="59"/>
        <v>-2.8546857456367147E-5</v>
      </c>
      <c r="I320" s="8">
        <f>F320*1000/$B$14*8.314*$B$25/$B$7</f>
        <v>563552.01528159855</v>
      </c>
      <c r="J320" s="8">
        <f t="shared" si="60"/>
        <v>-11676475.436101595</v>
      </c>
      <c r="K320" s="8">
        <f t="shared" si="53"/>
        <v>-11112923.420819996</v>
      </c>
      <c r="L320" s="8">
        <f t="shared" si="54"/>
        <v>-4344.3529990665975</v>
      </c>
      <c r="M320">
        <f t="shared" si="55"/>
        <v>-138.74849468198835</v>
      </c>
      <c r="N320" s="8">
        <f t="shared" si="56"/>
        <v>-1.3648187466468409</v>
      </c>
      <c r="O320" s="1">
        <f>J320*$B$7/G320/1000*$B$12/8.314</f>
        <v>293.14999999999998</v>
      </c>
      <c r="P320">
        <f>IF(F320&gt;0,I320*$B$7/F320/1000*$B$14/8.314,0)</f>
        <v>373.15</v>
      </c>
      <c r="Q320">
        <f t="shared" si="57"/>
        <v>291.21694565456232</v>
      </c>
    </row>
    <row r="321" spans="2:17" x14ac:dyDescent="0.25">
      <c r="B321">
        <v>276</v>
      </c>
      <c r="C321">
        <f t="shared" si="49"/>
        <v>138000</v>
      </c>
      <c r="D321" s="1">
        <f t="shared" si="50"/>
        <v>373.15</v>
      </c>
      <c r="E321" s="1">
        <f t="shared" si="51"/>
        <v>0.28341160832964113</v>
      </c>
      <c r="F321" s="16">
        <f t="shared" si="52"/>
        <v>1.658839167035886E-2</v>
      </c>
      <c r="G321" s="16">
        <f t="shared" si="58"/>
        <v>0.70408318020611071</v>
      </c>
      <c r="H321" s="16">
        <f t="shared" si="59"/>
        <v>2.4914717282172386E-4</v>
      </c>
      <c r="I321" s="8">
        <f>F321*1000/$B$14*8.314*$B$25/$B$7</f>
        <v>571179.95268389245</v>
      </c>
      <c r="J321" s="8">
        <f t="shared" si="60"/>
        <v>11851008.959133156</v>
      </c>
      <c r="K321" s="8">
        <f t="shared" si="53"/>
        <v>12422188.911817048</v>
      </c>
      <c r="L321" s="8">
        <f t="shared" si="54"/>
        <v>4554.1738972392823</v>
      </c>
      <c r="M321">
        <f t="shared" si="55"/>
        <v>140.8664654757865</v>
      </c>
      <c r="N321" s="8">
        <f t="shared" si="56"/>
        <v>1.4307359258737327</v>
      </c>
      <c r="O321" s="1">
        <f>J321*$B$7/G321/1000*$B$12/8.314</f>
        <v>293.14999999999998</v>
      </c>
      <c r="P321">
        <f>IF(F321&gt;0,I321*$B$7/F321/1000*$B$14/8.314,0)</f>
        <v>373.15</v>
      </c>
      <c r="Q321">
        <f t="shared" si="57"/>
        <v>294.99143705040746</v>
      </c>
    </row>
    <row r="322" spans="2:17" x14ac:dyDescent="0.25">
      <c r="B322">
        <v>277</v>
      </c>
      <c r="C322">
        <f t="shared" si="49"/>
        <v>138500</v>
      </c>
      <c r="D322" s="1">
        <f t="shared" si="50"/>
        <v>373.15</v>
      </c>
      <c r="E322" s="1">
        <f t="shared" si="51"/>
        <v>0.28319007532122287</v>
      </c>
      <c r="F322" s="16">
        <f t="shared" si="52"/>
        <v>1.6809924678777122E-2</v>
      </c>
      <c r="G322" s="16">
        <f t="shared" si="58"/>
        <v>-0.69372011887696083</v>
      </c>
      <c r="H322" s="16">
        <f t="shared" si="59"/>
        <v>-3.5421551038070098E-5</v>
      </c>
      <c r="I322" s="8">
        <f>F322*1000/$B$14*8.314*$B$25/$B$7</f>
        <v>578807.89008618833</v>
      </c>
      <c r="J322" s="8">
        <f t="shared" si="60"/>
        <v>-11676579.66425943</v>
      </c>
      <c r="K322" s="8">
        <f t="shared" si="53"/>
        <v>-11097771.774173241</v>
      </c>
      <c r="L322" s="8">
        <f t="shared" si="54"/>
        <v>-4341.4168177252122</v>
      </c>
      <c r="M322">
        <f t="shared" si="55"/>
        <v>-138.75110808559978</v>
      </c>
      <c r="N322" s="8">
        <f t="shared" si="56"/>
        <v>-1.3638963180736705</v>
      </c>
      <c r="O322" s="1">
        <f>J322*$B$7/G322/1000*$B$12/8.314</f>
        <v>293.14999999999998</v>
      </c>
      <c r="P322">
        <f>IF(F322&gt;0,I322*$B$7/F322/1000*$B$14/8.314,0)</f>
        <v>373.15</v>
      </c>
      <c r="Q322">
        <f t="shared" si="57"/>
        <v>291.16333472914363</v>
      </c>
    </row>
    <row r="323" spans="2:17" x14ac:dyDescent="0.25">
      <c r="B323">
        <v>278</v>
      </c>
      <c r="C323">
        <f t="shared" si="49"/>
        <v>139000</v>
      </c>
      <c r="D323" s="1">
        <f t="shared" si="50"/>
        <v>373.15</v>
      </c>
      <c r="E323" s="1">
        <f t="shared" si="51"/>
        <v>0.28296854231280461</v>
      </c>
      <c r="F323" s="16">
        <f t="shared" si="52"/>
        <v>1.7031457687195384E-2</v>
      </c>
      <c r="G323" s="16">
        <f t="shared" si="58"/>
        <v>0.70404626729878261</v>
      </c>
      <c r="H323" s="16">
        <f t="shared" si="59"/>
        <v>2.5574884436448467E-4</v>
      </c>
      <c r="I323" s="8">
        <f>F323*1000/$B$14*8.314*$B$25/$B$7</f>
        <v>586435.82748848421</v>
      </c>
      <c r="J323" s="8">
        <f t="shared" si="60"/>
        <v>11850387.647322632</v>
      </c>
      <c r="K323" s="8">
        <f t="shared" si="53"/>
        <v>12436823.474811116</v>
      </c>
      <c r="L323" s="8">
        <f t="shared" si="54"/>
        <v>4556.8774983657459</v>
      </c>
      <c r="M323">
        <f t="shared" si="55"/>
        <v>140.86040322862942</v>
      </c>
      <c r="N323" s="8">
        <f t="shared" si="56"/>
        <v>1.4315852872174462</v>
      </c>
      <c r="O323" s="1">
        <f>J323*$B$7/G323/1000*$B$12/8.314</f>
        <v>293.14999999999998</v>
      </c>
      <c r="P323">
        <f>IF(F323&gt;0,I323*$B$7/F323/1000*$B$14/8.314,0)</f>
        <v>373.15</v>
      </c>
      <c r="Q323">
        <f t="shared" si="57"/>
        <v>295.03955582423805</v>
      </c>
    </row>
    <row r="324" spans="2:17" x14ac:dyDescent="0.25">
      <c r="B324">
        <v>279</v>
      </c>
      <c r="C324">
        <f t="shared" si="49"/>
        <v>139500</v>
      </c>
      <c r="D324" s="1">
        <f t="shared" si="50"/>
        <v>373.15</v>
      </c>
      <c r="E324" s="1">
        <f t="shared" si="51"/>
        <v>0.28274700930438634</v>
      </c>
      <c r="F324" s="16">
        <f t="shared" si="52"/>
        <v>1.7252990695613646E-2</v>
      </c>
      <c r="G324" s="16">
        <f t="shared" si="58"/>
        <v>-0.69372576595172197</v>
      </c>
      <c r="H324" s="16">
        <f t="shared" si="59"/>
        <v>-4.2560877215411935E-5</v>
      </c>
      <c r="I324" s="8">
        <f>F324*1000/$B$14*8.314*$B$25/$B$7</f>
        <v>594063.76489077997</v>
      </c>
      <c r="J324" s="8">
        <f t="shared" si="60"/>
        <v>-11676674.714866333</v>
      </c>
      <c r="K324" s="8">
        <f t="shared" si="53"/>
        <v>-11082610.949975552</v>
      </c>
      <c r="L324" s="8">
        <f t="shared" si="54"/>
        <v>-4338.4768689549592</v>
      </c>
      <c r="M324">
        <f t="shared" si="55"/>
        <v>-138.75366536578747</v>
      </c>
      <c r="N324" s="8">
        <f t="shared" si="56"/>
        <v>-1.3629727059278147</v>
      </c>
      <c r="O324" s="1">
        <f>J324*$B$7/G324/1000*$B$12/8.314</f>
        <v>293.15000000000003</v>
      </c>
      <c r="P324">
        <f>IF(F324&gt;0,I324*$B$7/F324/1000*$B$14/8.314,0)</f>
        <v>373.15</v>
      </c>
      <c r="Q324">
        <f t="shared" si="57"/>
        <v>291.10965291415232</v>
      </c>
    </row>
    <row r="325" spans="2:17" x14ac:dyDescent="0.25">
      <c r="B325">
        <v>280</v>
      </c>
      <c r="C325">
        <f t="shared" si="49"/>
        <v>140000</v>
      </c>
      <c r="D325" s="1">
        <f t="shared" si="50"/>
        <v>373.15</v>
      </c>
      <c r="E325" s="1">
        <f t="shared" si="51"/>
        <v>0.28252547629596808</v>
      </c>
      <c r="F325" s="16">
        <f t="shared" si="52"/>
        <v>1.7474523704031908E-2</v>
      </c>
      <c r="G325" s="16">
        <f t="shared" si="58"/>
        <v>0.70400865733396456</v>
      </c>
      <c r="H325" s="16">
        <f t="shared" si="59"/>
        <v>2.62586951513398E-4</v>
      </c>
      <c r="I325" s="8">
        <f>F325*1000/$B$14*8.314*$B$25/$B$7</f>
        <v>601691.70229307585</v>
      </c>
      <c r="J325" s="8">
        <f t="shared" si="60"/>
        <v>11849754.60275838</v>
      </c>
      <c r="K325" s="8">
        <f t="shared" si="53"/>
        <v>12451446.305051455</v>
      </c>
      <c r="L325" s="8">
        <f t="shared" si="54"/>
        <v>4559.5773308011703</v>
      </c>
      <c r="M325">
        <f t="shared" si="55"/>
        <v>140.8542488570956</v>
      </c>
      <c r="N325" s="8">
        <f t="shared" si="56"/>
        <v>1.4324334645919514</v>
      </c>
      <c r="O325" s="1">
        <f>J325*$B$7/G325/1000*$B$12/8.314</f>
        <v>293.15000000000003</v>
      </c>
      <c r="P325">
        <f>IF(F325&gt;0,I325*$B$7/F325/1000*$B$14/8.314,0)</f>
        <v>373.14999999999992</v>
      </c>
      <c r="Q325">
        <f t="shared" si="57"/>
        <v>295.08762229399628</v>
      </c>
    </row>
    <row r="326" spans="2:17" x14ac:dyDescent="0.25">
      <c r="B326">
        <v>281</v>
      </c>
      <c r="C326">
        <f t="shared" si="49"/>
        <v>140500</v>
      </c>
      <c r="D326" s="1">
        <f t="shared" si="50"/>
        <v>373.15</v>
      </c>
      <c r="E326" s="1">
        <f t="shared" si="51"/>
        <v>0.28230394328754982</v>
      </c>
      <c r="F326" s="16">
        <f t="shared" si="52"/>
        <v>1.769605671245017E-2</v>
      </c>
      <c r="G326" s="16">
        <f t="shared" si="58"/>
        <v>-0.69373086956224128</v>
      </c>
      <c r="H326" s="16">
        <f t="shared" si="59"/>
        <v>-4.9961673764160192E-5</v>
      </c>
      <c r="I326" s="8">
        <f>F326*1000/$B$14*8.314*$B$25/$B$7</f>
        <v>609319.63969537162</v>
      </c>
      <c r="J326" s="8">
        <f t="shared" si="60"/>
        <v>-11676760.617975067</v>
      </c>
      <c r="K326" s="8">
        <f t="shared" si="53"/>
        <v>-11067440.978279695</v>
      </c>
      <c r="L326" s="8">
        <f t="shared" si="54"/>
        <v>-4335.5331509253856</v>
      </c>
      <c r="M326">
        <f t="shared" si="55"/>
        <v>-138.75616624720109</v>
      </c>
      <c r="N326" s="8">
        <f t="shared" si="56"/>
        <v>-1.36204790963422</v>
      </c>
      <c r="O326" s="1">
        <f>J326*$B$7/G326/1000*$B$12/8.314</f>
        <v>293.14999999999998</v>
      </c>
      <c r="P326">
        <f>IF(F326&gt;0,I326*$B$7/F326/1000*$B$14/8.314,0)</f>
        <v>373.14999999999992</v>
      </c>
      <c r="Q326">
        <f t="shared" si="57"/>
        <v>291.05589994762511</v>
      </c>
    </row>
    <row r="327" spans="2:17" x14ac:dyDescent="0.25">
      <c r="B327">
        <v>282</v>
      </c>
      <c r="C327">
        <f t="shared" si="49"/>
        <v>141000</v>
      </c>
      <c r="D327" s="1">
        <f t="shared" si="50"/>
        <v>373.15</v>
      </c>
      <c r="E327" s="1">
        <f t="shared" si="51"/>
        <v>0.28208241027913156</v>
      </c>
      <c r="F327" s="16">
        <f t="shared" si="52"/>
        <v>1.7917589720868432E-2</v>
      </c>
      <c r="G327" s="16">
        <f t="shared" si="58"/>
        <v>0.70397034755825594</v>
      </c>
      <c r="H327" s="16">
        <f t="shared" si="59"/>
        <v>2.6965734431087796E-4</v>
      </c>
      <c r="I327" s="8">
        <f>F327*1000/$B$14*8.314*$B$25/$B$7</f>
        <v>616947.5770976675</v>
      </c>
      <c r="J327" s="8">
        <f t="shared" si="60"/>
        <v>11849109.779095626</v>
      </c>
      <c r="K327" s="8">
        <f t="shared" si="53"/>
        <v>12466057.356193293</v>
      </c>
      <c r="L327" s="8">
        <f t="shared" si="54"/>
        <v>4562.2733926870815</v>
      </c>
      <c r="M327">
        <f t="shared" si="55"/>
        <v>140.84800098051335</v>
      </c>
      <c r="N327" s="8">
        <f t="shared" si="56"/>
        <v>1.4332804574133917</v>
      </c>
      <c r="O327" s="1">
        <f>J327*$B$7/G327/1000*$B$12/8.314</f>
        <v>293.15000000000003</v>
      </c>
      <c r="P327">
        <f>IF(F327&gt;0,I327*$B$7/F327/1000*$B$14/8.314,0)</f>
        <v>373.15</v>
      </c>
      <c r="Q327">
        <f t="shared" si="57"/>
        <v>295.13563669462627</v>
      </c>
    </row>
    <row r="328" spans="2:17" x14ac:dyDescent="0.25">
      <c r="B328">
        <v>283</v>
      </c>
      <c r="C328">
        <f t="shared" si="49"/>
        <v>141500</v>
      </c>
      <c r="D328" s="1">
        <f t="shared" si="50"/>
        <v>373.15</v>
      </c>
      <c r="E328" s="1">
        <f t="shared" si="51"/>
        <v>0.28186087727071335</v>
      </c>
      <c r="F328" s="16">
        <f t="shared" si="52"/>
        <v>1.8139122729286639E-2</v>
      </c>
      <c r="G328" s="16">
        <f t="shared" si="58"/>
        <v>-0.69373543148100181</v>
      </c>
      <c r="H328" s="16">
        <f t="shared" si="59"/>
        <v>-5.762056273750718E-5</v>
      </c>
      <c r="I328" s="8">
        <f>F328*1000/$B$14*8.314*$B$25/$B$7</f>
        <v>624575.51449996163</v>
      </c>
      <c r="J328" s="8">
        <f t="shared" si="60"/>
        <v>-11676837.403419772</v>
      </c>
      <c r="K328" s="8">
        <f t="shared" si="53"/>
        <v>-11052261.88891981</v>
      </c>
      <c r="L328" s="8">
        <f t="shared" si="54"/>
        <v>-4332.5856617487616</v>
      </c>
      <c r="M328">
        <f t="shared" si="55"/>
        <v>-138.75861040874787</v>
      </c>
      <c r="N328" s="8">
        <f t="shared" si="56"/>
        <v>-1.3611219285998382</v>
      </c>
      <c r="O328" s="1">
        <f>J328*$B$7/G328/1000*$B$12/8.314</f>
        <v>293.14999999999998</v>
      </c>
      <c r="P328">
        <f>IF(F328&gt;0,I328*$B$7/F328/1000*$B$14/8.314,0)</f>
        <v>373.15000000000003</v>
      </c>
      <c r="Q328">
        <f t="shared" si="57"/>
        <v>291.00207556710279</v>
      </c>
    </row>
    <row r="329" spans="2:17" x14ac:dyDescent="0.25">
      <c r="B329">
        <v>284</v>
      </c>
      <c r="C329">
        <f t="shared" si="49"/>
        <v>142000</v>
      </c>
      <c r="D329" s="1">
        <f t="shared" si="50"/>
        <v>373.15</v>
      </c>
      <c r="E329" s="1">
        <f t="shared" si="51"/>
        <v>0.28163934426229509</v>
      </c>
      <c r="F329" s="16">
        <f t="shared" si="52"/>
        <v>1.8360655737704901E-2</v>
      </c>
      <c r="G329" s="16">
        <f t="shared" si="58"/>
        <v>0.70393133520123241</v>
      </c>
      <c r="H329" s="16">
        <f t="shared" si="59"/>
        <v>2.7695568133907084E-4</v>
      </c>
      <c r="I329" s="8">
        <f>F329*1000/$B$14*8.314*$B$25/$B$7</f>
        <v>632203.45190225728</v>
      </c>
      <c r="J329" s="8">
        <f t="shared" si="60"/>
        <v>11848453.129703052</v>
      </c>
      <c r="K329" s="8">
        <f t="shared" si="53"/>
        <v>12480656.58160531</v>
      </c>
      <c r="L329" s="8">
        <f t="shared" si="54"/>
        <v>4564.9656821072294</v>
      </c>
      <c r="M329">
        <f t="shared" si="55"/>
        <v>140.8416581765143</v>
      </c>
      <c r="N329" s="8">
        <f t="shared" si="56"/>
        <v>1.434126265079759</v>
      </c>
      <c r="O329" s="1">
        <f>J329*$B$7/G329/1000*$B$12/8.314</f>
        <v>293.15000000000003</v>
      </c>
      <c r="P329">
        <f>IF(F329&gt;0,I329*$B$7/F329/1000*$B$14/8.314,0)</f>
        <v>373.14999999999992</v>
      </c>
      <c r="Q329">
        <f t="shared" si="57"/>
        <v>295.18359926102323</v>
      </c>
    </row>
    <row r="330" spans="2:17" x14ac:dyDescent="0.25">
      <c r="B330">
        <v>285</v>
      </c>
      <c r="C330">
        <f t="shared" si="49"/>
        <v>142500</v>
      </c>
      <c r="D330" s="1">
        <f t="shared" si="50"/>
        <v>373.15</v>
      </c>
      <c r="E330" s="1">
        <f t="shared" si="51"/>
        <v>0.28141781125387683</v>
      </c>
      <c r="F330" s="16">
        <f t="shared" si="52"/>
        <v>1.8582188746123163E-2</v>
      </c>
      <c r="G330" s="16">
        <f t="shared" si="58"/>
        <v>-0.69373945346752453</v>
      </c>
      <c r="H330" s="16">
        <f t="shared" si="59"/>
        <v>-6.553394674646551E-5</v>
      </c>
      <c r="I330" s="8">
        <f>F330*1000/$B$14*8.314*$B$25/$B$7</f>
        <v>639831.38930455316</v>
      </c>
      <c r="J330" s="8">
        <f t="shared" si="60"/>
        <v>-11676905.100816408</v>
      </c>
      <c r="K330" s="8">
        <f t="shared" si="53"/>
        <v>-11037073.711511854</v>
      </c>
      <c r="L330" s="8">
        <f t="shared" si="54"/>
        <v>-4329.6343994799572</v>
      </c>
      <c r="M330">
        <f t="shared" si="55"/>
        <v>-138.76099748285421</v>
      </c>
      <c r="N330" s="8">
        <f t="shared" si="56"/>
        <v>-1.3601947622135888</v>
      </c>
      <c r="O330" s="1">
        <f>J330*$B$7/G330/1000*$B$12/8.314</f>
        <v>293.15000000000003</v>
      </c>
      <c r="P330">
        <f>IF(F330&gt;0,I330*$B$7/F330/1000*$B$14/8.314,0)</f>
        <v>373.14999999999992</v>
      </c>
      <c r="Q330">
        <f t="shared" si="57"/>
        <v>290.94817950962397</v>
      </c>
    </row>
    <row r="331" spans="2:17" x14ac:dyDescent="0.25">
      <c r="B331">
        <v>286</v>
      </c>
      <c r="C331">
        <f t="shared" si="49"/>
        <v>143000</v>
      </c>
      <c r="D331" s="1">
        <f t="shared" si="50"/>
        <v>373.15</v>
      </c>
      <c r="E331" s="1">
        <f t="shared" si="51"/>
        <v>0.28119627824545856</v>
      </c>
      <c r="F331" s="16">
        <f t="shared" si="52"/>
        <v>1.8803721754541425E-2</v>
      </c>
      <c r="G331" s="16">
        <f t="shared" si="58"/>
        <v>0.70389161747536555</v>
      </c>
      <c r="H331" s="16">
        <f t="shared" si="59"/>
        <v>2.8447742768057671E-4</v>
      </c>
      <c r="I331" s="8">
        <f>F331*1000/$B$14*8.314*$B$25/$B$7</f>
        <v>647459.32670684916</v>
      </c>
      <c r="J331" s="8">
        <f t="shared" si="60"/>
        <v>11847784.607661456</v>
      </c>
      <c r="K331" s="8">
        <f t="shared" si="53"/>
        <v>12495243.934368305</v>
      </c>
      <c r="L331" s="8">
        <f t="shared" si="54"/>
        <v>4567.6541970874941</v>
      </c>
      <c r="M331">
        <f t="shared" si="55"/>
        <v>140.83521898060923</v>
      </c>
      <c r="N331" s="8">
        <f t="shared" si="56"/>
        <v>1.4349708869708657</v>
      </c>
      <c r="O331" s="1">
        <f>J331*$B$7/G331/1000*$B$12/8.314</f>
        <v>293.14999999999998</v>
      </c>
      <c r="P331">
        <f>IF(F331&gt;0,I331*$B$7/F331/1000*$B$14/8.314,0)</f>
        <v>373.15000000000003</v>
      </c>
      <c r="Q331">
        <f t="shared" si="57"/>
        <v>295.23151022803921</v>
      </c>
    </row>
    <row r="332" spans="2:17" x14ac:dyDescent="0.25">
      <c r="B332">
        <v>287</v>
      </c>
      <c r="C332">
        <f t="shared" si="49"/>
        <v>143500</v>
      </c>
      <c r="D332" s="1">
        <f t="shared" si="50"/>
        <v>373.15</v>
      </c>
      <c r="E332" s="1">
        <f t="shared" si="51"/>
        <v>0.2809747452370403</v>
      </c>
      <c r="F332" s="16">
        <f t="shared" si="52"/>
        <v>1.9025254762959687E-2</v>
      </c>
      <c r="G332" s="16">
        <f t="shared" si="58"/>
        <v>-0.69374293726839587</v>
      </c>
      <c r="H332" s="16">
        <f t="shared" si="59"/>
        <v>-7.3698005691125168E-5</v>
      </c>
      <c r="I332" s="8">
        <f>F332*1000/$B$14*8.314*$B$25/$B$7</f>
        <v>655087.2641091448</v>
      </c>
      <c r="J332" s="8">
        <f t="shared" si="60"/>
        <v>-11676963.739563219</v>
      </c>
      <c r="K332" s="8">
        <f t="shared" si="53"/>
        <v>-11021876.475454075</v>
      </c>
      <c r="L332" s="8">
        <f t="shared" si="54"/>
        <v>-4326.6793621163188</v>
      </c>
      <c r="M332">
        <f t="shared" si="55"/>
        <v>-138.76332705481738</v>
      </c>
      <c r="N332" s="8">
        <f t="shared" si="56"/>
        <v>-1.3592664098463199</v>
      </c>
      <c r="O332" s="1">
        <f>J332*$B$7/G332/1000*$B$12/8.314</f>
        <v>293.14999999999998</v>
      </c>
      <c r="P332">
        <f>IF(F332&gt;0,I332*$B$7/F332/1000*$B$14/8.314,0)</f>
        <v>373.14999999999992</v>
      </c>
      <c r="Q332">
        <f t="shared" si="57"/>
        <v>290.89421151171695</v>
      </c>
    </row>
    <row r="333" spans="2:17" x14ac:dyDescent="0.25">
      <c r="B333">
        <v>288</v>
      </c>
      <c r="C333">
        <f t="shared" si="49"/>
        <v>144000</v>
      </c>
      <c r="D333" s="1">
        <f t="shared" si="50"/>
        <v>373.15</v>
      </c>
      <c r="E333" s="1">
        <f t="shared" si="51"/>
        <v>0.28075321222862204</v>
      </c>
      <c r="F333" s="16">
        <f t="shared" si="52"/>
        <v>1.9246787771377949E-2</v>
      </c>
      <c r="G333" s="16">
        <f t="shared" si="58"/>
        <v>0.70385119157593845</v>
      </c>
      <c r="H333" s="16">
        <f t="shared" si="59"/>
        <v>2.9221785334736586E-4</v>
      </c>
      <c r="I333" s="8">
        <f>F333*1000/$B$14*8.314*$B$25/$B$7</f>
        <v>662715.2015114408</v>
      </c>
      <c r="J333" s="8">
        <f t="shared" si="60"/>
        <v>11847104.165762315</v>
      </c>
      <c r="K333" s="8">
        <f t="shared" si="53"/>
        <v>12509819.367273755</v>
      </c>
      <c r="L333" s="8">
        <f t="shared" si="54"/>
        <v>4570.338935595777</v>
      </c>
      <c r="M333">
        <f t="shared" si="55"/>
        <v>140.82868188585715</v>
      </c>
      <c r="N333" s="8">
        <f t="shared" si="56"/>
        <v>1.4358143224483086</v>
      </c>
      <c r="O333" s="1">
        <f>J333*$B$7/G333/1000*$B$12/8.314</f>
        <v>293.14999999999998</v>
      </c>
      <c r="P333">
        <f>IF(F333&gt;0,I333*$B$7/F333/1000*$B$14/8.314,0)</f>
        <v>373.15</v>
      </c>
      <c r="Q333">
        <f t="shared" si="57"/>
        <v>295.27936983048966</v>
      </c>
    </row>
    <row r="334" spans="2:17" x14ac:dyDescent="0.25">
      <c r="B334">
        <v>289</v>
      </c>
      <c r="C334">
        <f t="shared" si="49"/>
        <v>144500</v>
      </c>
      <c r="D334" s="1">
        <f t="shared" si="50"/>
        <v>373.15</v>
      </c>
      <c r="E334" s="1">
        <f t="shared" si="51"/>
        <v>0.28053167922020378</v>
      </c>
      <c r="F334" s="16">
        <f t="shared" si="52"/>
        <v>1.9468320779796211E-2</v>
      </c>
      <c r="G334" s="16">
        <f t="shared" si="58"/>
        <v>-0.6937458846172897</v>
      </c>
      <c r="H334" s="16">
        <f t="shared" si="59"/>
        <v>-8.2108693962249651E-5</v>
      </c>
      <c r="I334" s="8">
        <f>F334*1000/$B$14*8.314*$B$25/$B$7</f>
        <v>670343.13891373656</v>
      </c>
      <c r="J334" s="8">
        <f t="shared" si="60"/>
        <v>-11677013.348841112</v>
      </c>
      <c r="K334" s="8">
        <f t="shared" si="53"/>
        <v>-11006670.209927376</v>
      </c>
      <c r="L334" s="8">
        <f t="shared" si="54"/>
        <v>-4323.7205475975279</v>
      </c>
      <c r="M334">
        <f t="shared" si="55"/>
        <v>-138.7655986622504</v>
      </c>
      <c r="N334" s="8">
        <f t="shared" si="56"/>
        <v>-1.358336870850763</v>
      </c>
      <c r="O334" s="1">
        <f>J334*$B$7/G334/1000*$B$12/8.314</f>
        <v>293.15000000000003</v>
      </c>
      <c r="P334">
        <f>IF(F334&gt;0,I334*$B$7/F334/1000*$B$14/8.314,0)</f>
        <v>373.15</v>
      </c>
      <c r="Q334">
        <f t="shared" si="57"/>
        <v>290.84017130939412</v>
      </c>
    </row>
    <row r="335" spans="2:17" x14ac:dyDescent="0.25">
      <c r="B335">
        <v>290</v>
      </c>
      <c r="C335">
        <f t="shared" si="49"/>
        <v>145000</v>
      </c>
      <c r="D335" s="1">
        <f t="shared" si="50"/>
        <v>373.15</v>
      </c>
      <c r="E335" s="1">
        <f t="shared" si="51"/>
        <v>0.28031014621178552</v>
      </c>
      <c r="F335" s="16">
        <f t="shared" si="52"/>
        <v>1.9689853788214473E-2</v>
      </c>
      <c r="G335" s="16">
        <f t="shared" si="58"/>
        <v>0.70381005468096003</v>
      </c>
      <c r="H335" s="16">
        <f t="shared" si="59"/>
        <v>3.0017203219229183E-4</v>
      </c>
      <c r="I335" s="8">
        <f>F335*1000/$B$14*8.314*$B$25/$B$7</f>
        <v>677971.07631603256</v>
      </c>
      <c r="J335" s="8">
        <f t="shared" si="60"/>
        <v>11846411.756506354</v>
      </c>
      <c r="K335" s="8">
        <f t="shared" si="53"/>
        <v>12524382.832822386</v>
      </c>
      <c r="L335" s="8">
        <f t="shared" si="54"/>
        <v>4573.0198955418909</v>
      </c>
      <c r="M335">
        <f t="shared" si="55"/>
        <v>140.82204534263045</v>
      </c>
      <c r="N335" s="8">
        <f t="shared" si="56"/>
        <v>1.4366565708554369</v>
      </c>
      <c r="O335" s="1">
        <f>J335*$B$7/G335/1000*$B$12/8.314</f>
        <v>293.14999999999992</v>
      </c>
      <c r="P335">
        <f>IF(F335&gt;0,I335*$B$7/F335/1000*$B$14/8.314,0)</f>
        <v>373.15000000000003</v>
      </c>
      <c r="Q335">
        <f t="shared" si="57"/>
        <v>295.32717830315971</v>
      </c>
    </row>
    <row r="336" spans="2:17" x14ac:dyDescent="0.25">
      <c r="B336">
        <v>291</v>
      </c>
      <c r="C336">
        <f t="shared" si="49"/>
        <v>145500</v>
      </c>
      <c r="D336" s="1">
        <f t="shared" si="50"/>
        <v>373.15</v>
      </c>
      <c r="E336" s="1">
        <f t="shared" si="51"/>
        <v>0.28008861320336731</v>
      </c>
      <c r="F336" s="16">
        <f t="shared" si="52"/>
        <v>1.991138679663268E-2</v>
      </c>
      <c r="G336" s="16">
        <f t="shared" si="58"/>
        <v>-0.69374829723499754</v>
      </c>
      <c r="H336" s="16">
        <f t="shared" si="59"/>
        <v>-9.0761738134031295E-5</v>
      </c>
      <c r="I336" s="8">
        <f>F336*1000/$B$14*8.314*$B$25/$B$7</f>
        <v>685599.01371832646</v>
      </c>
      <c r="J336" s="8">
        <f t="shared" si="60"/>
        <v>-11677053.957614159</v>
      </c>
      <c r="K336" s="8">
        <f t="shared" si="53"/>
        <v>-10991454.943895834</v>
      </c>
      <c r="L336" s="8">
        <f t="shared" si="54"/>
        <v>-4320.7579538054888</v>
      </c>
      <c r="M336">
        <f t="shared" si="55"/>
        <v>-138.76781179462631</v>
      </c>
      <c r="N336" s="8">
        <f t="shared" si="56"/>
        <v>-1.3574061445614991</v>
      </c>
      <c r="O336" s="1">
        <f>J336*$B$7/G336/1000*$B$12/8.314</f>
        <v>293.15000000000003</v>
      </c>
      <c r="P336">
        <f>IF(F336&gt;0,I336*$B$7/F336/1000*$B$14/8.314,0)</f>
        <v>373.15</v>
      </c>
      <c r="Q336">
        <f t="shared" si="57"/>
        <v>290.78605863814391</v>
      </c>
    </row>
    <row r="337" spans="2:17" x14ac:dyDescent="0.25">
      <c r="B337">
        <v>292</v>
      </c>
      <c r="C337">
        <f t="shared" si="49"/>
        <v>146000</v>
      </c>
      <c r="D337" s="1">
        <f t="shared" si="50"/>
        <v>373.15</v>
      </c>
      <c r="E337" s="1">
        <f t="shared" si="51"/>
        <v>0.27986708019494905</v>
      </c>
      <c r="F337" s="16">
        <f t="shared" si="52"/>
        <v>2.0132919805050942E-2</v>
      </c>
      <c r="G337" s="16">
        <f t="shared" si="58"/>
        <v>0.70376820395108464</v>
      </c>
      <c r="H337" s="16">
        <f t="shared" si="59"/>
        <v>3.0833484131834177E-4</v>
      </c>
      <c r="I337" s="8">
        <f>F337*1000/$B$14*8.314*$B$25/$B$7</f>
        <v>693226.95112062222</v>
      </c>
      <c r="J337" s="8">
        <f t="shared" si="60"/>
        <v>11845707.332102191</v>
      </c>
      <c r="K337" s="8">
        <f t="shared" si="53"/>
        <v>12538934.283222813</v>
      </c>
      <c r="L337" s="8">
        <f t="shared" si="54"/>
        <v>4575.6970747774631</v>
      </c>
      <c r="M337">
        <f t="shared" si="55"/>
        <v>140.8153077584806</v>
      </c>
      <c r="N337" s="8">
        <f t="shared" si="56"/>
        <v>1.4374976315173185</v>
      </c>
      <c r="O337" s="1">
        <f>J337*$B$7/G337/1000*$B$12/8.314</f>
        <v>293.14999999999998</v>
      </c>
      <c r="P337">
        <f>IF(F337&gt;0,I337*$B$7/F337/1000*$B$14/8.314,0)</f>
        <v>373.14999999999992</v>
      </c>
      <c r="Q337">
        <f t="shared" si="57"/>
        <v>295.37493588081048</v>
      </c>
    </row>
    <row r="338" spans="2:17" x14ac:dyDescent="0.25">
      <c r="B338">
        <v>293</v>
      </c>
      <c r="C338">
        <f t="shared" si="49"/>
        <v>146500</v>
      </c>
      <c r="D338" s="1">
        <f t="shared" si="50"/>
        <v>373.15</v>
      </c>
      <c r="E338" s="1">
        <f t="shared" si="51"/>
        <v>0.27964554718653079</v>
      </c>
      <c r="F338" s="16">
        <f t="shared" si="52"/>
        <v>2.0354452813469204E-2</v>
      </c>
      <c r="G338" s="16">
        <f t="shared" si="58"/>
        <v>-0.69375017682944606</v>
      </c>
      <c r="H338" s="16">
        <f t="shared" si="59"/>
        <v>-9.9652635166345288E-5</v>
      </c>
      <c r="I338" s="8">
        <f>F338*1000/$B$14*8.314*$B$25/$B$7</f>
        <v>700854.88852291822</v>
      </c>
      <c r="J338" s="8">
        <f t="shared" si="60"/>
        <v>-11677085.594629891</v>
      </c>
      <c r="K338" s="8">
        <f t="shared" si="53"/>
        <v>-10976230.706106974</v>
      </c>
      <c r="L338" s="8">
        <f t="shared" si="54"/>
        <v>-4317.7915785641626</v>
      </c>
      <c r="M338">
        <f t="shared" si="55"/>
        <v>-138.76996589292247</v>
      </c>
      <c r="N338" s="8">
        <f t="shared" si="56"/>
        <v>-1.3564742302949049</v>
      </c>
      <c r="O338" s="1">
        <f>J338*$B$7/G338/1000*$B$12/8.314</f>
        <v>293.15000000000003</v>
      </c>
      <c r="P338">
        <f>IF(F338&gt;0,I338*$B$7/F338/1000*$B$14/8.314,0)</f>
        <v>373.15000000000003</v>
      </c>
      <c r="Q338">
        <f t="shared" si="57"/>
        <v>290.73187323292404</v>
      </c>
    </row>
    <row r="339" spans="2:17" x14ac:dyDescent="0.25">
      <c r="B339">
        <v>294</v>
      </c>
      <c r="C339">
        <f t="shared" si="49"/>
        <v>147000</v>
      </c>
      <c r="D339" s="1">
        <f t="shared" si="50"/>
        <v>373.15</v>
      </c>
      <c r="E339" s="1">
        <f t="shared" si="51"/>
        <v>0.27942401417811252</v>
      </c>
      <c r="F339" s="16">
        <f t="shared" si="52"/>
        <v>2.0575985821887466E-2</v>
      </c>
      <c r="G339" s="16">
        <f t="shared" si="58"/>
        <v>0.70372563652951969</v>
      </c>
      <c r="H339" s="16">
        <f t="shared" si="59"/>
        <v>3.1670096099845058E-4</v>
      </c>
      <c r="I339" s="8">
        <f>F339*1000/$B$14*8.314*$B$25/$B$7</f>
        <v>708482.82592521398</v>
      </c>
      <c r="J339" s="8">
        <f t="shared" si="60"/>
        <v>11844990.84446477</v>
      </c>
      <c r="K339" s="8">
        <f t="shared" si="53"/>
        <v>12553473.670389984</v>
      </c>
      <c r="L339" s="8">
        <f t="shared" si="54"/>
        <v>4578.3704710958018</v>
      </c>
      <c r="M339">
        <f t="shared" si="55"/>
        <v>140.80846749810362</v>
      </c>
      <c r="N339" s="8">
        <f t="shared" si="56"/>
        <v>1.4383375037407011</v>
      </c>
      <c r="O339" s="1">
        <f>J339*$B$7/G339/1000*$B$12/8.314</f>
        <v>293.14999999999998</v>
      </c>
      <c r="P339">
        <f>IF(F339&gt;0,I339*$B$7/F339/1000*$B$14/8.314,0)</f>
        <v>373.15</v>
      </c>
      <c r="Q339">
        <f t="shared" si="57"/>
        <v>295.42264279818545</v>
      </c>
    </row>
    <row r="340" spans="2:17" x14ac:dyDescent="0.25">
      <c r="B340">
        <v>295</v>
      </c>
      <c r="C340">
        <f t="shared" si="49"/>
        <v>147500</v>
      </c>
      <c r="D340" s="1">
        <f t="shared" si="50"/>
        <v>373.15</v>
      </c>
      <c r="E340" s="1">
        <f t="shared" si="51"/>
        <v>0.27920248116969426</v>
      </c>
      <c r="F340" s="16">
        <f t="shared" si="52"/>
        <v>2.0797518830305728E-2</v>
      </c>
      <c r="G340" s="16">
        <f t="shared" si="58"/>
        <v>-0.69375152509572624</v>
      </c>
      <c r="H340" s="16">
        <f t="shared" si="59"/>
        <v>-1.0877665113553231E-4</v>
      </c>
      <c r="I340" s="8">
        <f>F340*1000/$B$14*8.314*$B$25/$B$7</f>
        <v>716110.76332750975</v>
      </c>
      <c r="J340" s="8">
        <f t="shared" si="60"/>
        <v>-11677108.288419792</v>
      </c>
      <c r="K340" s="8">
        <f t="shared" si="53"/>
        <v>-10960997.525092283</v>
      </c>
      <c r="L340" s="8">
        <f t="shared" si="54"/>
        <v>-4314.821419639452</v>
      </c>
      <c r="M340">
        <f t="shared" si="55"/>
        <v>-138.77206034937234</v>
      </c>
      <c r="N340" s="8">
        <f t="shared" si="56"/>
        <v>-1.3555411273491185</v>
      </c>
      <c r="O340" s="1">
        <f>J340*$B$7/G340/1000*$B$12/8.314</f>
        <v>293.14999999999998</v>
      </c>
      <c r="P340">
        <f>IF(F340&gt;0,I340*$B$7/F340/1000*$B$14/8.314,0)</f>
        <v>373.14999999999992</v>
      </c>
      <c r="Q340">
        <f t="shared" si="57"/>
        <v>290.67761482815479</v>
      </c>
    </row>
    <row r="341" spans="2:17" x14ac:dyDescent="0.25">
      <c r="B341">
        <v>296</v>
      </c>
      <c r="C341">
        <f t="shared" si="49"/>
        <v>148000</v>
      </c>
      <c r="D341" s="1">
        <f t="shared" si="50"/>
        <v>373.15</v>
      </c>
      <c r="E341" s="1">
        <f t="shared" si="51"/>
        <v>0.278980948161276</v>
      </c>
      <c r="F341" s="16">
        <f t="shared" si="52"/>
        <v>2.101905183872399E-2</v>
      </c>
      <c r="G341" s="16">
        <f t="shared" si="58"/>
        <v>0.70368234954194619</v>
      </c>
      <c r="H341" s="16">
        <f t="shared" si="59"/>
        <v>3.2526487511880947E-4</v>
      </c>
      <c r="I341" s="8">
        <f>F341*1000/$B$14*8.314*$B$25/$B$7</f>
        <v>723738.70072980574</v>
      </c>
      <c r="J341" s="8">
        <f t="shared" si="60"/>
        <v>11844262.245214045</v>
      </c>
      <c r="K341" s="8">
        <f t="shared" si="53"/>
        <v>12568000.945943851</v>
      </c>
      <c r="L341" s="8">
        <f t="shared" si="54"/>
        <v>4581.0400822318024</v>
      </c>
      <c r="M341">
        <f t="shared" si="55"/>
        <v>140.80152288341301</v>
      </c>
      <c r="N341" s="8">
        <f t="shared" si="56"/>
        <v>1.4391761868139812</v>
      </c>
      <c r="O341" s="1">
        <f>J341*$B$7/G341/1000*$B$12/8.314</f>
        <v>293.15000000000003</v>
      </c>
      <c r="P341">
        <f>IF(F341&gt;0,I341*$B$7/F341/1000*$B$14/8.314,0)</f>
        <v>373.15</v>
      </c>
      <c r="Q341">
        <f t="shared" si="57"/>
        <v>295.47029929001707</v>
      </c>
    </row>
    <row r="342" spans="2:17" x14ac:dyDescent="0.25">
      <c r="B342">
        <v>297</v>
      </c>
      <c r="C342">
        <f t="shared" si="49"/>
        <v>148500</v>
      </c>
      <c r="D342" s="1">
        <f t="shared" si="50"/>
        <v>373.15</v>
      </c>
      <c r="E342" s="1">
        <f t="shared" si="51"/>
        <v>0.27875941515285774</v>
      </c>
      <c r="F342" s="16">
        <f t="shared" si="52"/>
        <v>2.1240584847142252E-2</v>
      </c>
      <c r="G342" s="16">
        <f t="shared" si="58"/>
        <v>-0.69375234371611127</v>
      </c>
      <c r="H342" s="16">
        <f t="shared" si="59"/>
        <v>-1.181288205094784E-4</v>
      </c>
      <c r="I342" s="8">
        <f>F342*1000/$B$14*8.314*$B$25/$B$7</f>
        <v>731366.63813210151</v>
      </c>
      <c r="J342" s="8">
        <f t="shared" si="60"/>
        <v>-11677122.067299604</v>
      </c>
      <c r="K342" s="8">
        <f t="shared" si="53"/>
        <v>-10945755.429167503</v>
      </c>
      <c r="L342" s="8">
        <f t="shared" si="54"/>
        <v>-4311.8474747390364</v>
      </c>
      <c r="M342">
        <f t="shared" si="55"/>
        <v>-138.77409450732415</v>
      </c>
      <c r="N342" s="8">
        <f t="shared" si="56"/>
        <v>-1.3546068350039857</v>
      </c>
      <c r="O342" s="1">
        <f>J342*$B$7/G342/1000*$B$12/8.314</f>
        <v>293.15000000000003</v>
      </c>
      <c r="P342">
        <f>IF(F342&gt;0,I342*$B$7/F342/1000*$B$14/8.314,0)</f>
        <v>373.15</v>
      </c>
      <c r="Q342">
        <f t="shared" si="57"/>
        <v>290.62328315771134</v>
      </c>
    </row>
    <row r="343" spans="2:17" x14ac:dyDescent="0.25">
      <c r="B343">
        <v>298</v>
      </c>
      <c r="C343">
        <f t="shared" si="49"/>
        <v>149000</v>
      </c>
      <c r="D343" s="1">
        <f t="shared" si="50"/>
        <v>373.15</v>
      </c>
      <c r="E343" s="1">
        <f t="shared" si="51"/>
        <v>0.27853788214443953</v>
      </c>
      <c r="F343" s="16">
        <f t="shared" si="52"/>
        <v>2.1462117855560459E-2</v>
      </c>
      <c r="G343" s="16">
        <f t="shared" si="58"/>
        <v>0.70363834009642279</v>
      </c>
      <c r="H343" s="16">
        <f t="shared" si="59"/>
        <v>3.3402087215544593E-4</v>
      </c>
      <c r="I343" s="8">
        <f>F343*1000/$B$14*8.314*$B$25/$B$7</f>
        <v>738994.57553439518</v>
      </c>
      <c r="J343" s="8">
        <f t="shared" si="60"/>
        <v>11843521.485673342</v>
      </c>
      <c r="K343" s="8">
        <f t="shared" si="53"/>
        <v>12582516.061207738</v>
      </c>
      <c r="L343" s="8">
        <f t="shared" si="54"/>
        <v>4583.7059058618051</v>
      </c>
      <c r="M343">
        <f t="shared" si="55"/>
        <v>140.79447219371562</v>
      </c>
      <c r="N343" s="8">
        <f t="shared" si="56"/>
        <v>1.4400136800071595</v>
      </c>
      <c r="O343" s="1">
        <f>J343*$B$7/G343/1000*$B$12/8.314</f>
        <v>293.14999999999998</v>
      </c>
      <c r="P343">
        <f>IF(F343&gt;0,I343*$B$7/F343/1000*$B$14/8.314,0)</f>
        <v>373.14999999999981</v>
      </c>
      <c r="Q343">
        <f t="shared" si="57"/>
        <v>295.51790559103262</v>
      </c>
    </row>
    <row r="344" spans="2:17" x14ac:dyDescent="0.25">
      <c r="B344">
        <v>299</v>
      </c>
      <c r="C344">
        <f t="shared" si="49"/>
        <v>149500</v>
      </c>
      <c r="D344" s="1">
        <f t="shared" si="50"/>
        <v>373.15</v>
      </c>
      <c r="E344" s="1">
        <f t="shared" si="51"/>
        <v>0.27831634913602127</v>
      </c>
      <c r="F344" s="16">
        <f t="shared" si="52"/>
        <v>2.1683650863978721E-2</v>
      </c>
      <c r="G344" s="16">
        <f t="shared" si="58"/>
        <v>-0.69375263436008083</v>
      </c>
      <c r="H344" s="16">
        <f t="shared" si="59"/>
        <v>-1.2770394598353788E-4</v>
      </c>
      <c r="I344" s="8">
        <f>F344*1000/$B$14*8.314*$B$25/$B$7</f>
        <v>746622.51293669117</v>
      </c>
      <c r="J344" s="8">
        <f t="shared" si="60"/>
        <v>-11677126.959369725</v>
      </c>
      <c r="K344" s="8">
        <f t="shared" si="53"/>
        <v>-10930504.446433034</v>
      </c>
      <c r="L344" s="8">
        <f t="shared" si="54"/>
        <v>-4308.8697415122324</v>
      </c>
      <c r="M344">
        <f t="shared" si="55"/>
        <v>-138.77606766121286</v>
      </c>
      <c r="N344" s="8">
        <f t="shared" si="56"/>
        <v>-1.353671352521018</v>
      </c>
      <c r="O344" s="1">
        <f>J344*$B$7/G344/1000*$B$12/8.314</f>
        <v>293.15000000000003</v>
      </c>
      <c r="P344">
        <f>IF(F344&gt;0,I344*$B$7/F344/1000*$B$14/8.314,0)</f>
        <v>373.14999999999992</v>
      </c>
      <c r="Q344">
        <f t="shared" si="57"/>
        <v>290.56887795491701</v>
      </c>
    </row>
    <row r="345" spans="2:17" x14ac:dyDescent="0.25">
      <c r="B345">
        <v>300</v>
      </c>
      <c r="C345">
        <f t="shared" si="49"/>
        <v>150000</v>
      </c>
      <c r="D345" s="1">
        <f t="shared" si="50"/>
        <v>373.15</v>
      </c>
      <c r="E345" s="1">
        <f t="shared" si="51"/>
        <v>0.27809481612760301</v>
      </c>
      <c r="F345" s="16">
        <f t="shared" si="52"/>
        <v>2.1905183872396983E-2</v>
      </c>
      <c r="G345" s="16">
        <f t="shared" si="58"/>
        <v>0.70359360528330339</v>
      </c>
      <c r="H345" s="16">
        <f t="shared" si="59"/>
        <v>3.4296304669463942E-4</v>
      </c>
      <c r="I345" s="8">
        <f>F345*1000/$B$14*8.314*$B$25/$B$7</f>
        <v>754250.45033898694</v>
      </c>
      <c r="J345" s="8">
        <f t="shared" si="60"/>
        <v>11842768.516867999</v>
      </c>
      <c r="K345" s="8">
        <f t="shared" si="53"/>
        <v>12597018.967206987</v>
      </c>
      <c r="L345" s="8">
        <f t="shared" si="54"/>
        <v>4586.3679396034895</v>
      </c>
      <c r="M345">
        <f t="shared" si="55"/>
        <v>140.78731366599962</v>
      </c>
      <c r="N345" s="8">
        <f t="shared" si="56"/>
        <v>1.4408499825718077</v>
      </c>
      <c r="O345" s="1">
        <f>J345*$B$7/G345/1000*$B$12/8.314</f>
        <v>293.14999999999998</v>
      </c>
      <c r="P345">
        <f>IF(F345&gt;0,I345*$B$7/F345/1000*$B$14/8.314,0)</f>
        <v>373.14999999999986</v>
      </c>
      <c r="Q345">
        <f t="shared" si="57"/>
        <v>295.56546193596148</v>
      </c>
    </row>
    <row r="346" spans="2:17" x14ac:dyDescent="0.25">
      <c r="B346">
        <v>301</v>
      </c>
      <c r="C346">
        <f t="shared" si="49"/>
        <v>150500</v>
      </c>
      <c r="D346" s="1">
        <f t="shared" si="50"/>
        <v>373.15</v>
      </c>
      <c r="E346" s="1">
        <f t="shared" si="51"/>
        <v>0.27787328311918474</v>
      </c>
      <c r="F346" s="16">
        <f t="shared" si="52"/>
        <v>2.2126716880815245E-2</v>
      </c>
      <c r="G346" s="16">
        <f t="shared" si="58"/>
        <v>-0.69375239868434191</v>
      </c>
      <c r="H346" s="16">
        <f t="shared" si="59"/>
        <v>-1.3749659889152749E-4</v>
      </c>
      <c r="I346" s="8">
        <f>F346*1000/$B$14*8.314*$B$25/$B$7</f>
        <v>761878.38774128305</v>
      </c>
      <c r="J346" s="8">
        <f t="shared" si="60"/>
        <v>-11677122.992515562</v>
      </c>
      <c r="K346" s="8">
        <f t="shared" si="53"/>
        <v>-10915244.60477428</v>
      </c>
      <c r="L346" s="8">
        <f t="shared" si="54"/>
        <v>-4305.8882175498366</v>
      </c>
      <c r="M346">
        <f t="shared" si="55"/>
        <v>-138.77797905664667</v>
      </c>
      <c r="N346" s="8">
        <f t="shared" si="56"/>
        <v>-1.3527346791433414</v>
      </c>
      <c r="O346" s="1">
        <f>J346*$B$7/G346/1000*$B$12/8.314</f>
        <v>293.15000000000003</v>
      </c>
      <c r="P346">
        <f>IF(F346&gt;0,I346*$B$7/F346/1000*$B$14/8.314,0)</f>
        <v>373.15</v>
      </c>
      <c r="Q346">
        <f t="shared" si="57"/>
        <v>290.51439895253583</v>
      </c>
    </row>
    <row r="347" spans="2:17" x14ac:dyDescent="0.25">
      <c r="B347">
        <v>302</v>
      </c>
      <c r="C347">
        <f t="shared" si="49"/>
        <v>151000</v>
      </c>
      <c r="D347" s="1">
        <f t="shared" si="50"/>
        <v>373.15</v>
      </c>
      <c r="E347" s="1">
        <f t="shared" si="51"/>
        <v>0.27765175011076648</v>
      </c>
      <c r="F347" s="16">
        <f t="shared" si="52"/>
        <v>2.2348249889233507E-2</v>
      </c>
      <c r="G347" s="16">
        <f t="shared" si="58"/>
        <v>0.70354814217514106</v>
      </c>
      <c r="H347" s="16">
        <f t="shared" si="59"/>
        <v>3.5208530150391409E-4</v>
      </c>
      <c r="I347" s="8">
        <f>F347*1000/$B$14*8.314*$B$25/$B$7</f>
        <v>769506.32514357881</v>
      </c>
      <c r="J347" s="8">
        <f t="shared" si="60"/>
        <v>11842003.289523717</v>
      </c>
      <c r="K347" s="8">
        <f t="shared" si="53"/>
        <v>12611509.614667296</v>
      </c>
      <c r="L347" s="8">
        <f t="shared" si="54"/>
        <v>4589.0261810157281</v>
      </c>
      <c r="M347">
        <f t="shared" si="55"/>
        <v>140.78004549532898</v>
      </c>
      <c r="N347" s="8">
        <f t="shared" si="56"/>
        <v>1.4416850937410235</v>
      </c>
      <c r="O347" s="1">
        <f>J347*$B$7/G347/1000*$B$12/8.314</f>
        <v>293.14999999999998</v>
      </c>
      <c r="P347">
        <f>IF(F347&gt;0,I347*$B$7/F347/1000*$B$14/8.314,0)</f>
        <v>373.15</v>
      </c>
      <c r="Q347">
        <f t="shared" si="57"/>
        <v>295.61296855954083</v>
      </c>
    </row>
    <row r="348" spans="2:17" x14ac:dyDescent="0.25">
      <c r="B348">
        <v>303</v>
      </c>
      <c r="C348">
        <f t="shared" si="49"/>
        <v>151500</v>
      </c>
      <c r="D348" s="1">
        <f t="shared" si="50"/>
        <v>373.15</v>
      </c>
      <c r="E348" s="1">
        <f t="shared" si="51"/>
        <v>0.27743021710234822</v>
      </c>
      <c r="F348" s="16">
        <f t="shared" si="52"/>
        <v>2.2569782897651769E-2</v>
      </c>
      <c r="G348" s="16">
        <f t="shared" si="58"/>
        <v>-0.69375163833284703</v>
      </c>
      <c r="H348" s="16">
        <f t="shared" si="59"/>
        <v>-1.4750112020380651E-4</v>
      </c>
      <c r="I348" s="8">
        <f>F348*1000/$B$14*8.314*$B$25/$B$7</f>
        <v>777134.26254587469</v>
      </c>
      <c r="J348" s="8">
        <f t="shared" si="60"/>
        <v>-11677110.194407851</v>
      </c>
      <c r="K348" s="8">
        <f t="shared" si="53"/>
        <v>-10899975.931861976</v>
      </c>
      <c r="L348" s="8">
        <f t="shared" si="54"/>
        <v>-4302.9029003839696</v>
      </c>
      <c r="M348">
        <f t="shared" si="55"/>
        <v>-138.77982789061016</v>
      </c>
      <c r="N348" s="8">
        <f t="shared" si="56"/>
        <v>-1.3517968140956491</v>
      </c>
      <c r="O348" s="1">
        <f>J348*$B$7/G348/1000*$B$12/8.314</f>
        <v>293.14999999999998</v>
      </c>
      <c r="P348">
        <f>IF(F348&gt;0,I348*$B$7/F348/1000*$B$14/8.314,0)</f>
        <v>373.15</v>
      </c>
      <c r="Q348">
        <f t="shared" si="57"/>
        <v>290.45984588276542</v>
      </c>
    </row>
    <row r="349" spans="2:17" x14ac:dyDescent="0.25">
      <c r="B349">
        <v>304</v>
      </c>
      <c r="C349">
        <f t="shared" si="49"/>
        <v>152000</v>
      </c>
      <c r="D349" s="1">
        <f t="shared" si="50"/>
        <v>373.15</v>
      </c>
      <c r="E349" s="1">
        <f t="shared" si="51"/>
        <v>0.27720868409392996</v>
      </c>
      <c r="F349" s="16">
        <f t="shared" si="52"/>
        <v>2.2791315906070031E-2</v>
      </c>
      <c r="G349" s="16">
        <f t="shared" si="58"/>
        <v>0.70350194782660225</v>
      </c>
      <c r="H349" s="16">
        <f t="shared" si="59"/>
        <v>3.613813501610573E-4</v>
      </c>
      <c r="I349" s="8">
        <f>F349*1000/$B$14*8.314*$B$25/$B$7</f>
        <v>784762.19994817057</v>
      </c>
      <c r="J349" s="8">
        <f t="shared" si="60"/>
        <v>11841225.754065145</v>
      </c>
      <c r="K349" s="8">
        <f t="shared" si="53"/>
        <v>12625987.954013316</v>
      </c>
      <c r="L349" s="8">
        <f t="shared" si="54"/>
        <v>4591.6806275984736</v>
      </c>
      <c r="M349">
        <f t="shared" si="55"/>
        <v>140.77266583535265</v>
      </c>
      <c r="N349" s="8">
        <f t="shared" si="56"/>
        <v>1.4425190127293934</v>
      </c>
      <c r="O349" s="1">
        <f>J349*$B$7/G349/1000*$B$12/8.314</f>
        <v>293.14999999999998</v>
      </c>
      <c r="P349">
        <f>IF(F349&gt;0,I349*$B$7/F349/1000*$B$14/8.314,0)</f>
        <v>373.15</v>
      </c>
      <c r="Q349">
        <f t="shared" si="57"/>
        <v>295.6604256965224</v>
      </c>
    </row>
    <row r="350" spans="2:17" x14ac:dyDescent="0.25">
      <c r="B350">
        <v>305</v>
      </c>
      <c r="C350">
        <f t="shared" si="49"/>
        <v>152500</v>
      </c>
      <c r="D350" s="1">
        <f t="shared" si="50"/>
        <v>373.15</v>
      </c>
      <c r="E350" s="1">
        <f t="shared" si="51"/>
        <v>0.27698715108551175</v>
      </c>
      <c r="F350" s="16">
        <f t="shared" si="52"/>
        <v>2.3012848914488238E-2</v>
      </c>
      <c r="G350" s="16">
        <f t="shared" si="58"/>
        <v>-0.69375035493681669</v>
      </c>
      <c r="H350" s="16">
        <f t="shared" si="59"/>
        <v>-1.5771162212476625E-4</v>
      </c>
      <c r="I350" s="8">
        <f>F350*1000/$B$14*8.314*$B$25/$B$7</f>
        <v>792390.13735046447</v>
      </c>
      <c r="J350" s="8">
        <f t="shared" si="60"/>
        <v>-11677088.592503017</v>
      </c>
      <c r="K350" s="8">
        <f t="shared" si="53"/>
        <v>-10884698.455152553</v>
      </c>
      <c r="L350" s="8">
        <f t="shared" si="54"/>
        <v>-4299.9137874879179</v>
      </c>
      <c r="M350">
        <f t="shared" si="55"/>
        <v>-138.78161331178828</v>
      </c>
      <c r="N350" s="8">
        <f t="shared" si="56"/>
        <v>-1.3508577565841506</v>
      </c>
      <c r="O350" s="1">
        <f>J350*$B$7/G350/1000*$B$12/8.314</f>
        <v>293.15000000000003</v>
      </c>
      <c r="P350">
        <f>IF(F350&gt;0,I350*$B$7/F350/1000*$B$14/8.314,0)</f>
        <v>373.15</v>
      </c>
      <c r="Q350">
        <f t="shared" si="57"/>
        <v>290.40521847722988</v>
      </c>
    </row>
    <row r="351" spans="2:17" x14ac:dyDescent="0.25">
      <c r="B351">
        <v>306</v>
      </c>
      <c r="C351">
        <f t="shared" si="49"/>
        <v>153000</v>
      </c>
      <c r="D351" s="1">
        <f t="shared" si="50"/>
        <v>373.15</v>
      </c>
      <c r="E351" s="1">
        <f t="shared" si="51"/>
        <v>0.27676561807709349</v>
      </c>
      <c r="F351" s="16">
        <f t="shared" si="52"/>
        <v>2.32343819229065E-2</v>
      </c>
      <c r="G351" s="16">
        <f t="shared" si="58"/>
        <v>0.70345501927437137</v>
      </c>
      <c r="H351" s="16">
        <f t="shared" si="59"/>
        <v>3.7084472024491444E-4</v>
      </c>
      <c r="I351" s="8">
        <f>F351*1000/$B$14*8.314*$B$25/$B$7</f>
        <v>800018.07475276024</v>
      </c>
      <c r="J351" s="8">
        <f t="shared" si="60"/>
        <v>11840435.860614255</v>
      </c>
      <c r="K351" s="8">
        <f t="shared" si="53"/>
        <v>12640453.935367016</v>
      </c>
      <c r="L351" s="8">
        <f t="shared" si="54"/>
        <v>4594.3312767926145</v>
      </c>
      <c r="M351">
        <f t="shared" si="55"/>
        <v>140.76517279892326</v>
      </c>
      <c r="N351" s="8">
        <f t="shared" si="56"/>
        <v>1.4433517387329493</v>
      </c>
      <c r="O351" s="1">
        <f>J351*$B$7/G351/1000*$B$12/8.314</f>
        <v>293.15000000000003</v>
      </c>
      <c r="P351">
        <f>IF(F351&gt;0,I351*$B$7/F351/1000*$B$14/8.314,0)</f>
        <v>373.14999999999992</v>
      </c>
      <c r="Q351">
        <f t="shared" si="57"/>
        <v>295.70783358167893</v>
      </c>
    </row>
    <row r="352" spans="2:17" x14ac:dyDescent="0.25">
      <c r="B352">
        <v>307</v>
      </c>
      <c r="C352">
        <f t="shared" si="49"/>
        <v>153500</v>
      </c>
      <c r="D352" s="1">
        <f t="shared" si="50"/>
        <v>373.15</v>
      </c>
      <c r="E352" s="1">
        <f t="shared" si="51"/>
        <v>0.27654408506867523</v>
      </c>
      <c r="F352" s="16">
        <f t="shared" si="52"/>
        <v>2.3455914931324762E-2</v>
      </c>
      <c r="G352" s="16">
        <f t="shared" si="58"/>
        <v>-0.693748550114756</v>
      </c>
      <c r="H352" s="16">
        <f t="shared" si="59"/>
        <v>-1.681219902978856E-4</v>
      </c>
      <c r="I352" s="8">
        <f>F352*1000/$B$14*8.314*$B$25/$B$7</f>
        <v>807646.01215505612</v>
      </c>
      <c r="J352" s="8">
        <f t="shared" si="60"/>
        <v>-11677058.214043465</v>
      </c>
      <c r="K352" s="8">
        <f t="shared" si="53"/>
        <v>-10869412.201888409</v>
      </c>
      <c r="L352" s="8">
        <f t="shared" si="54"/>
        <v>-4296.9208762759645</v>
      </c>
      <c r="M352">
        <f t="shared" si="55"/>
        <v>-138.78333442101078</v>
      </c>
      <c r="N352" s="8">
        <f t="shared" si="56"/>
        <v>-1.3499175057965187</v>
      </c>
      <c r="O352" s="1">
        <f>J352*$B$7/G352/1000*$B$12/8.314</f>
        <v>293.14999999999998</v>
      </c>
      <c r="P352">
        <f>IF(F352&gt;0,I352*$B$7/F352/1000*$B$14/8.314,0)</f>
        <v>373.15</v>
      </c>
      <c r="Q352">
        <f t="shared" si="57"/>
        <v>290.3505164669719</v>
      </c>
    </row>
    <row r="353" spans="2:17" x14ac:dyDescent="0.25">
      <c r="B353">
        <v>308</v>
      </c>
      <c r="C353">
        <f t="shared" si="49"/>
        <v>154000</v>
      </c>
      <c r="D353" s="1">
        <f t="shared" si="50"/>
        <v>373.15</v>
      </c>
      <c r="E353" s="1">
        <f t="shared" si="51"/>
        <v>0.27632255206025697</v>
      </c>
      <c r="F353" s="16">
        <f t="shared" si="52"/>
        <v>2.3677447939743024E-2</v>
      </c>
      <c r="G353" s="16">
        <f t="shared" si="58"/>
        <v>0.70340735353705797</v>
      </c>
      <c r="H353" s="16">
        <f t="shared" si="59"/>
        <v>3.804687570906698E-4</v>
      </c>
      <c r="I353" s="8">
        <f>F353*1000/$B$14*8.314*$B$25/$B$7</f>
        <v>815273.949557352</v>
      </c>
      <c r="J353" s="8">
        <f t="shared" si="60"/>
        <v>11839633.558988785</v>
      </c>
      <c r="K353" s="8">
        <f t="shared" si="53"/>
        <v>12654907.508546138</v>
      </c>
      <c r="L353" s="8">
        <f t="shared" si="54"/>
        <v>4596.9781259798374</v>
      </c>
      <c r="M353">
        <f t="shared" si="55"/>
        <v>140.75756445882971</v>
      </c>
      <c r="N353" s="8">
        <f t="shared" si="56"/>
        <v>1.4441832709291231</v>
      </c>
      <c r="O353" s="1">
        <f>J353*$B$7/G353/1000*$B$12/8.314</f>
        <v>293.14999999999998</v>
      </c>
      <c r="P353">
        <f>IF(F353&gt;0,I353*$B$7/F353/1000*$B$14/8.314,0)</f>
        <v>373.14999999999992</v>
      </c>
      <c r="Q353">
        <f t="shared" si="57"/>
        <v>295.75519244981064</v>
      </c>
    </row>
    <row r="354" spans="2:17" x14ac:dyDescent="0.25">
      <c r="B354">
        <v>309</v>
      </c>
      <c r="C354">
        <f t="shared" si="49"/>
        <v>154500</v>
      </c>
      <c r="D354" s="1">
        <f t="shared" si="50"/>
        <v>373.15</v>
      </c>
      <c r="E354" s="1">
        <f t="shared" si="51"/>
        <v>0.2761010190518387</v>
      </c>
      <c r="F354" s="16">
        <f t="shared" si="52"/>
        <v>2.3898980948161286E-2</v>
      </c>
      <c r="G354" s="16">
        <f t="shared" si="58"/>
        <v>-0.69374622547247244</v>
      </c>
      <c r="H354" s="16">
        <f t="shared" si="59"/>
        <v>-1.7872588662695699E-4</v>
      </c>
      <c r="I354" s="8">
        <f>F354*1000/$B$14*8.314*$B$25/$B$7</f>
        <v>822901.88695964764</v>
      </c>
      <c r="J354" s="8">
        <f t="shared" si="60"/>
        <v>-11677019.086057875</v>
      </c>
      <c r="K354" s="8">
        <f t="shared" si="53"/>
        <v>-10854117.199098228</v>
      </c>
      <c r="L354" s="8">
        <f t="shared" si="54"/>
        <v>-4293.9241641032186</v>
      </c>
      <c r="M354">
        <f t="shared" si="55"/>
        <v>-138.78499027181988</v>
      </c>
      <c r="N354" s="8">
        <f t="shared" si="56"/>
        <v>-1.3489760609018364</v>
      </c>
      <c r="O354" s="1">
        <f>J354*$B$7/G354/1000*$B$12/8.314</f>
        <v>293.15000000000003</v>
      </c>
      <c r="P354">
        <f>IF(F354&gt;0,I354*$B$7/F354/1000*$B$14/8.314,0)</f>
        <v>373.14999999999992</v>
      </c>
      <c r="Q354">
        <f t="shared" si="57"/>
        <v>290.29573958244674</v>
      </c>
    </row>
    <row r="355" spans="2:17" x14ac:dyDescent="0.25">
      <c r="B355">
        <v>310</v>
      </c>
      <c r="C355">
        <f t="shared" si="49"/>
        <v>155000</v>
      </c>
      <c r="D355" s="1">
        <f t="shared" si="50"/>
        <v>373.15</v>
      </c>
      <c r="E355" s="1">
        <f t="shared" si="51"/>
        <v>0.27587948604342044</v>
      </c>
      <c r="F355" s="16">
        <f t="shared" si="52"/>
        <v>2.4120513956579548E-2</v>
      </c>
      <c r="G355" s="16">
        <f t="shared" si="58"/>
        <v>0.70335894761510298</v>
      </c>
      <c r="H355" s="16">
        <f t="shared" si="59"/>
        <v>3.9024662811113983E-4</v>
      </c>
      <c r="I355" s="8">
        <f>F355*1000/$B$14*8.314*$B$25/$B$7</f>
        <v>830529.82436194364</v>
      </c>
      <c r="J355" s="8">
        <f t="shared" si="60"/>
        <v>11838818.79870067</v>
      </c>
      <c r="K355" s="8">
        <f t="shared" si="53"/>
        <v>12669348.623062614</v>
      </c>
      <c r="L355" s="8">
        <f t="shared" si="54"/>
        <v>4599.6211724824871</v>
      </c>
      <c r="M355">
        <f t="shared" si="55"/>
        <v>140.74983884864284</v>
      </c>
      <c r="N355" s="8">
        <f t="shared" si="56"/>
        <v>1.4450136084767051</v>
      </c>
      <c r="O355" s="1">
        <f>J355*$B$7/G355/1000*$B$12/8.314</f>
        <v>293.15000000000003</v>
      </c>
      <c r="P355">
        <f>IF(F355&gt;0,I355*$B$7/F355/1000*$B$14/8.314,0)</f>
        <v>373.14999999999992</v>
      </c>
      <c r="Q355">
        <f t="shared" si="57"/>
        <v>295.80250253575201</v>
      </c>
    </row>
    <row r="356" spans="2:17" x14ac:dyDescent="0.25">
      <c r="B356">
        <v>311</v>
      </c>
      <c r="C356">
        <f t="shared" si="49"/>
        <v>155500</v>
      </c>
      <c r="D356" s="1">
        <f t="shared" si="50"/>
        <v>373.15</v>
      </c>
      <c r="E356" s="1">
        <f t="shared" si="51"/>
        <v>0.27565795303500218</v>
      </c>
      <c r="F356" s="16">
        <f t="shared" si="52"/>
        <v>2.434204696499781E-2</v>
      </c>
      <c r="G356" s="16">
        <f t="shared" si="58"/>
        <v>-0.6937433826030952</v>
      </c>
      <c r="H356" s="16">
        <f t="shared" si="59"/>
        <v>-1.895167527178436E-4</v>
      </c>
      <c r="I356" s="8">
        <f>F356*1000/$B$14*8.314*$B$25/$B$7</f>
        <v>838157.76176423952</v>
      </c>
      <c r="J356" s="8">
        <f t="shared" si="60"/>
        <v>-11676971.235361528</v>
      </c>
      <c r="K356" s="8">
        <f t="shared" si="53"/>
        <v>-10838813.473597288</v>
      </c>
      <c r="L356" s="8">
        <f t="shared" si="54"/>
        <v>-4290.9236482654514</v>
      </c>
      <c r="M356">
        <f t="shared" si="55"/>
        <v>-138.78657987116262</v>
      </c>
      <c r="N356" s="8">
        <f t="shared" si="56"/>
        <v>-1.3480334210505456</v>
      </c>
      <c r="O356" s="1">
        <f>J356*$B$7/G356/1000*$B$12/8.314</f>
        <v>293.14999999999998</v>
      </c>
      <c r="P356">
        <f>IF(F356&gt;0,I356*$B$7/F356/1000*$B$14/8.314,0)</f>
        <v>373.14999999999992</v>
      </c>
      <c r="Q356">
        <f t="shared" si="57"/>
        <v>290.24088755351295</v>
      </c>
    </row>
    <row r="357" spans="2:17" x14ac:dyDescent="0.25">
      <c r="B357">
        <v>312</v>
      </c>
      <c r="C357">
        <f t="shared" si="49"/>
        <v>156000</v>
      </c>
      <c r="D357" s="1">
        <f t="shared" si="50"/>
        <v>373.15</v>
      </c>
      <c r="E357" s="1">
        <f t="shared" si="51"/>
        <v>0.27543642002658397</v>
      </c>
      <c r="F357" s="16">
        <f t="shared" si="52"/>
        <v>2.4563579973416017E-2</v>
      </c>
      <c r="G357" s="16">
        <f t="shared" si="58"/>
        <v>0.70330979849068287</v>
      </c>
      <c r="H357" s="16">
        <f t="shared" si="59"/>
        <v>4.0017132768179614E-4</v>
      </c>
      <c r="I357" s="8">
        <f>F357*1000/$B$14*8.314*$B$25/$B$7</f>
        <v>845785.69916653342</v>
      </c>
      <c r="J357" s="8">
        <f t="shared" si="60"/>
        <v>11837991.528954405</v>
      </c>
      <c r="K357" s="8">
        <f t="shared" si="53"/>
        <v>12683777.228120938</v>
      </c>
      <c r="L357" s="8">
        <f t="shared" si="54"/>
        <v>4602.2604135634192</v>
      </c>
      <c r="M357">
        <f t="shared" si="55"/>
        <v>140.74199396367294</v>
      </c>
      <c r="N357" s="8">
        <f t="shared" si="56"/>
        <v>1.445842750515796</v>
      </c>
      <c r="O357" s="1">
        <f>J357*$B$7/G357/1000*$B$12/8.314</f>
        <v>293.14999999999998</v>
      </c>
      <c r="P357">
        <f>IF(F357&gt;0,I357*$B$7/F357/1000*$B$14/8.314,0)</f>
        <v>373.14999999999992</v>
      </c>
      <c r="Q357">
        <f t="shared" si="57"/>
        <v>295.84976407437762</v>
      </c>
    </row>
    <row r="358" spans="2:17" x14ac:dyDescent="0.25">
      <c r="B358">
        <v>313</v>
      </c>
      <c r="C358">
        <f t="shared" si="49"/>
        <v>156500</v>
      </c>
      <c r="D358" s="1">
        <f t="shared" si="50"/>
        <v>373.15</v>
      </c>
      <c r="E358" s="1">
        <f t="shared" si="51"/>
        <v>0.27521488701816571</v>
      </c>
      <c r="F358" s="16">
        <f t="shared" si="52"/>
        <v>2.4785112981834279E-2</v>
      </c>
      <c r="G358" s="16">
        <f t="shared" si="58"/>
        <v>-0.69374002308708849</v>
      </c>
      <c r="H358" s="16">
        <f t="shared" si="59"/>
        <v>-2.0048781394486209E-4</v>
      </c>
      <c r="I358" s="8">
        <f>F358*1000/$B$14*8.314*$B$25/$B$7</f>
        <v>853413.6365688293</v>
      </c>
      <c r="J358" s="8">
        <f t="shared" si="60"/>
        <v>-11676914.68855653</v>
      </c>
      <c r="K358" s="8">
        <f t="shared" si="53"/>
        <v>-10823501.0519877</v>
      </c>
      <c r="L358" s="8">
        <f t="shared" si="54"/>
        <v>-4287.919325998907</v>
      </c>
      <c r="M358">
        <f t="shared" si="55"/>
        <v>-138.78810218020666</v>
      </c>
      <c r="N358" s="8">
        <f t="shared" si="56"/>
        <v>-1.3470895853743863</v>
      </c>
      <c r="O358" s="1">
        <f>J358*$B$7/G358/1000*$B$12/8.314</f>
        <v>293.14999999999998</v>
      </c>
      <c r="P358">
        <f>IF(F358&gt;0,I358*$B$7/F358/1000*$B$14/8.314,0)</f>
        <v>373.14999999999992</v>
      </c>
      <c r="Q358">
        <f t="shared" si="57"/>
        <v>290.18596010942684</v>
      </c>
    </row>
    <row r="359" spans="2:17" x14ac:dyDescent="0.25">
      <c r="B359">
        <v>314</v>
      </c>
      <c r="C359">
        <f t="shared" si="49"/>
        <v>157000</v>
      </c>
      <c r="D359" s="1">
        <f t="shared" si="50"/>
        <v>373.15</v>
      </c>
      <c r="E359" s="1">
        <f t="shared" si="51"/>
        <v>0.27499335400974745</v>
      </c>
      <c r="F359" s="16">
        <f t="shared" si="52"/>
        <v>2.5006645990252541E-2</v>
      </c>
      <c r="G359" s="16">
        <f t="shared" si="58"/>
        <v>0.70325990312761411</v>
      </c>
      <c r="H359" s="16">
        <f t="shared" si="59"/>
        <v>4.1023568258732879E-4</v>
      </c>
      <c r="I359" s="8">
        <f>F359*1000/$B$14*8.314*$B$25/$B$7</f>
        <v>861041.57397112518</v>
      </c>
      <c r="J359" s="8">
        <f t="shared" si="60"/>
        <v>11837151.698645473</v>
      </c>
      <c r="K359" s="8">
        <f t="shared" si="53"/>
        <v>12698193.272616597</v>
      </c>
      <c r="L359" s="8">
        <f t="shared" si="54"/>
        <v>4604.8958464258612</v>
      </c>
      <c r="M359">
        <f t="shared" si="55"/>
        <v>140.73402776204028</v>
      </c>
      <c r="N359" s="8">
        <f t="shared" si="56"/>
        <v>1.4466706961677638</v>
      </c>
      <c r="O359" s="1">
        <f>J359*$B$7/G359/1000*$B$12/8.314</f>
        <v>293.14999999999998</v>
      </c>
      <c r="P359">
        <f>IF(F359&gt;0,I359*$B$7/F359/1000*$B$14/8.314,0)</f>
        <v>373.15</v>
      </c>
      <c r="Q359">
        <f t="shared" si="57"/>
        <v>295.89697730060976</v>
      </c>
    </row>
    <row r="360" spans="2:17" x14ac:dyDescent="0.25">
      <c r="B360">
        <v>315</v>
      </c>
      <c r="C360">
        <f t="shared" si="49"/>
        <v>157500</v>
      </c>
      <c r="D360" s="1">
        <f t="shared" si="50"/>
        <v>373.15</v>
      </c>
      <c r="E360" s="1">
        <f t="shared" si="51"/>
        <v>0.27477182100132919</v>
      </c>
      <c r="F360" s="16">
        <f t="shared" si="52"/>
        <v>2.5228178998670803E-2</v>
      </c>
      <c r="G360" s="16">
        <f t="shared" si="58"/>
        <v>-0.69373614849227239</v>
      </c>
      <c r="H360" s="16">
        <f t="shared" si="59"/>
        <v>-2.1163208414303955E-4</v>
      </c>
      <c r="I360" s="8">
        <f>F360*1000/$B$14*8.314*$B$25/$B$7</f>
        <v>868669.51137342106</v>
      </c>
      <c r="J360" s="8">
        <f t="shared" si="60"/>
        <v>-11676849.472032161</v>
      </c>
      <c r="K360" s="8">
        <f t="shared" si="53"/>
        <v>-10808179.96065874</v>
      </c>
      <c r="L360" s="8">
        <f t="shared" si="54"/>
        <v>-4284.9111944801352</v>
      </c>
      <c r="M360">
        <f t="shared" si="55"/>
        <v>-138.78955611528306</v>
      </c>
      <c r="N360" s="8">
        <f t="shared" si="56"/>
        <v>-1.3461445529863458</v>
      </c>
      <c r="O360" s="1">
        <f>J360*$B$7/G360/1000*$B$12/8.314</f>
        <v>293.14999999999998</v>
      </c>
      <c r="P360">
        <f>IF(F360&gt;0,I360*$B$7/F360/1000*$B$14/8.314,0)</f>
        <v>373.15</v>
      </c>
      <c r="Q360">
        <f t="shared" si="57"/>
        <v>290.13095697883375</v>
      </c>
    </row>
    <row r="361" spans="2:17" x14ac:dyDescent="0.25">
      <c r="B361">
        <v>316</v>
      </c>
      <c r="C361">
        <f t="shared" si="49"/>
        <v>158000</v>
      </c>
      <c r="D361" s="1">
        <f t="shared" si="50"/>
        <v>373.15</v>
      </c>
      <c r="E361" s="1">
        <f t="shared" si="51"/>
        <v>0.27455028799291092</v>
      </c>
      <c r="F361" s="16">
        <f t="shared" si="52"/>
        <v>2.5449712007089065E-2</v>
      </c>
      <c r="G361" s="16">
        <f t="shared" si="58"/>
        <v>0.70320925847125304</v>
      </c>
      <c r="H361" s="16">
        <f t="shared" si="59"/>
        <v>4.2043235802325524E-4</v>
      </c>
      <c r="I361" s="8">
        <f>F361*1000/$B$14*8.314*$B$25/$B$7</f>
        <v>876297.44877571682</v>
      </c>
      <c r="J361" s="8">
        <f t="shared" si="60"/>
        <v>11836299.256358624</v>
      </c>
      <c r="K361" s="8">
        <f t="shared" si="53"/>
        <v>12712596.70513434</v>
      </c>
      <c r="L361" s="8">
        <f t="shared" si="54"/>
        <v>4607.5274682132413</v>
      </c>
      <c r="M361">
        <f t="shared" si="55"/>
        <v>140.72593816585527</v>
      </c>
      <c r="N361" s="8">
        <f t="shared" si="56"/>
        <v>1.4474974445351898</v>
      </c>
      <c r="O361" s="1">
        <f>J361*$B$7/G361/1000*$B$12/8.314</f>
        <v>293.14999999999998</v>
      </c>
      <c r="P361">
        <f>IF(F361&gt;0,I361*$B$7/F361/1000*$B$14/8.314,0)</f>
        <v>373.14999999999992</v>
      </c>
      <c r="Q361">
        <f t="shared" si="57"/>
        <v>295.94414244942396</v>
      </c>
    </row>
    <row r="362" spans="2:17" x14ac:dyDescent="0.25">
      <c r="B362">
        <v>317</v>
      </c>
      <c r="C362">
        <f t="shared" si="49"/>
        <v>158500</v>
      </c>
      <c r="D362" s="1">
        <f t="shared" si="50"/>
        <v>373.15</v>
      </c>
      <c r="E362" s="1">
        <f t="shared" si="51"/>
        <v>0.27432875498449266</v>
      </c>
      <c r="F362" s="16">
        <f t="shared" si="52"/>
        <v>2.5671245015507327E-2</v>
      </c>
      <c r="G362" s="16">
        <f t="shared" si="58"/>
        <v>-0.69373176037383</v>
      </c>
      <c r="H362" s="16">
        <f t="shared" si="59"/>
        <v>-2.2294237092430891E-4</v>
      </c>
      <c r="I362" s="8">
        <f>F362*1000/$B$14*8.314*$B$25/$B$7</f>
        <v>883925.3861780127</v>
      </c>
      <c r="J362" s="8">
        <f t="shared" si="60"/>
        <v>-11676775.611965002</v>
      </c>
      <c r="K362" s="8">
        <f t="shared" si="53"/>
        <v>-10792850.22578699</v>
      </c>
      <c r="L362" s="8">
        <f t="shared" si="54"/>
        <v>-4281.8992508257916</v>
      </c>
      <c r="M362">
        <f t="shared" si="55"/>
        <v>-138.79094054895086</v>
      </c>
      <c r="N362" s="8">
        <f t="shared" si="56"/>
        <v>-1.3451983229805946</v>
      </c>
      <c r="O362" s="1">
        <f>J362*$B$7/G362/1000*$B$12/8.314</f>
        <v>293.14999999999998</v>
      </c>
      <c r="P362">
        <f>IF(F362&gt;0,I362*$B$7/F362/1000*$B$14/8.314,0)</f>
        <v>373.15</v>
      </c>
      <c r="Q362">
        <f t="shared" si="57"/>
        <v>290.07587788976116</v>
      </c>
    </row>
    <row r="363" spans="2:17" x14ac:dyDescent="0.25">
      <c r="B363">
        <v>318</v>
      </c>
      <c r="C363">
        <f t="shared" si="49"/>
        <v>159000</v>
      </c>
      <c r="D363" s="1">
        <f t="shared" si="50"/>
        <v>373.15</v>
      </c>
      <c r="E363" s="1">
        <f t="shared" si="51"/>
        <v>0.2741072219760744</v>
      </c>
      <c r="F363" s="16">
        <f t="shared" si="52"/>
        <v>2.5892778023925589E-2</v>
      </c>
      <c r="G363" s="16">
        <f t="shared" si="58"/>
        <v>0.70315786144840065</v>
      </c>
      <c r="H363" s="16">
        <f t="shared" si="59"/>
        <v>4.307538641462362E-4</v>
      </c>
      <c r="I363" s="8">
        <f>F363*1000/$B$14*8.314*$B$25/$B$7</f>
        <v>891553.32358030858</v>
      </c>
      <c r="J363" s="8">
        <f t="shared" si="60"/>
        <v>11835434.150366293</v>
      </c>
      <c r="K363" s="8">
        <f t="shared" si="53"/>
        <v>12726987.473946601</v>
      </c>
      <c r="L363" s="8">
        <f t="shared" si="54"/>
        <v>4610.1552760090526</v>
      </c>
      <c r="M363">
        <f t="shared" si="55"/>
        <v>140.71772306250938</v>
      </c>
      <c r="N363" s="8">
        <f t="shared" si="56"/>
        <v>1.4483229947018263</v>
      </c>
      <c r="O363" s="1">
        <f>J363*$B$7/G363/1000*$B$12/8.314</f>
        <v>293.15000000000003</v>
      </c>
      <c r="P363">
        <f>IF(F363&gt;0,I363*$B$7/F363/1000*$B$14/8.314,0)</f>
        <v>373.15</v>
      </c>
      <c r="Q363">
        <f t="shared" si="57"/>
        <v>295.99125975585639</v>
      </c>
    </row>
    <row r="364" spans="2:17" x14ac:dyDescent="0.25">
      <c r="B364">
        <v>319</v>
      </c>
      <c r="C364">
        <f t="shared" si="49"/>
        <v>159500</v>
      </c>
      <c r="D364" s="1">
        <f t="shared" si="50"/>
        <v>373.15</v>
      </c>
      <c r="E364" s="1">
        <f t="shared" si="51"/>
        <v>0.27388568896765619</v>
      </c>
      <c r="F364" s="16">
        <f t="shared" si="52"/>
        <v>2.6114311032343795E-2</v>
      </c>
      <c r="G364" s="16">
        <f t="shared" si="58"/>
        <v>-0.6937268602743305</v>
      </c>
      <c r="H364" s="16">
        <f t="shared" si="59"/>
        <v>-2.3441128161550556E-4</v>
      </c>
      <c r="I364" s="8">
        <f>F364*1000/$B$14*8.314*$B$25/$B$7</f>
        <v>899181.26098260272</v>
      </c>
      <c r="J364" s="8">
        <f t="shared" si="60"/>
        <v>-11676693.134319318</v>
      </c>
      <c r="K364" s="8">
        <f t="shared" si="53"/>
        <v>-10777511.873336716</v>
      </c>
      <c r="L364" s="8">
        <f t="shared" si="54"/>
        <v>-4278.8834920924637</v>
      </c>
      <c r="M364">
        <f t="shared" si="55"/>
        <v>-138.7922543111892</v>
      </c>
      <c r="N364" s="8">
        <f t="shared" si="56"/>
        <v>-1.3442508944324323</v>
      </c>
      <c r="O364" s="1">
        <f>J364*$B$7/G364/1000*$B$12/8.314</f>
        <v>293.14999999999992</v>
      </c>
      <c r="P364">
        <f>IF(F364&gt;0,I364*$B$7/F364/1000*$B$14/8.314,0)</f>
        <v>373.15000000000003</v>
      </c>
      <c r="Q364">
        <f t="shared" si="57"/>
        <v>290.02072256961077</v>
      </c>
    </row>
    <row r="365" spans="2:17" x14ac:dyDescent="0.25">
      <c r="B365">
        <v>320</v>
      </c>
      <c r="C365">
        <f t="shared" si="49"/>
        <v>160000</v>
      </c>
      <c r="D365" s="1">
        <f t="shared" si="50"/>
        <v>373.15</v>
      </c>
      <c r="E365" s="1">
        <f t="shared" si="51"/>
        <v>0.27366415595923793</v>
      </c>
      <c r="F365" s="16">
        <f t="shared" si="52"/>
        <v>2.6335844040762058E-2</v>
      </c>
      <c r="G365" s="16">
        <f t="shared" si="58"/>
        <v>0.70310570896719948</v>
      </c>
      <c r="H365" s="16">
        <f t="shared" si="59"/>
        <v>4.4119256316252353E-4</v>
      </c>
      <c r="I365" s="8">
        <f>F365*1000/$B$14*8.314*$B$25/$B$7</f>
        <v>906809.19838489848</v>
      </c>
      <c r="J365" s="8">
        <f t="shared" si="60"/>
        <v>11834556.328626856</v>
      </c>
      <c r="K365" s="8">
        <f t="shared" si="53"/>
        <v>12741365.527011754</v>
      </c>
      <c r="L365" s="8">
        <f t="shared" si="54"/>
        <v>4612.7792668366756</v>
      </c>
      <c r="M365">
        <f t="shared" si="55"/>
        <v>140.7093803060724</v>
      </c>
      <c r="N365" s="8">
        <f t="shared" si="56"/>
        <v>1.4491473457325412</v>
      </c>
      <c r="O365" s="1">
        <f>J365*$B$7/G365/1000*$B$12/8.314</f>
        <v>293.15000000000003</v>
      </c>
      <c r="P365">
        <f>IF(F365&gt;0,I365*$B$7/F365/1000*$B$14/8.314,0)</f>
        <v>373.15</v>
      </c>
      <c r="Q365">
        <f t="shared" si="57"/>
        <v>296.03832945500977</v>
      </c>
    </row>
    <row r="366" spans="2:17" x14ac:dyDescent="0.25">
      <c r="B366">
        <v>321</v>
      </c>
      <c r="C366">
        <f t="shared" ref="C366:C429" si="61">$B$2*B366</f>
        <v>160500</v>
      </c>
      <c r="D366" s="1">
        <f t="shared" ref="D366:D429" si="62">IF(B366&lt;$B$27,$B$10+C366/$B$4/$B$8,$B$25)</f>
        <v>373.15</v>
      </c>
      <c r="E366" s="1">
        <f t="shared" ref="E366:E429" si="63">IF(B366&lt;$B$27,$B$8,$B$8-(C366-$B$8*$B$4*($B$25-$B$10))/$B$5)</f>
        <v>0.27344262295081967</v>
      </c>
      <c r="F366" s="16">
        <f t="shared" ref="F366:F429" si="64">$B$8-E366</f>
        <v>2.655737704918032E-2</v>
      </c>
      <c r="G366" s="16">
        <f t="shared" si="58"/>
        <v>-0.69372144972373517</v>
      </c>
      <c r="H366" s="16">
        <f t="shared" si="59"/>
        <v>-2.460312298111049E-4</v>
      </c>
      <c r="I366" s="8">
        <f>F366*1000/$B$14*8.314*$B$25/$B$7</f>
        <v>914437.13578719436</v>
      </c>
      <c r="J366" s="8">
        <f t="shared" si="60"/>
        <v>-11676602.064847158</v>
      </c>
      <c r="K366" s="8">
        <f t="shared" ref="K366:K429" si="65">J366+I366</f>
        <v>-10762164.929059964</v>
      </c>
      <c r="L366" s="8">
        <f t="shared" ref="L366:L429" si="66">IF((K366/$B$15-$B$11/$B$15)&gt;=0,SQRT(2 * (K366/$B$15-$B$11/$B$15)),-SQRT(-2 * (K366/$B$15-$B$11/$B$15)))</f>
        <v>-4275.8639152764636</v>
      </c>
      <c r="M366">
        <f t="shared" ref="M366:M429" si="67">(G366+H366)/$B$7</f>
        <v>-138.79349619070925</v>
      </c>
      <c r="N366" s="8">
        <f t="shared" ref="N366:N429" si="68">$B$13*L366</f>
        <v>-1.3433022663982228</v>
      </c>
      <c r="O366" s="1">
        <f>J366*$B$7/G366/1000*$B$12/8.314</f>
        <v>293.14999999999998</v>
      </c>
      <c r="P366">
        <f>IF(F366&gt;0,I366*$B$7/F366/1000*$B$14/8.314,0)</f>
        <v>373.15</v>
      </c>
      <c r="Q366">
        <f t="shared" ref="Q366:Q429" si="69">(G366*O366+P366*F366)/(F366+G366)</f>
        <v>289.96549074515161</v>
      </c>
    </row>
    <row r="367" spans="2:17" x14ac:dyDescent="0.25">
      <c r="B367">
        <v>322</v>
      </c>
      <c r="C367">
        <f t="shared" si="61"/>
        <v>161000</v>
      </c>
      <c r="D367" s="1">
        <f t="shared" si="62"/>
        <v>373.15</v>
      </c>
      <c r="E367" s="1">
        <f t="shared" si="63"/>
        <v>0.27322108994240141</v>
      </c>
      <c r="F367" s="16">
        <f t="shared" si="64"/>
        <v>2.6778910057598582E-2</v>
      </c>
      <c r="G367" s="16">
        <f t="shared" ref="G367:G430" si="70">G366-N366*G366/(G366+F366)</f>
        <v>0.70305279791703601</v>
      </c>
      <c r="H367" s="16">
        <f t="shared" ref="H367:H430" si="71">H366-H366/(H366+G366)*N366+F367-F366</f>
        <v>4.5174067694268502E-4</v>
      </c>
      <c r="I367" s="8">
        <f>F367*1000/$B$14*8.314*$B$25/$B$7</f>
        <v>922065.07318949001</v>
      </c>
      <c r="J367" s="8">
        <f t="shared" ref="J367:J430" si="72">G367*1000/$B$12*8.314*$B$10/$B$7</f>
        <v>11833665.738782998</v>
      </c>
      <c r="K367" s="8">
        <f t="shared" si="65"/>
        <v>12755730.811972488</v>
      </c>
      <c r="L367" s="8">
        <f t="shared" si="66"/>
        <v>4615.3994376592345</v>
      </c>
      <c r="M367">
        <f t="shared" si="67"/>
        <v>140.70090771879572</v>
      </c>
      <c r="N367" s="8">
        <f t="shared" si="68"/>
        <v>1.4499704966732714</v>
      </c>
      <c r="O367" s="1">
        <f>J367*$B$7/G367/1000*$B$12/8.314</f>
        <v>293.15000000000003</v>
      </c>
      <c r="P367">
        <f>IF(F367&gt;0,I367*$B$7/F367/1000*$B$14/8.314,0)</f>
        <v>373.14999999999992</v>
      </c>
      <c r="Q367">
        <f t="shared" si="69"/>
        <v>296.08535178206091</v>
      </c>
    </row>
    <row r="368" spans="2:17" x14ac:dyDescent="0.25">
      <c r="B368">
        <v>323</v>
      </c>
      <c r="C368">
        <f t="shared" si="61"/>
        <v>161500</v>
      </c>
      <c r="D368" s="1">
        <f t="shared" si="62"/>
        <v>373.15</v>
      </c>
      <c r="E368" s="1">
        <f t="shared" si="63"/>
        <v>0.27299955693398315</v>
      </c>
      <c r="F368" s="16">
        <f t="shared" si="64"/>
        <v>2.7000443066016844E-2</v>
      </c>
      <c r="G368" s="16">
        <f t="shared" si="70"/>
        <v>-0.69371553023941535</v>
      </c>
      <c r="H368" s="16">
        <f t="shared" si="71"/>
        <v>-2.5779444253373057E-4</v>
      </c>
      <c r="I368" s="8">
        <f>F368*1000/$B$14*8.314*$B$25/$B$7</f>
        <v>929693.01059178601</v>
      </c>
      <c r="J368" s="8">
        <f t="shared" si="72"/>
        <v>-11676502.429088658</v>
      </c>
      <c r="K368" s="8">
        <f t="shared" si="65"/>
        <v>-10746809.418496871</v>
      </c>
      <c r="L368" s="8">
        <f t="shared" si="66"/>
        <v>-4272.8405173136425</v>
      </c>
      <c r="M368">
        <f t="shared" si="67"/>
        <v>-138.79466493638981</v>
      </c>
      <c r="N368" s="8">
        <f t="shared" si="68"/>
        <v>-1.3423524379153351</v>
      </c>
      <c r="O368" s="1">
        <f>J368*$B$7/G368/1000*$B$12/8.314</f>
        <v>293.14999999999998</v>
      </c>
      <c r="P368">
        <f>IF(F368&gt;0,I368*$B$7/F368/1000*$B$14/8.314,0)</f>
        <v>373.15</v>
      </c>
      <c r="Q368">
        <f t="shared" si="69"/>
        <v>289.91018214251153</v>
      </c>
    </row>
    <row r="369" spans="2:17" x14ac:dyDescent="0.25">
      <c r="B369">
        <v>324</v>
      </c>
      <c r="C369">
        <f t="shared" si="61"/>
        <v>162000</v>
      </c>
      <c r="D369" s="1">
        <f t="shared" si="62"/>
        <v>373.15</v>
      </c>
      <c r="E369" s="1">
        <f t="shared" si="63"/>
        <v>0.27277802392556488</v>
      </c>
      <c r="F369" s="16">
        <f t="shared" si="64"/>
        <v>2.7221976074435106E-2</v>
      </c>
      <c r="G369" s="16">
        <f t="shared" si="70"/>
        <v>0.70299912516843555</v>
      </c>
      <c r="H369" s="16">
        <f t="shared" si="71"/>
        <v>4.6239029514916208E-4</v>
      </c>
      <c r="I369" s="8">
        <f>F369*1000/$B$14*8.314*$B$25/$B$7</f>
        <v>937320.94799408165</v>
      </c>
      <c r="J369" s="8">
        <f t="shared" si="72"/>
        <v>11832762.328159923</v>
      </c>
      <c r="K369" s="8">
        <f t="shared" si="65"/>
        <v>12770083.276154004</v>
      </c>
      <c r="L369" s="8">
        <f t="shared" si="66"/>
        <v>4618.015785379409</v>
      </c>
      <c r="M369">
        <f t="shared" si="67"/>
        <v>140.69230309271694</v>
      </c>
      <c r="N369" s="8">
        <f t="shared" si="68"/>
        <v>1.450792446550965</v>
      </c>
      <c r="O369" s="1">
        <f>J369*$B$7/G369/1000*$B$12/8.314</f>
        <v>293.15000000000003</v>
      </c>
      <c r="P369">
        <f>IF(F369&gt;0,I369*$B$7/F369/1000*$B$14/8.314,0)</f>
        <v>373.14999999999992</v>
      </c>
      <c r="Q369">
        <f t="shared" si="69"/>
        <v>296.13232697226658</v>
      </c>
    </row>
    <row r="370" spans="2:17" x14ac:dyDescent="0.25">
      <c r="B370">
        <v>325</v>
      </c>
      <c r="C370">
        <f t="shared" si="61"/>
        <v>162500</v>
      </c>
      <c r="D370" s="1">
        <f t="shared" si="62"/>
        <v>373.15</v>
      </c>
      <c r="E370" s="1">
        <f t="shared" si="63"/>
        <v>0.27255649091714662</v>
      </c>
      <c r="F370" s="16">
        <f t="shared" si="64"/>
        <v>2.7443509082853368E-2</v>
      </c>
      <c r="G370" s="16">
        <f t="shared" si="70"/>
        <v>-0.6937091033261602</v>
      </c>
      <c r="H370" s="16">
        <f t="shared" si="71"/>
        <v>-2.6969296799050566E-4</v>
      </c>
      <c r="I370" s="8">
        <f>F370*1000/$B$14*8.314*$B$25/$B$7</f>
        <v>944948.88539637753</v>
      </c>
      <c r="J370" s="8">
        <f t="shared" si="72"/>
        <v>-11676394.252372175</v>
      </c>
      <c r="K370" s="8">
        <f t="shared" si="65"/>
        <v>-10731445.366975797</v>
      </c>
      <c r="L370" s="8">
        <f t="shared" si="66"/>
        <v>-4269.8132950791769</v>
      </c>
      <c r="M370">
        <f t="shared" si="67"/>
        <v>-138.79575925883015</v>
      </c>
      <c r="N370" s="8">
        <f t="shared" si="68"/>
        <v>-1.3414014080020769</v>
      </c>
      <c r="O370" s="1">
        <f>J370*$B$7/G370/1000*$B$12/8.314</f>
        <v>293.15000000000003</v>
      </c>
      <c r="P370">
        <f>IF(F370&gt;0,I370*$B$7/F370/1000*$B$14/8.314,0)</f>
        <v>373.14999999999992</v>
      </c>
      <c r="Q370">
        <f t="shared" si="69"/>
        <v>289.85479648717012</v>
      </c>
    </row>
    <row r="371" spans="2:17" x14ac:dyDescent="0.25">
      <c r="B371">
        <v>326</v>
      </c>
      <c r="C371">
        <f t="shared" si="61"/>
        <v>163000</v>
      </c>
      <c r="D371" s="1">
        <f t="shared" si="62"/>
        <v>373.15</v>
      </c>
      <c r="E371" s="1">
        <f t="shared" si="63"/>
        <v>0.27233495790872841</v>
      </c>
      <c r="F371" s="16">
        <f t="shared" si="64"/>
        <v>2.7665042091271574E-2</v>
      </c>
      <c r="G371" s="16">
        <f t="shared" si="70"/>
        <v>0.70294468757295991</v>
      </c>
      <c r="H371" s="16">
        <f t="shared" si="71"/>
        <v>4.7313338385916726E-4</v>
      </c>
      <c r="I371" s="8">
        <f>F371*1000/$B$14*8.314*$B$25/$B$7</f>
        <v>952576.82279867167</v>
      </c>
      <c r="J371" s="8">
        <f t="shared" si="72"/>
        <v>11831846.043763658</v>
      </c>
      <c r="K371" s="8">
        <f t="shared" si="65"/>
        <v>12784422.866562329</v>
      </c>
      <c r="L371" s="8">
        <f t="shared" si="66"/>
        <v>4620.6283068392768</v>
      </c>
      <c r="M371">
        <f t="shared" si="67"/>
        <v>140.68356419136381</v>
      </c>
      <c r="N371" s="8">
        <f t="shared" si="68"/>
        <v>1.4516131943735315</v>
      </c>
      <c r="O371" s="1">
        <f>J371*$B$7/G371/1000*$B$12/8.314</f>
        <v>293.15000000000003</v>
      </c>
      <c r="P371">
        <f>IF(F371&gt;0,I371*$B$7/F371/1000*$B$14/8.314,0)</f>
        <v>373.15</v>
      </c>
      <c r="Q371">
        <f t="shared" si="69"/>
        <v>296.17925526097071</v>
      </c>
    </row>
    <row r="372" spans="2:17" x14ac:dyDescent="0.25">
      <c r="B372">
        <v>327</v>
      </c>
      <c r="C372">
        <f t="shared" si="61"/>
        <v>163500</v>
      </c>
      <c r="D372" s="1">
        <f t="shared" si="62"/>
        <v>373.15</v>
      </c>
      <c r="E372" s="1">
        <f t="shared" si="63"/>
        <v>0.27211342490031015</v>
      </c>
      <c r="F372" s="16">
        <f t="shared" si="64"/>
        <v>2.7886575099689836E-2</v>
      </c>
      <c r="G372" s="16">
        <f t="shared" si="70"/>
        <v>-0.69370217047619098</v>
      </c>
      <c r="H372" s="16">
        <f t="shared" si="71"/>
        <v>-2.8171868391290572E-4</v>
      </c>
      <c r="I372" s="8">
        <f>F372*1000/$B$14*8.314*$B$25/$B$7</f>
        <v>960204.76020096755</v>
      </c>
      <c r="J372" s="8">
        <f t="shared" si="72"/>
        <v>-11676277.559814522</v>
      </c>
      <c r="K372" s="8">
        <f t="shared" si="65"/>
        <v>-10716072.799613554</v>
      </c>
      <c r="L372" s="8">
        <f t="shared" si="66"/>
        <v>-4266.7822453873732</v>
      </c>
      <c r="M372">
        <f t="shared" si="67"/>
        <v>-138.79677783202078</v>
      </c>
      <c r="N372" s="8">
        <f t="shared" si="68"/>
        <v>-1.3404491756576333</v>
      </c>
      <c r="O372" s="1">
        <f>J372*$B$7/G372/1000*$B$12/8.314</f>
        <v>293.14999999999998</v>
      </c>
      <c r="P372">
        <f>IF(F372&gt;0,I372*$B$7/F372/1000*$B$14/8.314,0)</f>
        <v>373.15000000000003</v>
      </c>
      <c r="Q372">
        <f t="shared" si="69"/>
        <v>289.79933350395066</v>
      </c>
    </row>
    <row r="373" spans="2:17" x14ac:dyDescent="0.25">
      <c r="B373">
        <v>328</v>
      </c>
      <c r="C373">
        <f t="shared" si="61"/>
        <v>164000</v>
      </c>
      <c r="D373" s="1">
        <f t="shared" si="62"/>
        <v>373.15</v>
      </c>
      <c r="E373" s="1">
        <f t="shared" si="63"/>
        <v>0.27189189189189189</v>
      </c>
      <c r="F373" s="16">
        <f t="shared" si="64"/>
        <v>2.8108108108108099E-2</v>
      </c>
      <c r="G373" s="16">
        <f t="shared" si="70"/>
        <v>0.70288948196310486</v>
      </c>
      <c r="H373" s="16">
        <f t="shared" si="71"/>
        <v>4.8396179466555708E-4</v>
      </c>
      <c r="I373" s="8">
        <f>F373*1000/$B$14*8.314*$B$25/$B$7</f>
        <v>967832.69760326331</v>
      </c>
      <c r="J373" s="8">
        <f t="shared" si="72"/>
        <v>11830916.832279302</v>
      </c>
      <c r="K373" s="8">
        <f t="shared" si="65"/>
        <v>12798749.529882565</v>
      </c>
      <c r="L373" s="8">
        <f t="shared" si="66"/>
        <v>4623.2369988201408</v>
      </c>
      <c r="M373">
        <f t="shared" si="67"/>
        <v>140.67468875155407</v>
      </c>
      <c r="N373" s="8">
        <f t="shared" si="68"/>
        <v>1.4524327391297878</v>
      </c>
      <c r="O373" s="1">
        <f>J373*$B$7/G373/1000*$B$12/8.314</f>
        <v>293.14999999999992</v>
      </c>
      <c r="P373">
        <f>IF(F373&gt;0,I373*$B$7/F373/1000*$B$14/8.314,0)</f>
        <v>373.15</v>
      </c>
      <c r="Q373">
        <f t="shared" si="69"/>
        <v>296.22613688361071</v>
      </c>
    </row>
    <row r="374" spans="2:17" x14ac:dyDescent="0.25">
      <c r="B374">
        <v>329</v>
      </c>
      <c r="C374">
        <f t="shared" si="61"/>
        <v>164500</v>
      </c>
      <c r="D374" s="1">
        <f t="shared" si="62"/>
        <v>373.15</v>
      </c>
      <c r="E374" s="1">
        <f t="shared" si="63"/>
        <v>0.27167035888347363</v>
      </c>
      <c r="F374" s="16">
        <f t="shared" si="64"/>
        <v>2.8329641116526361E-2</v>
      </c>
      <c r="G374" s="16">
        <f t="shared" si="70"/>
        <v>-0.69369473316917096</v>
      </c>
      <c r="H374" s="16">
        <f t="shared" si="71"/>
        <v>-2.9386330646450839E-4</v>
      </c>
      <c r="I374" s="8">
        <f>F374*1000/$B$14*8.314*$B$25/$B$7</f>
        <v>975460.63500555919</v>
      </c>
      <c r="J374" s="8">
        <f t="shared" si="72"/>
        <v>-11676152.376321146</v>
      </c>
      <c r="K374" s="8">
        <f t="shared" si="65"/>
        <v>-10700691.741315586</v>
      </c>
      <c r="L374" s="8">
        <f t="shared" si="66"/>
        <v>-4263.7473649914555</v>
      </c>
      <c r="M374">
        <f t="shared" si="67"/>
        <v>-138.79771929512708</v>
      </c>
      <c r="N374" s="8">
        <f t="shared" si="68"/>
        <v>-1.3394957398619995</v>
      </c>
      <c r="O374" s="1">
        <f>J374*$B$7/G374/1000*$B$12/8.314</f>
        <v>293.14999999999998</v>
      </c>
      <c r="P374">
        <f>IF(F374&gt;0,I374*$B$7/F374/1000*$B$14/8.314,0)</f>
        <v>373.15</v>
      </c>
      <c r="Q374">
        <f t="shared" si="69"/>
        <v>289.74379291701285</v>
      </c>
    </row>
    <row r="375" spans="2:17" x14ac:dyDescent="0.25">
      <c r="B375">
        <v>330</v>
      </c>
      <c r="C375">
        <f t="shared" si="61"/>
        <v>165000</v>
      </c>
      <c r="D375" s="1">
        <f t="shared" si="62"/>
        <v>373.15</v>
      </c>
      <c r="E375" s="1">
        <f t="shared" si="63"/>
        <v>0.27144882587505537</v>
      </c>
      <c r="F375" s="16">
        <f t="shared" si="64"/>
        <v>2.8551174124944623E-2</v>
      </c>
      <c r="G375" s="16">
        <f t="shared" si="70"/>
        <v>0.70283350515219167</v>
      </c>
      <c r="H375" s="16">
        <f t="shared" si="71"/>
        <v>4.9486727423373247E-4</v>
      </c>
      <c r="I375" s="8">
        <f>F375*1000/$B$14*8.314*$B$25/$B$7</f>
        <v>983088.57240785507</v>
      </c>
      <c r="J375" s="8">
        <f t="shared" si="72"/>
        <v>11829974.64006923</v>
      </c>
      <c r="K375" s="8">
        <f t="shared" si="65"/>
        <v>12813063.212477084</v>
      </c>
      <c r="L375" s="8">
        <f t="shared" si="66"/>
        <v>4625.8418580423422</v>
      </c>
      <c r="M375">
        <f t="shared" si="67"/>
        <v>140.66567448528508</v>
      </c>
      <c r="N375" s="8">
        <f t="shared" si="68"/>
        <v>1.453251079789398</v>
      </c>
      <c r="O375" s="1">
        <f>J375*$B$7/G375/1000*$B$12/8.314</f>
        <v>293.15000000000003</v>
      </c>
      <c r="P375">
        <f>IF(F375&gt;0,I375*$B$7/F375/1000*$B$14/8.314,0)</f>
        <v>373.15</v>
      </c>
      <c r="Q375">
        <f t="shared" si="69"/>
        <v>296.27297207572497</v>
      </c>
    </row>
    <row r="376" spans="2:17" x14ac:dyDescent="0.25">
      <c r="B376">
        <v>331</v>
      </c>
      <c r="C376">
        <f t="shared" si="61"/>
        <v>165500</v>
      </c>
      <c r="D376" s="1">
        <f t="shared" si="62"/>
        <v>373.15</v>
      </c>
      <c r="E376" s="1">
        <f t="shared" si="63"/>
        <v>0.2712272928666371</v>
      </c>
      <c r="F376" s="16">
        <f t="shared" si="64"/>
        <v>2.8772707133362885E-2</v>
      </c>
      <c r="G376" s="16">
        <f t="shared" si="70"/>
        <v>-0.69368679287221302</v>
      </c>
      <c r="H376" s="16">
        <f t="shared" si="71"/>
        <v>-3.0611839969767879E-4</v>
      </c>
      <c r="I376" s="8">
        <f>F376*1000/$B$14*8.314*$B$25/$B$7</f>
        <v>990716.50981015095</v>
      </c>
      <c r="J376" s="8">
        <f t="shared" si="72"/>
        <v>-11676018.726586238</v>
      </c>
      <c r="K376" s="8">
        <f t="shared" si="65"/>
        <v>-10685302.216776086</v>
      </c>
      <c r="L376" s="8">
        <f t="shared" si="66"/>
        <v>-4260.7086505833449</v>
      </c>
      <c r="M376">
        <f t="shared" si="67"/>
        <v>-138.79858225438213</v>
      </c>
      <c r="N376" s="8">
        <f t="shared" si="68"/>
        <v>-1.3385410995759117</v>
      </c>
      <c r="O376" s="1">
        <f>J376*$B$7/G376/1000*$B$12/8.314</f>
        <v>293.14999999999998</v>
      </c>
      <c r="P376">
        <f>IF(F376&gt;0,I376*$B$7/F376/1000*$B$14/8.314,0)</f>
        <v>373.15000000000003</v>
      </c>
      <c r="Q376">
        <f t="shared" si="69"/>
        <v>289.6881744498445</v>
      </c>
    </row>
    <row r="377" spans="2:17" x14ac:dyDescent="0.25">
      <c r="B377">
        <v>332</v>
      </c>
      <c r="C377">
        <f t="shared" si="61"/>
        <v>166000</v>
      </c>
      <c r="D377" s="1">
        <f t="shared" si="62"/>
        <v>373.15</v>
      </c>
      <c r="E377" s="1">
        <f t="shared" si="63"/>
        <v>0.27100575985821884</v>
      </c>
      <c r="F377" s="16">
        <f t="shared" si="64"/>
        <v>2.8994240141781147E-2</v>
      </c>
      <c r="G377" s="16">
        <f t="shared" si="70"/>
        <v>0.70277675393426264</v>
      </c>
      <c r="H377" s="16">
        <f t="shared" si="71"/>
        <v>5.0584147429299717E-4</v>
      </c>
      <c r="I377" s="8">
        <f>F377*1000/$B$14*8.314*$B$25/$B$7</f>
        <v>998344.44721244671</v>
      </c>
      <c r="J377" s="8">
        <f t="shared" si="72"/>
        <v>11829019.413171289</v>
      </c>
      <c r="K377" s="8">
        <f t="shared" si="65"/>
        <v>12827363.860383736</v>
      </c>
      <c r="L377" s="8">
        <f t="shared" si="66"/>
        <v>4628.4428811650814</v>
      </c>
      <c r="M377">
        <f t="shared" si="67"/>
        <v>140.65651908171114</v>
      </c>
      <c r="N377" s="8">
        <f t="shared" si="68"/>
        <v>1.4540682153028195</v>
      </c>
      <c r="O377" s="1">
        <f>J377*$B$7/G377/1000*$B$12/8.314</f>
        <v>293.14999999999998</v>
      </c>
      <c r="P377">
        <f>IF(F377&gt;0,I377*$B$7/F377/1000*$B$14/8.314,0)</f>
        <v>373.15</v>
      </c>
      <c r="Q377">
        <f t="shared" si="69"/>
        <v>296.31976107295861</v>
      </c>
    </row>
    <row r="378" spans="2:17" x14ac:dyDescent="0.25">
      <c r="B378">
        <v>333</v>
      </c>
      <c r="C378">
        <f t="shared" si="61"/>
        <v>166500</v>
      </c>
      <c r="D378" s="1">
        <f t="shared" si="62"/>
        <v>373.15</v>
      </c>
      <c r="E378" s="1">
        <f t="shared" si="63"/>
        <v>0.27078422684980064</v>
      </c>
      <c r="F378" s="16">
        <f t="shared" si="64"/>
        <v>2.9215773150199353E-2</v>
      </c>
      <c r="G378" s="16">
        <f t="shared" si="70"/>
        <v>-0.69367835103989051</v>
      </c>
      <c r="H378" s="16">
        <f t="shared" si="71"/>
        <v>-3.1847538553994581E-4</v>
      </c>
      <c r="I378" s="8">
        <f>F378*1000/$B$14*8.314*$B$25/$B$7</f>
        <v>1005972.3846147406</v>
      </c>
      <c r="J378" s="8">
        <f t="shared" si="72"/>
        <v>-11675876.635092935</v>
      </c>
      <c r="K378" s="8">
        <f t="shared" si="65"/>
        <v>-10669904.250478193</v>
      </c>
      <c r="L378" s="8">
        <f t="shared" si="66"/>
        <v>-4257.6660987934483</v>
      </c>
      <c r="M378">
        <f t="shared" si="67"/>
        <v>-138.79936528508608</v>
      </c>
      <c r="N378" s="8">
        <f t="shared" si="68"/>
        <v>-1.3375852537407811</v>
      </c>
      <c r="O378" s="1">
        <f>J378*$B$7/G378/1000*$B$12/8.314</f>
        <v>293.14999999999998</v>
      </c>
      <c r="P378">
        <f>IF(F378&gt;0,I378*$B$7/F378/1000*$B$14/8.314,0)</f>
        <v>373.15</v>
      </c>
      <c r="Q378">
        <f t="shared" si="69"/>
        <v>289.63247782525389</v>
      </c>
    </row>
    <row r="379" spans="2:17" x14ac:dyDescent="0.25">
      <c r="B379">
        <v>334</v>
      </c>
      <c r="C379">
        <f t="shared" si="61"/>
        <v>167000</v>
      </c>
      <c r="D379" s="1">
        <f t="shared" si="62"/>
        <v>373.15</v>
      </c>
      <c r="E379" s="1">
        <f t="shared" si="63"/>
        <v>0.27056269384138237</v>
      </c>
      <c r="F379" s="16">
        <f t="shared" si="64"/>
        <v>2.9437306158617615E-2</v>
      </c>
      <c r="G379" s="16">
        <f t="shared" si="70"/>
        <v>0.70271922508397289</v>
      </c>
      <c r="H379" s="16">
        <f t="shared" si="71"/>
        <v>5.1687596203669334E-4</v>
      </c>
      <c r="I379" s="8">
        <f>F379*1000/$B$14*8.314*$B$25/$B$7</f>
        <v>1013600.3220170365</v>
      </c>
      <c r="J379" s="8">
        <f t="shared" si="72"/>
        <v>11828051.097297031</v>
      </c>
      <c r="K379" s="8">
        <f t="shared" si="65"/>
        <v>12841651.419314068</v>
      </c>
      <c r="L379" s="8">
        <f t="shared" si="66"/>
        <v>4631.0400647862398</v>
      </c>
      <c r="M379">
        <f t="shared" si="67"/>
        <v>140.64722020920189</v>
      </c>
      <c r="N379" s="8">
        <f t="shared" si="68"/>
        <v>1.454884144601245</v>
      </c>
      <c r="O379" s="1">
        <f>J379*$B$7/G379/1000*$B$12/8.314</f>
        <v>293.14999999999998</v>
      </c>
      <c r="P379">
        <f>IF(F379&gt;0,I379*$B$7/F379/1000*$B$14/8.314,0)</f>
        <v>373.15</v>
      </c>
      <c r="Q379">
        <f t="shared" si="69"/>
        <v>296.36650411107115</v>
      </c>
    </row>
    <row r="380" spans="2:17" x14ac:dyDescent="0.25">
      <c r="B380">
        <v>335</v>
      </c>
      <c r="C380">
        <f t="shared" si="61"/>
        <v>167500</v>
      </c>
      <c r="D380" s="1">
        <f t="shared" si="62"/>
        <v>373.15</v>
      </c>
      <c r="E380" s="1">
        <f t="shared" si="63"/>
        <v>0.27034116083296411</v>
      </c>
      <c r="F380" s="16">
        <f t="shared" si="64"/>
        <v>2.9658839167035878E-2</v>
      </c>
      <c r="G380" s="16">
        <f t="shared" si="70"/>
        <v>-0.69366940911424502</v>
      </c>
      <c r="H380" s="16">
        <f t="shared" si="71"/>
        <v>-3.309255542859775E-4</v>
      </c>
      <c r="I380" s="8">
        <f>F380*1000/$B$14*8.314*$B$25/$B$7</f>
        <v>1021228.2594193324</v>
      </c>
      <c r="J380" s="8">
        <f t="shared" si="72"/>
        <v>-11675726.126113435</v>
      </c>
      <c r="K380" s="8">
        <f t="shared" si="65"/>
        <v>-10654497.866694102</v>
      </c>
      <c r="L380" s="8">
        <f t="shared" si="66"/>
        <v>-4254.6197061904313</v>
      </c>
      <c r="M380">
        <f t="shared" si="67"/>
        <v>-138.80006693370618</v>
      </c>
      <c r="N380" s="8">
        <f t="shared" si="68"/>
        <v>-1.3366282012786224</v>
      </c>
      <c r="O380" s="1">
        <f>J380*$B$7/G380/1000*$B$12/8.314</f>
        <v>293.15000000000003</v>
      </c>
      <c r="P380">
        <f>IF(F380&gt;0,I380*$B$7/F380/1000*$B$14/8.314,0)</f>
        <v>373.15</v>
      </c>
      <c r="Q380">
        <f t="shared" si="69"/>
        <v>289.57670276536186</v>
      </c>
    </row>
    <row r="381" spans="2:17" x14ac:dyDescent="0.25">
      <c r="B381">
        <v>336</v>
      </c>
      <c r="C381">
        <f t="shared" si="61"/>
        <v>168000</v>
      </c>
      <c r="D381" s="1">
        <f t="shared" si="62"/>
        <v>373.15</v>
      </c>
      <c r="E381" s="1">
        <f t="shared" si="63"/>
        <v>0.27011962782454585</v>
      </c>
      <c r="F381" s="16">
        <f t="shared" si="64"/>
        <v>2.988037217545414E-2</v>
      </c>
      <c r="G381" s="16">
        <f t="shared" si="70"/>
        <v>0.70266091535648068</v>
      </c>
      <c r="H381" s="16">
        <f t="shared" si="71"/>
        <v>5.2796223090434413E-4</v>
      </c>
      <c r="I381" s="8">
        <f>F381*1000/$B$14*8.314*$B$25/$B$7</f>
        <v>1028856.1968216281</v>
      </c>
      <c r="J381" s="8">
        <f t="shared" si="72"/>
        <v>11827069.637829825</v>
      </c>
      <c r="K381" s="8">
        <f t="shared" si="65"/>
        <v>12855925.834651453</v>
      </c>
      <c r="L381" s="8">
        <f t="shared" si="66"/>
        <v>4633.6334054421804</v>
      </c>
      <c r="M381">
        <f t="shared" si="67"/>
        <v>140.637775517477</v>
      </c>
      <c r="N381" s="8">
        <f t="shared" si="68"/>
        <v>1.4556988665965409</v>
      </c>
      <c r="O381" s="1">
        <f>J381*$B$7/G381/1000*$B$12/8.314</f>
        <v>293.15000000000003</v>
      </c>
      <c r="P381">
        <f>IF(F381&gt;0,I381*$B$7/F381/1000*$B$14/8.314,0)</f>
        <v>373.15</v>
      </c>
      <c r="Q381">
        <f t="shared" si="69"/>
        <v>296.41320142594299</v>
      </c>
    </row>
    <row r="382" spans="2:17" x14ac:dyDescent="0.25">
      <c r="B382">
        <v>337</v>
      </c>
      <c r="C382">
        <f t="shared" si="61"/>
        <v>168500</v>
      </c>
      <c r="D382" s="1">
        <f t="shared" si="62"/>
        <v>373.15</v>
      </c>
      <c r="E382" s="1">
        <f t="shared" si="63"/>
        <v>0.26989809481612759</v>
      </c>
      <c r="F382" s="16">
        <f t="shared" si="64"/>
        <v>3.0101905183872402E-2</v>
      </c>
      <c r="G382" s="16">
        <f t="shared" si="70"/>
        <v>-0.69365996852479217</v>
      </c>
      <c r="H382" s="16">
        <f t="shared" si="71"/>
        <v>-3.4346007557104624E-4</v>
      </c>
      <c r="I382" s="8">
        <f>F382*1000/$B$14*8.314*$B$25/$B$7</f>
        <v>1036484.1342239239</v>
      </c>
      <c r="J382" s="8">
        <f t="shared" si="72"/>
        <v>-11675567.223709101</v>
      </c>
      <c r="K382" s="8">
        <f t="shared" si="65"/>
        <v>-10639083.089485178</v>
      </c>
      <c r="L382" s="8">
        <f t="shared" si="66"/>
        <v>-4251.5694692809875</v>
      </c>
      <c r="M382">
        <f t="shared" si="67"/>
        <v>-138.80068572007264</v>
      </c>
      <c r="N382" s="8">
        <f t="shared" si="68"/>
        <v>-1.3356699410919806</v>
      </c>
      <c r="O382" s="1">
        <f>J382*$B$7/G382/1000*$B$12/8.314</f>
        <v>293.14999999999998</v>
      </c>
      <c r="P382">
        <f>IF(F382&gt;0,I382*$B$7/F382/1000*$B$14/8.314,0)</f>
        <v>373.14999999999992</v>
      </c>
      <c r="Q382">
        <f t="shared" si="69"/>
        <v>289.52084899159377</v>
      </c>
    </row>
    <row r="383" spans="2:17" x14ac:dyDescent="0.25">
      <c r="B383">
        <v>338</v>
      </c>
      <c r="C383">
        <f t="shared" si="61"/>
        <v>169000</v>
      </c>
      <c r="D383" s="1">
        <f t="shared" si="62"/>
        <v>373.15</v>
      </c>
      <c r="E383" s="1">
        <f t="shared" si="63"/>
        <v>0.26967656180770933</v>
      </c>
      <c r="F383" s="16">
        <f t="shared" si="64"/>
        <v>3.0323438192290664E-2</v>
      </c>
      <c r="G383" s="16">
        <f t="shared" si="70"/>
        <v>0.70260182148733685</v>
      </c>
      <c r="H383" s="16">
        <f t="shared" si="71"/>
        <v>5.3909171171782205E-4</v>
      </c>
      <c r="I383" s="8">
        <f>F383*1000/$B$14*8.314*$B$25/$B$7</f>
        <v>1044112.0716262199</v>
      </c>
      <c r="J383" s="8">
        <f t="shared" si="72"/>
        <v>11826074.979823012</v>
      </c>
      <c r="K383" s="8">
        <f t="shared" si="65"/>
        <v>12870187.051449232</v>
      </c>
      <c r="L383" s="8">
        <f t="shared" si="66"/>
        <v>4636.2228996075573</v>
      </c>
      <c r="M383">
        <f t="shared" si="67"/>
        <v>140.62818263981094</v>
      </c>
      <c r="N383" s="8">
        <f t="shared" si="68"/>
        <v>1.456512380181187</v>
      </c>
      <c r="O383" s="1">
        <f>J383*$B$7/G383/1000*$B$12/8.314</f>
        <v>293.14999999999998</v>
      </c>
      <c r="P383">
        <f>IF(F383&gt;0,I383*$B$7/F383/1000*$B$14/8.314,0)</f>
        <v>373.15</v>
      </c>
      <c r="Q383">
        <f t="shared" si="69"/>
        <v>296.45985325358225</v>
      </c>
    </row>
    <row r="384" spans="2:17" x14ac:dyDescent="0.25">
      <c r="B384">
        <v>339</v>
      </c>
      <c r="C384">
        <f t="shared" si="61"/>
        <v>169500</v>
      </c>
      <c r="D384" s="1">
        <f t="shared" si="62"/>
        <v>373.15</v>
      </c>
      <c r="E384" s="1">
        <f t="shared" si="63"/>
        <v>0.26945502879929106</v>
      </c>
      <c r="F384" s="16">
        <f t="shared" si="64"/>
        <v>3.0544971200708926E-2</v>
      </c>
      <c r="G384" s="16">
        <f t="shared" si="70"/>
        <v>-0.69365003068853048</v>
      </c>
      <c r="H384" s="16">
        <f t="shared" si="71"/>
        <v>-3.5607000979750308E-4</v>
      </c>
      <c r="I384" s="8">
        <f>F384*1000/$B$14*8.314*$B$25/$B$7</f>
        <v>1051740.0090285158</v>
      </c>
      <c r="J384" s="8">
        <f t="shared" si="72"/>
        <v>-11675399.951730616</v>
      </c>
      <c r="K384" s="8">
        <f t="shared" si="65"/>
        <v>-10623659.9427021</v>
      </c>
      <c r="L384" s="8">
        <f t="shared" si="66"/>
        <v>-4248.5153845096147</v>
      </c>
      <c r="M384">
        <f t="shared" si="67"/>
        <v>-138.80122013966559</v>
      </c>
      <c r="N384" s="8">
        <f t="shared" si="68"/>
        <v>-1.3347104720638621</v>
      </c>
      <c r="O384" s="1">
        <f>J384*$B$7/G384/1000*$B$12/8.314</f>
        <v>293.15000000000003</v>
      </c>
      <c r="P384">
        <f>IF(F384&gt;0,I384*$B$7/F384/1000*$B$14/8.314,0)</f>
        <v>373.15</v>
      </c>
      <c r="Q384">
        <f t="shared" si="69"/>
        <v>289.46491622467164</v>
      </c>
    </row>
    <row r="385" spans="2:17" x14ac:dyDescent="0.25">
      <c r="B385">
        <v>340</v>
      </c>
      <c r="C385">
        <f t="shared" si="61"/>
        <v>170000</v>
      </c>
      <c r="D385" s="1">
        <f t="shared" si="62"/>
        <v>373.15</v>
      </c>
      <c r="E385" s="1">
        <f t="shared" si="63"/>
        <v>0.26923349579087286</v>
      </c>
      <c r="F385" s="16">
        <f t="shared" si="64"/>
        <v>3.0766504209127132E-2</v>
      </c>
      <c r="G385" s="16">
        <f t="shared" si="70"/>
        <v>0.70254194019237381</v>
      </c>
      <c r="H385" s="16">
        <f t="shared" si="71"/>
        <v>5.5025578414002324E-4</v>
      </c>
      <c r="I385" s="8">
        <f>F385*1000/$B$14*8.314*$B$25/$B$7</f>
        <v>1059367.9464308096</v>
      </c>
      <c r="J385" s="8">
        <f t="shared" si="72"/>
        <v>11825067.067998044</v>
      </c>
      <c r="K385" s="8">
        <f t="shared" si="65"/>
        <v>12884435.014428854</v>
      </c>
      <c r="L385" s="8">
        <f t="shared" si="66"/>
        <v>4638.8085436951205</v>
      </c>
      <c r="M385">
        <f t="shared" si="67"/>
        <v>140.61843919530276</v>
      </c>
      <c r="N385" s="8">
        <f t="shared" si="68"/>
        <v>1.4573246842282157</v>
      </c>
      <c r="O385" s="1">
        <f>J385*$B$7/G385/1000*$B$12/8.314</f>
        <v>293.14999999999998</v>
      </c>
      <c r="P385">
        <f>IF(F385&gt;0,I385*$B$7/F385/1000*$B$14/8.314,0)</f>
        <v>373.14999999999992</v>
      </c>
      <c r="Q385">
        <f t="shared" si="69"/>
        <v>296.50645983013186</v>
      </c>
    </row>
    <row r="386" spans="2:17" x14ac:dyDescent="0.25">
      <c r="B386">
        <v>341</v>
      </c>
      <c r="C386">
        <f t="shared" si="61"/>
        <v>170500</v>
      </c>
      <c r="D386" s="1">
        <f t="shared" si="62"/>
        <v>373.15</v>
      </c>
      <c r="E386" s="1">
        <f t="shared" si="63"/>
        <v>0.26901196278245459</v>
      </c>
      <c r="F386" s="16">
        <f t="shared" si="64"/>
        <v>3.0988037217545394E-2</v>
      </c>
      <c r="G386" s="16">
        <f t="shared" si="70"/>
        <v>-0.69363959700994537</v>
      </c>
      <c r="H386" s="16">
        <f t="shared" si="71"/>
        <v>-3.6874631998532609E-4</v>
      </c>
      <c r="I386" s="8">
        <f>F386*1000/$B$14*8.314*$B$25/$B$7</f>
        <v>1066995.8838331054</v>
      </c>
      <c r="J386" s="8">
        <f t="shared" si="72"/>
        <v>-11675224.333818037</v>
      </c>
      <c r="K386" s="8">
        <f t="shared" si="65"/>
        <v>-10608228.449984932</v>
      </c>
      <c r="L386" s="8">
        <f t="shared" si="66"/>
        <v>-4245.457448258373</v>
      </c>
      <c r="M386">
        <f t="shared" si="67"/>
        <v>-138.80166866598614</v>
      </c>
      <c r="N386" s="8">
        <f t="shared" si="68"/>
        <v>-1.3337497930576574</v>
      </c>
      <c r="O386" s="1">
        <f>J386*$B$7/G386/1000*$B$12/8.314</f>
        <v>293.14999999999998</v>
      </c>
      <c r="P386">
        <f>IF(F386&gt;0,I386*$B$7/F386/1000*$B$14/8.314,0)</f>
        <v>373.14999999999992</v>
      </c>
      <c r="Q386">
        <f t="shared" si="69"/>
        <v>289.408904184606</v>
      </c>
    </row>
    <row r="387" spans="2:17" x14ac:dyDescent="0.25">
      <c r="B387">
        <v>342</v>
      </c>
      <c r="C387">
        <f t="shared" si="61"/>
        <v>171000</v>
      </c>
      <c r="D387" s="1">
        <f t="shared" si="62"/>
        <v>373.15</v>
      </c>
      <c r="E387" s="1">
        <f t="shared" si="63"/>
        <v>0.26879042977403633</v>
      </c>
      <c r="F387" s="16">
        <f t="shared" si="64"/>
        <v>3.1209570225963656E-2</v>
      </c>
      <c r="G387" s="16">
        <f t="shared" si="70"/>
        <v>0.70248126816759404</v>
      </c>
      <c r="H387" s="16">
        <f t="shared" si="71"/>
        <v>5.6144578842504123E-4</v>
      </c>
      <c r="I387" s="8">
        <f>F387*1000/$B$14*8.314*$B$25/$B$7</f>
        <v>1074623.8212354013</v>
      </c>
      <c r="J387" s="8">
        <f t="shared" si="72"/>
        <v>11824045.846742591</v>
      </c>
      <c r="K387" s="8">
        <f t="shared" si="65"/>
        <v>12898669.667977992</v>
      </c>
      <c r="L387" s="8">
        <f t="shared" si="66"/>
        <v>4641.3903340555171</v>
      </c>
      <c r="M387">
        <f t="shared" si="67"/>
        <v>140.60854279120383</v>
      </c>
      <c r="N387" s="8">
        <f t="shared" si="68"/>
        <v>1.4581357775911488</v>
      </c>
      <c r="O387" s="1">
        <f>J387*$B$7/G387/1000*$B$12/8.314</f>
        <v>293.15000000000003</v>
      </c>
      <c r="P387">
        <f>IF(F387&gt;0,I387*$B$7/F387/1000*$B$14/8.314,0)</f>
        <v>373.15</v>
      </c>
      <c r="Q387">
        <f t="shared" si="69"/>
        <v>296.5530213918766</v>
      </c>
    </row>
    <row r="388" spans="2:17" x14ac:dyDescent="0.25">
      <c r="B388">
        <v>343</v>
      </c>
      <c r="C388">
        <f t="shared" si="61"/>
        <v>171500</v>
      </c>
      <c r="D388" s="1">
        <f t="shared" si="62"/>
        <v>373.15</v>
      </c>
      <c r="E388" s="1">
        <f t="shared" si="63"/>
        <v>0.26856889676561807</v>
      </c>
      <c r="F388" s="16">
        <f t="shared" si="64"/>
        <v>3.1431103234381919E-2</v>
      </c>
      <c r="G388" s="16">
        <f t="shared" si="70"/>
        <v>-0.69362866888101493</v>
      </c>
      <c r="H388" s="16">
        <f t="shared" si="71"/>
        <v>-3.8147988401522268E-4</v>
      </c>
      <c r="I388" s="8">
        <f>F388*1000/$B$14*8.314*$B$25/$B$7</f>
        <v>1082251.7586376972</v>
      </c>
      <c r="J388" s="8">
        <f t="shared" si="72"/>
        <v>-11675040.393400908</v>
      </c>
      <c r="K388" s="8">
        <f t="shared" si="65"/>
        <v>-10592788.634763211</v>
      </c>
      <c r="L388" s="8">
        <f t="shared" si="66"/>
        <v>-4242.3956568466429</v>
      </c>
      <c r="M388">
        <f t="shared" si="67"/>
        <v>-138.80202975300602</v>
      </c>
      <c r="N388" s="8">
        <f t="shared" si="68"/>
        <v>-1.3327879029170657</v>
      </c>
      <c r="O388" s="1">
        <f>J388*$B$7/G388/1000*$B$12/8.314</f>
        <v>293.14999999999998</v>
      </c>
      <c r="P388">
        <f>IF(F388&gt;0,I388*$B$7/F388/1000*$B$14/8.314,0)</f>
        <v>373.15</v>
      </c>
      <c r="Q388">
        <f t="shared" si="69"/>
        <v>289.35281259068779</v>
      </c>
    </row>
    <row r="389" spans="2:17" x14ac:dyDescent="0.25">
      <c r="B389">
        <v>344</v>
      </c>
      <c r="C389">
        <f t="shared" si="61"/>
        <v>172000</v>
      </c>
      <c r="D389" s="1">
        <f t="shared" si="62"/>
        <v>373.15</v>
      </c>
      <c r="E389" s="1">
        <f t="shared" si="63"/>
        <v>0.26834736375719981</v>
      </c>
      <c r="F389" s="16">
        <f t="shared" si="64"/>
        <v>3.1652636242800181E-2</v>
      </c>
      <c r="G389" s="16">
        <f t="shared" si="70"/>
        <v>0.70241980208905352</v>
      </c>
      <c r="H389" s="16">
        <f t="shared" si="71"/>
        <v>5.7265303742511098E-4</v>
      </c>
      <c r="I389" s="8">
        <f>F389*1000/$B$14*8.314*$B$25/$B$7</f>
        <v>1089879.6960399931</v>
      </c>
      <c r="J389" s="8">
        <f t="shared" si="72"/>
        <v>11823011.260108586</v>
      </c>
      <c r="K389" s="8">
        <f t="shared" si="65"/>
        <v>12912890.95614858</v>
      </c>
      <c r="L389" s="8">
        <f t="shared" si="66"/>
        <v>4643.9682669770791</v>
      </c>
      <c r="M389">
        <f t="shared" si="67"/>
        <v>140.59849102529574</v>
      </c>
      <c r="N389" s="8">
        <f t="shared" si="68"/>
        <v>1.4589456591039314</v>
      </c>
      <c r="O389" s="1">
        <f>J389*$B$7/G389/1000*$B$12/8.314</f>
        <v>293.14999999999998</v>
      </c>
      <c r="P389">
        <f>IF(F389&gt;0,I389*$B$7/F389/1000*$B$14/8.314,0)</f>
        <v>373.15</v>
      </c>
      <c r="Q389">
        <f t="shared" si="69"/>
        <v>296.59953817524922</v>
      </c>
    </row>
    <row r="390" spans="2:17" x14ac:dyDescent="0.25">
      <c r="B390">
        <v>345</v>
      </c>
      <c r="C390">
        <f t="shared" si="61"/>
        <v>172500</v>
      </c>
      <c r="D390" s="1">
        <f t="shared" si="62"/>
        <v>373.15</v>
      </c>
      <c r="E390" s="1">
        <f t="shared" si="63"/>
        <v>0.26812583074878155</v>
      </c>
      <c r="F390" s="16">
        <f t="shared" si="64"/>
        <v>3.1874169251218443E-2</v>
      </c>
      <c r="G390" s="16">
        <f t="shared" si="70"/>
        <v>-0.69361724768121302</v>
      </c>
      <c r="H390" s="16">
        <f t="shared" si="71"/>
        <v>-3.9426150722991771E-4</v>
      </c>
      <c r="I390" s="8">
        <f>F390*1000/$B$14*8.314*$B$25/$B$7</f>
        <v>1097507.633442289</v>
      </c>
      <c r="J390" s="8">
        <f t="shared" si="72"/>
        <v>-11674848.153698295</v>
      </c>
      <c r="K390" s="8">
        <f t="shared" si="65"/>
        <v>-10577340.520256007</v>
      </c>
      <c r="L390" s="8">
        <f t="shared" si="66"/>
        <v>-4239.3300065308822</v>
      </c>
      <c r="M390">
        <f t="shared" si="67"/>
        <v>-138.80230183768859</v>
      </c>
      <c r="N390" s="8">
        <f t="shared" si="68"/>
        <v>-1.3318248004660189</v>
      </c>
      <c r="O390" s="1">
        <f>J390*$B$7/G390/1000*$B$12/8.314</f>
        <v>293.14999999999998</v>
      </c>
      <c r="P390">
        <f>IF(F390&gt;0,I390*$B$7/F390/1000*$B$14/8.314,0)</f>
        <v>373.15</v>
      </c>
      <c r="Q390">
        <f t="shared" si="69"/>
        <v>289.29664116148024</v>
      </c>
    </row>
    <row r="391" spans="2:17" x14ac:dyDescent="0.25">
      <c r="B391">
        <v>346</v>
      </c>
      <c r="C391">
        <f t="shared" si="61"/>
        <v>173000</v>
      </c>
      <c r="D391" s="1">
        <f t="shared" si="62"/>
        <v>373.15</v>
      </c>
      <c r="E391" s="1">
        <f t="shared" si="63"/>
        <v>0.26790429774036328</v>
      </c>
      <c r="F391" s="16">
        <f t="shared" si="64"/>
        <v>3.2095702259636705E-2</v>
      </c>
      <c r="G391" s="16">
        <f t="shared" si="70"/>
        <v>0.70235753861274963</v>
      </c>
      <c r="H391" s="16">
        <f t="shared" si="71"/>
        <v>5.8386882882047186E-4</v>
      </c>
      <c r="I391" s="8">
        <f>F391*1000/$B$14*8.314*$B$25/$B$7</f>
        <v>1105135.5708445846</v>
      </c>
      <c r="J391" s="8">
        <f t="shared" si="72"/>
        <v>11821963.251810353</v>
      </c>
      <c r="K391" s="8">
        <f t="shared" si="65"/>
        <v>12927098.822654938</v>
      </c>
      <c r="L391" s="8">
        <f t="shared" si="66"/>
        <v>4646.5423386856237</v>
      </c>
      <c r="M391">
        <f t="shared" si="67"/>
        <v>140.58828148831401</v>
      </c>
      <c r="N391" s="8">
        <f t="shared" si="68"/>
        <v>1.4597543275808691</v>
      </c>
      <c r="O391" s="1">
        <f>J391*$B$7/G391/1000*$B$12/8.314</f>
        <v>293.15000000000003</v>
      </c>
      <c r="P391">
        <f>IF(F391&gt;0,I391*$B$7/F391/1000*$B$14/8.314,0)</f>
        <v>373.14999999999992</v>
      </c>
      <c r="Q391">
        <f t="shared" si="69"/>
        <v>296.64601041683892</v>
      </c>
    </row>
    <row r="392" spans="2:17" x14ac:dyDescent="0.25">
      <c r="B392">
        <v>347</v>
      </c>
      <c r="C392">
        <f t="shared" si="61"/>
        <v>173500</v>
      </c>
      <c r="D392" s="1">
        <f t="shared" si="62"/>
        <v>373.15</v>
      </c>
      <c r="E392" s="1">
        <f t="shared" si="63"/>
        <v>0.26768276473194508</v>
      </c>
      <c r="F392" s="16">
        <f t="shared" si="64"/>
        <v>3.2317235268054911E-2</v>
      </c>
      <c r="G392" s="16">
        <f t="shared" si="70"/>
        <v>-0.69360533477751507</v>
      </c>
      <c r="H392" s="16">
        <f t="shared" si="71"/>
        <v>-4.070819353595434E-4</v>
      </c>
      <c r="I392" s="8">
        <f>F392*1000/$B$14*8.314*$B$25/$B$7</f>
        <v>1112763.5082468786</v>
      </c>
      <c r="J392" s="8">
        <f t="shared" si="72"/>
        <v>-11674647.637718903</v>
      </c>
      <c r="K392" s="8">
        <f t="shared" si="65"/>
        <v>-10561884.129472025</v>
      </c>
      <c r="L392" s="8">
        <f t="shared" si="66"/>
        <v>-4236.2604935043773</v>
      </c>
      <c r="M392">
        <f t="shared" si="67"/>
        <v>-138.80248334257493</v>
      </c>
      <c r="N392" s="8">
        <f t="shared" si="68"/>
        <v>-1.3308604845086023</v>
      </c>
      <c r="O392" s="1">
        <f>J392*$B$7/G392/1000*$B$12/8.314</f>
        <v>293.14999999999998</v>
      </c>
      <c r="P392">
        <f>IF(F392&gt;0,I392*$B$7/F392/1000*$B$14/8.314,0)</f>
        <v>373.15</v>
      </c>
      <c r="Q392">
        <f t="shared" si="69"/>
        <v>289.24038961481051</v>
      </c>
    </row>
    <row r="393" spans="2:17" x14ac:dyDescent="0.25">
      <c r="B393">
        <v>348</v>
      </c>
      <c r="C393">
        <f t="shared" si="61"/>
        <v>174000</v>
      </c>
      <c r="D393" s="1">
        <f t="shared" si="62"/>
        <v>373.15</v>
      </c>
      <c r="E393" s="1">
        <f t="shared" si="63"/>
        <v>0.26746123172352682</v>
      </c>
      <c r="F393" s="16">
        <f t="shared" si="64"/>
        <v>3.2538768276473173E-2</v>
      </c>
      <c r="G393" s="16">
        <f t="shared" si="70"/>
        <v>0.70229447437450143</v>
      </c>
      <c r="H393" s="16">
        <f t="shared" si="71"/>
        <v>5.9508445753524153E-4</v>
      </c>
      <c r="I393" s="8">
        <f>F393*1000/$B$14*8.314*$B$25/$B$7</f>
        <v>1120391.4456491745</v>
      </c>
      <c r="J393" s="8">
        <f t="shared" si="72"/>
        <v>11820901.765222557</v>
      </c>
      <c r="K393" s="8">
        <f t="shared" si="65"/>
        <v>12941293.210871732</v>
      </c>
      <c r="L393" s="8">
        <f t="shared" si="66"/>
        <v>4649.1125453442291</v>
      </c>
      <c r="M393">
        <f t="shared" si="67"/>
        <v>140.57791176640731</v>
      </c>
      <c r="N393" s="8">
        <f t="shared" si="68"/>
        <v>1.4605617818165575</v>
      </c>
      <c r="O393" s="1">
        <f>J393*$B$7/G393/1000*$B$12/8.314</f>
        <v>293.14999999999992</v>
      </c>
      <c r="P393">
        <f>IF(F393&gt;0,I393*$B$7/F393/1000*$B$14/8.314,0)</f>
        <v>373.15</v>
      </c>
      <c r="Q393">
        <f t="shared" si="69"/>
        <v>296.69243835339682</v>
      </c>
    </row>
    <row r="394" spans="2:17" x14ac:dyDescent="0.25">
      <c r="B394">
        <v>349</v>
      </c>
      <c r="C394">
        <f t="shared" si="61"/>
        <v>174500</v>
      </c>
      <c r="D394" s="1">
        <f t="shared" si="62"/>
        <v>373.15</v>
      </c>
      <c r="E394" s="1">
        <f t="shared" si="63"/>
        <v>0.26723969871510855</v>
      </c>
      <c r="F394" s="16">
        <f t="shared" si="64"/>
        <v>3.2760301284891435E-2</v>
      </c>
      <c r="G394" s="16">
        <f t="shared" si="70"/>
        <v>-0.69359293152439672</v>
      </c>
      <c r="H394" s="16">
        <f t="shared" si="71"/>
        <v>-4.1993186773307822E-4</v>
      </c>
      <c r="I394" s="8">
        <f>F394*1000/$B$14*8.314*$B$25/$B$7</f>
        <v>1128019.3830514704</v>
      </c>
      <c r="J394" s="8">
        <f t="shared" si="72"/>
        <v>-11674438.868261032</v>
      </c>
      <c r="K394" s="8">
        <f t="shared" si="65"/>
        <v>-10546419.485209562</v>
      </c>
      <c r="L394" s="8">
        <f t="shared" si="66"/>
        <v>-4233.18711389698</v>
      </c>
      <c r="M394">
        <f t="shared" si="67"/>
        <v>-138.80257267842595</v>
      </c>
      <c r="N394" s="8">
        <f t="shared" si="68"/>
        <v>-1.329894953828973</v>
      </c>
      <c r="O394" s="1">
        <f>J394*$B$7/G394/1000*$B$12/8.314</f>
        <v>293.15000000000003</v>
      </c>
      <c r="P394">
        <f>IF(F394&gt;0,I394*$B$7/F394/1000*$B$14/8.314,0)</f>
        <v>373.14999999999992</v>
      </c>
      <c r="Q394">
        <f t="shared" si="69"/>
        <v>289.18405766776158</v>
      </c>
    </row>
    <row r="395" spans="2:17" x14ac:dyDescent="0.25">
      <c r="B395">
        <v>350</v>
      </c>
      <c r="C395">
        <f t="shared" si="61"/>
        <v>175000</v>
      </c>
      <c r="D395" s="1">
        <f t="shared" si="62"/>
        <v>373.15</v>
      </c>
      <c r="E395" s="1">
        <f t="shared" si="63"/>
        <v>0.26701816570669029</v>
      </c>
      <c r="F395" s="16">
        <f t="shared" si="64"/>
        <v>3.2981834293309698E-2</v>
      </c>
      <c r="G395" s="16">
        <f t="shared" si="70"/>
        <v>0.70223060598983356</v>
      </c>
      <c r="H395" s="16">
        <f t="shared" si="71"/>
        <v>6.0629122830198334E-4</v>
      </c>
      <c r="I395" s="8">
        <f>F395*1000/$B$14*8.314*$B$25/$B$7</f>
        <v>1135647.3204537663</v>
      </c>
      <c r="J395" s="8">
        <f t="shared" si="72"/>
        <v>11819826.743378289</v>
      </c>
      <c r="K395" s="8">
        <f t="shared" si="65"/>
        <v>12955474.063832056</v>
      </c>
      <c r="L395" s="8">
        <f t="shared" si="66"/>
        <v>4651.6788830530259</v>
      </c>
      <c r="M395">
        <f t="shared" si="67"/>
        <v>140.56737944362712</v>
      </c>
      <c r="N395" s="8">
        <f t="shared" si="68"/>
        <v>1.4613680205858159</v>
      </c>
      <c r="O395" s="1">
        <f>J395*$B$7/G395/1000*$B$12/8.314</f>
        <v>293.14999999999998</v>
      </c>
      <c r="P395">
        <f>IF(F395&gt;0,I395*$B$7/F395/1000*$B$14/8.314,0)</f>
        <v>373.15</v>
      </c>
      <c r="Q395">
        <f t="shared" si="69"/>
        <v>296.73882222184466</v>
      </c>
    </row>
    <row r="396" spans="2:17" x14ac:dyDescent="0.25">
      <c r="B396">
        <v>351</v>
      </c>
      <c r="C396">
        <f t="shared" si="61"/>
        <v>175500</v>
      </c>
      <c r="D396" s="1">
        <f t="shared" si="62"/>
        <v>373.15</v>
      </c>
      <c r="E396" s="1">
        <f t="shared" si="63"/>
        <v>0.26679663269827203</v>
      </c>
      <c r="F396" s="16">
        <f t="shared" si="64"/>
        <v>3.320336730172796E-2</v>
      </c>
      <c r="G396" s="16">
        <f t="shared" si="70"/>
        <v>-0.69358003926383849</v>
      </c>
      <c r="H396" s="16">
        <f t="shared" si="71"/>
        <v>-4.3280197073856247E-4</v>
      </c>
      <c r="I396" s="8">
        <f>F396*1000/$B$14*8.314*$B$25/$B$7</f>
        <v>1143275.2578560621</v>
      </c>
      <c r="J396" s="8">
        <f t="shared" si="72"/>
        <v>-11674221.867912671</v>
      </c>
      <c r="K396" s="8">
        <f t="shared" si="65"/>
        <v>-10530946.610056609</v>
      </c>
      <c r="L396" s="8">
        <f t="shared" si="66"/>
        <v>-4230.1098637748564</v>
      </c>
      <c r="M396">
        <f t="shared" si="67"/>
        <v>-138.8025682469154</v>
      </c>
      <c r="N396" s="8">
        <f t="shared" si="68"/>
        <v>-1.3289282071912809</v>
      </c>
      <c r="O396" s="1">
        <f>J396*$B$7/G396/1000*$B$12/8.314</f>
        <v>293.14999999999998</v>
      </c>
      <c r="P396">
        <f>IF(F396&gt;0,I396*$B$7/F396/1000*$B$14/8.314,0)</f>
        <v>373.15</v>
      </c>
      <c r="Q396">
        <f t="shared" si="69"/>
        <v>289.12764503666386</v>
      </c>
    </row>
    <row r="397" spans="2:17" x14ac:dyDescent="0.25">
      <c r="B397">
        <v>352</v>
      </c>
      <c r="C397">
        <f t="shared" si="61"/>
        <v>176000</v>
      </c>
      <c r="D397" s="1">
        <f t="shared" si="62"/>
        <v>373.15</v>
      </c>
      <c r="E397" s="1">
        <f t="shared" si="63"/>
        <v>0.26657509968985377</v>
      </c>
      <c r="F397" s="16">
        <f t="shared" si="64"/>
        <v>3.3424900310146222E-2</v>
      </c>
      <c r="G397" s="16">
        <f t="shared" si="70"/>
        <v>0.70216593005385919</v>
      </c>
      <c r="H397" s="16">
        <f t="shared" si="71"/>
        <v>6.1748046833763615E-4</v>
      </c>
      <c r="I397" s="8">
        <f>F397*1000/$B$14*8.314*$B$25/$B$7</f>
        <v>1150903.1952583578</v>
      </c>
      <c r="J397" s="8">
        <f t="shared" si="72"/>
        <v>11818738.128967064</v>
      </c>
      <c r="K397" s="8">
        <f t="shared" si="65"/>
        <v>12969641.324225422</v>
      </c>
      <c r="L397" s="8">
        <f t="shared" si="66"/>
        <v>4654.2413478489789</v>
      </c>
      <c r="M397">
        <f t="shared" si="67"/>
        <v>140.55668210443937</v>
      </c>
      <c r="N397" s="8">
        <f t="shared" si="68"/>
        <v>1.4621730426436208</v>
      </c>
      <c r="O397" s="1">
        <f>J397*$B$7/G397/1000*$B$12/8.314</f>
        <v>293.14999999999992</v>
      </c>
      <c r="P397">
        <f>IF(F397&gt;0,I397*$B$7/F397/1000*$B$14/8.314,0)</f>
        <v>373.14999999999992</v>
      </c>
      <c r="Q397">
        <f t="shared" si="69"/>
        <v>296.78516225927996</v>
      </c>
    </row>
    <row r="398" spans="2:17" x14ac:dyDescent="0.25">
      <c r="B398">
        <v>353</v>
      </c>
      <c r="C398">
        <f t="shared" si="61"/>
        <v>176500</v>
      </c>
      <c r="D398" s="1">
        <f t="shared" si="62"/>
        <v>373.15</v>
      </c>
      <c r="E398" s="1">
        <f t="shared" si="63"/>
        <v>0.26635356668143551</v>
      </c>
      <c r="F398" s="16">
        <f t="shared" si="64"/>
        <v>3.3646433318564484E-2</v>
      </c>
      <c r="G398" s="16">
        <f t="shared" si="70"/>
        <v>-0.69356665932532735</v>
      </c>
      <c r="H398" s="16">
        <f t="shared" si="71"/>
        <v>-4.4568289149130719E-4</v>
      </c>
      <c r="I398" s="8">
        <f>F398*1000/$B$14*8.314*$B$25/$B$7</f>
        <v>1158531.1326606537</v>
      </c>
      <c r="J398" s="8">
        <f t="shared" si="72"/>
        <v>-11673996.659051523</v>
      </c>
      <c r="K398" s="8">
        <f t="shared" si="65"/>
        <v>-10515465.526390869</v>
      </c>
      <c r="L398" s="8">
        <f t="shared" si="66"/>
        <v>-4227.0287391402235</v>
      </c>
      <c r="M398">
        <f t="shared" si="67"/>
        <v>-138.80246844336372</v>
      </c>
      <c r="N398" s="8">
        <f t="shared" si="68"/>
        <v>-1.3279602433395852</v>
      </c>
      <c r="O398" s="1">
        <f>J398*$B$7/G398/1000*$B$12/8.314</f>
        <v>293.14999999999998</v>
      </c>
      <c r="P398">
        <f>IF(F398&gt;0,I398*$B$7/F398/1000*$B$14/8.314,0)</f>
        <v>373.14999999999992</v>
      </c>
      <c r="Q398">
        <f t="shared" si="69"/>
        <v>289.0711514370866</v>
      </c>
    </row>
    <row r="399" spans="2:17" x14ac:dyDescent="0.25">
      <c r="B399">
        <v>354</v>
      </c>
      <c r="C399">
        <f t="shared" si="61"/>
        <v>177000</v>
      </c>
      <c r="D399" s="1">
        <f t="shared" si="62"/>
        <v>373.15</v>
      </c>
      <c r="E399" s="1">
        <f t="shared" si="63"/>
        <v>0.2661320336730173</v>
      </c>
      <c r="F399" s="16">
        <f t="shared" si="64"/>
        <v>3.386796632698269E-2</v>
      </c>
      <c r="G399" s="16">
        <f t="shared" si="70"/>
        <v>0.70210044314115483</v>
      </c>
      <c r="H399" s="16">
        <f t="shared" si="71"/>
        <v>6.2864354009081053E-4</v>
      </c>
      <c r="I399" s="8">
        <f>F399*1000/$B$14*8.314*$B$25/$B$7</f>
        <v>1166159.0700629477</v>
      </c>
      <c r="J399" s="8">
        <f t="shared" si="72"/>
        <v>11817635.864332739</v>
      </c>
      <c r="K399" s="8">
        <f t="shared" si="65"/>
        <v>12983794.934395688</v>
      </c>
      <c r="L399" s="8">
        <f t="shared" si="66"/>
        <v>4656.7999357056506</v>
      </c>
      <c r="M399">
        <f t="shared" si="67"/>
        <v>140.54581733624914</v>
      </c>
      <c r="N399" s="8">
        <f t="shared" si="68"/>
        <v>1.4629768467250293</v>
      </c>
      <c r="O399" s="1">
        <f>J399*$B$7/G399/1000*$B$12/8.314</f>
        <v>293.14999999999998</v>
      </c>
      <c r="P399">
        <f>IF(F399&gt;0,I399*$B$7/F399/1000*$B$14/8.314,0)</f>
        <v>373.14999999999992</v>
      </c>
      <c r="Q399">
        <f t="shared" si="69"/>
        <v>296.83145870298512</v>
      </c>
    </row>
    <row r="400" spans="2:17" x14ac:dyDescent="0.25">
      <c r="B400">
        <v>355</v>
      </c>
      <c r="C400">
        <f t="shared" si="61"/>
        <v>177500</v>
      </c>
      <c r="D400" s="1">
        <f t="shared" si="62"/>
        <v>373.15</v>
      </c>
      <c r="E400" s="1">
        <f t="shared" si="63"/>
        <v>0.26591050066459904</v>
      </c>
      <c r="F400" s="16">
        <f t="shared" si="64"/>
        <v>3.4089499335400952E-2</v>
      </c>
      <c r="G400" s="16">
        <f t="shared" si="70"/>
        <v>-0.69355279302585382</v>
      </c>
      <c r="H400" s="16">
        <f t="shared" si="71"/>
        <v>-4.5856527167017352E-4</v>
      </c>
      <c r="I400" s="8">
        <f>F400*1000/$B$14*8.314*$B$25/$B$7</f>
        <v>1173787.0074652436</v>
      </c>
      <c r="J400" s="8">
        <f t="shared" si="72"/>
        <v>-11673763.263844946</v>
      </c>
      <c r="K400" s="8">
        <f t="shared" si="65"/>
        <v>-10499976.256379703</v>
      </c>
      <c r="L400" s="8">
        <f t="shared" si="66"/>
        <v>-4223.9437359310705</v>
      </c>
      <c r="M400">
        <f t="shared" si="67"/>
        <v>-138.80227165950481</v>
      </c>
      <c r="N400" s="8">
        <f t="shared" si="68"/>
        <v>-1.3269910609977675</v>
      </c>
      <c r="O400" s="1">
        <f>J400*$B$7/G400/1000*$B$12/8.314</f>
        <v>293.14999999999998</v>
      </c>
      <c r="P400">
        <f>IF(F400&gt;0,I400*$B$7/F400/1000*$B$14/8.314,0)</f>
        <v>373.14999999999992</v>
      </c>
      <c r="Q400">
        <f t="shared" si="69"/>
        <v>289.01457658382998</v>
      </c>
    </row>
    <row r="401" spans="2:17" x14ac:dyDescent="0.25">
      <c r="B401">
        <v>356</v>
      </c>
      <c r="C401">
        <f t="shared" si="61"/>
        <v>178000</v>
      </c>
      <c r="D401" s="1">
        <f t="shared" si="62"/>
        <v>373.15</v>
      </c>
      <c r="E401" s="1">
        <f t="shared" si="63"/>
        <v>0.26568896765618077</v>
      </c>
      <c r="F401" s="16">
        <f t="shared" si="64"/>
        <v>3.4311032343819214E-2</v>
      </c>
      <c r="G401" s="16">
        <f t="shared" si="70"/>
        <v>0.70203414180564372</v>
      </c>
      <c r="H401" s="16">
        <f t="shared" si="71"/>
        <v>6.3977185402229464E-4</v>
      </c>
      <c r="I401" s="8">
        <f>F401*1000/$B$14*8.314*$B$25/$B$7</f>
        <v>1181414.9448675395</v>
      </c>
      <c r="J401" s="8">
        <f t="shared" si="72"/>
        <v>11816519.891471526</v>
      </c>
      <c r="K401" s="8">
        <f t="shared" si="65"/>
        <v>12997934.836339066</v>
      </c>
      <c r="L401" s="8">
        <f t="shared" si="66"/>
        <v>4659.3546425329832</v>
      </c>
      <c r="M401">
        <f t="shared" si="67"/>
        <v>140.53478273193321</v>
      </c>
      <c r="N401" s="8">
        <f t="shared" si="68"/>
        <v>1.4637794315451116</v>
      </c>
      <c r="O401" s="1">
        <f>J401*$B$7/G401/1000*$B$12/8.314</f>
        <v>293.14999999999992</v>
      </c>
      <c r="P401">
        <f>IF(F401&gt;0,I401*$B$7/F401/1000*$B$14/8.314,0)</f>
        <v>373.15</v>
      </c>
      <c r="Q401">
        <f t="shared" si="69"/>
        <v>296.87771179043318</v>
      </c>
    </row>
    <row r="402" spans="2:17" x14ac:dyDescent="0.25">
      <c r="B402">
        <v>357</v>
      </c>
      <c r="C402">
        <f t="shared" si="61"/>
        <v>178500</v>
      </c>
      <c r="D402" s="1">
        <f t="shared" si="62"/>
        <v>373.15</v>
      </c>
      <c r="E402" s="1">
        <f t="shared" si="63"/>
        <v>0.26546743464776251</v>
      </c>
      <c r="F402" s="16">
        <f t="shared" si="64"/>
        <v>3.4532565352237476E-2</v>
      </c>
      <c r="G402" s="16">
        <f t="shared" si="70"/>
        <v>-0.69353844166991419</v>
      </c>
      <c r="H402" s="16">
        <f t="shared" si="71"/>
        <v>-4.714397614802579E-4</v>
      </c>
      <c r="I402" s="8">
        <f>F402*1000/$B$14*8.314*$B$25/$B$7</f>
        <v>1189042.8822698351</v>
      </c>
      <c r="J402" s="8">
        <f t="shared" si="72"/>
        <v>-11673521.704250004</v>
      </c>
      <c r="K402" s="8">
        <f t="shared" si="65"/>
        <v>-10484478.821980169</v>
      </c>
      <c r="L402" s="8">
        <f t="shared" si="66"/>
        <v>-4220.8548500208944</v>
      </c>
      <c r="M402">
        <f t="shared" si="67"/>
        <v>-138.80197628627889</v>
      </c>
      <c r="N402" s="8">
        <f t="shared" si="68"/>
        <v>-1.326020658869449</v>
      </c>
      <c r="O402" s="1">
        <f>J402*$B$7/G402/1000*$B$12/8.314</f>
        <v>293.14999999999998</v>
      </c>
      <c r="P402">
        <f>IF(F402&gt;0,I402*$B$7/F402/1000*$B$14/8.314,0)</f>
        <v>373.14999999999992</v>
      </c>
      <c r="Q402">
        <f t="shared" si="69"/>
        <v>288.95792019091607</v>
      </c>
    </row>
    <row r="403" spans="2:17" x14ac:dyDescent="0.25">
      <c r="B403">
        <v>358</v>
      </c>
      <c r="C403">
        <f t="shared" si="61"/>
        <v>179000</v>
      </c>
      <c r="D403" s="1">
        <f t="shared" si="62"/>
        <v>373.15</v>
      </c>
      <c r="E403" s="1">
        <f t="shared" si="63"/>
        <v>0.26524590163934425</v>
      </c>
      <c r="F403" s="16">
        <f t="shared" si="64"/>
        <v>3.4754098360655739E-2</v>
      </c>
      <c r="G403" s="16">
        <f t="shared" si="70"/>
        <v>0.70196702258046972</v>
      </c>
      <c r="H403" s="16">
        <f t="shared" si="71"/>
        <v>6.5085688137784398E-4</v>
      </c>
      <c r="I403" s="8">
        <f>F403*1000/$B$14*8.314*$B$25/$B$7</f>
        <v>1196670.8196721312</v>
      </c>
      <c r="J403" s="8">
        <f t="shared" si="72"/>
        <v>11815390.152029896</v>
      </c>
      <c r="K403" s="8">
        <f t="shared" si="65"/>
        <v>13012060.971702028</v>
      </c>
      <c r="L403" s="8">
        <f t="shared" si="66"/>
        <v>4661.9054641770626</v>
      </c>
      <c r="M403">
        <f t="shared" si="67"/>
        <v>140.52357589236951</v>
      </c>
      <c r="N403" s="8">
        <f t="shared" si="68"/>
        <v>1.4645807957988775</v>
      </c>
      <c r="O403" s="1">
        <f>J403*$B$7/G403/1000*$B$12/8.314</f>
        <v>293.14999999999992</v>
      </c>
      <c r="P403">
        <f>IF(F403&gt;0,I403*$B$7/F403/1000*$B$14/8.314,0)</f>
        <v>373.15</v>
      </c>
      <c r="Q403">
        <f t="shared" si="69"/>
        <v>296.92392175929564</v>
      </c>
    </row>
    <row r="404" spans="2:17" x14ac:dyDescent="0.25">
      <c r="B404">
        <v>359</v>
      </c>
      <c r="C404">
        <f t="shared" si="61"/>
        <v>179500</v>
      </c>
      <c r="D404" s="1">
        <f t="shared" si="62"/>
        <v>373.15</v>
      </c>
      <c r="E404" s="1">
        <f t="shared" si="63"/>
        <v>0.26502436863092599</v>
      </c>
      <c r="F404" s="16">
        <f t="shared" si="64"/>
        <v>3.4975631369074001E-2</v>
      </c>
      <c r="G404" s="16">
        <f t="shared" si="70"/>
        <v>-0.69352360654950695</v>
      </c>
      <c r="H404" s="16">
        <f t="shared" si="71"/>
        <v>-4.842970336986982E-4</v>
      </c>
      <c r="I404" s="8">
        <f>F404*1000/$B$14*8.314*$B$25/$B$7</f>
        <v>1204298.7570744269</v>
      </c>
      <c r="J404" s="8">
        <f t="shared" si="72"/>
        <v>-11673272.002013396</v>
      </c>
      <c r="K404" s="8">
        <f t="shared" si="65"/>
        <v>-10468973.24493897</v>
      </c>
      <c r="L404" s="8">
        <f t="shared" si="66"/>
        <v>-4217.7620772184164</v>
      </c>
      <c r="M404">
        <f t="shared" si="67"/>
        <v>-138.80158071664113</v>
      </c>
      <c r="N404" s="8">
        <f t="shared" si="68"/>
        <v>-1.3250490356379003</v>
      </c>
      <c r="O404" s="1">
        <f>J404*$B$7/G404/1000*$B$12/8.314</f>
        <v>293.15000000000003</v>
      </c>
      <c r="P404">
        <f>IF(F404&gt;0,I404*$B$7/F404/1000*$B$14/8.314,0)</f>
        <v>373.14999999999992</v>
      </c>
      <c r="Q404">
        <f t="shared" si="69"/>
        <v>288.90118197158029</v>
      </c>
    </row>
    <row r="405" spans="2:17" x14ac:dyDescent="0.25">
      <c r="B405">
        <v>360</v>
      </c>
      <c r="C405">
        <f t="shared" si="61"/>
        <v>180000</v>
      </c>
      <c r="D405" s="1">
        <f t="shared" si="62"/>
        <v>373.15</v>
      </c>
      <c r="E405" s="1">
        <f t="shared" si="63"/>
        <v>0.26480283562250773</v>
      </c>
      <c r="F405" s="16">
        <f t="shared" si="64"/>
        <v>3.5197164377492263E-2</v>
      </c>
      <c r="G405" s="16">
        <f t="shared" si="70"/>
        <v>0.7018990819778741</v>
      </c>
      <c r="H405" s="16">
        <f t="shared" si="71"/>
        <v>6.6189016691468178E-4</v>
      </c>
      <c r="I405" s="8">
        <f>F405*1000/$B$14*8.314*$B$25/$B$7</f>
        <v>1211926.6944767227</v>
      </c>
      <c r="J405" s="8">
        <f t="shared" si="72"/>
        <v>11814246.587302482</v>
      </c>
      <c r="K405" s="8">
        <f t="shared" si="65"/>
        <v>13026173.281779204</v>
      </c>
      <c r="L405" s="8">
        <f t="shared" si="66"/>
        <v>4664.452396419877</v>
      </c>
      <c r="M405">
        <f t="shared" si="67"/>
        <v>140.51219442895774</v>
      </c>
      <c r="N405" s="8">
        <f t="shared" si="68"/>
        <v>1.4653809381611991</v>
      </c>
      <c r="O405" s="1">
        <f>J405*$B$7/G405/1000*$B$12/8.314</f>
        <v>293.14999999999992</v>
      </c>
      <c r="P405">
        <f>IF(F405&gt;0,I405*$B$7/F405/1000*$B$14/8.314,0)</f>
        <v>373.14999999999992</v>
      </c>
      <c r="Q405">
        <f t="shared" si="69"/>
        <v>296.97008884744992</v>
      </c>
    </row>
    <row r="406" spans="2:17" x14ac:dyDescent="0.25">
      <c r="B406">
        <v>361</v>
      </c>
      <c r="C406">
        <f t="shared" si="61"/>
        <v>180500</v>
      </c>
      <c r="D406" s="1">
        <f t="shared" si="62"/>
        <v>373.15</v>
      </c>
      <c r="E406" s="1">
        <f t="shared" si="63"/>
        <v>0.26458130261408946</v>
      </c>
      <c r="F406" s="16">
        <f t="shared" si="64"/>
        <v>3.5418697385910525E-2</v>
      </c>
      <c r="G406" s="16">
        <f t="shared" si="70"/>
        <v>-0.69350828894413263</v>
      </c>
      <c r="H406" s="16">
        <f t="shared" si="71"/>
        <v>-4.9712779776212718E-4</v>
      </c>
      <c r="I406" s="8">
        <f>F406*1000/$B$14*8.314*$B$25/$B$7</f>
        <v>1219554.6318790186</v>
      </c>
      <c r="J406" s="8">
        <f t="shared" si="72"/>
        <v>-11673014.178671457</v>
      </c>
      <c r="K406" s="8">
        <f t="shared" si="65"/>
        <v>-10453459.546792438</v>
      </c>
      <c r="L406" s="8">
        <f t="shared" si="66"/>
        <v>-4214.6654132673011</v>
      </c>
      <c r="M406">
        <f t="shared" si="67"/>
        <v>-138.80108334837894</v>
      </c>
      <c r="N406" s="8">
        <f t="shared" si="68"/>
        <v>-1.3240761899659543</v>
      </c>
      <c r="O406" s="1">
        <f>J406*$B$7/G406/1000*$B$12/8.314</f>
        <v>293.14999999999998</v>
      </c>
      <c r="P406">
        <f>IF(F406&gt;0,I406*$B$7/F406/1000*$B$14/8.314,0)</f>
        <v>373.14999999999992</v>
      </c>
      <c r="Q406">
        <f t="shared" si="69"/>
        <v>288.84436163826314</v>
      </c>
    </row>
    <row r="407" spans="2:17" x14ac:dyDescent="0.25">
      <c r="B407">
        <v>362</v>
      </c>
      <c r="C407">
        <f t="shared" si="61"/>
        <v>181000</v>
      </c>
      <c r="D407" s="1">
        <f t="shared" si="62"/>
        <v>373.15</v>
      </c>
      <c r="E407" s="1">
        <f t="shared" si="63"/>
        <v>0.26435976960567126</v>
      </c>
      <c r="F407" s="16">
        <f t="shared" si="64"/>
        <v>3.5640230394328731E-2</v>
      </c>
      <c r="G407" s="16">
        <f t="shared" si="70"/>
        <v>0.70183031648906957</v>
      </c>
      <c r="H407" s="16">
        <f t="shared" si="71"/>
        <v>6.728633415410204E-4</v>
      </c>
      <c r="I407" s="8">
        <f>F407*1000/$B$14*8.314*$B$25/$B$7</f>
        <v>1227182.5692813126</v>
      </c>
      <c r="J407" s="8">
        <f t="shared" si="72"/>
        <v>11813089.138229972</v>
      </c>
      <c r="K407" s="8">
        <f t="shared" si="65"/>
        <v>13040271.707511283</v>
      </c>
      <c r="L407" s="8">
        <f t="shared" si="66"/>
        <v>4666.9954349790787</v>
      </c>
      <c r="M407">
        <f t="shared" si="67"/>
        <v>140.50063596612213</v>
      </c>
      <c r="N407" s="8">
        <f t="shared" si="68"/>
        <v>1.4661798572867375</v>
      </c>
      <c r="O407" s="1">
        <f>J407*$B$7/G407/1000*$B$12/8.314</f>
        <v>293.15000000000003</v>
      </c>
      <c r="P407">
        <f>IF(F407&gt;0,I407*$B$7/F407/1000*$B$14/8.314,0)</f>
        <v>373.15</v>
      </c>
      <c r="Q407">
        <f t="shared" si="69"/>
        <v>297.01621329298609</v>
      </c>
    </row>
    <row r="408" spans="2:17" x14ac:dyDescent="0.25">
      <c r="B408">
        <v>363</v>
      </c>
      <c r="C408">
        <f t="shared" si="61"/>
        <v>181500</v>
      </c>
      <c r="D408" s="1">
        <f t="shared" si="62"/>
        <v>373.15</v>
      </c>
      <c r="E408" s="1">
        <f t="shared" si="63"/>
        <v>0.264138236597253</v>
      </c>
      <c r="F408" s="16">
        <f t="shared" si="64"/>
        <v>3.5861763402746993E-2</v>
      </c>
      <c r="G408" s="16">
        <f t="shared" si="70"/>
        <v>-0.69349249012078795</v>
      </c>
      <c r="H408" s="16">
        <f t="shared" si="71"/>
        <v>-5.0992281385143362E-4</v>
      </c>
      <c r="I408" s="8">
        <f>F408*1000/$B$14*8.314*$B$25/$B$7</f>
        <v>1234810.5066836085</v>
      </c>
      <c r="J408" s="8">
        <f t="shared" si="72"/>
        <v>-11672748.255550062</v>
      </c>
      <c r="K408" s="8">
        <f t="shared" si="65"/>
        <v>-10437937.748866454</v>
      </c>
      <c r="L408" s="8">
        <f t="shared" si="66"/>
        <v>-4211.5648538458618</v>
      </c>
      <c r="M408">
        <f t="shared" si="67"/>
        <v>-138.80048258692787</v>
      </c>
      <c r="N408" s="8">
        <f t="shared" si="68"/>
        <v>-1.323102120495913</v>
      </c>
      <c r="O408" s="1">
        <f>J408*$B$7/G408/1000*$B$12/8.314</f>
        <v>293.14999999999998</v>
      </c>
      <c r="P408">
        <f>IF(F408&gt;0,I408*$B$7/F408/1000*$B$14/8.314,0)</f>
        <v>373.15</v>
      </c>
      <c r="Q408">
        <f t="shared" si="69"/>
        <v>288.78745890260103</v>
      </c>
    </row>
    <row r="409" spans="2:17" x14ac:dyDescent="0.25">
      <c r="B409">
        <v>364</v>
      </c>
      <c r="C409">
        <f t="shared" si="61"/>
        <v>182000</v>
      </c>
      <c r="D409" s="1">
        <f t="shared" si="62"/>
        <v>373.15</v>
      </c>
      <c r="E409" s="1">
        <f t="shared" si="63"/>
        <v>0.26391670358883473</v>
      </c>
      <c r="F409" s="16">
        <f t="shared" si="64"/>
        <v>3.6083296411165255E-2</v>
      </c>
      <c r="G409" s="16">
        <f t="shared" si="70"/>
        <v>0.70176072258411315</v>
      </c>
      <c r="H409" s="16">
        <f t="shared" si="71"/>
        <v>6.8376813482980137E-4</v>
      </c>
      <c r="I409" s="8">
        <f>F409*1000/$B$14*8.314*$B$25/$B$7</f>
        <v>1242438.4440859042</v>
      </c>
      <c r="J409" s="8">
        <f t="shared" si="72"/>
        <v>11811917.745396957</v>
      </c>
      <c r="K409" s="8">
        <f t="shared" si="65"/>
        <v>13054356.18948286</v>
      </c>
      <c r="L409" s="8">
        <f t="shared" si="66"/>
        <v>4669.5345755077387</v>
      </c>
      <c r="M409">
        <f t="shared" si="67"/>
        <v>140.48889814378859</v>
      </c>
      <c r="N409" s="8">
        <f t="shared" si="68"/>
        <v>1.4669775518098644</v>
      </c>
      <c r="O409" s="1">
        <f>J409*$B$7/G409/1000*$B$12/8.314</f>
        <v>293.15000000000003</v>
      </c>
      <c r="P409">
        <f>IF(F409&gt;0,I409*$B$7/F409/1000*$B$14/8.314,0)</f>
        <v>373.14999999999992</v>
      </c>
      <c r="Q409">
        <f t="shared" si="69"/>
        <v>297.06229533421447</v>
      </c>
    </row>
    <row r="410" spans="2:17" x14ac:dyDescent="0.25">
      <c r="B410">
        <v>365</v>
      </c>
      <c r="C410">
        <f t="shared" si="61"/>
        <v>182500</v>
      </c>
      <c r="D410" s="1">
        <f t="shared" si="62"/>
        <v>373.15</v>
      </c>
      <c r="E410" s="1">
        <f t="shared" si="63"/>
        <v>0.26369517058041647</v>
      </c>
      <c r="F410" s="16">
        <f t="shared" si="64"/>
        <v>3.6304829419583518E-2</v>
      </c>
      <c r="G410" s="16">
        <f t="shared" si="70"/>
        <v>-0.69347621133396409</v>
      </c>
      <c r="H410" s="16">
        <f t="shared" si="71"/>
        <v>-5.2267290693145535E-4</v>
      </c>
      <c r="I410" s="8">
        <f>F410*1000/$B$14*8.314*$B$25/$B$7</f>
        <v>1250066.3814882003</v>
      </c>
      <c r="J410" s="8">
        <f t="shared" si="72"/>
        <v>-11672474.253764598</v>
      </c>
      <c r="K410" s="8">
        <f t="shared" si="65"/>
        <v>-10422407.872276397</v>
      </c>
      <c r="L410" s="8">
        <f t="shared" si="66"/>
        <v>-4208.4603945667741</v>
      </c>
      <c r="M410">
        <f t="shared" si="67"/>
        <v>-138.79977684817911</v>
      </c>
      <c r="N410" s="8">
        <f t="shared" si="68"/>
        <v>-1.3221268258494578</v>
      </c>
      <c r="O410" s="1">
        <f>J410*$B$7/G410/1000*$B$12/8.314</f>
        <v>293.15000000000003</v>
      </c>
      <c r="P410">
        <f>IF(F410&gt;0,I410*$B$7/F410/1000*$B$14/8.314,0)</f>
        <v>373.15000000000003</v>
      </c>
      <c r="Q410">
        <f t="shared" si="69"/>
        <v>288.73047347541825</v>
      </c>
    </row>
    <row r="411" spans="2:17" x14ac:dyDescent="0.25">
      <c r="B411">
        <v>366</v>
      </c>
      <c r="C411">
        <f t="shared" si="61"/>
        <v>183000</v>
      </c>
      <c r="D411" s="1">
        <f t="shared" si="62"/>
        <v>373.15</v>
      </c>
      <c r="E411" s="1">
        <f t="shared" si="63"/>
        <v>0.26347363757199821</v>
      </c>
      <c r="F411" s="16">
        <f t="shared" si="64"/>
        <v>3.652636242800178E-2</v>
      </c>
      <c r="G411" s="16">
        <f t="shared" si="70"/>
        <v>0.70169029671177907</v>
      </c>
      <c r="H411" s="16">
        <f t="shared" si="71"/>
        <v>6.9459638736666524E-4</v>
      </c>
      <c r="I411" s="8">
        <f>F411*1000/$B$14*8.314*$B$25/$B$7</f>
        <v>1257694.3188904962</v>
      </c>
      <c r="J411" s="8">
        <f t="shared" si="72"/>
        <v>11810732.349029809</v>
      </c>
      <c r="K411" s="8">
        <f t="shared" si="65"/>
        <v>13068426.667920306</v>
      </c>
      <c r="L411" s="8">
        <f t="shared" si="66"/>
        <v>4672.0698135941002</v>
      </c>
      <c r="M411">
        <f t="shared" si="67"/>
        <v>140.47697861982914</v>
      </c>
      <c r="N411" s="8">
        <f t="shared" si="68"/>
        <v>1.4677740203445859</v>
      </c>
      <c r="O411" s="1">
        <f>J411*$B$7/G411/1000*$B$12/8.314</f>
        <v>293.14999999999998</v>
      </c>
      <c r="P411">
        <f>IF(F411&gt;0,I411*$B$7/F411/1000*$B$14/8.314,0)</f>
        <v>373.15</v>
      </c>
      <c r="Q411">
        <f t="shared" si="69"/>
        <v>297.10833520967293</v>
      </c>
    </row>
    <row r="412" spans="2:17" x14ac:dyDescent="0.25">
      <c r="B412">
        <v>367</v>
      </c>
      <c r="C412">
        <f t="shared" si="61"/>
        <v>183500</v>
      </c>
      <c r="D412" s="1">
        <f t="shared" si="62"/>
        <v>373.15</v>
      </c>
      <c r="E412" s="1">
        <f t="shared" si="63"/>
        <v>0.26325210456357995</v>
      </c>
      <c r="F412" s="16">
        <f t="shared" si="64"/>
        <v>3.6747895436420042E-2</v>
      </c>
      <c r="G412" s="16">
        <f t="shared" si="70"/>
        <v>-0.69345945382564178</v>
      </c>
      <c r="H412" s="16">
        <f t="shared" si="71"/>
        <v>-5.3536898070148664E-4</v>
      </c>
      <c r="I412" s="8">
        <f>F412*1000/$B$14*8.314*$B$25/$B$7</f>
        <v>1265322.256292792</v>
      </c>
      <c r="J412" s="8">
        <f t="shared" si="72"/>
        <v>-11672192.194219867</v>
      </c>
      <c r="K412" s="8">
        <f t="shared" si="65"/>
        <v>-10406869.937927075</v>
      </c>
      <c r="L412" s="8">
        <f t="shared" si="66"/>
        <v>-4205.3520309767746</v>
      </c>
      <c r="M412">
        <f t="shared" si="67"/>
        <v>-138.79896456126866</v>
      </c>
      <c r="N412" s="8">
        <f t="shared" si="68"/>
        <v>-1.321150304627555</v>
      </c>
      <c r="O412" s="1">
        <f>J412*$B$7/G412/1000*$B$12/8.314</f>
        <v>293.14999999999998</v>
      </c>
      <c r="P412">
        <f>IF(F412&gt;0,I412*$B$7/F412/1000*$B$14/8.314,0)</f>
        <v>373.15</v>
      </c>
      <c r="Q412">
        <f t="shared" si="69"/>
        <v>288.6734050667169</v>
      </c>
    </row>
    <row r="413" spans="2:17" x14ac:dyDescent="0.25">
      <c r="B413">
        <v>368</v>
      </c>
      <c r="C413">
        <f t="shared" si="61"/>
        <v>184000</v>
      </c>
      <c r="D413" s="1">
        <f t="shared" si="62"/>
        <v>373.15</v>
      </c>
      <c r="E413" s="1">
        <f t="shared" si="63"/>
        <v>0.26303057155516169</v>
      </c>
      <c r="F413" s="16">
        <f t="shared" si="64"/>
        <v>3.6969428444838304E-2</v>
      </c>
      <c r="G413" s="16">
        <f t="shared" si="70"/>
        <v>0.70161903529942626</v>
      </c>
      <c r="H413" s="16">
        <f t="shared" si="71"/>
        <v>7.0534006289489637E-4</v>
      </c>
      <c r="I413" s="8">
        <f>F413*1000/$B$14*8.314*$B$25/$B$7</f>
        <v>1272950.1936950877</v>
      </c>
      <c r="J413" s="8">
        <f t="shared" si="72"/>
        <v>11809532.88899444</v>
      </c>
      <c r="K413" s="8">
        <f t="shared" si="65"/>
        <v>13082483.082689527</v>
      </c>
      <c r="L413" s="8">
        <f t="shared" si="66"/>
        <v>4674.6011447613128</v>
      </c>
      <c r="M413">
        <f t="shared" si="67"/>
        <v>140.46487507246422</v>
      </c>
      <c r="N413" s="8">
        <f t="shared" si="68"/>
        <v>1.4685692614844577</v>
      </c>
      <c r="O413" s="1">
        <f>J413*$B$7/G413/1000*$B$12/8.314</f>
        <v>293.15000000000003</v>
      </c>
      <c r="P413">
        <f>IF(F413&gt;0,I413*$B$7/F413/1000*$B$14/8.314,0)</f>
        <v>373.15</v>
      </c>
      <c r="Q413">
        <f t="shared" si="69"/>
        <v>297.15433315813493</v>
      </c>
    </row>
    <row r="414" spans="2:17" x14ac:dyDescent="0.25">
      <c r="B414">
        <v>369</v>
      </c>
      <c r="C414">
        <f t="shared" si="61"/>
        <v>184500</v>
      </c>
      <c r="D414" s="1">
        <f t="shared" si="62"/>
        <v>373.15</v>
      </c>
      <c r="E414" s="1">
        <f t="shared" si="63"/>
        <v>0.26280903854674342</v>
      </c>
      <c r="F414" s="16">
        <f t="shared" si="64"/>
        <v>3.7190961453256566E-2</v>
      </c>
      <c r="G414" s="16">
        <f t="shared" si="70"/>
        <v>-0.6934422188252829</v>
      </c>
      <c r="H414" s="16">
        <f t="shared" si="71"/>
        <v>-5.4800203141495279E-4</v>
      </c>
      <c r="I414" s="8">
        <f>F414*1000/$B$14*8.314*$B$25/$B$7</f>
        <v>1280578.1310973833</v>
      </c>
      <c r="J414" s="8">
        <f t="shared" si="72"/>
        <v>-11671902.097609969</v>
      </c>
      <c r="K414" s="8">
        <f t="shared" si="65"/>
        <v>-10391323.966512585</v>
      </c>
      <c r="L414" s="8">
        <f t="shared" si="66"/>
        <v>-4202.2397585563504</v>
      </c>
      <c r="M414">
        <f t="shared" si="67"/>
        <v>-138.79804417133957</v>
      </c>
      <c r="N414" s="8">
        <f t="shared" si="68"/>
        <v>-1.3201725554103576</v>
      </c>
      <c r="O414" s="1">
        <f>J414*$B$7/G414/1000*$B$12/8.314</f>
        <v>293.14999999999998</v>
      </c>
      <c r="P414">
        <f>IF(F414&gt;0,I414*$B$7/F414/1000*$B$14/8.314,0)</f>
        <v>373.14999999999992</v>
      </c>
      <c r="Q414">
        <f t="shared" si="69"/>
        <v>288.61625338566955</v>
      </c>
    </row>
    <row r="415" spans="2:17" x14ac:dyDescent="0.25">
      <c r="B415">
        <v>370</v>
      </c>
      <c r="C415">
        <f t="shared" si="61"/>
        <v>185000</v>
      </c>
      <c r="D415" s="1">
        <f t="shared" si="62"/>
        <v>373.15</v>
      </c>
      <c r="E415" s="1">
        <f t="shared" si="63"/>
        <v>0.26258750553832522</v>
      </c>
      <c r="F415" s="16">
        <f t="shared" si="64"/>
        <v>3.7412494461674772E-2</v>
      </c>
      <c r="G415" s="16">
        <f t="shared" si="70"/>
        <v>0.70154693475287089</v>
      </c>
      <c r="H415" s="16">
        <f t="shared" si="71"/>
        <v>7.1599126021887338E-4</v>
      </c>
      <c r="I415" s="8">
        <f>F415*1000/$B$14*8.314*$B$25/$B$7</f>
        <v>1288206.0684996776</v>
      </c>
      <c r="J415" s="8">
        <f t="shared" si="72"/>
        <v>11808319.304794151</v>
      </c>
      <c r="K415" s="8">
        <f t="shared" si="65"/>
        <v>13096525.373293828</v>
      </c>
      <c r="L415" s="8">
        <f t="shared" si="66"/>
        <v>4677.1285644671916</v>
      </c>
      <c r="M415">
        <f t="shared" si="67"/>
        <v>140.45258520261794</v>
      </c>
      <c r="N415" s="8">
        <f t="shared" si="68"/>
        <v>1.4693632738025104</v>
      </c>
      <c r="O415" s="1">
        <f>J415*$B$7/G415/1000*$B$12/8.314</f>
        <v>293.15000000000003</v>
      </c>
      <c r="P415">
        <f>IF(F415&gt;0,I415*$B$7/F415/1000*$B$14/8.314,0)</f>
        <v>373.15</v>
      </c>
      <c r="Q415">
        <f t="shared" si="69"/>
        <v>297.20028941861574</v>
      </c>
    </row>
    <row r="416" spans="2:17" x14ac:dyDescent="0.25">
      <c r="B416">
        <v>371</v>
      </c>
      <c r="C416">
        <f t="shared" si="61"/>
        <v>185500</v>
      </c>
      <c r="D416" s="1">
        <f t="shared" si="62"/>
        <v>373.15</v>
      </c>
      <c r="E416" s="1">
        <f t="shared" si="63"/>
        <v>0.26236597252990695</v>
      </c>
      <c r="F416" s="16">
        <f t="shared" si="64"/>
        <v>3.7634027470093034E-2</v>
      </c>
      <c r="G416" s="16">
        <f t="shared" si="70"/>
        <v>-0.69342450754982887</v>
      </c>
      <c r="H416" s="16">
        <f t="shared" si="71"/>
        <v>-5.6056316152514052E-4</v>
      </c>
      <c r="I416" s="8">
        <f>F416*1000/$B$14*8.314*$B$25/$B$7</f>
        <v>1295834.0059019732</v>
      </c>
      <c r="J416" s="8">
        <f t="shared" si="72"/>
        <v>-11671603.984418254</v>
      </c>
      <c r="K416" s="8">
        <f t="shared" si="65"/>
        <v>-10375769.978516281</v>
      </c>
      <c r="L416" s="8">
        <f t="shared" si="66"/>
        <v>-4199.1235727194444</v>
      </c>
      <c r="M416">
        <f t="shared" si="67"/>
        <v>-138.7970141422708</v>
      </c>
      <c r="N416" s="8">
        <f t="shared" si="68"/>
        <v>-1.3191935767571132</v>
      </c>
      <c r="O416" s="1">
        <f>J416*$B$7/G416/1000*$B$12/8.314</f>
        <v>293.14999999999998</v>
      </c>
      <c r="P416">
        <f>IF(F416&gt;0,I416*$B$7/F416/1000*$B$14/8.314,0)</f>
        <v>373.14999999999992</v>
      </c>
      <c r="Q416">
        <f t="shared" si="69"/>
        <v>288.55901814060894</v>
      </c>
    </row>
    <row r="417" spans="2:17" x14ac:dyDescent="0.25">
      <c r="B417">
        <v>372</v>
      </c>
      <c r="C417">
        <f t="shared" si="61"/>
        <v>186000</v>
      </c>
      <c r="D417" s="1">
        <f t="shared" si="62"/>
        <v>373.15</v>
      </c>
      <c r="E417" s="1">
        <f t="shared" si="63"/>
        <v>0.26214443952148869</v>
      </c>
      <c r="F417" s="16">
        <f t="shared" si="64"/>
        <v>3.7855560478511296E-2</v>
      </c>
      <c r="G417" s="16">
        <f t="shared" si="70"/>
        <v>0.70147399145624889</v>
      </c>
      <c r="H417" s="16">
        <f t="shared" si="71"/>
        <v>7.2654222483005404E-4</v>
      </c>
      <c r="I417" s="8">
        <f>F417*1000/$B$14*8.314*$B$25/$B$7</f>
        <v>1303461.9433042691</v>
      </c>
      <c r="J417" s="8">
        <f t="shared" si="72"/>
        <v>11807091.535567334</v>
      </c>
      <c r="K417" s="8">
        <f t="shared" si="65"/>
        <v>13110553.478871603</v>
      </c>
      <c r="L417" s="8">
        <f t="shared" si="66"/>
        <v>4679.6520681039365</v>
      </c>
      <c r="M417">
        <f t="shared" si="67"/>
        <v>140.4401067362158</v>
      </c>
      <c r="N417" s="8">
        <f t="shared" si="68"/>
        <v>1.4701560558511608</v>
      </c>
      <c r="O417" s="1">
        <f>J417*$B$7/G417/1000*$B$12/8.314</f>
        <v>293.14999999999998</v>
      </c>
      <c r="P417">
        <f>IF(F417&gt;0,I417*$B$7/F417/1000*$B$14/8.314,0)</f>
        <v>373.14999999999992</v>
      </c>
      <c r="Q417">
        <f t="shared" si="69"/>
        <v>297.24620423038101</v>
      </c>
    </row>
    <row r="418" spans="2:17" x14ac:dyDescent="0.25">
      <c r="B418">
        <v>373</v>
      </c>
      <c r="C418">
        <f t="shared" si="61"/>
        <v>186500</v>
      </c>
      <c r="D418" s="1">
        <f t="shared" si="62"/>
        <v>373.15</v>
      </c>
      <c r="E418" s="1">
        <f t="shared" si="63"/>
        <v>0.26192290651307043</v>
      </c>
      <c r="F418" s="16">
        <f t="shared" si="64"/>
        <v>3.8077093486929559E-2</v>
      </c>
      <c r="G418" s="16">
        <f t="shared" si="70"/>
        <v>-0.6934063212036885</v>
      </c>
      <c r="H418" s="16">
        <f t="shared" si="71"/>
        <v>-5.7304359311616954E-4</v>
      </c>
      <c r="I418" s="8">
        <f>F418*1000/$B$14*8.314*$B$25/$B$7</f>
        <v>1311089.8807065648</v>
      </c>
      <c r="J418" s="8">
        <f t="shared" si="72"/>
        <v>-11671297.874917131</v>
      </c>
      <c r="K418" s="8">
        <f t="shared" si="65"/>
        <v>-10360207.994210565</v>
      </c>
      <c r="L418" s="8">
        <f t="shared" si="66"/>
        <v>-4196.0034688131263</v>
      </c>
      <c r="M418">
        <f t="shared" si="67"/>
        <v>-138.79587295936093</v>
      </c>
      <c r="N418" s="8">
        <f t="shared" si="68"/>
        <v>-1.3182133672060605</v>
      </c>
      <c r="O418" s="1">
        <f>J418*$B$7/G418/1000*$B$12/8.314</f>
        <v>293.14999999999998</v>
      </c>
      <c r="P418">
        <f>IF(F418&gt;0,I418*$B$7/F418/1000*$B$14/8.314,0)</f>
        <v>373.14999999999992</v>
      </c>
      <c r="Q418">
        <f t="shared" si="69"/>
        <v>288.50169903901957</v>
      </c>
    </row>
    <row r="419" spans="2:17" x14ac:dyDescent="0.25">
      <c r="B419">
        <v>374</v>
      </c>
      <c r="C419">
        <f t="shared" si="61"/>
        <v>187000</v>
      </c>
      <c r="D419" s="1">
        <f t="shared" si="62"/>
        <v>373.15</v>
      </c>
      <c r="E419" s="1">
        <f t="shared" si="63"/>
        <v>0.26170137350465217</v>
      </c>
      <c r="F419" s="16">
        <f t="shared" si="64"/>
        <v>3.8298626495347821E-2</v>
      </c>
      <c r="G419" s="16">
        <f t="shared" si="70"/>
        <v>0.70140020177188656</v>
      </c>
      <c r="H419" s="16">
        <f t="shared" si="71"/>
        <v>7.3698536021928052E-4</v>
      </c>
      <c r="I419" s="8">
        <f>F419*1000/$B$14*8.314*$B$25/$B$7</f>
        <v>1318717.8181088609</v>
      </c>
      <c r="J419" s="8">
        <f t="shared" si="72"/>
        <v>11805849.520085283</v>
      </c>
      <c r="K419" s="8">
        <f t="shared" si="65"/>
        <v>13124567.338194143</v>
      </c>
      <c r="L419" s="8">
        <f t="shared" si="66"/>
        <v>4682.1716509978778</v>
      </c>
      <c r="M419">
        <f t="shared" si="67"/>
        <v>140.42743742642116</v>
      </c>
      <c r="N419" s="8">
        <f t="shared" si="68"/>
        <v>1.4709476061621325</v>
      </c>
      <c r="O419" s="1">
        <f>J419*$B$7/G419/1000*$B$12/8.314</f>
        <v>293.15000000000003</v>
      </c>
      <c r="P419">
        <f>IF(F419&gt;0,I419*$B$7/F419/1000*$B$14/8.314,0)</f>
        <v>373.15</v>
      </c>
      <c r="Q419">
        <f t="shared" si="69"/>
        <v>297.29207783295419</v>
      </c>
    </row>
    <row r="420" spans="2:17" x14ac:dyDescent="0.25">
      <c r="B420">
        <v>375</v>
      </c>
      <c r="C420">
        <f t="shared" si="61"/>
        <v>187500</v>
      </c>
      <c r="D420" s="1">
        <f t="shared" si="62"/>
        <v>373.15</v>
      </c>
      <c r="E420" s="1">
        <f t="shared" si="63"/>
        <v>0.26147984049623391</v>
      </c>
      <c r="F420" s="16">
        <f t="shared" si="64"/>
        <v>3.8520159503766083E-2</v>
      </c>
      <c r="G420" s="16">
        <f t="shared" si="70"/>
        <v>-0.69338766097873283</v>
      </c>
      <c r="H420" s="16">
        <f t="shared" si="71"/>
        <v>-5.8543468107769003E-4</v>
      </c>
      <c r="I420" s="8">
        <f>F420*1000/$B$14*8.314*$B$25/$B$7</f>
        <v>1326345.7555111567</v>
      </c>
      <c r="J420" s="8">
        <f t="shared" si="72"/>
        <v>-11670983.789167965</v>
      </c>
      <c r="K420" s="8">
        <f t="shared" si="65"/>
        <v>-10344638.033656808</v>
      </c>
      <c r="L420" s="8">
        <f t="shared" si="66"/>
        <v>-4192.8794421172797</v>
      </c>
      <c r="M420">
        <f t="shared" si="67"/>
        <v>-138.79461913196209</v>
      </c>
      <c r="N420" s="8">
        <f t="shared" si="68"/>
        <v>-1.3172319252743316</v>
      </c>
      <c r="O420" s="1">
        <f>J420*$B$7/G420/1000*$B$12/8.314</f>
        <v>293.14999999999998</v>
      </c>
      <c r="P420">
        <f>IF(F420&gt;0,I420*$B$7/F420/1000*$B$14/8.314,0)</f>
        <v>373.15</v>
      </c>
      <c r="Q420">
        <f t="shared" si="69"/>
        <v>288.44429578752869</v>
      </c>
    </row>
    <row r="421" spans="2:17" x14ac:dyDescent="0.25">
      <c r="B421">
        <v>376</v>
      </c>
      <c r="C421">
        <f t="shared" si="61"/>
        <v>188000</v>
      </c>
      <c r="D421" s="1">
        <f t="shared" si="62"/>
        <v>373.15</v>
      </c>
      <c r="E421" s="1">
        <f t="shared" si="63"/>
        <v>0.26125830748781564</v>
      </c>
      <c r="F421" s="16">
        <f t="shared" si="64"/>
        <v>3.8741692512184345E-2</v>
      </c>
      <c r="G421" s="16">
        <f t="shared" si="70"/>
        <v>0.70132556204016216</v>
      </c>
      <c r="H421" s="16">
        <f t="shared" si="71"/>
        <v>7.4731323884249384E-4</v>
      </c>
      <c r="I421" s="8">
        <f>F421*1000/$B$14*8.314*$B$25/$B$7</f>
        <v>1333973.6929134526</v>
      </c>
      <c r="J421" s="8">
        <f t="shared" si="72"/>
        <v>11804593.196749855</v>
      </c>
      <c r="K421" s="8">
        <f t="shared" si="65"/>
        <v>13138566.889663307</v>
      </c>
      <c r="L421" s="8">
        <f t="shared" si="66"/>
        <v>4684.6873084091994</v>
      </c>
      <c r="M421">
        <f t="shared" si="67"/>
        <v>140.41457505580092</v>
      </c>
      <c r="N421" s="8">
        <f t="shared" si="68"/>
        <v>1.4717379232463683</v>
      </c>
      <c r="O421" s="1">
        <f>J421*$B$7/G421/1000*$B$12/8.314</f>
        <v>293.14999999999992</v>
      </c>
      <c r="P421">
        <f>IF(F421&gt;0,I421*$B$7/F421/1000*$B$14/8.314,0)</f>
        <v>373.14999999999992</v>
      </c>
      <c r="Q421">
        <f t="shared" si="69"/>
        <v>297.33791046612299</v>
      </c>
    </row>
    <row r="422" spans="2:17" x14ac:dyDescent="0.25">
      <c r="B422">
        <v>377</v>
      </c>
      <c r="C422">
        <f t="shared" si="61"/>
        <v>188500</v>
      </c>
      <c r="D422" s="1">
        <f t="shared" si="62"/>
        <v>373.15</v>
      </c>
      <c r="E422" s="1">
        <f t="shared" si="63"/>
        <v>0.26103677447939744</v>
      </c>
      <c r="F422" s="16">
        <f t="shared" si="64"/>
        <v>3.8963225520602551E-2</v>
      </c>
      <c r="G422" s="16">
        <f t="shared" si="70"/>
        <v>-0.69336852805428451</v>
      </c>
      <c r="H422" s="16">
        <f t="shared" si="71"/>
        <v>-5.9772792598518365E-4</v>
      </c>
      <c r="I422" s="8">
        <f>F422*1000/$B$14*8.314*$B$25/$B$7</f>
        <v>1341601.6303157464</v>
      </c>
      <c r="J422" s="8">
        <f t="shared" si="72"/>
        <v>-11670661.747020921</v>
      </c>
      <c r="K422" s="8">
        <f t="shared" si="65"/>
        <v>-10329060.116705174</v>
      </c>
      <c r="L422" s="8">
        <f t="shared" si="66"/>
        <v>-4189.7514878442798</v>
      </c>
      <c r="M422">
        <f t="shared" si="67"/>
        <v>-138.79325119605394</v>
      </c>
      <c r="N422" s="8">
        <f t="shared" si="68"/>
        <v>-1.3162492494578495</v>
      </c>
      <c r="O422" s="1">
        <f>J422*$B$7/G422/1000*$B$12/8.314</f>
        <v>293.14999999999998</v>
      </c>
      <c r="P422">
        <f>IF(F422&gt;0,I422*$B$7/F422/1000*$B$14/8.314,0)</f>
        <v>373.14999999999992</v>
      </c>
      <c r="Q422">
        <f t="shared" si="69"/>
        <v>288.3868080918968</v>
      </c>
    </row>
    <row r="423" spans="2:17" x14ac:dyDescent="0.25">
      <c r="B423">
        <v>378</v>
      </c>
      <c r="C423">
        <f t="shared" si="61"/>
        <v>189000</v>
      </c>
      <c r="D423" s="1">
        <f t="shared" si="62"/>
        <v>373.15</v>
      </c>
      <c r="E423" s="1">
        <f t="shared" si="63"/>
        <v>0.26081524147097918</v>
      </c>
      <c r="F423" s="16">
        <f t="shared" si="64"/>
        <v>3.9184758529020813E-2</v>
      </c>
      <c r="G423" s="16">
        <f t="shared" si="70"/>
        <v>0.70125006857937011</v>
      </c>
      <c r="H423" s="16">
        <f t="shared" si="71"/>
        <v>7.5751861270646065E-4</v>
      </c>
      <c r="I423" s="8">
        <f>F423*1000/$B$14*8.314*$B$25/$B$7</f>
        <v>1349229.5677180425</v>
      </c>
      <c r="J423" s="8">
        <f t="shared" si="72"/>
        <v>11803322.503591213</v>
      </c>
      <c r="K423" s="8">
        <f t="shared" si="65"/>
        <v>13152552.071309255</v>
      </c>
      <c r="L423" s="8">
        <f t="shared" si="66"/>
        <v>4687.1990355316639</v>
      </c>
      <c r="M423">
        <f t="shared" si="67"/>
        <v>140.40151743841531</v>
      </c>
      <c r="N423" s="8">
        <f t="shared" si="68"/>
        <v>1.4725270055939439</v>
      </c>
      <c r="O423" s="1">
        <f>J423*$B$7/G423/1000*$B$12/8.314</f>
        <v>293.14999999999998</v>
      </c>
      <c r="P423">
        <f>IF(F423&gt;0,I423*$B$7/F423/1000*$B$14/8.314,0)</f>
        <v>373.15</v>
      </c>
      <c r="Q423">
        <f t="shared" si="69"/>
        <v>297.38370236994911</v>
      </c>
    </row>
    <row r="424" spans="2:17" x14ac:dyDescent="0.25">
      <c r="B424">
        <v>379</v>
      </c>
      <c r="C424">
        <f t="shared" si="61"/>
        <v>189500</v>
      </c>
      <c r="D424" s="1">
        <f t="shared" si="62"/>
        <v>373.15</v>
      </c>
      <c r="E424" s="1">
        <f t="shared" si="63"/>
        <v>0.26059370846256091</v>
      </c>
      <c r="F424" s="16">
        <f t="shared" si="64"/>
        <v>3.9406291537439075E-2</v>
      </c>
      <c r="G424" s="16">
        <f t="shared" si="70"/>
        <v>-0.69334892359710931</v>
      </c>
      <c r="H424" s="16">
        <f t="shared" si="71"/>
        <v>-6.0991498664660082E-4</v>
      </c>
      <c r="I424" s="8">
        <f>F424*1000/$B$14*8.314*$B$25/$B$7</f>
        <v>1356857.5051203382</v>
      </c>
      <c r="J424" s="8">
        <f t="shared" si="72"/>
        <v>-11670331.768114801</v>
      </c>
      <c r="K424" s="8">
        <f t="shared" si="65"/>
        <v>-10313474.262994463</v>
      </c>
      <c r="L424" s="8">
        <f t="shared" si="66"/>
        <v>-4186.6196011386573</v>
      </c>
      <c r="M424">
        <f t="shared" si="67"/>
        <v>-138.7917677167512</v>
      </c>
      <c r="N424" s="8">
        <f t="shared" si="68"/>
        <v>-1.3152653382312236</v>
      </c>
      <c r="O424" s="1">
        <f>J424*$B$7/G424/1000*$B$12/8.314</f>
        <v>293.15000000000003</v>
      </c>
      <c r="P424">
        <f>IF(F424&gt;0,I424*$B$7/F424/1000*$B$14/8.314,0)</f>
        <v>373.15</v>
      </c>
      <c r="Q424">
        <f t="shared" si="69"/>
        <v>288.32923565700878</v>
      </c>
    </row>
    <row r="425" spans="2:17" x14ac:dyDescent="0.25">
      <c r="B425">
        <v>380</v>
      </c>
      <c r="C425">
        <f t="shared" si="61"/>
        <v>190000</v>
      </c>
      <c r="D425" s="1">
        <f t="shared" si="62"/>
        <v>373.15</v>
      </c>
      <c r="E425" s="1">
        <f t="shared" si="63"/>
        <v>0.26037217545414265</v>
      </c>
      <c r="F425" s="16">
        <f t="shared" si="64"/>
        <v>3.9627824545857337E-2</v>
      </c>
      <c r="G425" s="16">
        <f t="shared" si="70"/>
        <v>0.70117371768558256</v>
      </c>
      <c r="H425" s="16">
        <f t="shared" si="71"/>
        <v>7.6759442354381452E-4</v>
      </c>
      <c r="I425" s="8">
        <f>F425*1000/$B$14*8.314*$B$25/$B$7</f>
        <v>1364485.4425226341</v>
      </c>
      <c r="J425" s="8">
        <f t="shared" si="72"/>
        <v>11802037.37826547</v>
      </c>
      <c r="K425" s="8">
        <f t="shared" si="65"/>
        <v>13166522.820788104</v>
      </c>
      <c r="L425" s="8">
        <f t="shared" si="66"/>
        <v>4689.7068274923349</v>
      </c>
      <c r="M425">
        <f t="shared" si="67"/>
        <v>140.38826242182526</v>
      </c>
      <c r="N425" s="8">
        <f t="shared" si="68"/>
        <v>1.4733148516739814</v>
      </c>
      <c r="O425" s="1">
        <f>J425*$B$7/G425/1000*$B$12/8.314</f>
        <v>293.15000000000003</v>
      </c>
      <c r="P425">
        <f>IF(F425&gt;0,I425*$B$7/F425/1000*$B$14/8.314,0)</f>
        <v>373.14999999999992</v>
      </c>
      <c r="Q425">
        <f t="shared" si="69"/>
        <v>297.42945378477378</v>
      </c>
    </row>
    <row r="426" spans="2:17" x14ac:dyDescent="0.25">
      <c r="B426">
        <v>381</v>
      </c>
      <c r="C426">
        <f t="shared" si="61"/>
        <v>190500</v>
      </c>
      <c r="D426" s="1">
        <f t="shared" si="62"/>
        <v>373.15</v>
      </c>
      <c r="E426" s="1">
        <f t="shared" si="63"/>
        <v>0.26015064244572439</v>
      </c>
      <c r="F426" s="16">
        <f t="shared" si="64"/>
        <v>3.98493575542756E-2</v>
      </c>
      <c r="G426" s="16">
        <f t="shared" si="70"/>
        <v>-0.69332884876140333</v>
      </c>
      <c r="H426" s="16">
        <f t="shared" si="71"/>
        <v>-6.2198769227984202E-4</v>
      </c>
      <c r="I426" s="8">
        <f>F426*1000/$B$14*8.314*$B$25/$B$7</f>
        <v>1372113.3799249299</v>
      </c>
      <c r="J426" s="8">
        <f t="shared" si="72"/>
        <v>-11669993.87187684</v>
      </c>
      <c r="K426" s="8">
        <f t="shared" si="65"/>
        <v>-10297880.491951909</v>
      </c>
      <c r="L426" s="8">
        <f t="shared" si="66"/>
        <v>-4183.4837770767635</v>
      </c>
      <c r="M426">
        <f t="shared" si="67"/>
        <v>-138.79016729073663</v>
      </c>
      <c r="N426" s="8">
        <f t="shared" si="68"/>
        <v>-1.314280190047644</v>
      </c>
      <c r="O426" s="1">
        <f>J426*$B$7/G426/1000*$B$12/8.314</f>
        <v>293.15000000000003</v>
      </c>
      <c r="P426">
        <f>IF(F426&gt;0,I426*$B$7/F426/1000*$B$14/8.314,0)</f>
        <v>373.14999999999992</v>
      </c>
      <c r="Q426">
        <f t="shared" si="69"/>
        <v>288.27157818686379</v>
      </c>
    </row>
    <row r="427" spans="2:17" x14ac:dyDescent="0.25">
      <c r="B427">
        <v>382</v>
      </c>
      <c r="C427">
        <f t="shared" si="61"/>
        <v>191000</v>
      </c>
      <c r="D427" s="1">
        <f t="shared" si="62"/>
        <v>373.15</v>
      </c>
      <c r="E427" s="1">
        <f t="shared" si="63"/>
        <v>0.25992910943730613</v>
      </c>
      <c r="F427" s="16">
        <f t="shared" si="64"/>
        <v>4.0070890562693862E-2</v>
      </c>
      <c r="G427" s="16">
        <f t="shared" si="70"/>
        <v>0.70109650563250692</v>
      </c>
      <c r="H427" s="16">
        <f t="shared" si="71"/>
        <v>7.7753381254886539E-4</v>
      </c>
      <c r="I427" s="8">
        <f>F427*1000/$B$14*8.314*$B$25/$B$7</f>
        <v>1379741.317327226</v>
      </c>
      <c r="J427" s="8">
        <f t="shared" si="72"/>
        <v>11800737.758052295</v>
      </c>
      <c r="K427" s="8">
        <f t="shared" si="65"/>
        <v>13180479.075379521</v>
      </c>
      <c r="L427" s="8">
        <f t="shared" si="66"/>
        <v>4692.2106793512812</v>
      </c>
      <c r="M427">
        <f t="shared" si="67"/>
        <v>140.37480788901115</v>
      </c>
      <c r="N427" s="8">
        <f t="shared" si="68"/>
        <v>1.4741014599345557</v>
      </c>
      <c r="O427" s="1">
        <f>J427*$B$7/G427/1000*$B$12/8.314</f>
        <v>293.15000000000003</v>
      </c>
      <c r="P427">
        <f>IF(F427&gt;0,I427*$B$7/F427/1000*$B$14/8.314,0)</f>
        <v>373.15</v>
      </c>
      <c r="Q427">
        <f t="shared" si="69"/>
        <v>297.47516495122687</v>
      </c>
    </row>
    <row r="428" spans="2:17" x14ac:dyDescent="0.25">
      <c r="B428">
        <v>383</v>
      </c>
      <c r="C428">
        <f t="shared" si="61"/>
        <v>191500</v>
      </c>
      <c r="D428" s="1">
        <f t="shared" si="62"/>
        <v>373.15</v>
      </c>
      <c r="E428" s="1">
        <f t="shared" si="63"/>
        <v>0.25970757642888787</v>
      </c>
      <c r="F428" s="16">
        <f t="shared" si="64"/>
        <v>4.0292423571112124E-2</v>
      </c>
      <c r="G428" s="16">
        <f t="shared" si="70"/>
        <v>-0.69330830468878379</v>
      </c>
      <c r="H428" s="16">
        <f t="shared" si="71"/>
        <v>-6.3393805428511862E-4</v>
      </c>
      <c r="I428" s="8">
        <f>F428*1000/$B$14*8.314*$B$25/$B$7</f>
        <v>1387369.2547295217</v>
      </c>
      <c r="J428" s="8">
        <f t="shared" si="72"/>
        <v>-11669648.07752254</v>
      </c>
      <c r="K428" s="8">
        <f t="shared" si="65"/>
        <v>-10282278.822793018</v>
      </c>
      <c r="L428" s="8">
        <f t="shared" si="66"/>
        <v>-4180.3440106664357</v>
      </c>
      <c r="M428">
        <f t="shared" si="67"/>
        <v>-138.78844854861379</v>
      </c>
      <c r="N428" s="8">
        <f t="shared" si="68"/>
        <v>-1.3132938033387767</v>
      </c>
      <c r="O428" s="1">
        <f>J428*$B$7/G428/1000*$B$12/8.314</f>
        <v>293.15000000000003</v>
      </c>
      <c r="P428">
        <f>IF(F428&gt;0,I428*$B$7/F428/1000*$B$14/8.314,0)</f>
        <v>373.15</v>
      </c>
      <c r="Q428">
        <f t="shared" si="69"/>
        <v>288.21383538456689</v>
      </c>
    </row>
    <row r="429" spans="2:17" x14ac:dyDescent="0.25">
      <c r="B429">
        <v>384</v>
      </c>
      <c r="C429">
        <f t="shared" si="61"/>
        <v>192000</v>
      </c>
      <c r="D429" s="1">
        <f t="shared" si="62"/>
        <v>373.15</v>
      </c>
      <c r="E429" s="1">
        <f t="shared" si="63"/>
        <v>0.25948604342046966</v>
      </c>
      <c r="F429" s="16">
        <f t="shared" si="64"/>
        <v>4.051395657953033E-2</v>
      </c>
      <c r="G429" s="16">
        <f t="shared" si="70"/>
        <v>0.70101842867134945</v>
      </c>
      <c r="H429" s="16">
        <f t="shared" si="71"/>
        <v>7.8733012964615767E-4</v>
      </c>
      <c r="I429" s="8">
        <f>F429*1000/$B$14*8.314*$B$25/$B$7</f>
        <v>1394997.1921318155</v>
      </c>
      <c r="J429" s="8">
        <f t="shared" si="72"/>
        <v>11799423.579852624</v>
      </c>
      <c r="K429" s="8">
        <f t="shared" si="65"/>
        <v>13194420.771984439</v>
      </c>
      <c r="L429" s="8">
        <f t="shared" si="66"/>
        <v>4694.7105861013033</v>
      </c>
      <c r="M429">
        <f t="shared" si="67"/>
        <v>140.36115176019911</v>
      </c>
      <c r="N429" s="8">
        <f t="shared" si="68"/>
        <v>1.4748868288026087</v>
      </c>
      <c r="O429" s="1">
        <f>J429*$B$7/G429/1000*$B$12/8.314</f>
        <v>293.14999999999981</v>
      </c>
      <c r="P429">
        <f>IF(F429&gt;0,I429*$B$7/F429/1000*$B$14/8.314,0)</f>
        <v>373.14999999999992</v>
      </c>
      <c r="Q429">
        <f t="shared" si="69"/>
        <v>297.52083611023374</v>
      </c>
    </row>
    <row r="430" spans="2:17" x14ac:dyDescent="0.25">
      <c r="B430">
        <v>385</v>
      </c>
      <c r="C430">
        <f t="shared" ref="C430:C493" si="73">$B$2*B430</f>
        <v>192500</v>
      </c>
      <c r="D430" s="1">
        <f t="shared" ref="D430:D493" si="74">IF(B430&lt;$B$27,$B$10+C430/$B$4/$B$8,$B$25)</f>
        <v>373.15</v>
      </c>
      <c r="E430" s="1">
        <f t="shared" ref="E430:E493" si="75">IF(B430&lt;$B$27,$B$8,$B$8-(C430-$B$8*$B$4*($B$25-$B$10))/$B$5)</f>
        <v>0.2592645104120514</v>
      </c>
      <c r="F430" s="16">
        <f t="shared" ref="F430:F493" si="76">$B$8-E430</f>
        <v>4.0735489587948592E-2</v>
      </c>
      <c r="G430" s="16">
        <f t="shared" si="70"/>
        <v>-0.69328729250827426</v>
      </c>
      <c r="H430" s="16">
        <f t="shared" si="71"/>
        <v>-6.457582775797957E-4</v>
      </c>
      <c r="I430" s="8">
        <f>F430*1000/$B$14*8.314*$B$25/$B$7</f>
        <v>1402625.1295341116</v>
      </c>
      <c r="J430" s="8">
        <f t="shared" si="72"/>
        <v>-11669294.404055443</v>
      </c>
      <c r="K430" s="8">
        <f t="shared" ref="K430:K493" si="77">J430+I430</f>
        <v>-10266669.27452133</v>
      </c>
      <c r="L430" s="8">
        <f t="shared" ref="L430:L493" si="78">IF((K430/$B$15-$B$11/$B$15)&gt;=0,SQRT(2 * (K430/$B$15-$B$11/$B$15)),-SQRT(-2 * (K430/$B$15-$B$11/$B$15)))</f>
        <v>-4177.2002968466413</v>
      </c>
      <c r="M430">
        <f t="shared" ref="M430:M493" si="79">(G430+H430)/$B$7</f>
        <v>-138.78661015717083</v>
      </c>
      <c r="N430" s="8">
        <f t="shared" ref="N430:N493" si="80">$B$13*L430</f>
        <v>-1.3123061765146511</v>
      </c>
      <c r="O430" s="1">
        <f>J430*$B$7/G430/1000*$B$12/8.314</f>
        <v>293.15000000000003</v>
      </c>
      <c r="P430">
        <f>IF(F430&gt;0,I430*$B$7/F430/1000*$B$14/8.314,0)</f>
        <v>373.15000000000003</v>
      </c>
      <c r="Q430">
        <f t="shared" ref="Q430:Q493" si="81">(G430*O430+P430*F430)/(F430+G430)</f>
        <v>288.15600695231888</v>
      </c>
    </row>
    <row r="431" spans="2:17" x14ac:dyDescent="0.25">
      <c r="B431">
        <v>386</v>
      </c>
      <c r="C431">
        <f t="shared" si="73"/>
        <v>193000</v>
      </c>
      <c r="D431" s="1">
        <f t="shared" si="74"/>
        <v>373.15</v>
      </c>
      <c r="E431" s="1">
        <f t="shared" si="75"/>
        <v>0.25904297740363313</v>
      </c>
      <c r="F431" s="16">
        <f t="shared" si="76"/>
        <v>4.0957022596366854E-2</v>
      </c>
      <c r="G431" s="16">
        <f t="shared" ref="G431:G494" si="82">G430-N430*G430/(G430+F430)</f>
        <v>0.70093948303066633</v>
      </c>
      <c r="H431" s="16">
        <f t="shared" ref="H431:H494" si="83">H430-H430/(H430+G430)*N430+F431-F430</f>
        <v>7.9697694226756738E-4</v>
      </c>
      <c r="I431" s="8">
        <f>F431*1000/$B$14*8.314*$B$25/$B$7</f>
        <v>1410253.0669364072</v>
      </c>
      <c r="J431" s="8">
        <f t="shared" ref="J431:J494" si="84">G431*1000/$B$12*8.314*$B$10/$B$7</f>
        <v>11798094.780186163</v>
      </c>
      <c r="K431" s="8">
        <f t="shared" si="77"/>
        <v>13208347.84712257</v>
      </c>
      <c r="L431" s="8">
        <f t="shared" si="78"/>
        <v>4697.2065426676281</v>
      </c>
      <c r="M431">
        <f t="shared" si="79"/>
        <v>140.34729199458678</v>
      </c>
      <c r="N431" s="8">
        <f t="shared" si="80"/>
        <v>1.4756709566838531</v>
      </c>
      <c r="O431" s="1">
        <f>J431*$B$7/G431/1000*$B$12/8.314</f>
        <v>293.14999999999998</v>
      </c>
      <c r="P431">
        <f>IF(F431&gt;0,I431*$B$7/F431/1000*$B$14/8.314,0)</f>
        <v>373.14999999999992</v>
      </c>
      <c r="Q431">
        <f t="shared" si="81"/>
        <v>297.56646750302463</v>
      </c>
    </row>
    <row r="432" spans="2:17" x14ac:dyDescent="0.25">
      <c r="B432">
        <v>387</v>
      </c>
      <c r="C432">
        <f t="shared" si="73"/>
        <v>193500</v>
      </c>
      <c r="D432" s="1">
        <f t="shared" si="74"/>
        <v>373.15</v>
      </c>
      <c r="E432" s="1">
        <f t="shared" si="75"/>
        <v>0.25882144439521487</v>
      </c>
      <c r="F432" s="16">
        <f t="shared" si="76"/>
        <v>4.1178555604785116E-2</v>
      </c>
      <c r="G432" s="16">
        <f t="shared" si="82"/>
        <v>-0.69326581333629211</v>
      </c>
      <c r="H432" s="16">
        <f t="shared" si="83"/>
        <v>-6.5744077146463742E-4</v>
      </c>
      <c r="I432" s="8">
        <f>F432*1000/$B$14*8.314*$B$25/$B$7</f>
        <v>1417881.0043387034</v>
      </c>
      <c r="J432" s="8">
        <f t="shared" si="84"/>
        <v>-11668932.87026689</v>
      </c>
      <c r="K432" s="8">
        <f t="shared" si="77"/>
        <v>-10251051.865928186</v>
      </c>
      <c r="L432" s="8">
        <f t="shared" si="78"/>
        <v>-4174.0526304871282</v>
      </c>
      <c r="M432">
        <f t="shared" si="79"/>
        <v>-138.78465082155137</v>
      </c>
      <c r="N432" s="8">
        <f t="shared" si="80"/>
        <v>-1.3113173079635514</v>
      </c>
      <c r="O432" s="1">
        <f>J432*$B$7/G432/1000*$B$12/8.314</f>
        <v>293.14999999999998</v>
      </c>
      <c r="P432">
        <f>IF(F432&gt;0,I432*$B$7/F432/1000*$B$14/8.314,0)</f>
        <v>373.15</v>
      </c>
      <c r="Q432">
        <f t="shared" si="81"/>
        <v>288.09809259140712</v>
      </c>
    </row>
    <row r="433" spans="2:17" x14ac:dyDescent="0.25">
      <c r="B433">
        <v>388</v>
      </c>
      <c r="C433">
        <f t="shared" si="73"/>
        <v>194000</v>
      </c>
      <c r="D433" s="1">
        <f t="shared" si="74"/>
        <v>373.15</v>
      </c>
      <c r="E433" s="1">
        <f t="shared" si="75"/>
        <v>0.25859991138679661</v>
      </c>
      <c r="F433" s="16">
        <f t="shared" si="76"/>
        <v>4.1400088613203379E-2</v>
      </c>
      <c r="G433" s="16">
        <f t="shared" si="82"/>
        <v>0.70085966491622331</v>
      </c>
      <c r="H433" s="16">
        <f t="shared" si="83"/>
        <v>8.0646804361395735E-4</v>
      </c>
      <c r="I433" s="8">
        <f>F433*1000/$B$14*8.314*$B$25/$B$7</f>
        <v>1425508.941740999</v>
      </c>
      <c r="J433" s="8">
        <f t="shared" si="84"/>
        <v>11796751.295188997</v>
      </c>
      <c r="K433" s="8">
        <f t="shared" si="77"/>
        <v>13222260.236929996</v>
      </c>
      <c r="L433" s="8">
        <f t="shared" si="78"/>
        <v>4699.6985439076125</v>
      </c>
      <c r="M433">
        <f t="shared" si="79"/>
        <v>140.33322659196745</v>
      </c>
      <c r="N433" s="8">
        <f t="shared" si="80"/>
        <v>1.4764538419626803</v>
      </c>
      <c r="O433" s="1">
        <f>J433*$B$7/G433/1000*$B$12/8.314</f>
        <v>293.15000000000003</v>
      </c>
      <c r="P433">
        <f>IF(F433&gt;0,I433*$B$7/F433/1000*$B$14/8.314,0)</f>
        <v>373.15</v>
      </c>
      <c r="Q433">
        <f t="shared" si="81"/>
        <v>297.61205937114033</v>
      </c>
    </row>
    <row r="434" spans="2:17" x14ac:dyDescent="0.25">
      <c r="B434">
        <v>389</v>
      </c>
      <c r="C434">
        <f t="shared" si="73"/>
        <v>194500</v>
      </c>
      <c r="D434" s="1">
        <f t="shared" si="74"/>
        <v>373.15</v>
      </c>
      <c r="E434" s="1">
        <f t="shared" si="75"/>
        <v>0.25837837837837835</v>
      </c>
      <c r="F434" s="16">
        <f t="shared" si="76"/>
        <v>4.1621621621621641E-2</v>
      </c>
      <c r="G434" s="16">
        <f t="shared" si="82"/>
        <v>-0.6932438682766362</v>
      </c>
      <c r="H434" s="16">
        <f t="shared" si="83"/>
        <v>-6.6897815999155535E-4</v>
      </c>
      <c r="I434" s="8">
        <f>F434*1000/$B$14*8.314*$B$25/$B$7</f>
        <v>1433136.8791432949</v>
      </c>
      <c r="J434" s="8">
        <f t="shared" si="84"/>
        <v>-11668563.494735844</v>
      </c>
      <c r="K434" s="8">
        <f t="shared" si="77"/>
        <v>-10235426.61559255</v>
      </c>
      <c r="L434" s="8">
        <f t="shared" si="78"/>
        <v>-4170.9010063880778</v>
      </c>
      <c r="M434">
        <f t="shared" si="79"/>
        <v>-138.78256928732554</v>
      </c>
      <c r="N434" s="8">
        <f t="shared" si="80"/>
        <v>-1.3103271960519061</v>
      </c>
      <c r="O434" s="1">
        <f>J434*$B$7/G434/1000*$B$12/8.314</f>
        <v>293.15000000000003</v>
      </c>
      <c r="P434">
        <f>IF(F434&gt;0,I434*$B$7/F434/1000*$B$14/8.314,0)</f>
        <v>373.15</v>
      </c>
      <c r="Q434">
        <f t="shared" si="81"/>
        <v>288.04009200219565</v>
      </c>
    </row>
    <row r="435" spans="2:17" x14ac:dyDescent="0.25">
      <c r="B435">
        <v>390</v>
      </c>
      <c r="C435">
        <f t="shared" si="73"/>
        <v>195000</v>
      </c>
      <c r="D435" s="1">
        <f t="shared" si="74"/>
        <v>373.15</v>
      </c>
      <c r="E435" s="1">
        <f t="shared" si="75"/>
        <v>0.25815684536996009</v>
      </c>
      <c r="F435" s="16">
        <f t="shared" si="76"/>
        <v>4.1843154630039903E-2</v>
      </c>
      <c r="G435" s="16">
        <f t="shared" si="82"/>
        <v>0.70077897051084803</v>
      </c>
      <c r="H435" s="16">
        <f t="shared" si="83"/>
        <v>8.1579746038165646E-4</v>
      </c>
      <c r="I435" s="8">
        <f>F435*1000/$B$14*8.314*$B$25/$B$7</f>
        <v>1440764.8165455908</v>
      </c>
      <c r="J435" s="8">
        <f t="shared" si="84"/>
        <v>11795393.060611123</v>
      </c>
      <c r="K435" s="8">
        <f t="shared" si="77"/>
        <v>13236157.877156714</v>
      </c>
      <c r="L435" s="8">
        <f t="shared" si="78"/>
        <v>4702.1865846104411</v>
      </c>
      <c r="M435">
        <f t="shared" si="79"/>
        <v>140.31895359424593</v>
      </c>
      <c r="N435" s="8">
        <f t="shared" si="80"/>
        <v>1.4772354830020642</v>
      </c>
      <c r="O435" s="1">
        <f>J435*$B$7/G435/1000*$B$12/8.314</f>
        <v>293.14999999999998</v>
      </c>
      <c r="P435">
        <f>IF(F435&gt;0,I435*$B$7/F435/1000*$B$14/8.314,0)</f>
        <v>373.15</v>
      </c>
      <c r="Q435">
        <f t="shared" si="81"/>
        <v>297.65761195644166</v>
      </c>
    </row>
    <row r="436" spans="2:17" x14ac:dyDescent="0.25">
      <c r="B436">
        <v>391</v>
      </c>
      <c r="C436">
        <f t="shared" si="73"/>
        <v>195500</v>
      </c>
      <c r="D436" s="1">
        <f t="shared" si="74"/>
        <v>373.15</v>
      </c>
      <c r="E436" s="1">
        <f t="shared" si="75"/>
        <v>0.25793531236154188</v>
      </c>
      <c r="F436" s="16">
        <f t="shared" si="76"/>
        <v>4.2064687638458109E-2</v>
      </c>
      <c r="G436" s="16">
        <f t="shared" si="82"/>
        <v>-0.69322145842046634</v>
      </c>
      <c r="H436" s="16">
        <f t="shared" si="83"/>
        <v>-6.8036329180722055E-4</v>
      </c>
      <c r="I436" s="8">
        <f>F436*1000/$B$14*8.314*$B$25/$B$7</f>
        <v>1448392.7539478848</v>
      </c>
      <c r="J436" s="8">
        <f t="shared" si="84"/>
        <v>-11668186.295828514</v>
      </c>
      <c r="K436" s="8">
        <f t="shared" si="77"/>
        <v>-10219793.54188063</v>
      </c>
      <c r="L436" s="8">
        <f t="shared" si="78"/>
        <v>-4167.7454192797159</v>
      </c>
      <c r="M436">
        <f t="shared" si="79"/>
        <v>-138.7803643424547</v>
      </c>
      <c r="N436" s="8">
        <f t="shared" si="80"/>
        <v>-1.3093358391241667</v>
      </c>
      <c r="O436" s="1">
        <f>J436*$B$7/G436/1000*$B$12/8.314</f>
        <v>293.14999999999998</v>
      </c>
      <c r="P436">
        <f>IF(F436&gt;0,I436*$B$7/F436/1000*$B$14/8.314,0)</f>
        <v>373.15</v>
      </c>
      <c r="Q436">
        <f t="shared" si="81"/>
        <v>287.98200488411533</v>
      </c>
    </row>
    <row r="437" spans="2:17" x14ac:dyDescent="0.25">
      <c r="B437">
        <v>392</v>
      </c>
      <c r="C437">
        <f t="shared" si="73"/>
        <v>196000</v>
      </c>
      <c r="D437" s="1">
        <f t="shared" si="74"/>
        <v>373.15</v>
      </c>
      <c r="E437" s="1">
        <f t="shared" si="75"/>
        <v>0.25771377935312362</v>
      </c>
      <c r="F437" s="16">
        <f t="shared" si="76"/>
        <v>4.2286220646876371E-2</v>
      </c>
      <c r="G437" s="16">
        <f t="shared" si="82"/>
        <v>0.70069739597428082</v>
      </c>
      <c r="H437" s="16">
        <f t="shared" si="83"/>
        <v>8.2495945993450726E-4</v>
      </c>
      <c r="I437" s="8">
        <f>F437*1000/$B$14*8.314*$B$25/$B$7</f>
        <v>1456020.6913501804</v>
      </c>
      <c r="J437" s="8">
        <f t="shared" si="84"/>
        <v>11794020.011813948</v>
      </c>
      <c r="K437" s="8">
        <f t="shared" si="77"/>
        <v>13250040.703164129</v>
      </c>
      <c r="L437" s="8">
        <f t="shared" si="78"/>
        <v>4704.6706594968155</v>
      </c>
      <c r="M437">
        <f t="shared" si="79"/>
        <v>140.30447108684308</v>
      </c>
      <c r="N437" s="8">
        <f t="shared" si="80"/>
        <v>1.4780158781434642</v>
      </c>
      <c r="O437" s="1">
        <f>J437*$B$7/G437/1000*$B$12/8.314</f>
        <v>293.15000000000003</v>
      </c>
      <c r="P437">
        <f>IF(F437&gt;0,I437*$B$7/F437/1000*$B$14/8.314,0)</f>
        <v>373.15</v>
      </c>
      <c r="Q437">
        <f t="shared" si="81"/>
        <v>297.70312550111731</v>
      </c>
    </row>
    <row r="438" spans="2:17" x14ac:dyDescent="0.25">
      <c r="B438">
        <v>393</v>
      </c>
      <c r="C438">
        <f t="shared" si="73"/>
        <v>196500</v>
      </c>
      <c r="D438" s="1">
        <f t="shared" si="74"/>
        <v>373.15</v>
      </c>
      <c r="E438" s="1">
        <f t="shared" si="75"/>
        <v>0.25749224634470536</v>
      </c>
      <c r="F438" s="16">
        <f t="shared" si="76"/>
        <v>4.2507753655294633E-2</v>
      </c>
      <c r="G438" s="16">
        <f t="shared" si="82"/>
        <v>-0.69319858484629338</v>
      </c>
      <c r="H438" s="16">
        <f t="shared" si="83"/>
        <v>-6.9158924944674044E-4</v>
      </c>
      <c r="I438" s="8">
        <f>F438*1000/$B$14*8.314*$B$25/$B$7</f>
        <v>1463648.6287524763</v>
      </c>
      <c r="J438" s="8">
        <f t="shared" si="84"/>
        <v>-11667801.291698217</v>
      </c>
      <c r="K438" s="8">
        <f t="shared" si="77"/>
        <v>-10204152.662945742</v>
      </c>
      <c r="L438" s="8">
        <f t="shared" si="78"/>
        <v>-4164.5858638219715</v>
      </c>
      <c r="M438">
        <f t="shared" si="79"/>
        <v>-138.77803481914802</v>
      </c>
      <c r="N438" s="8">
        <f t="shared" si="80"/>
        <v>-1.3083432355027009</v>
      </c>
      <c r="O438" s="1">
        <f>J438*$B$7/G438/1000*$B$12/8.314</f>
        <v>293.14999999999998</v>
      </c>
      <c r="P438">
        <f>IF(F438&gt;0,I438*$B$7/F438/1000*$B$14/8.314,0)</f>
        <v>373.15</v>
      </c>
      <c r="Q438">
        <f t="shared" si="81"/>
        <v>287.92383093565462</v>
      </c>
    </row>
    <row r="439" spans="2:17" x14ac:dyDescent="0.25">
      <c r="B439">
        <v>394</v>
      </c>
      <c r="C439">
        <f t="shared" si="73"/>
        <v>197000</v>
      </c>
      <c r="D439" s="1">
        <f t="shared" si="74"/>
        <v>373.15</v>
      </c>
      <c r="E439" s="1">
        <f t="shared" si="75"/>
        <v>0.25727071333628709</v>
      </c>
      <c r="F439" s="16">
        <f t="shared" si="76"/>
        <v>4.2729286663712895E-2</v>
      </c>
      <c r="G439" s="16">
        <f t="shared" si="82"/>
        <v>0.7006149374430295</v>
      </c>
      <c r="H439" s="16">
        <f t="shared" si="83"/>
        <v>8.3394855690541864E-4</v>
      </c>
      <c r="I439" s="8">
        <f>F439*1000/$B$14*8.314*$B$25/$B$7</f>
        <v>1471276.5661547722</v>
      </c>
      <c r="J439" s="8">
        <f t="shared" si="84"/>
        <v>11792632.083767815</v>
      </c>
      <c r="K439" s="8">
        <f t="shared" si="77"/>
        <v>13263908.649922587</v>
      </c>
      <c r="L439" s="8">
        <f t="shared" si="78"/>
        <v>4707.1507632186494</v>
      </c>
      <c r="M439">
        <f t="shared" si="79"/>
        <v>140.28977719998699</v>
      </c>
      <c r="N439" s="8">
        <f t="shared" si="80"/>
        <v>1.4787950257067297</v>
      </c>
      <c r="O439" s="1">
        <f>J439*$B$7/G439/1000*$B$12/8.314</f>
        <v>293.14999999999998</v>
      </c>
      <c r="P439">
        <f>IF(F439&gt;0,I439*$B$7/F439/1000*$B$14/8.314,0)</f>
        <v>373.15</v>
      </c>
      <c r="Q439">
        <f t="shared" si="81"/>
        <v>297.74860024769112</v>
      </c>
    </row>
    <row r="440" spans="2:17" x14ac:dyDescent="0.25">
      <c r="B440">
        <v>395</v>
      </c>
      <c r="C440">
        <f t="shared" si="73"/>
        <v>197500</v>
      </c>
      <c r="D440" s="1">
        <f t="shared" si="74"/>
        <v>373.15</v>
      </c>
      <c r="E440" s="1">
        <f t="shared" si="75"/>
        <v>0.25704918032786883</v>
      </c>
      <c r="F440" s="16">
        <f t="shared" si="76"/>
        <v>4.2950819672131157E-2</v>
      </c>
      <c r="G440" s="16">
        <f t="shared" si="82"/>
        <v>-0.69317524861995805</v>
      </c>
      <c r="H440" s="16">
        <f t="shared" si="83"/>
        <v>-7.0264935805646606E-4</v>
      </c>
      <c r="I440" s="8">
        <f>F440*1000/$B$14*8.314*$B$25/$B$7</f>
        <v>1478904.5035570683</v>
      </c>
      <c r="J440" s="8">
        <f t="shared" si="84"/>
        <v>-11667408.500285007</v>
      </c>
      <c r="K440" s="8">
        <f t="shared" si="77"/>
        <v>-10188503.99672794</v>
      </c>
      <c r="L440" s="8">
        <f t="shared" si="78"/>
        <v>-4161.4223346040826</v>
      </c>
      <c r="M440">
        <f t="shared" si="79"/>
        <v>-138.77557959560289</v>
      </c>
      <c r="N440" s="8">
        <f t="shared" si="80"/>
        <v>-1.3073493834876673</v>
      </c>
      <c r="O440" s="1">
        <f>J440*$B$7/G440/1000*$B$12/8.314</f>
        <v>293.15000000000003</v>
      </c>
      <c r="P440">
        <f>IF(F440&gt;0,I440*$B$7/F440/1000*$B$14/8.314,0)</f>
        <v>373.15000000000003</v>
      </c>
      <c r="Q440">
        <f t="shared" si="81"/>
        <v>287.86556985434913</v>
      </c>
    </row>
    <row r="441" spans="2:17" x14ac:dyDescent="0.25">
      <c r="B441">
        <v>396</v>
      </c>
      <c r="C441">
        <f t="shared" si="73"/>
        <v>198000</v>
      </c>
      <c r="D441" s="1">
        <f t="shared" si="74"/>
        <v>373.15</v>
      </c>
      <c r="E441" s="1">
        <f t="shared" si="75"/>
        <v>0.25682764731945057</v>
      </c>
      <c r="F441" s="16">
        <f t="shared" si="76"/>
        <v>4.317235268054942E-2</v>
      </c>
      <c r="G441" s="16">
        <f t="shared" si="82"/>
        <v>0.70053159103021234</v>
      </c>
      <c r="H441" s="16">
        <f t="shared" si="83"/>
        <v>8.4275951921420483E-4</v>
      </c>
      <c r="I441" s="8">
        <f>F441*1000/$B$14*8.314*$B$25/$B$7</f>
        <v>1486532.4409593639</v>
      </c>
      <c r="J441" s="8">
        <f t="shared" si="84"/>
        <v>11791229.211049398</v>
      </c>
      <c r="K441" s="8">
        <f t="shared" si="77"/>
        <v>13277761.652008763</v>
      </c>
      <c r="L441" s="8">
        <f t="shared" si="78"/>
        <v>4709.6268903587361</v>
      </c>
      <c r="M441">
        <f t="shared" si="79"/>
        <v>140.27487010988531</v>
      </c>
      <c r="N441" s="8">
        <f t="shared" si="80"/>
        <v>1.4795729239899946</v>
      </c>
      <c r="O441" s="1">
        <f>J441*$B$7/G441/1000*$B$12/8.314</f>
        <v>293.14999999999998</v>
      </c>
      <c r="P441">
        <f>IF(F441&gt;0,I441*$B$7/F441/1000*$B$14/8.314,0)</f>
        <v>373.15</v>
      </c>
      <c r="Q441">
        <f t="shared" si="81"/>
        <v>297.79403643903112</v>
      </c>
    </row>
    <row r="442" spans="2:17" x14ac:dyDescent="0.25">
      <c r="B442">
        <v>397</v>
      </c>
      <c r="C442">
        <f t="shared" si="73"/>
        <v>198500</v>
      </c>
      <c r="D442" s="1">
        <f t="shared" si="74"/>
        <v>373.15</v>
      </c>
      <c r="E442" s="1">
        <f t="shared" si="75"/>
        <v>0.25660611431103231</v>
      </c>
      <c r="F442" s="16">
        <f t="shared" si="76"/>
        <v>4.3393885688967682E-2</v>
      </c>
      <c r="G442" s="16">
        <f t="shared" si="82"/>
        <v>-0.6931514507946146</v>
      </c>
      <c r="H442" s="16">
        <f t="shared" si="83"/>
        <v>-7.1353719352482137E-4</v>
      </c>
      <c r="I442" s="8">
        <f>F442*1000/$B$14*8.314*$B$25/$B$7</f>
        <v>1494160.3783616596</v>
      </c>
      <c r="J442" s="8">
        <f t="shared" si="84"/>
        <v>-11667007.93931539</v>
      </c>
      <c r="K442" s="8">
        <f t="shared" si="77"/>
        <v>-10172847.560953731</v>
      </c>
      <c r="L442" s="8">
        <f t="shared" si="78"/>
        <v>-4158.2548261442216</v>
      </c>
      <c r="M442">
        <f t="shared" si="79"/>
        <v>-138.77299759762789</v>
      </c>
      <c r="N442" s="8">
        <f t="shared" si="80"/>
        <v>-1.3063542813568989</v>
      </c>
      <c r="O442" s="1">
        <f>J442*$B$7/G442/1000*$B$12/8.314</f>
        <v>293.14999999999998</v>
      </c>
      <c r="P442">
        <f>IF(F442&gt;0,I442*$B$7/F442/1000*$B$14/8.314,0)</f>
        <v>373.14999999999992</v>
      </c>
      <c r="Q442">
        <f t="shared" si="81"/>
        <v>287.80722133677205</v>
      </c>
    </row>
    <row r="443" spans="2:17" x14ac:dyDescent="0.25">
      <c r="B443">
        <v>398</v>
      </c>
      <c r="C443">
        <f t="shared" si="73"/>
        <v>199000</v>
      </c>
      <c r="D443" s="1">
        <f t="shared" si="74"/>
        <v>373.15</v>
      </c>
      <c r="E443" s="1">
        <f t="shared" si="75"/>
        <v>0.2563845813026141</v>
      </c>
      <c r="F443" s="16">
        <f t="shared" si="76"/>
        <v>4.3615418697385888E-2</v>
      </c>
      <c r="G443" s="16">
        <f t="shared" si="82"/>
        <v>0.70044735282541137</v>
      </c>
      <c r="H443" s="16">
        <f t="shared" si="83"/>
        <v>8.5138737348931792E-4</v>
      </c>
      <c r="I443" s="8">
        <f>F443*1000/$B$14*8.314*$B$25/$B$7</f>
        <v>1501788.3157639538</v>
      </c>
      <c r="J443" s="8">
        <f t="shared" si="84"/>
        <v>11789811.327839199</v>
      </c>
      <c r="K443" s="8">
        <f t="shared" si="77"/>
        <v>13291599.643603154</v>
      </c>
      <c r="L443" s="8">
        <f t="shared" si="78"/>
        <v>4712.0990354304413</v>
      </c>
      <c r="M443">
        <f t="shared" si="79"/>
        <v>140.25974803978013</v>
      </c>
      <c r="N443" s="8">
        <f t="shared" si="80"/>
        <v>1.4803495712695824</v>
      </c>
      <c r="O443" s="1">
        <f>J443*$B$7/G443/1000*$B$12/8.314</f>
        <v>293.15000000000003</v>
      </c>
      <c r="P443">
        <f>IF(F443&gt;0,I443*$B$7/F443/1000*$B$14/8.314,0)</f>
        <v>373.15</v>
      </c>
      <c r="Q443">
        <f t="shared" si="81"/>
        <v>297.83943431835706</v>
      </c>
    </row>
    <row r="444" spans="2:17" x14ac:dyDescent="0.25">
      <c r="B444">
        <v>399</v>
      </c>
      <c r="C444">
        <f t="shared" si="73"/>
        <v>199500</v>
      </c>
      <c r="D444" s="1">
        <f t="shared" si="74"/>
        <v>373.15</v>
      </c>
      <c r="E444" s="1">
        <f t="shared" si="75"/>
        <v>0.25616304829419584</v>
      </c>
      <c r="F444" s="16">
        <f t="shared" si="76"/>
        <v>4.383695170580415E-2</v>
      </c>
      <c r="G444" s="16">
        <f t="shared" si="82"/>
        <v>-0.69312719241071208</v>
      </c>
      <c r="H444" s="16">
        <f t="shared" si="83"/>
        <v>-7.2424659000483449E-4</v>
      </c>
      <c r="I444" s="8">
        <f>F444*1000/$B$14*8.314*$B$25/$B$7</f>
        <v>1509416.2531662495</v>
      </c>
      <c r="J444" s="8">
        <f t="shared" si="84"/>
        <v>-11666599.626302036</v>
      </c>
      <c r="K444" s="8">
        <f t="shared" si="77"/>
        <v>-10157183.373135787</v>
      </c>
      <c r="L444" s="8">
        <f t="shared" si="78"/>
        <v>-4155.0833328891104</v>
      </c>
      <c r="M444">
        <f t="shared" si="79"/>
        <v>-138.77028780014336</v>
      </c>
      <c r="N444" s="8">
        <f t="shared" si="80"/>
        <v>-1.3053579273657823</v>
      </c>
      <c r="O444" s="1">
        <f>J444*$B$7/G444/1000*$B$12/8.314</f>
        <v>293.14999999999998</v>
      </c>
      <c r="P444">
        <f>IF(F444&gt;0,I444*$B$7/F444/1000*$B$14/8.314,0)</f>
        <v>373.15</v>
      </c>
      <c r="Q444">
        <f t="shared" si="81"/>
        <v>287.74878507852355</v>
      </c>
    </row>
    <row r="445" spans="2:17" x14ac:dyDescent="0.25">
      <c r="B445">
        <v>400</v>
      </c>
      <c r="C445">
        <f t="shared" si="73"/>
        <v>200000</v>
      </c>
      <c r="D445" s="1">
        <f t="shared" si="74"/>
        <v>373.15</v>
      </c>
      <c r="E445" s="1">
        <f t="shared" si="75"/>
        <v>0.25594151528577758</v>
      </c>
      <c r="F445" s="16">
        <f t="shared" si="76"/>
        <v>4.4058484714222412E-2</v>
      </c>
      <c r="G445" s="16">
        <f t="shared" si="82"/>
        <v>0.70036221889451422</v>
      </c>
      <c r="H445" s="16">
        <f t="shared" si="83"/>
        <v>8.5982740988562595E-4</v>
      </c>
      <c r="I445" s="8">
        <f>F445*1000/$B$14*8.314*$B$25/$B$7</f>
        <v>1517044.1905685451</v>
      </c>
      <c r="J445" s="8">
        <f t="shared" si="84"/>
        <v>11788378.367918905</v>
      </c>
      <c r="K445" s="8">
        <f t="shared" si="77"/>
        <v>13305422.558487451</v>
      </c>
      <c r="L445" s="8">
        <f t="shared" si="78"/>
        <v>4714.5671928773645</v>
      </c>
      <c r="M445">
        <f t="shared" si="79"/>
        <v>140.24440926087996</v>
      </c>
      <c r="N445" s="8">
        <f t="shared" si="80"/>
        <v>1.4811249657998982</v>
      </c>
      <c r="O445" s="1">
        <f>J445*$B$7/G445/1000*$B$12/8.314</f>
        <v>293.14999999999998</v>
      </c>
      <c r="P445">
        <f>IF(F445&gt;0,I445*$B$7/F445/1000*$B$14/8.314,0)</f>
        <v>373.14999999999992</v>
      </c>
      <c r="Q445">
        <f t="shared" si="81"/>
        <v>297.88479412924858</v>
      </c>
    </row>
    <row r="446" spans="2:17" x14ac:dyDescent="0.25">
      <c r="B446">
        <v>401</v>
      </c>
      <c r="C446">
        <f t="shared" si="73"/>
        <v>200500</v>
      </c>
      <c r="D446" s="1">
        <f t="shared" si="74"/>
        <v>373.15</v>
      </c>
      <c r="E446" s="1">
        <f t="shared" si="75"/>
        <v>0.25571998227735931</v>
      </c>
      <c r="F446" s="16">
        <f t="shared" si="76"/>
        <v>4.4280017722640674E-2</v>
      </c>
      <c r="G446" s="16">
        <f t="shared" si="82"/>
        <v>-0.69310247449597195</v>
      </c>
      <c r="H446" s="16">
        <f t="shared" si="83"/>
        <v>-7.3477164681351459E-4</v>
      </c>
      <c r="I446" s="8">
        <f>F446*1000/$B$14*8.314*$B$25/$B$7</f>
        <v>1524672.1279708412</v>
      </c>
      <c r="J446" s="8">
        <f t="shared" si="84"/>
        <v>-11666183.578543372</v>
      </c>
      <c r="K446" s="8">
        <f t="shared" si="77"/>
        <v>-10141511.450572532</v>
      </c>
      <c r="L446" s="8">
        <f t="shared" si="78"/>
        <v>-4151.9078492136123</v>
      </c>
      <c r="M446">
        <f t="shared" si="79"/>
        <v>-138.7674492285571</v>
      </c>
      <c r="N446" s="8">
        <f t="shared" si="80"/>
        <v>-1.3043603197471283</v>
      </c>
      <c r="O446" s="1">
        <f>J446*$B$7/G446/1000*$B$12/8.314</f>
        <v>293.14999999999998</v>
      </c>
      <c r="P446">
        <f>IF(F446&gt;0,I446*$B$7/F446/1000*$B$14/8.314,0)</f>
        <v>373.15</v>
      </c>
      <c r="Q446">
        <f t="shared" si="81"/>
        <v>287.6902607742216</v>
      </c>
    </row>
    <row r="447" spans="2:17" x14ac:dyDescent="0.25">
      <c r="B447">
        <v>402</v>
      </c>
      <c r="C447">
        <f t="shared" si="73"/>
        <v>201000</v>
      </c>
      <c r="D447" s="1">
        <f t="shared" si="74"/>
        <v>373.15</v>
      </c>
      <c r="E447" s="1">
        <f t="shared" si="75"/>
        <v>0.25549844926894105</v>
      </c>
      <c r="F447" s="16">
        <f t="shared" si="76"/>
        <v>4.4501550731058936E-2</v>
      </c>
      <c r="G447" s="16">
        <f t="shared" si="82"/>
        <v>0.70027618527955915</v>
      </c>
      <c r="H447" s="16">
        <f t="shared" si="83"/>
        <v>8.6807518629032632E-4</v>
      </c>
      <c r="I447" s="8">
        <f>F447*1000/$B$14*8.314*$B$25/$B$7</f>
        <v>1532300.0653731369</v>
      </c>
      <c r="J447" s="8">
        <f t="shared" si="84"/>
        <v>11786930.264668774</v>
      </c>
      <c r="K447" s="8">
        <f t="shared" si="77"/>
        <v>13319230.330041911</v>
      </c>
      <c r="L447" s="8">
        <f t="shared" si="78"/>
        <v>4717.0313570730104</v>
      </c>
      <c r="M447">
        <f t="shared" si="79"/>
        <v>140.22885209316988</v>
      </c>
      <c r="N447" s="8">
        <f t="shared" si="80"/>
        <v>1.4818991058133262</v>
      </c>
      <c r="O447" s="1">
        <f>J447*$B$7/G447/1000*$B$12/8.314</f>
        <v>293.14999999999998</v>
      </c>
      <c r="P447">
        <f>IF(F447&gt;0,I447*$B$7/F447/1000*$B$14/8.314,0)</f>
        <v>373.14999999999992</v>
      </c>
      <c r="Q447">
        <f t="shared" si="81"/>
        <v>297.93011611565407</v>
      </c>
    </row>
    <row r="448" spans="2:17" x14ac:dyDescent="0.25">
      <c r="B448">
        <v>403</v>
      </c>
      <c r="C448">
        <f t="shared" si="73"/>
        <v>201500</v>
      </c>
      <c r="D448" s="1">
        <f t="shared" si="74"/>
        <v>373.15</v>
      </c>
      <c r="E448" s="1">
        <f t="shared" si="75"/>
        <v>0.25527691626052279</v>
      </c>
      <c r="F448" s="16">
        <f t="shared" si="76"/>
        <v>4.4723083739477199E-2</v>
      </c>
      <c r="G448" s="16">
        <f t="shared" si="82"/>
        <v>-0.69307729806537144</v>
      </c>
      <c r="H448" s="16">
        <f t="shared" si="83"/>
        <v>-7.4510673469505712E-4</v>
      </c>
      <c r="I448" s="8">
        <f>F448*1000/$B$14*8.314*$B$25/$B$7</f>
        <v>1539928.002775433</v>
      </c>
      <c r="J448" s="8">
        <f t="shared" si="84"/>
        <v>-11665759.81312333</v>
      </c>
      <c r="K448" s="8">
        <f t="shared" si="77"/>
        <v>-10125831.810347898</v>
      </c>
      <c r="L448" s="8">
        <f t="shared" si="78"/>
        <v>-4148.7283694203552</v>
      </c>
      <c r="M448">
        <f t="shared" si="79"/>
        <v>-138.76448096001329</v>
      </c>
      <c r="N448" s="8">
        <f t="shared" si="80"/>
        <v>-1.303361456711055</v>
      </c>
      <c r="O448" s="1">
        <f>J448*$B$7/G448/1000*$B$12/8.314</f>
        <v>293.15000000000003</v>
      </c>
      <c r="P448">
        <f>IF(F448&gt;0,I448*$B$7/F448/1000*$B$14/8.314,0)</f>
        <v>373.15</v>
      </c>
      <c r="Q448">
        <f t="shared" si="81"/>
        <v>287.63164811749067</v>
      </c>
    </row>
    <row r="449" spans="2:17" x14ac:dyDescent="0.25">
      <c r="B449">
        <v>404</v>
      </c>
      <c r="C449">
        <f t="shared" si="73"/>
        <v>202000</v>
      </c>
      <c r="D449" s="1">
        <f t="shared" si="74"/>
        <v>373.15</v>
      </c>
      <c r="E449" s="1">
        <f t="shared" si="75"/>
        <v>0.25505538325210453</v>
      </c>
      <c r="F449" s="16">
        <f t="shared" si="76"/>
        <v>4.4944616747895461E-2</v>
      </c>
      <c r="G449" s="16">
        <f t="shared" si="82"/>
        <v>0.70018924799857851</v>
      </c>
      <c r="H449" s="16">
        <f t="shared" si="83"/>
        <v>8.7612653191422585E-4</v>
      </c>
      <c r="I449" s="8">
        <f>F449*1000/$B$14*8.314*$B$25/$B$7</f>
        <v>1547555.9401777284</v>
      </c>
      <c r="J449" s="8">
        <f t="shared" si="84"/>
        <v>11785466.951065</v>
      </c>
      <c r="K449" s="8">
        <f t="shared" si="77"/>
        <v>13333022.891242728</v>
      </c>
      <c r="L449" s="8">
        <f t="shared" si="78"/>
        <v>4719.4915223204553</v>
      </c>
      <c r="M449">
        <f t="shared" si="79"/>
        <v>140.21307490609854</v>
      </c>
      <c r="N449" s="8">
        <f t="shared" si="80"/>
        <v>1.482671989520125</v>
      </c>
      <c r="O449" s="1">
        <f>J449*$B$7/G449/1000*$B$12/8.314</f>
        <v>293.14999999999998</v>
      </c>
      <c r="P449">
        <f>IF(F449&gt;0,I449*$B$7/F449/1000*$B$14/8.314,0)</f>
        <v>373.14999999999986</v>
      </c>
      <c r="Q449">
        <f t="shared" si="81"/>
        <v>297.97540052189811</v>
      </c>
    </row>
    <row r="450" spans="2:17" x14ac:dyDescent="0.25">
      <c r="B450">
        <v>405</v>
      </c>
      <c r="C450">
        <f t="shared" si="73"/>
        <v>202500</v>
      </c>
      <c r="D450" s="1">
        <f t="shared" si="74"/>
        <v>373.15</v>
      </c>
      <c r="E450" s="1">
        <f t="shared" si="75"/>
        <v>0.25483385024368632</v>
      </c>
      <c r="F450" s="16">
        <f t="shared" si="76"/>
        <v>4.5166149756313667E-2</v>
      </c>
      <c r="G450" s="16">
        <f t="shared" si="82"/>
        <v>-0.69305166412111863</v>
      </c>
      <c r="H450" s="16">
        <f t="shared" si="83"/>
        <v>-7.5524650143947436E-4</v>
      </c>
      <c r="I450" s="8">
        <f>F450*1000/$B$14*8.314*$B$25/$B$7</f>
        <v>1555183.8775800227</v>
      </c>
      <c r="J450" s="8">
        <f t="shared" si="84"/>
        <v>-11665328.346910901</v>
      </c>
      <c r="K450" s="8">
        <f t="shared" si="77"/>
        <v>-10110144.469330879</v>
      </c>
      <c r="L450" s="8">
        <f t="shared" si="78"/>
        <v>-4145.5448877393073</v>
      </c>
      <c r="M450">
        <f t="shared" si="79"/>
        <v>-138.76138212451161</v>
      </c>
      <c r="N450" s="8">
        <f t="shared" si="80"/>
        <v>-1.3023613364448532</v>
      </c>
      <c r="O450" s="1">
        <f>J450*$B$7/G450/1000*$B$12/8.314</f>
        <v>293.14999999999998</v>
      </c>
      <c r="P450">
        <f>IF(F450&gt;0,I450*$B$7/F450/1000*$B$14/8.314,0)</f>
        <v>373.14999999999992</v>
      </c>
      <c r="Q450">
        <f t="shared" si="81"/>
        <v>287.57294680095197</v>
      </c>
    </row>
    <row r="451" spans="2:17" x14ac:dyDescent="0.25">
      <c r="B451">
        <v>406</v>
      </c>
      <c r="C451">
        <f t="shared" si="73"/>
        <v>203000</v>
      </c>
      <c r="D451" s="1">
        <f t="shared" si="74"/>
        <v>373.15</v>
      </c>
      <c r="E451" s="1">
        <f t="shared" si="75"/>
        <v>0.25461231723526806</v>
      </c>
      <c r="F451" s="16">
        <f t="shared" si="76"/>
        <v>4.5387682764731929E-2</v>
      </c>
      <c r="G451" s="16">
        <f t="shared" si="82"/>
        <v>0.70010140304543689</v>
      </c>
      <c r="H451" s="16">
        <f t="shared" si="83"/>
        <v>8.8397755026548008E-4</v>
      </c>
      <c r="I451" s="8">
        <f>F451*1000/$B$14*8.314*$B$25/$B$7</f>
        <v>1562811.8149823186</v>
      </c>
      <c r="J451" s="8">
        <f t="shared" si="84"/>
        <v>11783988.359676991</v>
      </c>
      <c r="K451" s="8">
        <f t="shared" si="77"/>
        <v>13346800.17465931</v>
      </c>
      <c r="L451" s="8">
        <f t="shared" si="78"/>
        <v>4721.9476828519955</v>
      </c>
      <c r="M451">
        <f t="shared" si="79"/>
        <v>140.19707611914046</v>
      </c>
      <c r="N451" s="8">
        <f t="shared" si="80"/>
        <v>1.4834436151083175</v>
      </c>
      <c r="O451" s="1">
        <f>J451*$B$7/G451/1000*$B$12/8.314</f>
        <v>293.15000000000003</v>
      </c>
      <c r="P451">
        <f>IF(F451&gt;0,I451*$B$7/F451/1000*$B$14/8.314,0)</f>
        <v>373.15</v>
      </c>
      <c r="Q451">
        <f t="shared" si="81"/>
        <v>298.02064759269081</v>
      </c>
    </row>
    <row r="452" spans="2:17" x14ac:dyDescent="0.25">
      <c r="B452">
        <v>407</v>
      </c>
      <c r="C452">
        <f t="shared" si="73"/>
        <v>203500</v>
      </c>
      <c r="D452" s="1">
        <f t="shared" si="74"/>
        <v>373.15</v>
      </c>
      <c r="E452" s="1">
        <f t="shared" si="75"/>
        <v>0.2543907842268498</v>
      </c>
      <c r="F452" s="16">
        <f t="shared" si="76"/>
        <v>4.5609215773150191E-2</v>
      </c>
      <c r="G452" s="16">
        <f t="shared" si="82"/>
        <v>-0.69302557365263273</v>
      </c>
      <c r="H452" s="16">
        <f t="shared" si="83"/>
        <v>-7.6518587684824835E-4</v>
      </c>
      <c r="I452" s="8">
        <f>F452*1000/$B$14*8.314*$B$25/$B$7</f>
        <v>1570439.7523846147</v>
      </c>
      <c r="J452" s="8">
        <f t="shared" si="84"/>
        <v>-11664889.196559824</v>
      </c>
      <c r="K452" s="8">
        <f t="shared" si="77"/>
        <v>-10094449.44417521</v>
      </c>
      <c r="L452" s="8">
        <f t="shared" si="78"/>
        <v>-4142.3573983273791</v>
      </c>
      <c r="M452">
        <f t="shared" si="79"/>
        <v>-138.7581519058962</v>
      </c>
      <c r="N452" s="8">
        <f t="shared" si="80"/>
        <v>-1.3013599571128622</v>
      </c>
      <c r="O452" s="1">
        <f>J452*$B$7/G452/1000*$B$12/8.314</f>
        <v>293.14999999999998</v>
      </c>
      <c r="P452">
        <f>IF(F452&gt;0,I452*$B$7/F452/1000*$B$14/8.314,0)</f>
        <v>373.15</v>
      </c>
      <c r="Q452">
        <f t="shared" si="81"/>
        <v>287.51415651621329</v>
      </c>
    </row>
    <row r="453" spans="2:17" x14ac:dyDescent="0.25">
      <c r="B453">
        <v>408</v>
      </c>
      <c r="C453">
        <f t="shared" si="73"/>
        <v>204000</v>
      </c>
      <c r="D453" s="1">
        <f t="shared" si="74"/>
        <v>373.15</v>
      </c>
      <c r="E453" s="1">
        <f t="shared" si="75"/>
        <v>0.25416925121843154</v>
      </c>
      <c r="F453" s="16">
        <f t="shared" si="76"/>
        <v>4.5830748781568453E-2</v>
      </c>
      <c r="G453" s="16">
        <f t="shared" si="82"/>
        <v>0.70001264638967342</v>
      </c>
      <c r="H453" s="16">
        <f t="shared" si="83"/>
        <v>8.9162462150650657E-4</v>
      </c>
      <c r="I453" s="8">
        <f>F453*1000/$B$14*8.314*$B$25/$B$7</f>
        <v>1578067.6897869101</v>
      </c>
      <c r="J453" s="8">
        <f t="shared" si="84"/>
        <v>11782494.422664706</v>
      </c>
      <c r="K453" s="8">
        <f t="shared" si="77"/>
        <v>13360562.112451617</v>
      </c>
      <c r="L453" s="8">
        <f t="shared" si="78"/>
        <v>4724.399832828808</v>
      </c>
      <c r="M453">
        <f t="shared" si="79"/>
        <v>140.18085420223599</v>
      </c>
      <c r="N453" s="8">
        <f t="shared" si="80"/>
        <v>1.484213980743583</v>
      </c>
      <c r="O453" s="1">
        <f>J453*$B$7/G453/1000*$B$12/8.314</f>
        <v>293.14999999999998</v>
      </c>
      <c r="P453">
        <f>IF(F453&gt;0,I453*$B$7/F453/1000*$B$14/8.314,0)</f>
        <v>373.14999999999992</v>
      </c>
      <c r="Q453">
        <f t="shared" si="81"/>
        <v>298.06585757313525</v>
      </c>
    </row>
    <row r="454" spans="2:17" x14ac:dyDescent="0.25">
      <c r="B454">
        <v>409</v>
      </c>
      <c r="C454">
        <f t="shared" si="73"/>
        <v>204500</v>
      </c>
      <c r="D454" s="1">
        <f t="shared" si="74"/>
        <v>373.15</v>
      </c>
      <c r="E454" s="1">
        <f t="shared" si="75"/>
        <v>0.25394771821001327</v>
      </c>
      <c r="F454" s="16">
        <f t="shared" si="76"/>
        <v>4.6052281789986715E-2</v>
      </c>
      <c r="G454" s="16">
        <f t="shared" si="82"/>
        <v>-0.69299902763651455</v>
      </c>
      <c r="H454" s="16">
        <f t="shared" si="83"/>
        <v>-7.7492007704365456E-4</v>
      </c>
      <c r="I454" s="8">
        <f>F454*1000/$B$14*8.314*$B$25/$B$7</f>
        <v>1585695.6271892062</v>
      </c>
      <c r="J454" s="8">
        <f t="shared" si="84"/>
        <v>-11664442.378508082</v>
      </c>
      <c r="K454" s="8">
        <f t="shared" si="77"/>
        <v>-10078746.751318876</v>
      </c>
      <c r="L454" s="8">
        <f t="shared" si="78"/>
        <v>-4139.1658952679854</v>
      </c>
      <c r="M454">
        <f t="shared" si="79"/>
        <v>-138.75478954271162</v>
      </c>
      <c r="N454" s="8">
        <f t="shared" si="80"/>
        <v>-1.3003573168563323</v>
      </c>
      <c r="O454" s="1">
        <f>J454*$B$7/G454/1000*$B$12/8.314</f>
        <v>293.15000000000003</v>
      </c>
      <c r="P454">
        <f>IF(F454&gt;0,I454*$B$7/F454/1000*$B$14/8.314,0)</f>
        <v>373.15</v>
      </c>
      <c r="Q454">
        <f t="shared" si="81"/>
        <v>287.45527695385778</v>
      </c>
    </row>
    <row r="455" spans="2:17" x14ac:dyDescent="0.25">
      <c r="B455">
        <v>410</v>
      </c>
      <c r="C455">
        <f t="shared" si="73"/>
        <v>205000</v>
      </c>
      <c r="D455" s="1">
        <f t="shared" si="74"/>
        <v>373.15</v>
      </c>
      <c r="E455" s="1">
        <f t="shared" si="75"/>
        <v>0.25372618520159501</v>
      </c>
      <c r="F455" s="16">
        <f t="shared" si="76"/>
        <v>4.6273814798404977E-2</v>
      </c>
      <c r="G455" s="16">
        <f t="shared" si="82"/>
        <v>0.69992297397633529</v>
      </c>
      <c r="H455" s="16">
        <f t="shared" si="83"/>
        <v>8.9906440419732642E-4</v>
      </c>
      <c r="I455" s="8">
        <f>F455*1000/$B$14*8.314*$B$25/$B$7</f>
        <v>1593323.5645915018</v>
      </c>
      <c r="J455" s="8">
        <f t="shared" si="84"/>
        <v>11780985.071775872</v>
      </c>
      <c r="K455" s="8">
        <f t="shared" si="77"/>
        <v>13374308.636367373</v>
      </c>
      <c r="L455" s="8">
        <f t="shared" si="78"/>
        <v>4726.8479663405942</v>
      </c>
      <c r="M455">
        <f t="shared" si="79"/>
        <v>140.16440767610652</v>
      </c>
      <c r="N455" s="8">
        <f t="shared" si="80"/>
        <v>1.4849830845691465</v>
      </c>
      <c r="O455" s="1">
        <f>J455*$B$7/G455/1000*$B$12/8.314</f>
        <v>293.14999999999998</v>
      </c>
      <c r="P455">
        <f>IF(F455&gt;0,I455*$B$7/F455/1000*$B$14/8.314,0)</f>
        <v>373.15</v>
      </c>
      <c r="Q455">
        <f t="shared" si="81"/>
        <v>298.11103070873696</v>
      </c>
    </row>
    <row r="456" spans="2:17" x14ac:dyDescent="0.25">
      <c r="B456">
        <v>411</v>
      </c>
      <c r="C456">
        <f t="shared" si="73"/>
        <v>205500</v>
      </c>
      <c r="D456" s="1">
        <f t="shared" si="74"/>
        <v>373.15</v>
      </c>
      <c r="E456" s="1">
        <f t="shared" si="75"/>
        <v>0.25350465219317675</v>
      </c>
      <c r="F456" s="16">
        <f t="shared" si="76"/>
        <v>4.649534780682324E-2</v>
      </c>
      <c r="G456" s="16">
        <f t="shared" si="82"/>
        <v>-0.69297202703653027</v>
      </c>
      <c r="H456" s="16">
        <f t="shared" si="83"/>
        <v>-7.8444460811826627E-4</v>
      </c>
      <c r="I456" s="8">
        <f>F456*1000/$B$14*8.314*$B$25/$B$7</f>
        <v>1600951.501993798</v>
      </c>
      <c r="J456" s="8">
        <f t="shared" si="84"/>
        <v>-11663987.908977615</v>
      </c>
      <c r="K456" s="8">
        <f t="shared" si="77"/>
        <v>-10063036.406983817</v>
      </c>
      <c r="L456" s="8">
        <f t="shared" si="78"/>
        <v>-4135.9703725706431</v>
      </c>
      <c r="M456">
        <f t="shared" si="79"/>
        <v>-138.7512943289297</v>
      </c>
      <c r="N456" s="8">
        <f t="shared" si="80"/>
        <v>-1.2993534137932972</v>
      </c>
      <c r="O456" s="1">
        <f>J456*$B$7/G456/1000*$B$12/8.314</f>
        <v>293.14999999999998</v>
      </c>
      <c r="P456">
        <f>IF(F456&gt;0,I456*$B$7/F456/1000*$B$14/8.314,0)</f>
        <v>373.15000000000003</v>
      </c>
      <c r="Q456">
        <f t="shared" si="81"/>
        <v>287.39630780343401</v>
      </c>
    </row>
    <row r="457" spans="2:17" x14ac:dyDescent="0.25">
      <c r="B457">
        <v>412</v>
      </c>
      <c r="C457">
        <f t="shared" si="73"/>
        <v>206000</v>
      </c>
      <c r="D457" s="1">
        <f t="shared" si="74"/>
        <v>373.15</v>
      </c>
      <c r="E457" s="1">
        <f t="shared" si="75"/>
        <v>0.25328311918475854</v>
      </c>
      <c r="F457" s="16">
        <f t="shared" si="76"/>
        <v>4.6716880815241446E-2</v>
      </c>
      <c r="G457" s="16">
        <f t="shared" si="82"/>
        <v>0.69983238172581541</v>
      </c>
      <c r="H457" s="16">
        <f t="shared" si="83"/>
        <v>9.0629383642926165E-4</v>
      </c>
      <c r="I457" s="8">
        <f>F457*1000/$B$14*8.314*$B$25/$B$7</f>
        <v>1608579.4393960917</v>
      </c>
      <c r="J457" s="8">
        <f t="shared" si="84"/>
        <v>11779460.23834323</v>
      </c>
      <c r="K457" s="8">
        <f t="shared" si="77"/>
        <v>13388039.677739322</v>
      </c>
      <c r="L457" s="8">
        <f t="shared" si="78"/>
        <v>4729.2920774052191</v>
      </c>
      <c r="M457">
        <f t="shared" si="79"/>
        <v>140.14773511244894</v>
      </c>
      <c r="N457" s="8">
        <f t="shared" si="80"/>
        <v>1.4857509247056648</v>
      </c>
      <c r="O457" s="1">
        <f>J457*$B$7/G457/1000*$B$12/8.314</f>
        <v>293.14999999999998</v>
      </c>
      <c r="P457">
        <f>IF(F457&gt;0,I457*$B$7/F457/1000*$B$14/8.314,0)</f>
        <v>373.15</v>
      </c>
      <c r="Q457">
        <f t="shared" si="81"/>
        <v>298.15616724541172</v>
      </c>
    </row>
    <row r="458" spans="2:17" x14ac:dyDescent="0.25">
      <c r="B458">
        <v>413</v>
      </c>
      <c r="C458">
        <f t="shared" si="73"/>
        <v>206500</v>
      </c>
      <c r="D458" s="1">
        <f t="shared" si="74"/>
        <v>373.15</v>
      </c>
      <c r="E458" s="1">
        <f t="shared" si="75"/>
        <v>0.25306158617634028</v>
      </c>
      <c r="F458" s="16">
        <f t="shared" si="76"/>
        <v>4.6938413823659708E-2</v>
      </c>
      <c r="G458" s="16">
        <f t="shared" si="82"/>
        <v>-0.69294457280357857</v>
      </c>
      <c r="H458" s="16">
        <f t="shared" si="83"/>
        <v>-7.9375526912588146E-4</v>
      </c>
      <c r="I458" s="8">
        <f>F458*1000/$B$14*8.314*$B$25/$B$7</f>
        <v>1616207.3767983876</v>
      </c>
      <c r="J458" s="8">
        <f t="shared" si="84"/>
        <v>-11663525.8039738</v>
      </c>
      <c r="K458" s="8">
        <f t="shared" si="77"/>
        <v>-10047318.427175412</v>
      </c>
      <c r="L458" s="8">
        <f t="shared" si="78"/>
        <v>-4132.770824170525</v>
      </c>
      <c r="M458">
        <f t="shared" si="79"/>
        <v>-138.74766561454089</v>
      </c>
      <c r="N458" s="8">
        <f t="shared" si="80"/>
        <v>-1.2983482460184357</v>
      </c>
      <c r="O458" s="1">
        <f>J458*$B$7/G458/1000*$B$12/8.314</f>
        <v>293.14999999999998</v>
      </c>
      <c r="P458">
        <f>IF(F458&gt;0,I458*$B$7/F458/1000*$B$14/8.314,0)</f>
        <v>373.15</v>
      </c>
      <c r="Q458">
        <f t="shared" si="81"/>
        <v>287.3372487534449</v>
      </c>
    </row>
    <row r="459" spans="2:17" x14ac:dyDescent="0.25">
      <c r="B459">
        <v>414</v>
      </c>
      <c r="C459">
        <f t="shared" si="73"/>
        <v>207000</v>
      </c>
      <c r="D459" s="1">
        <f t="shared" si="74"/>
        <v>373.15</v>
      </c>
      <c r="E459" s="1">
        <f t="shared" si="75"/>
        <v>0.25284005316792202</v>
      </c>
      <c r="F459" s="16">
        <f t="shared" si="76"/>
        <v>4.715994683207797E-2</v>
      </c>
      <c r="G459" s="16">
        <f t="shared" si="82"/>
        <v>0.6997408655336852</v>
      </c>
      <c r="H459" s="16">
        <f t="shared" si="83"/>
        <v>9.1331013635705116E-4</v>
      </c>
      <c r="I459" s="8">
        <f>F459*1000/$B$14*8.314*$B$25/$B$7</f>
        <v>1623835.3142006835</v>
      </c>
      <c r="J459" s="8">
        <f t="shared" si="84"/>
        <v>11777919.853281735</v>
      </c>
      <c r="K459" s="8">
        <f t="shared" si="77"/>
        <v>13401755.167482417</v>
      </c>
      <c r="L459" s="8">
        <f t="shared" si="78"/>
        <v>4731.7321599683528</v>
      </c>
      <c r="M459">
        <f t="shared" si="79"/>
        <v>140.13083513400846</v>
      </c>
      <c r="N459" s="8">
        <f t="shared" si="80"/>
        <v>1.4865174992511141</v>
      </c>
      <c r="O459" s="1">
        <f>J459*$B$7/G459/1000*$B$12/8.314</f>
        <v>293.15000000000003</v>
      </c>
      <c r="P459">
        <f>IF(F459&gt;0,I459*$B$7/F459/1000*$B$14/8.314,0)</f>
        <v>373.15</v>
      </c>
      <c r="Q459">
        <f t="shared" si="81"/>
        <v>298.20126742949464</v>
      </c>
    </row>
    <row r="460" spans="2:17" x14ac:dyDescent="0.25">
      <c r="B460">
        <v>415</v>
      </c>
      <c r="C460">
        <f t="shared" si="73"/>
        <v>207500</v>
      </c>
      <c r="D460" s="1">
        <f t="shared" si="74"/>
        <v>373.15</v>
      </c>
      <c r="E460" s="1">
        <f t="shared" si="75"/>
        <v>0.25261852015950376</v>
      </c>
      <c r="F460" s="16">
        <f t="shared" si="76"/>
        <v>4.7381479840496232E-2</v>
      </c>
      <c r="G460" s="16">
        <f t="shared" si="82"/>
        <v>-0.69291666587566736</v>
      </c>
      <c r="H460" s="16">
        <f t="shared" si="83"/>
        <v>-8.0284815441639124E-4</v>
      </c>
      <c r="I460" s="8">
        <f>F460*1000/$B$14*8.314*$B$25/$B$7</f>
        <v>1631463.2516029791</v>
      </c>
      <c r="J460" s="8">
        <f t="shared" si="84"/>
        <v>-11663056.07928502</v>
      </c>
      <c r="K460" s="8">
        <f t="shared" si="77"/>
        <v>-10031592.827682041</v>
      </c>
      <c r="L460" s="8">
        <f t="shared" si="78"/>
        <v>-4129.5672439280215</v>
      </c>
      <c r="M460">
        <f t="shared" si="79"/>
        <v>-138.74390280601676</v>
      </c>
      <c r="N460" s="8">
        <f t="shared" si="80"/>
        <v>-1.297341811602932</v>
      </c>
      <c r="O460" s="1">
        <f>J460*$B$7/G460/1000*$B$12/8.314</f>
        <v>293.15000000000003</v>
      </c>
      <c r="P460">
        <f>IF(F460&gt;0,I460*$B$7/F460/1000*$B$14/8.314,0)</f>
        <v>373.14999999999992</v>
      </c>
      <c r="Q460">
        <f t="shared" si="81"/>
        <v>287.27809949133717</v>
      </c>
    </row>
    <row r="461" spans="2:17" x14ac:dyDescent="0.25">
      <c r="B461">
        <v>416</v>
      </c>
      <c r="C461">
        <f t="shared" si="73"/>
        <v>208000</v>
      </c>
      <c r="D461" s="1">
        <f t="shared" si="74"/>
        <v>373.15</v>
      </c>
      <c r="E461" s="1">
        <f t="shared" si="75"/>
        <v>0.25239698715108549</v>
      </c>
      <c r="F461" s="16">
        <f t="shared" si="76"/>
        <v>4.7603012848914494E-2</v>
      </c>
      <c r="G461" s="16">
        <f t="shared" si="82"/>
        <v>0.6996484212705254</v>
      </c>
      <c r="H461" s="16">
        <f t="shared" si="83"/>
        <v>9.2011080213724727E-4</v>
      </c>
      <c r="I461" s="8">
        <f>F461*1000/$B$14*8.314*$B$25/$B$7</f>
        <v>1639091.189005275</v>
      </c>
      <c r="J461" s="8">
        <f t="shared" si="84"/>
        <v>11776363.847085696</v>
      </c>
      <c r="K461" s="8">
        <f t="shared" si="77"/>
        <v>13415455.03609097</v>
      </c>
      <c r="L461" s="8">
        <f t="shared" si="78"/>
        <v>4734.1682079030979</v>
      </c>
      <c r="M461">
        <f t="shared" si="79"/>
        <v>140.11370641453254</v>
      </c>
      <c r="N461" s="8">
        <f t="shared" si="80"/>
        <v>1.4872828062806729</v>
      </c>
      <c r="O461" s="1">
        <f>J461*$B$7/G461/1000*$B$12/8.314</f>
        <v>293.14999999999998</v>
      </c>
      <c r="P461">
        <f>IF(F461&gt;0,I461*$B$7/F461/1000*$B$14/8.314,0)</f>
        <v>373.14999999999992</v>
      </c>
      <c r="Q461">
        <f t="shared" si="81"/>
        <v>298.24633150774849</v>
      </c>
    </row>
    <row r="462" spans="2:17" x14ac:dyDescent="0.25">
      <c r="B462">
        <v>417</v>
      </c>
      <c r="C462">
        <f t="shared" si="73"/>
        <v>208500</v>
      </c>
      <c r="D462" s="1">
        <f t="shared" si="74"/>
        <v>373.15</v>
      </c>
      <c r="E462" s="1">
        <f t="shared" si="75"/>
        <v>0.25217545414266723</v>
      </c>
      <c r="F462" s="16">
        <f t="shared" si="76"/>
        <v>4.7824545857332756E-2</v>
      </c>
      <c r="G462" s="16">
        <f t="shared" si="82"/>
        <v>-0.69288830717788752</v>
      </c>
      <c r="H462" s="16">
        <f t="shared" si="83"/>
        <v>-8.1171965531867674E-4</v>
      </c>
      <c r="I462" s="8">
        <f>F462*1000/$B$14*8.314*$B$25/$B$7</f>
        <v>1646719.1264075711</v>
      </c>
      <c r="J462" s="8">
        <f t="shared" si="84"/>
        <v>-11662578.75048225</v>
      </c>
      <c r="K462" s="8">
        <f t="shared" si="77"/>
        <v>-10015859.624074679</v>
      </c>
      <c r="L462" s="8">
        <f t="shared" si="78"/>
        <v>-4126.3596256283136</v>
      </c>
      <c r="M462">
        <f t="shared" si="79"/>
        <v>-138.74000536664124</v>
      </c>
      <c r="N462" s="8">
        <f t="shared" si="80"/>
        <v>-1.2963341085943438</v>
      </c>
      <c r="O462" s="1">
        <f>J462*$B$7/G462/1000*$B$12/8.314</f>
        <v>293.14999999999998</v>
      </c>
      <c r="P462">
        <f>IF(F462&gt;0,I462*$B$7/F462/1000*$B$14/8.314,0)</f>
        <v>373.15</v>
      </c>
      <c r="Q462">
        <f t="shared" si="81"/>
        <v>287.21885970349001</v>
      </c>
    </row>
    <row r="463" spans="2:17" x14ac:dyDescent="0.25">
      <c r="B463">
        <v>418</v>
      </c>
      <c r="C463">
        <f t="shared" si="73"/>
        <v>209000</v>
      </c>
      <c r="D463" s="1">
        <f t="shared" si="74"/>
        <v>373.15</v>
      </c>
      <c r="E463" s="1">
        <f t="shared" si="75"/>
        <v>0.25195392113424897</v>
      </c>
      <c r="F463" s="16">
        <f t="shared" si="76"/>
        <v>4.8046078865751018E-2</v>
      </c>
      <c r="G463" s="16">
        <f t="shared" si="82"/>
        <v>0.69955504478175912</v>
      </c>
      <c r="H463" s="16">
        <f t="shared" si="83"/>
        <v>9.2669361128509126E-4</v>
      </c>
      <c r="I463" s="8">
        <f>F463*1000/$B$14*8.314*$B$25/$B$7</f>
        <v>1654347.0638098668</v>
      </c>
      <c r="J463" s="8">
        <f t="shared" si="84"/>
        <v>11774792.149825981</v>
      </c>
      <c r="K463" s="8">
        <f t="shared" si="77"/>
        <v>13429139.213635847</v>
      </c>
      <c r="L463" s="8">
        <f t="shared" si="78"/>
        <v>4736.6002150096219</v>
      </c>
      <c r="M463">
        <f t="shared" si="79"/>
        <v>140.09634767860882</v>
      </c>
      <c r="N463" s="8">
        <f t="shared" si="80"/>
        <v>1.4880468438466063</v>
      </c>
      <c r="O463" s="1">
        <f>J463*$B$7/G463/1000*$B$12/8.314</f>
        <v>293.15000000000003</v>
      </c>
      <c r="P463">
        <f>IF(F463&gt;0,I463*$B$7/F463/1000*$B$14/8.314,0)</f>
        <v>373.15</v>
      </c>
      <c r="Q463">
        <f t="shared" si="81"/>
        <v>298.29135972737299</v>
      </c>
    </row>
    <row r="464" spans="2:17" x14ac:dyDescent="0.25">
      <c r="B464">
        <v>419</v>
      </c>
      <c r="C464">
        <f t="shared" si="73"/>
        <v>209500</v>
      </c>
      <c r="D464" s="1">
        <f t="shared" si="74"/>
        <v>373.15</v>
      </c>
      <c r="E464" s="1">
        <f t="shared" si="75"/>
        <v>0.25173238812583076</v>
      </c>
      <c r="F464" s="16">
        <f t="shared" si="76"/>
        <v>4.8267611874169225E-2</v>
      </c>
      <c r="G464" s="16">
        <f t="shared" si="82"/>
        <v>-0.69285949762237986</v>
      </c>
      <c r="H464" s="16">
        <f t="shared" si="83"/>
        <v>-8.2036646117991663E-4</v>
      </c>
      <c r="I464" s="8">
        <f>F464*1000/$B$14*8.314*$B$25/$B$7</f>
        <v>1661975.0012121606</v>
      </c>
      <c r="J464" s="8">
        <f t="shared" si="84"/>
        <v>-11662093.832918491</v>
      </c>
      <c r="K464" s="8">
        <f t="shared" si="77"/>
        <v>-10000118.83170633</v>
      </c>
      <c r="L464" s="8">
        <f t="shared" si="78"/>
        <v>-4123.1479629808946</v>
      </c>
      <c r="M464">
        <f t="shared" si="79"/>
        <v>-138.73597281671195</v>
      </c>
      <c r="N464" s="8">
        <f t="shared" si="80"/>
        <v>-1.2953251350164499</v>
      </c>
      <c r="O464" s="1">
        <f>J464*$B$7/G464/1000*$B$12/8.314</f>
        <v>293.15000000000003</v>
      </c>
      <c r="P464">
        <f>IF(F464&gt;0,I464*$B$7/F464/1000*$B$14/8.314,0)</f>
        <v>373.14999999999992</v>
      </c>
      <c r="Q464">
        <f t="shared" si="81"/>
        <v>287.15952907520483</v>
      </c>
    </row>
    <row r="465" spans="2:17" x14ac:dyDescent="0.25">
      <c r="B465">
        <v>420</v>
      </c>
      <c r="C465">
        <f t="shared" si="73"/>
        <v>210000</v>
      </c>
      <c r="D465" s="1">
        <f t="shared" si="74"/>
        <v>373.15</v>
      </c>
      <c r="E465" s="1">
        <f t="shared" si="75"/>
        <v>0.2515108551174125</v>
      </c>
      <c r="F465" s="16">
        <f t="shared" si="76"/>
        <v>4.8489144882587487E-2</v>
      </c>
      <c r="G465" s="16">
        <f t="shared" si="82"/>
        <v>0.69946073188747482</v>
      </c>
      <c r="H465" s="16">
        <f t="shared" si="83"/>
        <v>9.3305661946168489E-4</v>
      </c>
      <c r="I465" s="8">
        <f>F465*1000/$B$14*8.314*$B$25/$B$7</f>
        <v>1669602.9386144567</v>
      </c>
      <c r="J465" s="8">
        <f t="shared" si="84"/>
        <v>11773204.691147024</v>
      </c>
      <c r="K465" s="8">
        <f t="shared" si="77"/>
        <v>13442807.62976148</v>
      </c>
      <c r="L465" s="8">
        <f t="shared" si="78"/>
        <v>4739.0281750147642</v>
      </c>
      <c r="M465">
        <f t="shared" si="79"/>
        <v>140.07875770138727</v>
      </c>
      <c r="N465" s="8">
        <f t="shared" si="80"/>
        <v>1.4888096099781427</v>
      </c>
      <c r="O465" s="1">
        <f>J465*$B$7/G465/1000*$B$12/8.314</f>
        <v>293.14999999999998</v>
      </c>
      <c r="P465">
        <f>IF(F465&gt;0,I465*$B$7/F465/1000*$B$14/8.314,0)</f>
        <v>373.15</v>
      </c>
      <c r="Q465">
        <f t="shared" si="81"/>
        <v>298.33635233601291</v>
      </c>
    </row>
    <row r="466" spans="2:17" x14ac:dyDescent="0.25">
      <c r="B466">
        <v>421</v>
      </c>
      <c r="C466">
        <f t="shared" si="73"/>
        <v>210500</v>
      </c>
      <c r="D466" s="1">
        <f t="shared" si="74"/>
        <v>373.15</v>
      </c>
      <c r="E466" s="1">
        <f t="shared" si="75"/>
        <v>0.25128932210899424</v>
      </c>
      <c r="F466" s="16">
        <f t="shared" si="76"/>
        <v>4.8710677891005749E-2</v>
      </c>
      <c r="G466" s="16">
        <f t="shared" si="82"/>
        <v>-0.69283023810830979</v>
      </c>
      <c r="H466" s="16">
        <f t="shared" si="83"/>
        <v>-8.2878555976925034E-4</v>
      </c>
      <c r="I466" s="8">
        <f>F466*1000/$B$14*8.314*$B$25/$B$7</f>
        <v>1677230.8760167526</v>
      </c>
      <c r="J466" s="8">
        <f t="shared" si="84"/>
        <v>-11661601.341728341</v>
      </c>
      <c r="K466" s="8">
        <f t="shared" si="77"/>
        <v>-9984370.465711588</v>
      </c>
      <c r="L466" s="8">
        <f t="shared" si="78"/>
        <v>-4119.9322496191317</v>
      </c>
      <c r="M466">
        <f t="shared" si="79"/>
        <v>-138.7318047336158</v>
      </c>
      <c r="N466" s="8">
        <f t="shared" si="80"/>
        <v>-1.2943148888691134</v>
      </c>
      <c r="O466" s="1">
        <f>J466*$B$7/G466/1000*$B$12/8.314</f>
        <v>293.15000000000003</v>
      </c>
      <c r="P466">
        <f>IF(F466&gt;0,I466*$B$7/F466/1000*$B$14/8.314,0)</f>
        <v>373.15</v>
      </c>
      <c r="Q466">
        <f t="shared" si="81"/>
        <v>287.10010729069347</v>
      </c>
    </row>
    <row r="467" spans="2:17" x14ac:dyDescent="0.25">
      <c r="B467">
        <v>422</v>
      </c>
      <c r="C467">
        <f t="shared" si="73"/>
        <v>211000</v>
      </c>
      <c r="D467" s="1">
        <f t="shared" si="74"/>
        <v>373.15</v>
      </c>
      <c r="E467" s="1">
        <f t="shared" si="75"/>
        <v>0.25106778910057598</v>
      </c>
      <c r="F467" s="16">
        <f t="shared" si="76"/>
        <v>4.8932210899424011E-2</v>
      </c>
      <c r="G467" s="16">
        <f t="shared" si="82"/>
        <v>0.69936547838225716</v>
      </c>
      <c r="H467" s="16">
        <f t="shared" si="83"/>
        <v>9.3919815870618234E-4</v>
      </c>
      <c r="I467" s="8">
        <f>F467*1000/$B$14*8.314*$B$25/$B$7</f>
        <v>1684858.8134190487</v>
      </c>
      <c r="J467" s="8">
        <f t="shared" si="84"/>
        <v>11771601.400263989</v>
      </c>
      <c r="K467" s="8">
        <f t="shared" si="77"/>
        <v>13456460.213683039</v>
      </c>
      <c r="L467" s="8">
        <f t="shared" si="78"/>
        <v>4741.4520815716705</v>
      </c>
      <c r="M467">
        <f t="shared" si="79"/>
        <v>140.06093530819265</v>
      </c>
      <c r="N467" s="8">
        <f t="shared" si="80"/>
        <v>1.4895711026813592</v>
      </c>
      <c r="O467" s="1">
        <f>J467*$B$7/G467/1000*$B$12/8.314</f>
        <v>293.15000000000003</v>
      </c>
      <c r="P467">
        <f>IF(F467&gt;0,I467*$B$7/F467/1000*$B$14/8.314,0)</f>
        <v>373.15000000000003</v>
      </c>
      <c r="Q467">
        <f t="shared" si="81"/>
        <v>298.38130958176777</v>
      </c>
    </row>
    <row r="468" spans="2:17" x14ac:dyDescent="0.25">
      <c r="B468">
        <v>423</v>
      </c>
      <c r="C468">
        <f t="shared" si="73"/>
        <v>211500</v>
      </c>
      <c r="D468" s="1">
        <f t="shared" si="74"/>
        <v>373.15</v>
      </c>
      <c r="E468" s="1">
        <f t="shared" si="75"/>
        <v>0.25084625609215772</v>
      </c>
      <c r="F468" s="16">
        <f t="shared" si="76"/>
        <v>4.9153743907842273E-2</v>
      </c>
      <c r="G468" s="16">
        <f t="shared" si="82"/>
        <v>-0.69280052952183513</v>
      </c>
      <c r="H468" s="16">
        <f t="shared" si="83"/>
        <v>-8.3697423705821061E-4</v>
      </c>
      <c r="I468" s="8">
        <f>F468*1000/$B$14*8.314*$B$25/$B$7</f>
        <v>1692486.7508213439</v>
      </c>
      <c r="J468" s="8">
        <f t="shared" si="84"/>
        <v>-11661101.291827457</v>
      </c>
      <c r="K468" s="8">
        <f t="shared" si="77"/>
        <v>-9968614.5410061125</v>
      </c>
      <c r="L468" s="8">
        <f t="shared" si="78"/>
        <v>-4116.7124790997987</v>
      </c>
      <c r="M468">
        <f t="shared" si="79"/>
        <v>-138.72750075177865</v>
      </c>
      <c r="N468" s="8">
        <f t="shared" si="80"/>
        <v>-1.2933033681281352</v>
      </c>
      <c r="O468" s="1">
        <f>J468*$B$7/G468/1000*$B$12/8.314</f>
        <v>293.14999999999998</v>
      </c>
      <c r="P468">
        <f>IF(F468&gt;0,I468*$B$7/F468/1000*$B$14/8.314,0)</f>
        <v>373.14999999999992</v>
      </c>
      <c r="Q468">
        <f t="shared" si="81"/>
        <v>287.04059403306695</v>
      </c>
    </row>
    <row r="469" spans="2:17" x14ac:dyDescent="0.25">
      <c r="B469">
        <v>424</v>
      </c>
      <c r="C469">
        <f t="shared" si="73"/>
        <v>212000</v>
      </c>
      <c r="D469" s="1">
        <f t="shared" si="74"/>
        <v>373.15</v>
      </c>
      <c r="E469" s="1">
        <f t="shared" si="75"/>
        <v>0.25062472308373945</v>
      </c>
      <c r="F469" s="16">
        <f t="shared" si="76"/>
        <v>4.9375276916260535E-2</v>
      </c>
      <c r="G469" s="16">
        <f t="shared" si="82"/>
        <v>0.69926928003500732</v>
      </c>
      <c r="H469" s="16">
        <f t="shared" si="83"/>
        <v>9.4511683512951E-4</v>
      </c>
      <c r="I469" s="8">
        <f>F469*1000/$B$14*8.314*$B$25/$B$7</f>
        <v>1700114.6882236397</v>
      </c>
      <c r="J469" s="8">
        <f t="shared" si="84"/>
        <v>11769982.205959732</v>
      </c>
      <c r="K469" s="8">
        <f t="shared" si="77"/>
        <v>13470096.894183371</v>
      </c>
      <c r="L469" s="8">
        <f t="shared" si="78"/>
        <v>4743.8719282593793</v>
      </c>
      <c r="M469">
        <f t="shared" si="79"/>
        <v>140.04287937402736</v>
      </c>
      <c r="N469" s="8">
        <f t="shared" si="80"/>
        <v>1.4903313199390511</v>
      </c>
      <c r="O469" s="1">
        <f>J469*$B$7/G469/1000*$B$12/8.314</f>
        <v>293.14999999999998</v>
      </c>
      <c r="P469">
        <f>IF(F469&gt;0,I469*$B$7/F469/1000*$B$14/8.314,0)</f>
        <v>373.14999999999986</v>
      </c>
      <c r="Q469">
        <f t="shared" si="81"/>
        <v>298.42623171319997</v>
      </c>
    </row>
    <row r="470" spans="2:17" x14ac:dyDescent="0.25">
      <c r="B470">
        <v>425</v>
      </c>
      <c r="C470">
        <f t="shared" si="73"/>
        <v>212500</v>
      </c>
      <c r="D470" s="1">
        <f t="shared" si="74"/>
        <v>373.15</v>
      </c>
      <c r="E470" s="1">
        <f t="shared" si="75"/>
        <v>0.25040319007532119</v>
      </c>
      <c r="F470" s="16">
        <f t="shared" si="76"/>
        <v>4.9596809924678797E-2</v>
      </c>
      <c r="G470" s="16">
        <f t="shared" si="82"/>
        <v>-0.69277037273607323</v>
      </c>
      <c r="H470" s="16">
        <f t="shared" si="83"/>
        <v>-8.449300763898257E-4</v>
      </c>
      <c r="I470" s="8">
        <f>F470*1000/$B$14*8.314*$B$25/$B$7</f>
        <v>1707742.6256259356</v>
      </c>
      <c r="J470" s="8">
        <f t="shared" si="84"/>
        <v>-11660593.697912009</v>
      </c>
      <c r="K470" s="8">
        <f t="shared" si="77"/>
        <v>-9952851.0722860731</v>
      </c>
      <c r="L470" s="8">
        <f t="shared" si="78"/>
        <v>-4113.4886449025953</v>
      </c>
      <c r="M470">
        <f t="shared" si="79"/>
        <v>-138.72306056249261</v>
      </c>
      <c r="N470" s="8">
        <f t="shared" si="80"/>
        <v>-1.2922905707451027</v>
      </c>
      <c r="O470" s="1">
        <f>J470*$B$7/G470/1000*$B$12/8.314</f>
        <v>293.15000000000003</v>
      </c>
      <c r="P470">
        <f>IF(F470&gt;0,I470*$B$7/F470/1000*$B$14/8.314,0)</f>
        <v>373.14999999999992</v>
      </c>
      <c r="Q470">
        <f t="shared" si="81"/>
        <v>286.98098898432522</v>
      </c>
    </row>
    <row r="471" spans="2:17" x14ac:dyDescent="0.25">
      <c r="B471">
        <v>426</v>
      </c>
      <c r="C471">
        <f t="shared" si="73"/>
        <v>213000</v>
      </c>
      <c r="D471" s="1">
        <f t="shared" si="74"/>
        <v>373.15</v>
      </c>
      <c r="E471" s="1">
        <f t="shared" si="75"/>
        <v>0.25018165706690298</v>
      </c>
      <c r="F471" s="16">
        <f t="shared" si="76"/>
        <v>4.9818342933097004E-2</v>
      </c>
      <c r="G471" s="16">
        <f t="shared" si="82"/>
        <v>0.69917213258876987</v>
      </c>
      <c r="H471" s="16">
        <f t="shared" si="83"/>
        <v>9.5081152608636477E-4</v>
      </c>
      <c r="I471" s="8">
        <f>F471*1000/$B$14*8.314*$B$25/$B$7</f>
        <v>1715370.5630282301</v>
      </c>
      <c r="J471" s="8">
        <f t="shared" si="84"/>
        <v>11768347.036581906</v>
      </c>
      <c r="K471" s="8">
        <f t="shared" si="77"/>
        <v>13483717.599610135</v>
      </c>
      <c r="L471" s="8">
        <f t="shared" si="78"/>
        <v>4746.2877085824512</v>
      </c>
      <c r="M471">
        <f t="shared" si="79"/>
        <v>140.02458882297122</v>
      </c>
      <c r="N471" s="8">
        <f t="shared" si="80"/>
        <v>1.4910902597106162</v>
      </c>
      <c r="O471" s="1">
        <f>J471*$B$7/G471/1000*$B$12/8.314</f>
        <v>293.15000000000003</v>
      </c>
      <c r="P471">
        <f>IF(F471&gt;0,I471*$B$7/F471/1000*$B$14/8.314,0)</f>
        <v>373.15</v>
      </c>
      <c r="Q471">
        <f t="shared" si="81"/>
        <v>298.47111897934468</v>
      </c>
    </row>
    <row r="472" spans="2:17" x14ac:dyDescent="0.25">
      <c r="B472">
        <v>427</v>
      </c>
      <c r="C472">
        <f t="shared" si="73"/>
        <v>213500</v>
      </c>
      <c r="D472" s="1">
        <f t="shared" si="74"/>
        <v>373.15</v>
      </c>
      <c r="E472" s="1">
        <f t="shared" si="75"/>
        <v>0.2499601240584847</v>
      </c>
      <c r="F472" s="16">
        <f t="shared" si="76"/>
        <v>5.0039875941515294E-2</v>
      </c>
      <c r="G472" s="16">
        <f t="shared" si="82"/>
        <v>-0.69273976861107078</v>
      </c>
      <c r="H472" s="16">
        <f t="shared" si="83"/>
        <v>-8.5265095705201049E-4</v>
      </c>
      <c r="I472" s="8">
        <f>F472*1000/$B$14*8.314*$B$25/$B$7</f>
        <v>1722998.5004305264</v>
      </c>
      <c r="J472" s="8">
        <f t="shared" si="84"/>
        <v>-11660078.57445815</v>
      </c>
      <c r="K472" s="8">
        <f t="shared" si="77"/>
        <v>-9937080.074027624</v>
      </c>
      <c r="L472" s="8">
        <f t="shared" si="78"/>
        <v>-4110.2607404296768</v>
      </c>
      <c r="M472">
        <f t="shared" si="79"/>
        <v>-138.71848391362457</v>
      </c>
      <c r="N472" s="8">
        <f t="shared" si="80"/>
        <v>-1.2912764946472417</v>
      </c>
      <c r="O472" s="1">
        <f>J472*$B$7/G472/1000*$B$12/8.314</f>
        <v>293.14999999999998</v>
      </c>
      <c r="P472">
        <f>IF(F472&gt;0,I472*$B$7/F472/1000*$B$14/8.314,0)</f>
        <v>373.14999999999992</v>
      </c>
      <c r="Q472">
        <f t="shared" si="81"/>
        <v>286.92129182534427</v>
      </c>
    </row>
    <row r="473" spans="2:17" x14ac:dyDescent="0.25">
      <c r="B473">
        <v>428</v>
      </c>
      <c r="C473">
        <f t="shared" si="73"/>
        <v>214000</v>
      </c>
      <c r="D473" s="1">
        <f t="shared" si="74"/>
        <v>373.15</v>
      </c>
      <c r="E473" s="1">
        <f t="shared" si="75"/>
        <v>0.24973859105006646</v>
      </c>
      <c r="F473" s="16">
        <f t="shared" si="76"/>
        <v>5.0261408949933528E-2</v>
      </c>
      <c r="G473" s="16">
        <f t="shared" si="82"/>
        <v>0.69907403176054683</v>
      </c>
      <c r="H473" s="16">
        <f t="shared" si="83"/>
        <v>9.5628137684515557E-4</v>
      </c>
      <c r="I473" s="8">
        <f>F473*1000/$B$14*8.314*$B$25/$B$7</f>
        <v>1730626.4378328214</v>
      </c>
      <c r="J473" s="8">
        <f t="shared" si="84"/>
        <v>11766695.820039807</v>
      </c>
      <c r="K473" s="8">
        <f t="shared" si="77"/>
        <v>13497322.257872628</v>
      </c>
      <c r="L473" s="8">
        <f t="shared" si="78"/>
        <v>4748.6994159705418</v>
      </c>
      <c r="M473">
        <f t="shared" si="79"/>
        <v>140.0060626274784</v>
      </c>
      <c r="N473" s="8">
        <f t="shared" si="80"/>
        <v>1.4918479199319195</v>
      </c>
      <c r="O473" s="1">
        <f>J473*$B$7/G473/1000*$B$12/8.314</f>
        <v>293.15000000000003</v>
      </c>
      <c r="P473">
        <f>IF(F473&gt;0,I473*$B$7/F473/1000*$B$14/8.314,0)</f>
        <v>373.14999999999992</v>
      </c>
      <c r="Q473">
        <f t="shared" si="81"/>
        <v>298.51597162971802</v>
      </c>
    </row>
    <row r="474" spans="2:17" x14ac:dyDescent="0.25">
      <c r="B474">
        <v>429</v>
      </c>
      <c r="C474">
        <f t="shared" si="73"/>
        <v>214500</v>
      </c>
      <c r="D474" s="1">
        <f t="shared" si="74"/>
        <v>373.15</v>
      </c>
      <c r="E474" s="1">
        <f t="shared" si="75"/>
        <v>0.2495170580416482</v>
      </c>
      <c r="F474" s="16">
        <f t="shared" si="76"/>
        <v>5.048294195835179E-2</v>
      </c>
      <c r="G474" s="16">
        <f t="shared" si="82"/>
        <v>-0.69270871799376632</v>
      </c>
      <c r="H474" s="16">
        <f t="shared" si="83"/>
        <v>-8.6013505227198334E-4</v>
      </c>
      <c r="I474" s="8">
        <f>F474*1000/$B$14*8.314*$B$25/$B$7</f>
        <v>1738254.375235117</v>
      </c>
      <c r="J474" s="8">
        <f t="shared" si="84"/>
        <v>-11659555.93572141</v>
      </c>
      <c r="K474" s="8">
        <f t="shared" si="77"/>
        <v>-9921301.5604862943</v>
      </c>
      <c r="L474" s="8">
        <f t="shared" si="78"/>
        <v>-4107.0287590051585</v>
      </c>
      <c r="M474">
        <f t="shared" si="79"/>
        <v>-138.71377060920767</v>
      </c>
      <c r="N474" s="8">
        <f t="shared" si="80"/>
        <v>-1.290261137737261</v>
      </c>
      <c r="O474" s="1">
        <f>J474*$B$7/G474/1000*$B$12/8.314</f>
        <v>293.14999999999992</v>
      </c>
      <c r="P474">
        <f>IF(F474&gt;0,I474*$B$7/F474/1000*$B$14/8.314,0)</f>
        <v>373.14999999999992</v>
      </c>
      <c r="Q474">
        <f t="shared" si="81"/>
        <v>286.86150223586554</v>
      </c>
    </row>
    <row r="475" spans="2:17" x14ac:dyDescent="0.25">
      <c r="B475">
        <v>430</v>
      </c>
      <c r="C475">
        <f t="shared" si="73"/>
        <v>215000</v>
      </c>
      <c r="D475" s="1">
        <f t="shared" si="74"/>
        <v>373.15</v>
      </c>
      <c r="E475" s="1">
        <f t="shared" si="75"/>
        <v>0.24929552503322994</v>
      </c>
      <c r="F475" s="16">
        <f t="shared" si="76"/>
        <v>5.0704474966770052E-2</v>
      </c>
      <c r="G475" s="16">
        <f t="shared" si="82"/>
        <v>0.69897497324112212</v>
      </c>
      <c r="H475" s="16">
        <f t="shared" si="83"/>
        <v>9.615257967753657E-4</v>
      </c>
      <c r="I475" s="8">
        <f>F475*1000/$B$14*8.314*$B$25/$B$7</f>
        <v>1745882.3126374132</v>
      </c>
      <c r="J475" s="8">
        <f t="shared" si="84"/>
        <v>11765028.483801443</v>
      </c>
      <c r="K475" s="8">
        <f t="shared" si="77"/>
        <v>13510910.796438856</v>
      </c>
      <c r="L475" s="8">
        <f t="shared" si="78"/>
        <v>4751.1070437780154</v>
      </c>
      <c r="M475">
        <f t="shared" si="79"/>
        <v>139.98729980757949</v>
      </c>
      <c r="N475" s="8">
        <f t="shared" si="80"/>
        <v>1.4926042985151733</v>
      </c>
      <c r="O475" s="1">
        <f>J475*$B$7/G475/1000*$B$12/8.314</f>
        <v>293.15000000000003</v>
      </c>
      <c r="P475">
        <f>IF(F475&gt;0,I475*$B$7/F475/1000*$B$14/8.314,0)</f>
        <v>373.15</v>
      </c>
      <c r="Q475">
        <f t="shared" si="81"/>
        <v>298.56078991432724</v>
      </c>
    </row>
    <row r="476" spans="2:17" x14ac:dyDescent="0.25">
      <c r="B476">
        <v>431</v>
      </c>
      <c r="C476">
        <f t="shared" si="73"/>
        <v>215500</v>
      </c>
      <c r="D476" s="1">
        <f t="shared" si="74"/>
        <v>373.15</v>
      </c>
      <c r="E476" s="1">
        <f t="shared" si="75"/>
        <v>0.24907399202481167</v>
      </c>
      <c r="F476" s="16">
        <f t="shared" si="76"/>
        <v>5.0926007975188314E-2</v>
      </c>
      <c r="G476" s="16">
        <f t="shared" si="82"/>
        <v>-0.69267722171796087</v>
      </c>
      <c r="H476" s="16">
        <f t="shared" si="83"/>
        <v>-8.6738082664850752E-4</v>
      </c>
      <c r="I476" s="8">
        <f>F476*1000/$B$14*8.314*$B$25/$B$7</f>
        <v>1753510.2500397086</v>
      </c>
      <c r="J476" s="8">
        <f t="shared" si="84"/>
        <v>-11659025.79573619</v>
      </c>
      <c r="K476" s="8">
        <f t="shared" si="77"/>
        <v>-9905515.5456964821</v>
      </c>
      <c r="L476" s="8">
        <f t="shared" si="78"/>
        <v>-4103.7926938746396</v>
      </c>
      <c r="M476">
        <f t="shared" si="79"/>
        <v>-138.70892050892186</v>
      </c>
      <c r="N476" s="8">
        <f t="shared" si="80"/>
        <v>-1.2892444978932034</v>
      </c>
      <c r="O476" s="1">
        <f>J476*$B$7/G476/1000*$B$12/8.314</f>
        <v>293.14999999999998</v>
      </c>
      <c r="P476">
        <f>IF(F476&gt;0,I476*$B$7/F476/1000*$B$14/8.314,0)</f>
        <v>373.14999999999986</v>
      </c>
      <c r="Q476">
        <f t="shared" si="81"/>
        <v>286.80161989448442</v>
      </c>
    </row>
    <row r="477" spans="2:17" x14ac:dyDescent="0.25">
      <c r="B477">
        <v>432</v>
      </c>
      <c r="C477">
        <f t="shared" si="73"/>
        <v>216000</v>
      </c>
      <c r="D477" s="1">
        <f t="shared" si="74"/>
        <v>373.15</v>
      </c>
      <c r="E477" s="1">
        <f t="shared" si="75"/>
        <v>0.24885245901639344</v>
      </c>
      <c r="F477" s="16">
        <f t="shared" si="76"/>
        <v>5.1147540983606549E-2</v>
      </c>
      <c r="G477" s="16">
        <f t="shared" si="82"/>
        <v>0.69887495269487476</v>
      </c>
      <c r="H477" s="16">
        <f t="shared" si="83"/>
        <v>9.6654445507376313E-4</v>
      </c>
      <c r="I477" s="8">
        <f>F477*1000/$B$14*8.314*$B$25/$B$7</f>
        <v>1761138.187442004</v>
      </c>
      <c r="J477" s="8">
        <f t="shared" si="84"/>
        <v>11763344.954890374</v>
      </c>
      <c r="K477" s="8">
        <f t="shared" si="77"/>
        <v>13524483.142332379</v>
      </c>
      <c r="L477" s="8">
        <f t="shared" si="78"/>
        <v>4753.5105852835186</v>
      </c>
      <c r="M477">
        <f t="shared" si="79"/>
        <v>139.96829942998968</v>
      </c>
      <c r="N477" s="8">
        <f t="shared" si="80"/>
        <v>1.4933593933488019</v>
      </c>
      <c r="O477" s="1">
        <f>J477*$B$7/G477/1000*$B$12/8.314</f>
        <v>293.15000000000003</v>
      </c>
      <c r="P477">
        <f>IF(F477&gt;0,I477*$B$7/F477/1000*$B$14/8.314,0)</f>
        <v>373.15</v>
      </c>
      <c r="Q477">
        <f t="shared" si="81"/>
        <v>298.6055740836789</v>
      </c>
    </row>
    <row r="478" spans="2:17" x14ac:dyDescent="0.25">
      <c r="B478">
        <v>433</v>
      </c>
      <c r="C478">
        <f t="shared" si="73"/>
        <v>216500</v>
      </c>
      <c r="D478" s="1">
        <f t="shared" si="74"/>
        <v>373.15</v>
      </c>
      <c r="E478" s="1">
        <f t="shared" si="75"/>
        <v>0.24863092600797518</v>
      </c>
      <c r="F478" s="16">
        <f t="shared" si="76"/>
        <v>5.1369073992024811E-2</v>
      </c>
      <c r="G478" s="16">
        <f t="shared" si="82"/>
        <v>-0.69264528060427555</v>
      </c>
      <c r="H478" s="16">
        <f t="shared" si="83"/>
        <v>-8.7438703304287824E-4</v>
      </c>
      <c r="I478" s="8">
        <f>F478*1000/$B$14*8.314*$B$25/$B$7</f>
        <v>1768766.1248442996</v>
      </c>
      <c r="J478" s="8">
        <f t="shared" si="84"/>
        <v>-11658488.16831504</v>
      </c>
      <c r="K478" s="8">
        <f t="shared" si="77"/>
        <v>-9889722.0434707403</v>
      </c>
      <c r="L478" s="8">
        <f t="shared" si="78"/>
        <v>-4100.5525382046762</v>
      </c>
      <c r="M478">
        <f t="shared" si="79"/>
        <v>-138.70393352746368</v>
      </c>
      <c r="N478" s="8">
        <f t="shared" si="80"/>
        <v>-1.2882265729682789</v>
      </c>
      <c r="O478" s="1">
        <f>J478*$B$7/G478/1000*$B$12/8.314</f>
        <v>293.15000000000003</v>
      </c>
      <c r="P478">
        <f>IF(F478&gt;0,I478*$B$7/F478/1000*$B$14/8.314,0)</f>
        <v>373.14999999999992</v>
      </c>
      <c r="Q478">
        <f t="shared" si="81"/>
        <v>286.74164447863762</v>
      </c>
    </row>
    <row r="479" spans="2:17" x14ac:dyDescent="0.25">
      <c r="B479">
        <v>434</v>
      </c>
      <c r="C479">
        <f t="shared" si="73"/>
        <v>217000</v>
      </c>
      <c r="D479" s="1">
        <f t="shared" si="74"/>
        <v>373.15</v>
      </c>
      <c r="E479" s="1">
        <f t="shared" si="75"/>
        <v>0.24840939299955692</v>
      </c>
      <c r="F479" s="16">
        <f t="shared" si="76"/>
        <v>5.1590607000443073E-2</v>
      </c>
      <c r="G479" s="16">
        <f t="shared" si="82"/>
        <v>0.69877396575959216</v>
      </c>
      <c r="H479" s="16">
        <f t="shared" si="83"/>
        <v>9.713372760520797E-4</v>
      </c>
      <c r="I479" s="8">
        <f>F479*1000/$B$14*8.314*$B$25/$B$7</f>
        <v>1776394.0622465957</v>
      </c>
      <c r="J479" s="8">
        <f t="shared" si="84"/>
        <v>11761645.159882575</v>
      </c>
      <c r="K479" s="8">
        <f t="shared" si="77"/>
        <v>13538039.222129172</v>
      </c>
      <c r="L479" s="8">
        <f t="shared" si="78"/>
        <v>4755.9100336895617</v>
      </c>
      <c r="M479">
        <f t="shared" si="79"/>
        <v>139.94906060712884</v>
      </c>
      <c r="N479" s="8">
        <f t="shared" si="80"/>
        <v>1.4941132022973111</v>
      </c>
      <c r="O479" s="1">
        <f>J479*$B$7/G479/1000*$B$12/8.314</f>
        <v>293.15000000000003</v>
      </c>
      <c r="P479">
        <f>IF(F479&gt;0,I479*$B$7/F479/1000*$B$14/8.314,0)</f>
        <v>373.15</v>
      </c>
      <c r="Q479">
        <f t="shared" si="81"/>
        <v>298.65032438878927</v>
      </c>
    </row>
    <row r="480" spans="2:17" x14ac:dyDescent="0.25">
      <c r="B480">
        <v>435</v>
      </c>
      <c r="C480">
        <f t="shared" si="73"/>
        <v>217500</v>
      </c>
      <c r="D480" s="1">
        <f t="shared" si="74"/>
        <v>373.15</v>
      </c>
      <c r="E480" s="1">
        <f t="shared" si="75"/>
        <v>0.24818785999113868</v>
      </c>
      <c r="F480" s="16">
        <f t="shared" si="76"/>
        <v>5.1812140008861307E-2</v>
      </c>
      <c r="G480" s="16">
        <f t="shared" si="82"/>
        <v>-0.69261289546012028</v>
      </c>
      <c r="H480" s="16">
        <f t="shared" si="83"/>
        <v>-8.8115270894875697E-4</v>
      </c>
      <c r="I480" s="8">
        <f>F480*1000/$B$14*8.314*$B$25/$B$7</f>
        <v>1784021.9996488905</v>
      </c>
      <c r="J480" s="8">
        <f t="shared" si="84"/>
        <v>-11657943.067048149</v>
      </c>
      <c r="K480" s="8">
        <f t="shared" si="77"/>
        <v>-9873921.0673992597</v>
      </c>
      <c r="L480" s="8">
        <f t="shared" si="78"/>
        <v>-4097.3082850823002</v>
      </c>
      <c r="M480">
        <f t="shared" si="79"/>
        <v>-138.6988096338138</v>
      </c>
      <c r="N480" s="8">
        <f t="shared" si="80"/>
        <v>-1.2872073607907148</v>
      </c>
      <c r="O480" s="1">
        <f>J480*$B$7/G480/1000*$B$12/8.314</f>
        <v>293.14999999999998</v>
      </c>
      <c r="P480">
        <f>IF(F480&gt;0,I480*$B$7/F480/1000*$B$14/8.314,0)</f>
        <v>373.14999999999992</v>
      </c>
      <c r="Q480">
        <f t="shared" si="81"/>
        <v>286.68157566459178</v>
      </c>
    </row>
    <row r="481" spans="2:17" x14ac:dyDescent="0.25">
      <c r="B481">
        <v>436</v>
      </c>
      <c r="C481">
        <f t="shared" si="73"/>
        <v>218000</v>
      </c>
      <c r="D481" s="1">
        <f t="shared" si="74"/>
        <v>373.15</v>
      </c>
      <c r="E481" s="1">
        <f t="shared" si="75"/>
        <v>0.24796632698272042</v>
      </c>
      <c r="F481" s="16">
        <f t="shared" si="76"/>
        <v>5.2033673017279569E-2</v>
      </c>
      <c r="G481" s="16">
        <f t="shared" si="82"/>
        <v>0.69867200804628538</v>
      </c>
      <c r="H481" s="16">
        <f t="shared" si="83"/>
        <v>9.7590443400829424E-4</v>
      </c>
      <c r="I481" s="8">
        <f>F481*1000/$B$14*8.314*$B$25/$B$7</f>
        <v>1791649.9370511866</v>
      </c>
      <c r="J481" s="8">
        <f t="shared" si="84"/>
        <v>11759929.024903325</v>
      </c>
      <c r="K481" s="8">
        <f t="shared" si="77"/>
        <v>13551578.961954512</v>
      </c>
      <c r="L481" s="8">
        <f t="shared" si="78"/>
        <v>4758.3053821221019</v>
      </c>
      <c r="M481">
        <f t="shared" si="79"/>
        <v>139.92958249605874</v>
      </c>
      <c r="N481" s="8">
        <f t="shared" si="80"/>
        <v>1.4948657232011568</v>
      </c>
      <c r="O481" s="1">
        <f>J481*$B$7/G481/1000*$B$12/8.314</f>
        <v>293.14999999999998</v>
      </c>
      <c r="P481">
        <f>IF(F481&gt;0,I481*$B$7/F481/1000*$B$14/8.314,0)</f>
        <v>373.15</v>
      </c>
      <c r="Q481">
        <f t="shared" si="81"/>
        <v>298.69504108119287</v>
      </c>
    </row>
    <row r="482" spans="2:17" x14ac:dyDescent="0.25">
      <c r="B482">
        <v>437</v>
      </c>
      <c r="C482">
        <f t="shared" si="73"/>
        <v>218500</v>
      </c>
      <c r="D482" s="1">
        <f t="shared" si="74"/>
        <v>373.15</v>
      </c>
      <c r="E482" s="1">
        <f t="shared" si="75"/>
        <v>0.24774479397430216</v>
      </c>
      <c r="F482" s="16">
        <f t="shared" si="76"/>
        <v>5.2255206025697831E-2</v>
      </c>
      <c r="G482" s="16">
        <f t="shared" si="82"/>
        <v>-0.69258006707965203</v>
      </c>
      <c r="H482" s="16">
        <f t="shared" si="83"/>
        <v>-8.8767717236208632E-4</v>
      </c>
      <c r="I482" s="8">
        <f>F482*1000/$B$14*8.314*$B$25/$B$7</f>
        <v>1799277.8744534822</v>
      </c>
      <c r="J482" s="8">
        <f t="shared" si="84"/>
        <v>-11657390.505302634</v>
      </c>
      <c r="K482" s="8">
        <f t="shared" si="77"/>
        <v>-9858112.6308491528</v>
      </c>
      <c r="L482" s="8">
        <f t="shared" si="78"/>
        <v>-4094.0599275144868</v>
      </c>
      <c r="M482">
        <f t="shared" si="79"/>
        <v>-138.69354885040281</v>
      </c>
      <c r="N482" s="8">
        <f t="shared" si="80"/>
        <v>-1.2861868591635872</v>
      </c>
      <c r="O482" s="1">
        <f>J482*$B$7/G482/1000*$B$12/8.314</f>
        <v>293.15000000000003</v>
      </c>
      <c r="P482">
        <f>IF(F482&gt;0,I482*$B$7/F482/1000*$B$14/8.314,0)</f>
        <v>373.14999999999992</v>
      </c>
      <c r="Q482">
        <f t="shared" si="81"/>
        <v>286.62141312743194</v>
      </c>
    </row>
    <row r="483" spans="2:17" x14ac:dyDescent="0.25">
      <c r="B483">
        <v>438</v>
      </c>
      <c r="C483">
        <f t="shared" si="73"/>
        <v>219000</v>
      </c>
      <c r="D483" s="1">
        <f t="shared" si="74"/>
        <v>373.15</v>
      </c>
      <c r="E483" s="1">
        <f t="shared" si="75"/>
        <v>0.2475232609658839</v>
      </c>
      <c r="F483" s="16">
        <f t="shared" si="76"/>
        <v>5.2476739034116093E-2</v>
      </c>
      <c r="G483" s="16">
        <f t="shared" si="82"/>
        <v>0.69856907513899702</v>
      </c>
      <c r="H483" s="16">
        <f t="shared" si="83"/>
        <v>9.8024634770583347E-4</v>
      </c>
      <c r="I483" s="8">
        <f>F483*1000/$B$14*8.314*$B$25/$B$7</f>
        <v>1806905.8118557783</v>
      </c>
      <c r="J483" s="8">
        <f t="shared" si="84"/>
        <v>11758196.475623982</v>
      </c>
      <c r="K483" s="8">
        <f t="shared" si="77"/>
        <v>13565102.28747976</v>
      </c>
      <c r="L483" s="8">
        <f t="shared" si="78"/>
        <v>4760.696623630105</v>
      </c>
      <c r="M483">
        <f t="shared" si="79"/>
        <v>139.90986429734059</v>
      </c>
      <c r="N483" s="8">
        <f t="shared" si="80"/>
        <v>1.4956169538766071</v>
      </c>
      <c r="O483" s="1">
        <f>J483*$B$7/G483/1000*$B$12/8.314</f>
        <v>293.14999999999998</v>
      </c>
      <c r="P483">
        <f>IF(F483&gt;0,I483*$B$7/F483/1000*$B$14/8.314,0)</f>
        <v>373.15</v>
      </c>
      <c r="Q483">
        <f t="shared" si="81"/>
        <v>298.73972441295257</v>
      </c>
    </row>
    <row r="484" spans="2:17" x14ac:dyDescent="0.25">
      <c r="B484">
        <v>439</v>
      </c>
      <c r="C484">
        <f t="shared" si="73"/>
        <v>219500</v>
      </c>
      <c r="D484" s="1">
        <f t="shared" si="74"/>
        <v>373.15</v>
      </c>
      <c r="E484" s="1">
        <f t="shared" si="75"/>
        <v>0.24730172795746566</v>
      </c>
      <c r="F484" s="16">
        <f t="shared" si="76"/>
        <v>5.2698272042534328E-2</v>
      </c>
      <c r="G484" s="16">
        <f t="shared" si="82"/>
        <v>-0.69254679624373727</v>
      </c>
      <c r="H484" s="16">
        <f t="shared" si="83"/>
        <v>-8.9396001717519796E-4</v>
      </c>
      <c r="I484" s="8">
        <f>F484*1000/$B$14*8.314*$B$25/$B$7</f>
        <v>1814533.7492580728</v>
      </c>
      <c r="J484" s="8">
        <f t="shared" si="84"/>
        <v>-11656830.496221907</v>
      </c>
      <c r="K484" s="8">
        <f t="shared" si="77"/>
        <v>-9842296.7469638344</v>
      </c>
      <c r="L484" s="8">
        <f t="shared" si="78"/>
        <v>-4090.8074584276346</v>
      </c>
      <c r="M484">
        <f t="shared" si="79"/>
        <v>-138.68815125218251</v>
      </c>
      <c r="N484" s="8">
        <f t="shared" si="80"/>
        <v>-1.285165065864659</v>
      </c>
      <c r="O484" s="1">
        <f>J484*$B$7/G484/1000*$B$12/8.314</f>
        <v>293.15000000000003</v>
      </c>
      <c r="P484">
        <f>IF(F484&gt;0,I484*$B$7/F484/1000*$B$14/8.314,0)</f>
        <v>373.14999999999992</v>
      </c>
      <c r="Q484">
        <f t="shared" si="81"/>
        <v>286.56115654104872</v>
      </c>
    </row>
    <row r="485" spans="2:17" x14ac:dyDescent="0.25">
      <c r="B485">
        <v>440</v>
      </c>
      <c r="C485">
        <f t="shared" si="73"/>
        <v>220000</v>
      </c>
      <c r="D485" s="1">
        <f t="shared" si="74"/>
        <v>373.15</v>
      </c>
      <c r="E485" s="1">
        <f t="shared" si="75"/>
        <v>0.2470801949490474</v>
      </c>
      <c r="F485" s="16">
        <f t="shared" si="76"/>
        <v>5.291980505095259E-2</v>
      </c>
      <c r="G485" s="16">
        <f t="shared" si="82"/>
        <v>0.69846516259461033</v>
      </c>
      <c r="H485" s="16">
        <f t="shared" si="83"/>
        <v>9.8436367448501844E-4</v>
      </c>
      <c r="I485" s="8">
        <f>F485*1000/$B$14*8.314*$B$25/$B$7</f>
        <v>1822161.6866603689</v>
      </c>
      <c r="J485" s="8">
        <f t="shared" si="84"/>
        <v>11756447.437258752</v>
      </c>
      <c r="K485" s="8">
        <f t="shared" si="77"/>
        <v>13578609.123919122</v>
      </c>
      <c r="L485" s="8">
        <f t="shared" si="78"/>
        <v>4763.0837511851114</v>
      </c>
      <c r="M485">
        <f t="shared" si="79"/>
        <v>139.88990525381908</v>
      </c>
      <c r="N485" s="8">
        <f t="shared" si="80"/>
        <v>1.4963668921156059</v>
      </c>
      <c r="O485" s="1">
        <f>J485*$B$7/G485/1000*$B$12/8.314</f>
        <v>293.14999999999992</v>
      </c>
      <c r="P485">
        <f>IF(F485&gt;0,I485*$B$7/F485/1000*$B$14/8.314,0)</f>
        <v>373.15</v>
      </c>
      <c r="Q485">
        <f t="shared" si="81"/>
        <v>298.78437463666847</v>
      </c>
    </row>
    <row r="486" spans="2:17" x14ac:dyDescent="0.25">
      <c r="B486">
        <v>441</v>
      </c>
      <c r="C486">
        <f t="shared" si="73"/>
        <v>220500</v>
      </c>
      <c r="D486" s="1">
        <f t="shared" si="74"/>
        <v>373.15</v>
      </c>
      <c r="E486" s="1">
        <f t="shared" si="75"/>
        <v>0.24685866194062914</v>
      </c>
      <c r="F486" s="16">
        <f t="shared" si="76"/>
        <v>5.3141338059370852E-2</v>
      </c>
      <c r="G486" s="16">
        <f t="shared" si="82"/>
        <v>-0.69251308371991072</v>
      </c>
      <c r="H486" s="16">
        <f t="shared" si="83"/>
        <v>-9.0000110811754019E-4</v>
      </c>
      <c r="I486" s="8">
        <f>F486*1000/$B$14*8.314*$B$25/$B$7</f>
        <v>1829789.6240626648</v>
      </c>
      <c r="J486" s="8">
        <f t="shared" si="84"/>
        <v>-11656263.05272498</v>
      </c>
      <c r="K486" s="8">
        <f t="shared" si="77"/>
        <v>-9826473.428662315</v>
      </c>
      <c r="L486" s="8">
        <f t="shared" si="78"/>
        <v>-4087.5508706670357</v>
      </c>
      <c r="M486">
        <f t="shared" si="79"/>
        <v>-138.68261696560563</v>
      </c>
      <c r="N486" s="8">
        <f t="shared" si="80"/>
        <v>-1.2841419786462123</v>
      </c>
      <c r="O486" s="1">
        <f>J486*$B$7/G486/1000*$B$12/8.314</f>
        <v>293.15000000000003</v>
      </c>
      <c r="P486">
        <f>IF(F486&gt;0,I486*$B$7/F486/1000*$B$14/8.314,0)</f>
        <v>373.15</v>
      </c>
      <c r="Q486">
        <f t="shared" si="81"/>
        <v>286.50080557812635</v>
      </c>
    </row>
    <row r="487" spans="2:17" x14ac:dyDescent="0.25">
      <c r="B487">
        <v>442</v>
      </c>
      <c r="C487">
        <f t="shared" si="73"/>
        <v>221000</v>
      </c>
      <c r="D487" s="1">
        <f t="shared" si="74"/>
        <v>373.15</v>
      </c>
      <c r="E487" s="1">
        <f t="shared" si="75"/>
        <v>0.2466371289322109</v>
      </c>
      <c r="F487" s="16">
        <f t="shared" si="76"/>
        <v>5.3362871067789086E-2</v>
      </c>
      <c r="G487" s="16">
        <f t="shared" si="82"/>
        <v>0.69836026594265355</v>
      </c>
      <c r="H487" s="16">
        <f t="shared" si="83"/>
        <v>9.8825730403095946E-4</v>
      </c>
      <c r="I487" s="8">
        <f>F487*1000/$B$14*8.314*$B$25/$B$7</f>
        <v>1837417.5614649598</v>
      </c>
      <c r="J487" s="8">
        <f t="shared" si="84"/>
        <v>11754681.834561413</v>
      </c>
      <c r="K487" s="8">
        <f t="shared" si="77"/>
        <v>13592099.396026373</v>
      </c>
      <c r="L487" s="8">
        <f t="shared" si="78"/>
        <v>4765.4667576807888</v>
      </c>
      <c r="M487">
        <f t="shared" si="79"/>
        <v>139.86970464933691</v>
      </c>
      <c r="N487" s="8">
        <f t="shared" si="80"/>
        <v>1.4971155356856336</v>
      </c>
      <c r="O487" s="1">
        <f>J487*$B$7/G487/1000*$B$12/8.314</f>
        <v>293.14999999999992</v>
      </c>
      <c r="P487">
        <f>IF(F487&gt;0,I487*$B$7/F487/1000*$B$14/8.314,0)</f>
        <v>373.15</v>
      </c>
      <c r="Q487">
        <f t="shared" si="81"/>
        <v>298.82899200548854</v>
      </c>
    </row>
    <row r="488" spans="2:17" x14ac:dyDescent="0.25">
      <c r="B488">
        <v>443</v>
      </c>
      <c r="C488">
        <f t="shared" si="73"/>
        <v>221500</v>
      </c>
      <c r="D488" s="1">
        <f t="shared" si="74"/>
        <v>373.15</v>
      </c>
      <c r="E488" s="1">
        <f t="shared" si="75"/>
        <v>0.24641559592379264</v>
      </c>
      <c r="F488" s="16">
        <f t="shared" si="76"/>
        <v>5.3584404076207348E-2</v>
      </c>
      <c r="G488" s="16">
        <f t="shared" si="82"/>
        <v>-0.69247893026233598</v>
      </c>
      <c r="H488" s="16">
        <f t="shared" si="83"/>
        <v>-9.0580057526852553E-4</v>
      </c>
      <c r="I488" s="8">
        <f>F488*1000/$B$14*8.314*$B$25/$B$7</f>
        <v>1845045.4988672554</v>
      </c>
      <c r="J488" s="8">
        <f t="shared" si="84"/>
        <v>-11655688.187505808</v>
      </c>
      <c r="K488" s="8">
        <f t="shared" si="77"/>
        <v>-9810642.688638553</v>
      </c>
      <c r="L488" s="8">
        <f t="shared" si="78"/>
        <v>-4084.2901569963437</v>
      </c>
      <c r="M488">
        <f t="shared" si="79"/>
        <v>-138.6769461675209</v>
      </c>
      <c r="N488" s="8">
        <f t="shared" si="80"/>
        <v>-1.2831175952348817</v>
      </c>
      <c r="O488" s="1">
        <f>J488*$B$7/G488/1000*$B$12/8.314</f>
        <v>293.15000000000003</v>
      </c>
      <c r="P488">
        <f>IF(F488&gt;0,I488*$B$7/F488/1000*$B$14/8.314,0)</f>
        <v>373.15</v>
      </c>
      <c r="Q488">
        <f t="shared" si="81"/>
        <v>286.44035991013061</v>
      </c>
    </row>
    <row r="489" spans="2:17" x14ac:dyDescent="0.25">
      <c r="B489">
        <v>444</v>
      </c>
      <c r="C489">
        <f t="shared" si="73"/>
        <v>222000</v>
      </c>
      <c r="D489" s="1">
        <f t="shared" si="74"/>
        <v>373.15</v>
      </c>
      <c r="E489" s="1">
        <f t="shared" si="75"/>
        <v>0.24619406291537438</v>
      </c>
      <c r="F489" s="16">
        <f t="shared" si="76"/>
        <v>5.380593708462561E-2</v>
      </c>
      <c r="G489" s="16">
        <f t="shared" si="82"/>
        <v>0.69825438068510604</v>
      </c>
      <c r="H489" s="16">
        <f t="shared" si="83"/>
        <v>9.9192835182382311E-4</v>
      </c>
      <c r="I489" s="8">
        <f>F489*1000/$B$14*8.314*$B$25/$B$7</f>
        <v>1852673.4362695515</v>
      </c>
      <c r="J489" s="8">
        <f t="shared" si="84"/>
        <v>11752899.591822045</v>
      </c>
      <c r="K489" s="8">
        <f t="shared" si="77"/>
        <v>13605573.028091596</v>
      </c>
      <c r="L489" s="8">
        <f t="shared" si="78"/>
        <v>4767.8456359324873</v>
      </c>
      <c r="M489">
        <f t="shared" si="79"/>
        <v>139.84926180738597</v>
      </c>
      <c r="N489" s="8">
        <f t="shared" si="80"/>
        <v>1.4978628823295657</v>
      </c>
      <c r="O489" s="1">
        <f>J489*$B$7/G489/1000*$B$12/8.314</f>
        <v>293.15000000000003</v>
      </c>
      <c r="P489">
        <f>IF(F489&gt;0,I489*$B$7/F489/1000*$B$14/8.314,0)</f>
        <v>373.15</v>
      </c>
      <c r="Q489">
        <f t="shared" si="81"/>
        <v>298.87357677311735</v>
      </c>
    </row>
    <row r="490" spans="2:17" x14ac:dyDescent="0.25">
      <c r="B490">
        <v>445</v>
      </c>
      <c r="C490">
        <f t="shared" si="73"/>
        <v>222500</v>
      </c>
      <c r="D490" s="1">
        <f t="shared" si="74"/>
        <v>373.15</v>
      </c>
      <c r="E490" s="1">
        <f t="shared" si="75"/>
        <v>0.24597252990695612</v>
      </c>
      <c r="F490" s="16">
        <f t="shared" si="76"/>
        <v>5.4027470093043872E-2</v>
      </c>
      <c r="G490" s="16">
        <f t="shared" si="82"/>
        <v>-0.69244433661175941</v>
      </c>
      <c r="H490" s="16">
        <f t="shared" si="83"/>
        <v>-9.1135880816695103E-4</v>
      </c>
      <c r="I490" s="8">
        <f>F490*1000/$B$14*8.314*$B$25/$B$7</f>
        <v>1860301.3736718472</v>
      </c>
      <c r="J490" s="8">
        <f t="shared" si="84"/>
        <v>-11655105.913032511</v>
      </c>
      <c r="K490" s="8">
        <f t="shared" si="77"/>
        <v>-9794804.5393606648</v>
      </c>
      <c r="L490" s="8">
        <f t="shared" si="78"/>
        <v>-4081.0253100970117</v>
      </c>
      <c r="M490">
        <f t="shared" si="79"/>
        <v>-138.67113908398528</v>
      </c>
      <c r="N490" s="8">
        <f t="shared" si="80"/>
        <v>-1.2820919133314779</v>
      </c>
      <c r="O490" s="1">
        <f>J490*$B$7/G490/1000*$B$12/8.314</f>
        <v>293.15000000000003</v>
      </c>
      <c r="P490">
        <f>IF(F490&gt;0,I490*$B$7/F490/1000*$B$14/8.314,0)</f>
        <v>373.15</v>
      </c>
      <c r="Q490">
        <f t="shared" si="81"/>
        <v>286.37981920729567</v>
      </c>
    </row>
    <row r="491" spans="2:17" x14ac:dyDescent="0.25">
      <c r="B491">
        <v>446</v>
      </c>
      <c r="C491">
        <f t="shared" si="73"/>
        <v>223000</v>
      </c>
      <c r="D491" s="1">
        <f t="shared" si="74"/>
        <v>373.15</v>
      </c>
      <c r="E491" s="1">
        <f t="shared" si="75"/>
        <v>0.24575099689853785</v>
      </c>
      <c r="F491" s="16">
        <f t="shared" si="76"/>
        <v>5.4249003101462134E-2</v>
      </c>
      <c r="G491" s="16">
        <f t="shared" si="82"/>
        <v>0.69814750229619782</v>
      </c>
      <c r="H491" s="16">
        <f t="shared" si="83"/>
        <v>9.9537815229586851E-4</v>
      </c>
      <c r="I491" s="8">
        <f>F491*1000/$B$14*8.314*$B$25/$B$7</f>
        <v>1867929.3110741433</v>
      </c>
      <c r="J491" s="8">
        <f t="shared" si="84"/>
        <v>11751100.632863645</v>
      </c>
      <c r="K491" s="8">
        <f t="shared" si="77"/>
        <v>13619029.943937788</v>
      </c>
      <c r="L491" s="8">
        <f t="shared" si="78"/>
        <v>4770.2203786767805</v>
      </c>
      <c r="M491">
        <f t="shared" si="79"/>
        <v>139.82857608969874</v>
      </c>
      <c r="N491" s="8">
        <f t="shared" si="80"/>
        <v>1.4986089297655294</v>
      </c>
      <c r="O491" s="1">
        <f>J491*$B$7/G491/1000*$B$12/8.314</f>
        <v>293.14999999999998</v>
      </c>
      <c r="P491">
        <f>IF(F491&gt;0,I491*$B$7/F491/1000*$B$14/8.314,0)</f>
        <v>373.15000000000003</v>
      </c>
      <c r="Q491">
        <f t="shared" si="81"/>
        <v>298.91812919382602</v>
      </c>
    </row>
    <row r="492" spans="2:17" x14ac:dyDescent="0.25">
      <c r="B492">
        <v>447</v>
      </c>
      <c r="C492">
        <f t="shared" si="73"/>
        <v>223500</v>
      </c>
      <c r="D492" s="1">
        <f t="shared" si="74"/>
        <v>373.15</v>
      </c>
      <c r="E492" s="1">
        <f t="shared" si="75"/>
        <v>0.24552946389011962</v>
      </c>
      <c r="F492" s="16">
        <f t="shared" si="76"/>
        <v>5.4470536109880369E-2</v>
      </c>
      <c r="G492" s="16">
        <f t="shared" si="82"/>
        <v>-0.69240930349546881</v>
      </c>
      <c r="H492" s="16">
        <f t="shared" si="83"/>
        <v>-9.1667644954261662E-4</v>
      </c>
      <c r="I492" s="8">
        <f>F492*1000/$B$14*8.314*$B$25/$B$7</f>
        <v>1875557.248476438</v>
      </c>
      <c r="J492" s="8">
        <f t="shared" si="84"/>
        <v>-11654516.241546672</v>
      </c>
      <c r="K492" s="8">
        <f t="shared" si="77"/>
        <v>-9778958.9930702336</v>
      </c>
      <c r="L492" s="8">
        <f t="shared" si="78"/>
        <v>-4077.7563225677491</v>
      </c>
      <c r="M492">
        <f t="shared" si="79"/>
        <v>-138.66519598900229</v>
      </c>
      <c r="N492" s="8">
        <f t="shared" si="80"/>
        <v>-1.2810649306108171</v>
      </c>
      <c r="O492" s="1">
        <f>J492*$B$7/G492/1000*$B$12/8.314</f>
        <v>293.15000000000003</v>
      </c>
      <c r="P492">
        <f>IF(F492&gt;0,I492*$B$7/F492/1000*$B$14/8.314,0)</f>
        <v>373.15</v>
      </c>
      <c r="Q492">
        <f t="shared" si="81"/>
        <v>286.31918313861223</v>
      </c>
    </row>
    <row r="493" spans="2:17" x14ac:dyDescent="0.25">
      <c r="B493">
        <v>448</v>
      </c>
      <c r="C493">
        <f t="shared" si="73"/>
        <v>224000</v>
      </c>
      <c r="D493" s="1">
        <f t="shared" si="74"/>
        <v>373.15</v>
      </c>
      <c r="E493" s="1">
        <f t="shared" si="75"/>
        <v>0.24530793088170136</v>
      </c>
      <c r="F493" s="16">
        <f t="shared" si="76"/>
        <v>5.4692069118298631E-2</v>
      </c>
      <c r="G493" s="16">
        <f t="shared" si="82"/>
        <v>0.69803962622221039</v>
      </c>
      <c r="H493" s="16">
        <f t="shared" si="83"/>
        <v>9.9860825172150974E-4</v>
      </c>
      <c r="I493" s="8">
        <f>F493*1000/$B$14*8.314*$B$25/$B$7</f>
        <v>1883185.1858787341</v>
      </c>
      <c r="J493" s="8">
        <f t="shared" si="84"/>
        <v>11749284.8810388</v>
      </c>
      <c r="K493" s="8">
        <f t="shared" si="77"/>
        <v>13632470.066917535</v>
      </c>
      <c r="L493" s="8">
        <f t="shared" si="78"/>
        <v>4772.5909785710064</v>
      </c>
      <c r="M493">
        <f t="shared" si="79"/>
        <v>139.80764689478636</v>
      </c>
      <c r="N493" s="8">
        <f t="shared" si="80"/>
        <v>1.4993536756867596</v>
      </c>
      <c r="O493" s="1">
        <f>J493*$B$7/G493/1000*$B$12/8.314</f>
        <v>293.14999999999998</v>
      </c>
      <c r="P493">
        <f>IF(F493&gt;0,I493*$B$7/F493/1000*$B$14/8.314,0)</f>
        <v>373.15000000000003</v>
      </c>
      <c r="Q493">
        <f t="shared" si="81"/>
        <v>298.96264952246315</v>
      </c>
    </row>
    <row r="494" spans="2:17" x14ac:dyDescent="0.25">
      <c r="B494">
        <v>449</v>
      </c>
      <c r="C494">
        <f t="shared" ref="C494:C506" si="85">$B$2*B494</f>
        <v>224500</v>
      </c>
      <c r="D494" s="1">
        <f t="shared" ref="D494:D506" si="86">IF(B494&lt;$B$27,$B$10+C494/$B$4/$B$8,$B$25)</f>
        <v>373.15</v>
      </c>
      <c r="E494" s="1">
        <f t="shared" ref="E494:E506" si="87">IF(B494&lt;$B$27,$B$8,$B$8-(C494-$B$8*$B$4*($B$25-$B$10))/$B$5)</f>
        <v>0.24508639787328312</v>
      </c>
      <c r="F494" s="16">
        <f t="shared" ref="F494:F506" si="88">$B$8-E494</f>
        <v>5.4913602126716865E-2</v>
      </c>
      <c r="G494" s="16">
        <f t="shared" si="82"/>
        <v>-0.69237383162724919</v>
      </c>
      <c r="H494" s="16">
        <f t="shared" si="83"/>
        <v>-9.217543886963428E-4</v>
      </c>
      <c r="I494" s="8">
        <f>F494*1000/$B$14*8.314*$B$25/$B$7</f>
        <v>1890813.1232810286</v>
      </c>
      <c r="J494" s="8">
        <f t="shared" si="84"/>
        <v>-11653919.185062598</v>
      </c>
      <c r="K494" s="8">
        <f t="shared" ref="K494:K506" si="89">J494+I494</f>
        <v>-9763106.0617815703</v>
      </c>
      <c r="L494" s="8">
        <f t="shared" ref="L494:L506" si="90">IF((K494/$B$15-$B$11/$B$15)&gt;=0,SQRT(2 * (K494/$B$15-$B$11/$B$15)),-SQRT(-2 * (K494/$B$15-$B$11/$B$15)))</f>
        <v>-4074.4831869239588</v>
      </c>
      <c r="M494">
        <f t="shared" ref="M494:M506" si="91">(G494+H494)/$B$7</f>
        <v>-138.65911720318911</v>
      </c>
      <c r="N494" s="8">
        <f t="shared" ref="N494:N506" si="92">$B$13*L494</f>
        <v>-1.2800366447215437</v>
      </c>
      <c r="O494" s="1">
        <f>J494*$B$7/G494/1000*$B$12/8.314</f>
        <v>293.14999999999998</v>
      </c>
      <c r="P494">
        <f>IF(F494&gt;0,I494*$B$7/F494/1000*$B$14/8.314,0)</f>
        <v>373.15</v>
      </c>
      <c r="Q494">
        <f t="shared" ref="Q494:Q506" si="93">(G494*O494+P494*F494)/(F494+G494)</f>
        <v>286.25845137181426</v>
      </c>
    </row>
    <row r="495" spans="2:17" x14ac:dyDescent="0.25">
      <c r="B495">
        <v>450</v>
      </c>
      <c r="C495">
        <f t="shared" si="85"/>
        <v>225000</v>
      </c>
      <c r="D495" s="1">
        <f t="shared" si="86"/>
        <v>373.15</v>
      </c>
      <c r="E495" s="1">
        <f t="shared" si="87"/>
        <v>0.24486486486486486</v>
      </c>
      <c r="F495" s="16">
        <f t="shared" si="88"/>
        <v>5.5135135135135127E-2</v>
      </c>
      <c r="G495" s="16">
        <f t="shared" ref="G495:G506" si="94">G494-N494*G494/(G494+F494)</f>
        <v>0.69793074788127218</v>
      </c>
      <c r="H495" s="16">
        <f t="shared" ref="H495:H506" si="95">H494-H494/(H494+G494)*N494+F495-F494</f>
        <v>1.0016204008653079E-3</v>
      </c>
      <c r="I495" s="8">
        <f>F495*1000/$B$14*8.314*$B$25/$B$7</f>
        <v>1898441.0606833247</v>
      </c>
      <c r="J495" s="8">
        <f t="shared" ref="J495:J506" si="96">G495*1000/$B$12*8.314*$B$10/$B$7</f>
        <v>11747452.259226225</v>
      </c>
      <c r="K495" s="8">
        <f t="shared" si="89"/>
        <v>13645893.31990955</v>
      </c>
      <c r="L495" s="8">
        <f t="shared" si="90"/>
        <v>4774.9574281927962</v>
      </c>
      <c r="M495">
        <f t="shared" si="91"/>
        <v>139.78647365642749</v>
      </c>
      <c r="N495" s="8">
        <f t="shared" si="92"/>
        <v>1.5000971177614502</v>
      </c>
      <c r="O495" s="1">
        <f>J495*$B$7/G495/1000*$B$12/8.314</f>
        <v>293.14999999999998</v>
      </c>
      <c r="P495">
        <f>IF(F495&gt;0,I495*$B$7/F495/1000*$B$14/8.314,0)</f>
        <v>373.15</v>
      </c>
      <c r="Q495">
        <f t="shared" si="93"/>
        <v>299.00713801446335</v>
      </c>
    </row>
    <row r="496" spans="2:17" x14ac:dyDescent="0.25">
      <c r="B496">
        <v>451</v>
      </c>
      <c r="C496">
        <f t="shared" si="85"/>
        <v>225500</v>
      </c>
      <c r="D496" s="1">
        <f t="shared" si="86"/>
        <v>373.15</v>
      </c>
      <c r="E496" s="1">
        <f t="shared" si="87"/>
        <v>0.2446433318564466</v>
      </c>
      <c r="F496" s="16">
        <f t="shared" si="88"/>
        <v>5.5356668143553389E-2</v>
      </c>
      <c r="G496" s="16">
        <f t="shared" si="94"/>
        <v>-0.69233792170733421</v>
      </c>
      <c r="H496" s="16">
        <f t="shared" si="95"/>
        <v>-9.2659375455445003E-4</v>
      </c>
      <c r="I496" s="8">
        <f>F496*1000/$B$14*8.314*$B$25/$B$7</f>
        <v>1906068.9980856203</v>
      </c>
      <c r="J496" s="8">
        <f t="shared" si="96"/>
        <v>-11653314.75536651</v>
      </c>
      <c r="K496" s="8">
        <f t="shared" si="89"/>
        <v>-9747245.7572808899</v>
      </c>
      <c r="L496" s="8">
        <f t="shared" si="90"/>
        <v>-4071.2058955971602</v>
      </c>
      <c r="M496">
        <f t="shared" si="91"/>
        <v>-138.65290309237773</v>
      </c>
      <c r="N496" s="8">
        <f t="shared" si="92"/>
        <v>-1.2790070532859492</v>
      </c>
      <c r="O496" s="1">
        <f>J496*$B$7/G496/1000*$B$12/8.314</f>
        <v>293.14999999999998</v>
      </c>
      <c r="P496">
        <f>IF(F496&gt;0,I496*$B$7/F496/1000*$B$14/8.314,0)</f>
        <v>373.15</v>
      </c>
      <c r="Q496">
        <f t="shared" si="93"/>
        <v>286.19762357336646</v>
      </c>
    </row>
    <row r="497" spans="2:17" x14ac:dyDescent="0.25">
      <c r="B497">
        <v>452</v>
      </c>
      <c r="C497">
        <f t="shared" si="85"/>
        <v>226000</v>
      </c>
      <c r="D497" s="1">
        <f t="shared" si="86"/>
        <v>373.15</v>
      </c>
      <c r="E497" s="1">
        <f t="shared" si="87"/>
        <v>0.24442179884802834</v>
      </c>
      <c r="F497" s="16">
        <f t="shared" si="88"/>
        <v>5.5578201151971651E-2</v>
      </c>
      <c r="G497" s="16">
        <f t="shared" si="94"/>
        <v>0.6978208626631548</v>
      </c>
      <c r="H497" s="16">
        <f t="shared" si="95"/>
        <v>1.0044165474135391E-3</v>
      </c>
      <c r="I497" s="8">
        <f>F497*1000/$B$14*8.314*$B$25/$B$7</f>
        <v>1913696.9354879165</v>
      </c>
      <c r="J497" s="8">
        <f t="shared" si="96"/>
        <v>11745602.68982733</v>
      </c>
      <c r="K497" s="8">
        <f t="shared" si="89"/>
        <v>13659299.625315247</v>
      </c>
      <c r="L497" s="8">
        <f t="shared" si="90"/>
        <v>4777.3197200395989</v>
      </c>
      <c r="M497">
        <f t="shared" si="91"/>
        <v>139.76505584211367</v>
      </c>
      <c r="N497" s="8">
        <f t="shared" si="92"/>
        <v>1.5008392536326052</v>
      </c>
      <c r="O497" s="1">
        <f>J497*$B$7/G497/1000*$B$12/8.314</f>
        <v>293.15000000000003</v>
      </c>
      <c r="P497">
        <f>IF(F497&gt;0,I497*$B$7/F497/1000*$B$14/8.314,0)</f>
        <v>373.15000000000003</v>
      </c>
      <c r="Q497">
        <f t="shared" si="93"/>
        <v>299.05159492585835</v>
      </c>
    </row>
    <row r="498" spans="2:17" x14ac:dyDescent="0.25">
      <c r="B498">
        <v>453</v>
      </c>
      <c r="C498">
        <f t="shared" si="85"/>
        <v>226500</v>
      </c>
      <c r="D498" s="1">
        <f t="shared" si="86"/>
        <v>373.15</v>
      </c>
      <c r="E498" s="1">
        <f t="shared" si="87"/>
        <v>0.24420026583961008</v>
      </c>
      <c r="F498" s="16">
        <f t="shared" si="88"/>
        <v>5.5799734160389913E-2</v>
      </c>
      <c r="G498" s="16">
        <f t="shared" si="94"/>
        <v>-0.69230157442236151</v>
      </c>
      <c r="H498" s="16">
        <f t="shared" si="95"/>
        <v>-9.311959084240054E-4</v>
      </c>
      <c r="I498" s="8">
        <f>F498*1000/$B$14*8.314*$B$25/$B$7</f>
        <v>1921324.8728902119</v>
      </c>
      <c r="J498" s="8">
        <f t="shared" si="96"/>
        <v>-11652702.964015769</v>
      </c>
      <c r="K498" s="8">
        <f t="shared" si="89"/>
        <v>-9731378.0911255572</v>
      </c>
      <c r="L498" s="8">
        <f t="shared" si="90"/>
        <v>-4067.9244409344155</v>
      </c>
      <c r="M498">
        <f t="shared" si="91"/>
        <v>-138.64655406615711</v>
      </c>
      <c r="N498" s="8">
        <f t="shared" si="92"/>
        <v>-1.2779761538997927</v>
      </c>
      <c r="O498" s="1">
        <f>J498*$B$7/G498/1000*$B$12/8.314</f>
        <v>293.14999999999998</v>
      </c>
      <c r="P498">
        <f>IF(F498&gt;0,I498*$B$7/F498/1000*$B$14/8.314,0)</f>
        <v>373.14999999999992</v>
      </c>
      <c r="Q498">
        <f t="shared" si="93"/>
        <v>286.13669940845119</v>
      </c>
    </row>
    <row r="499" spans="2:17" x14ac:dyDescent="0.25">
      <c r="B499">
        <v>454</v>
      </c>
      <c r="C499">
        <f t="shared" si="85"/>
        <v>227000</v>
      </c>
      <c r="D499" s="1">
        <f t="shared" si="86"/>
        <v>373.15</v>
      </c>
      <c r="E499" s="1">
        <f t="shared" si="87"/>
        <v>0.24397873283119184</v>
      </c>
      <c r="F499" s="16">
        <f t="shared" si="88"/>
        <v>5.6021267168808148E-2</v>
      </c>
      <c r="G499" s="16">
        <f t="shared" si="94"/>
        <v>0.69770996592906487</v>
      </c>
      <c r="H499" s="16">
        <f t="shared" si="95"/>
        <v>1.0069988282144435E-3</v>
      </c>
      <c r="I499" s="8">
        <f>F499*1000/$B$14*8.314*$B$25/$B$7</f>
        <v>1928952.8102925066</v>
      </c>
      <c r="J499" s="8">
        <f t="shared" si="96"/>
        <v>11743736.094762733</v>
      </c>
      <c r="K499" s="8">
        <f t="shared" si="89"/>
        <v>13672688.90505524</v>
      </c>
      <c r="L499" s="8">
        <f t="shared" si="90"/>
        <v>4779.6778465281996</v>
      </c>
      <c r="M499">
        <f t="shared" si="91"/>
        <v>139.74339295145586</v>
      </c>
      <c r="N499" s="8">
        <f t="shared" si="92"/>
        <v>1.5015800809178874</v>
      </c>
      <c r="O499" s="1">
        <f>J499*$B$7/G499/1000*$B$12/8.314</f>
        <v>293.15000000000003</v>
      </c>
      <c r="P499">
        <f>IF(F499&gt;0,I499*$B$7/F499/1000*$B$14/8.314,0)</f>
        <v>373.14999999999986</v>
      </c>
      <c r="Q499">
        <f t="shared" si="93"/>
        <v>299.09602051328648</v>
      </c>
    </row>
    <row r="500" spans="2:17" x14ac:dyDescent="0.25">
      <c r="B500">
        <v>455</v>
      </c>
      <c r="C500">
        <f t="shared" si="85"/>
        <v>227500</v>
      </c>
      <c r="D500" s="1">
        <f t="shared" si="86"/>
        <v>373.15</v>
      </c>
      <c r="E500" s="1">
        <f t="shared" si="87"/>
        <v>0.24375719982277358</v>
      </c>
      <c r="F500" s="16">
        <f t="shared" si="88"/>
        <v>5.624280017722641E-2</v>
      </c>
      <c r="G500" s="16">
        <f t="shared" si="94"/>
        <v>-0.69226479044532119</v>
      </c>
      <c r="H500" s="16">
        <f t="shared" si="95"/>
        <v>-9.3556243647505144E-4</v>
      </c>
      <c r="I500" s="8">
        <f>F500*1000/$B$14*8.314*$B$25/$B$7</f>
        <v>1936580.7476948027</v>
      </c>
      <c r="J500" s="8">
        <f t="shared" si="96"/>
        <v>-11652083.822338035</v>
      </c>
      <c r="K500" s="8">
        <f t="shared" si="89"/>
        <v>-9715503.0746432319</v>
      </c>
      <c r="L500" s="8">
        <f t="shared" si="90"/>
        <v>-4064.6388151977353</v>
      </c>
      <c r="M500">
        <f t="shared" si="91"/>
        <v>-138.64007057635925</v>
      </c>
      <c r="N500" s="8">
        <f t="shared" si="92"/>
        <v>-1.2769439441321127</v>
      </c>
      <c r="O500" s="1">
        <f>J500*$B$7/G500/1000*$B$12/8.314</f>
        <v>293.15000000000003</v>
      </c>
      <c r="P500">
        <f>IF(F500&gt;0,I500*$B$7/F500/1000*$B$14/8.314,0)</f>
        <v>373.14999999999992</v>
      </c>
      <c r="Q500">
        <f t="shared" si="93"/>
        <v>286.07567854095504</v>
      </c>
    </row>
    <row r="501" spans="2:17" x14ac:dyDescent="0.25">
      <c r="B501">
        <v>456</v>
      </c>
      <c r="C501">
        <f t="shared" si="85"/>
        <v>228000</v>
      </c>
      <c r="D501" s="1">
        <f t="shared" si="86"/>
        <v>373.15</v>
      </c>
      <c r="E501" s="1">
        <f t="shared" si="87"/>
        <v>0.24353566681435534</v>
      </c>
      <c r="F501" s="16">
        <f t="shared" si="88"/>
        <v>5.6464333185644644E-2</v>
      </c>
      <c r="G501" s="16">
        <f t="shared" si="94"/>
        <v>0.69759805301143385</v>
      </c>
      <c r="H501" s="16">
        <f t="shared" si="95"/>
        <v>1.0093695613519679E-3</v>
      </c>
      <c r="I501" s="8">
        <f>F501*1000/$B$14*8.314*$B$25/$B$7</f>
        <v>1944208.6850970977</v>
      </c>
      <c r="J501" s="8">
        <f t="shared" si="96"/>
        <v>11741852.395468712</v>
      </c>
      <c r="K501" s="8">
        <f t="shared" si="89"/>
        <v>13686061.08056581</v>
      </c>
      <c r="L501" s="8">
        <f t="shared" si="90"/>
        <v>4782.0317999942354</v>
      </c>
      <c r="M501">
        <f t="shared" si="91"/>
        <v>139.72148451455718</v>
      </c>
      <c r="N501" s="8">
        <f t="shared" si="92"/>
        <v>1.5023195972094665</v>
      </c>
      <c r="O501" s="1">
        <f>J501*$B$7/G501/1000*$B$12/8.314</f>
        <v>293.15000000000003</v>
      </c>
      <c r="P501">
        <f>IF(F501&gt;0,I501*$B$7/F501/1000*$B$14/8.314,0)</f>
        <v>373.14999999999992</v>
      </c>
      <c r="Q501">
        <f t="shared" si="93"/>
        <v>299.14041503400352</v>
      </c>
    </row>
    <row r="502" spans="2:17" x14ac:dyDescent="0.25">
      <c r="B502">
        <v>457</v>
      </c>
      <c r="C502">
        <f t="shared" si="85"/>
        <v>228500</v>
      </c>
      <c r="D502" s="1">
        <f t="shared" si="86"/>
        <v>373.15</v>
      </c>
      <c r="E502" s="1">
        <f t="shared" si="87"/>
        <v>0.24331413380593708</v>
      </c>
      <c r="F502" s="16">
        <f t="shared" si="88"/>
        <v>5.6685866194062906E-2</v>
      </c>
      <c r="G502" s="16">
        <f t="shared" si="94"/>
        <v>-0.69222757043551075</v>
      </c>
      <c r="H502" s="16">
        <f t="shared" si="95"/>
        <v>-9.3969514197651816E-4</v>
      </c>
      <c r="I502" s="8">
        <f>F502*1000/$B$14*8.314*$B$25/$B$7</f>
        <v>1951836.6224993933</v>
      </c>
      <c r="J502" s="8">
        <f t="shared" si="96"/>
        <v>-11651457.341430491</v>
      </c>
      <c r="K502" s="8">
        <f t="shared" si="89"/>
        <v>-9699620.7189310975</v>
      </c>
      <c r="L502" s="8">
        <f t="shared" si="90"/>
        <v>-4061.349010563496</v>
      </c>
      <c r="M502">
        <f t="shared" si="91"/>
        <v>-138.63345311549745</v>
      </c>
      <c r="N502" s="8">
        <f t="shared" si="92"/>
        <v>-1.2759104215250454</v>
      </c>
      <c r="O502" s="1">
        <f>J502*$B$7/G502/1000*$B$12/8.314</f>
        <v>293.14999999999998</v>
      </c>
      <c r="P502">
        <f>IF(F502&gt;0,I502*$B$7/F502/1000*$B$14/8.314,0)</f>
        <v>373.14999999999992</v>
      </c>
      <c r="Q502">
        <f t="shared" si="93"/>
        <v>286.01456063345574</v>
      </c>
    </row>
    <row r="503" spans="2:17" x14ac:dyDescent="0.25">
      <c r="B503">
        <v>458</v>
      </c>
      <c r="C503">
        <f t="shared" si="85"/>
        <v>229000</v>
      </c>
      <c r="D503" s="1">
        <f t="shared" si="86"/>
        <v>373.15</v>
      </c>
      <c r="E503" s="1">
        <f t="shared" si="87"/>
        <v>0.24309260079751882</v>
      </c>
      <c r="F503" s="16">
        <f t="shared" si="88"/>
        <v>5.6907399202481168E-2</v>
      </c>
      <c r="G503" s="16">
        <f t="shared" si="94"/>
        <v>0.6974851192137077</v>
      </c>
      <c r="H503" s="16">
        <f t="shared" si="95"/>
        <v>1.0115312380775537E-3</v>
      </c>
      <c r="I503" s="8">
        <f>F503*1000/$B$14*8.314*$B$25/$B$7</f>
        <v>1959464.5599016894</v>
      </c>
      <c r="J503" s="8">
        <f t="shared" si="96"/>
        <v>11739951.512893656</v>
      </c>
      <c r="K503" s="8">
        <f t="shared" si="89"/>
        <v>13699416.072795346</v>
      </c>
      <c r="L503" s="8">
        <f t="shared" si="90"/>
        <v>4784.3815726916964</v>
      </c>
      <c r="M503">
        <f t="shared" si="91"/>
        <v>139.69933009035705</v>
      </c>
      <c r="N503" s="8">
        <f t="shared" si="92"/>
        <v>1.5030578000738615</v>
      </c>
      <c r="O503" s="1">
        <f>J503*$B$7/G503/1000*$B$12/8.314</f>
        <v>293.14999999999998</v>
      </c>
      <c r="P503">
        <f>IF(F503&gt;0,I503*$B$7/F503/1000*$B$14/8.314,0)</f>
        <v>373.15</v>
      </c>
      <c r="Q503">
        <f t="shared" si="93"/>
        <v>299.18477874589269</v>
      </c>
    </row>
    <row r="504" spans="2:17" x14ac:dyDescent="0.25">
      <c r="B504">
        <v>459</v>
      </c>
      <c r="C504">
        <f t="shared" si="85"/>
        <v>229500</v>
      </c>
      <c r="D504" s="1">
        <f t="shared" si="86"/>
        <v>373.15</v>
      </c>
      <c r="E504" s="1">
        <f t="shared" si="87"/>
        <v>0.24287106778910056</v>
      </c>
      <c r="F504" s="16">
        <f t="shared" si="88"/>
        <v>5.712893221089943E-2</v>
      </c>
      <c r="G504" s="16">
        <f t="shared" si="94"/>
        <v>-0.69218991503847893</v>
      </c>
      <c r="H504" s="16">
        <f t="shared" si="95"/>
        <v>-9.4359603731149211E-4</v>
      </c>
      <c r="I504" s="8">
        <f>F504*1000/$B$14*8.314*$B$25/$B$7</f>
        <v>1967092.4973039851</v>
      </c>
      <c r="J504" s="8">
        <f t="shared" si="96"/>
        <v>-11650823.532158904</v>
      </c>
      <c r="K504" s="8">
        <f t="shared" si="89"/>
        <v>-9683731.0348549187</v>
      </c>
      <c r="L504" s="8">
        <f t="shared" si="90"/>
        <v>-4058.0550191218163</v>
      </c>
      <c r="M504">
        <f t="shared" si="91"/>
        <v>-138.62670221515808</v>
      </c>
      <c r="N504" s="8">
        <f t="shared" si="92"/>
        <v>-1.2748755835936285</v>
      </c>
      <c r="O504" s="1">
        <f>J504*$B$7/G504/1000*$B$12/8.314</f>
        <v>293.15000000000003</v>
      </c>
      <c r="P504">
        <f>IF(F504&gt;0,I504*$B$7/F504/1000*$B$14/8.314,0)</f>
        <v>373.14999999999992</v>
      </c>
      <c r="Q504">
        <f t="shared" si="93"/>
        <v>285.95334534720934</v>
      </c>
    </row>
    <row r="505" spans="2:17" x14ac:dyDescent="0.25">
      <c r="B505">
        <v>460</v>
      </c>
      <c r="C505">
        <f t="shared" si="85"/>
        <v>230000</v>
      </c>
      <c r="D505" s="1">
        <f t="shared" si="86"/>
        <v>373.15</v>
      </c>
      <c r="E505" s="1">
        <f t="shared" si="87"/>
        <v>0.2426495347806823</v>
      </c>
      <c r="F505" s="16">
        <f t="shared" si="88"/>
        <v>5.7350465219317692E-2</v>
      </c>
      <c r="G505" s="16">
        <f t="shared" si="94"/>
        <v>0.69737115981012954</v>
      </c>
      <c r="H505" s="16">
        <f t="shared" si="95"/>
        <v>1.0134865146240596E-3</v>
      </c>
      <c r="I505" s="8">
        <f>F505*1000/$B$14*8.314*$B$25/$B$7</f>
        <v>1974720.4347062809</v>
      </c>
      <c r="J505" s="8">
        <f t="shared" si="96"/>
        <v>11738033.367494434</v>
      </c>
      <c r="K505" s="8">
        <f t="shared" si="89"/>
        <v>13712753.802200716</v>
      </c>
      <c r="L505" s="8">
        <f t="shared" si="90"/>
        <v>4786.7271567924236</v>
      </c>
      <c r="M505">
        <f t="shared" si="91"/>
        <v>139.67692926495073</v>
      </c>
      <c r="N505" s="8">
        <f t="shared" si="92"/>
        <v>1.5037946870517835</v>
      </c>
      <c r="O505" s="1">
        <f>J505*$B$7/G505/1000*$B$12/8.314</f>
        <v>293.14999999999998</v>
      </c>
      <c r="P505">
        <f>IF(F505&gt;0,I505*$B$7/F505/1000*$B$14/8.314,0)</f>
        <v>373.14999999999992</v>
      </c>
      <c r="Q505">
        <f t="shared" si="93"/>
        <v>299.22911190747499</v>
      </c>
    </row>
    <row r="506" spans="2:17" x14ac:dyDescent="0.25">
      <c r="B506">
        <v>461</v>
      </c>
      <c r="C506">
        <f t="shared" si="85"/>
        <v>230500</v>
      </c>
      <c r="D506" s="1">
        <f t="shared" si="86"/>
        <v>373.15</v>
      </c>
      <c r="E506" s="1">
        <f t="shared" si="87"/>
        <v>0.24242800177226406</v>
      </c>
      <c r="F506" s="16">
        <f t="shared" si="88"/>
        <v>5.7571998227735927E-2</v>
      </c>
      <c r="G506" s="16">
        <f t="shared" si="94"/>
        <v>-0.69215182488597682</v>
      </c>
      <c r="H506" s="16">
        <f t="shared" si="95"/>
        <v>-9.4726733579793276E-4</v>
      </c>
      <c r="I506" s="8">
        <f>F506*1000/$B$14*8.314*$B$25/$B$7</f>
        <v>1982348.3721085759</v>
      </c>
      <c r="J506" s="8">
        <f t="shared" si="96"/>
        <v>-11650182.405156797</v>
      </c>
      <c r="K506" s="8">
        <f t="shared" si="89"/>
        <v>-9667834.03304822</v>
      </c>
      <c r="L506" s="8">
        <f t="shared" si="90"/>
        <v>-4054.7568328759544</v>
      </c>
      <c r="M506">
        <f t="shared" si="91"/>
        <v>-138.61981844435496</v>
      </c>
      <c r="N506" s="8">
        <f t="shared" si="92"/>
        <v>-1.2738394278256115</v>
      </c>
      <c r="O506" s="1">
        <f>J506*$B$7/G506/1000*$B$12/8.314</f>
        <v>293.14999999999992</v>
      </c>
      <c r="P506">
        <f>IF(F506&gt;0,I506*$B$7/F506/1000*$B$14/8.314,0)</f>
        <v>373.14999999999992</v>
      </c>
      <c r="Q506">
        <f t="shared" si="93"/>
        <v>285.89203234213528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BasicModel</vt:lpstr>
      <vt:lpstr>LessBasicModel</vt:lpstr>
    </vt:vector>
  </TitlesOfParts>
  <Company>CEA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LE BOURDAIS</dc:creator>
  <cp:lastModifiedBy>Florian LE BOURDAIS </cp:lastModifiedBy>
  <dcterms:created xsi:type="dcterms:W3CDTF">2016-03-29T07:22:22Z</dcterms:created>
  <dcterms:modified xsi:type="dcterms:W3CDTF">2016-04-15T09:26:08Z</dcterms:modified>
</cp:coreProperties>
</file>