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6" windowWidth="15312" windowHeight="2580" activeTab="3"/>
  </bookViews>
  <sheets>
    <sheet name="Numbers" sheetId="3" r:id="rId1"/>
    <sheet name="Charts" sheetId="4" r:id="rId2"/>
    <sheet name="2nd level" sheetId="5" r:id="rId3"/>
    <sheet name="2nd level charts" sheetId="6" r:id="rId4"/>
  </sheets>
  <calcPr calcId="145621"/>
</workbook>
</file>

<file path=xl/calcChain.xml><?xml version="1.0" encoding="utf-8"?>
<calcChain xmlns="http://schemas.openxmlformats.org/spreadsheetml/2006/main">
  <c r="D35" i="5" l="1"/>
  <c r="Q29" i="5"/>
  <c r="P38" i="3"/>
  <c r="P33" i="3"/>
  <c r="P23" i="3"/>
  <c r="P43" i="3"/>
  <c r="O48" i="3" l="1"/>
  <c r="O43" i="3"/>
  <c r="O38" i="3"/>
  <c r="O33" i="3"/>
  <c r="O28" i="3"/>
  <c r="O23" i="3"/>
  <c r="O18" i="3"/>
  <c r="O13" i="3"/>
  <c r="C35" i="5"/>
  <c r="O31" i="5"/>
  <c r="N31" i="5"/>
  <c r="M31" i="5"/>
  <c r="L31" i="5"/>
  <c r="K31" i="5"/>
  <c r="O30" i="5"/>
  <c r="N30" i="5"/>
  <c r="M30" i="5"/>
  <c r="L30" i="5"/>
  <c r="K30" i="5"/>
  <c r="O29" i="5"/>
  <c r="N29" i="5"/>
  <c r="M29" i="5"/>
  <c r="L29" i="5"/>
  <c r="K29" i="5"/>
  <c r="O28" i="5"/>
  <c r="N28" i="5"/>
  <c r="M28" i="5"/>
  <c r="L28" i="5"/>
  <c r="K28" i="5"/>
  <c r="Q28" i="5" s="1"/>
  <c r="O23" i="5"/>
  <c r="N23" i="5"/>
  <c r="M23" i="5"/>
  <c r="L23" i="5"/>
  <c r="K23" i="5"/>
  <c r="O22" i="5"/>
  <c r="N22" i="5"/>
  <c r="M22" i="5"/>
  <c r="L22" i="5"/>
  <c r="K22" i="5"/>
  <c r="O21" i="5"/>
  <c r="N21" i="5"/>
  <c r="M21" i="5"/>
  <c r="L21" i="5"/>
  <c r="K21" i="5"/>
  <c r="O20" i="5"/>
  <c r="N20" i="5"/>
  <c r="M20" i="5"/>
  <c r="L20" i="5"/>
  <c r="K20" i="5"/>
  <c r="O15" i="5"/>
  <c r="N15" i="5"/>
  <c r="M15" i="5"/>
  <c r="L15" i="5"/>
  <c r="K15" i="5"/>
  <c r="O14" i="5"/>
  <c r="N14" i="5"/>
  <c r="M14" i="5"/>
  <c r="L14" i="5"/>
  <c r="K14" i="5"/>
  <c r="O13" i="5"/>
  <c r="N13" i="5"/>
  <c r="M13" i="5"/>
  <c r="L13" i="5"/>
  <c r="K13" i="5"/>
  <c r="O12" i="5"/>
  <c r="N12" i="5"/>
  <c r="M12" i="5"/>
  <c r="L12" i="5"/>
  <c r="K12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L4" i="5"/>
  <c r="M4" i="5"/>
  <c r="N4" i="5"/>
  <c r="O4" i="5"/>
  <c r="K4" i="5"/>
  <c r="E9" i="3" l="1"/>
  <c r="J10" i="3" l="1"/>
  <c r="I10" i="3"/>
  <c r="J9" i="3"/>
  <c r="I9" i="3"/>
  <c r="M55" i="3"/>
  <c r="L55" i="3"/>
  <c r="K55" i="3"/>
  <c r="J55" i="3"/>
  <c r="I55" i="3"/>
  <c r="M54" i="3"/>
  <c r="L54" i="3"/>
  <c r="K54" i="3"/>
  <c r="J54" i="3"/>
  <c r="I54" i="3"/>
  <c r="I5" i="3"/>
  <c r="J5" i="3"/>
  <c r="J4" i="3"/>
  <c r="I4" i="3"/>
  <c r="M50" i="3"/>
  <c r="L50" i="3"/>
  <c r="K50" i="3"/>
  <c r="J50" i="3"/>
  <c r="I50" i="3"/>
  <c r="M49" i="3"/>
  <c r="L49" i="3"/>
  <c r="K49" i="3"/>
  <c r="J49" i="3"/>
  <c r="I49" i="3"/>
  <c r="M45" i="3"/>
  <c r="L45" i="3"/>
  <c r="K45" i="3"/>
  <c r="J45" i="3"/>
  <c r="I45" i="3"/>
  <c r="M44" i="3"/>
  <c r="L44" i="3"/>
  <c r="K44" i="3"/>
  <c r="J44" i="3"/>
  <c r="I44" i="3"/>
  <c r="M40" i="3"/>
  <c r="L40" i="3"/>
  <c r="K40" i="3"/>
  <c r="J40" i="3"/>
  <c r="I40" i="3"/>
  <c r="M39" i="3"/>
  <c r="L39" i="3"/>
  <c r="K39" i="3"/>
  <c r="J39" i="3"/>
  <c r="I39" i="3"/>
  <c r="O40" i="3" s="1"/>
  <c r="M35" i="3"/>
  <c r="L35" i="3"/>
  <c r="K35" i="3"/>
  <c r="J35" i="3"/>
  <c r="I35" i="3"/>
  <c r="M34" i="3"/>
  <c r="L34" i="3"/>
  <c r="K34" i="3"/>
  <c r="J34" i="3"/>
  <c r="I34" i="3"/>
  <c r="M30" i="3"/>
  <c r="L30" i="3"/>
  <c r="K30" i="3"/>
  <c r="J30" i="3"/>
  <c r="I30" i="3"/>
  <c r="M29" i="3"/>
  <c r="L29" i="3"/>
  <c r="K29" i="3"/>
  <c r="J29" i="3"/>
  <c r="I29" i="3"/>
  <c r="M25" i="3"/>
  <c r="L25" i="3"/>
  <c r="K25" i="3"/>
  <c r="J25" i="3"/>
  <c r="I25" i="3"/>
  <c r="M24" i="3"/>
  <c r="L24" i="3"/>
  <c r="K24" i="3"/>
  <c r="J24" i="3"/>
  <c r="I24" i="3"/>
  <c r="J20" i="3"/>
  <c r="M20" i="3"/>
  <c r="L20" i="3"/>
  <c r="K20" i="3"/>
  <c r="I20" i="3"/>
  <c r="M19" i="3"/>
  <c r="L19" i="3"/>
  <c r="K19" i="3"/>
  <c r="J19" i="3"/>
  <c r="I19" i="3"/>
  <c r="M15" i="3"/>
  <c r="J15" i="3"/>
  <c r="I15" i="3"/>
  <c r="K15" i="3"/>
  <c r="L15" i="3"/>
  <c r="J14" i="3"/>
  <c r="K14" i="3"/>
  <c r="L14" i="3"/>
  <c r="M14" i="3"/>
  <c r="I14" i="3"/>
  <c r="O25" i="3" l="1"/>
  <c r="O45" i="3"/>
  <c r="Q43" i="3"/>
</calcChain>
</file>

<file path=xl/sharedStrings.xml><?xml version="1.0" encoding="utf-8"?>
<sst xmlns="http://schemas.openxmlformats.org/spreadsheetml/2006/main" count="247" uniqueCount="31">
  <si>
    <t>It is easy to acquire information about Computer Science/Computer Engineering.</t>
  </si>
  <si>
    <t>I feel that I fit in well with the CS/CpE program</t>
  </si>
  <si>
    <t>Independent of scholastics, I feel happy with life</t>
  </si>
  <si>
    <t>I am doing well in the CS/CpE program based on my own expectations.</t>
  </si>
  <si>
    <t>Males</t>
  </si>
  <si>
    <t>strongly agree</t>
  </si>
  <si>
    <t>agree</t>
  </si>
  <si>
    <t>neutral</t>
  </si>
  <si>
    <t>disagree</t>
  </si>
  <si>
    <t>Females</t>
  </si>
  <si>
    <t>strongly disagree</t>
  </si>
  <si>
    <t>I am doing well in the CS/CpE program based on the expectations of others.</t>
  </si>
  <si>
    <t>I have an interest in computing.</t>
  </si>
  <si>
    <t>Are you a Computer Science Major?</t>
  </si>
  <si>
    <t>My school/college at UVA is:</t>
  </si>
  <si>
    <t>Yes</t>
  </si>
  <si>
    <t>No</t>
  </si>
  <si>
    <t>CLAS</t>
  </si>
  <si>
    <t>SEAS</t>
  </si>
  <si>
    <t>"1-2"</t>
  </si>
  <si>
    <t>"3-5"</t>
  </si>
  <si>
    <t>"6-8"</t>
  </si>
  <si>
    <t>"&gt;8"</t>
  </si>
  <si>
    <t>I am very interested in working on a research project</t>
  </si>
  <si>
    <t>"0"</t>
  </si>
  <si>
    <t>Nominal</t>
  </si>
  <si>
    <t>Percentage</t>
  </si>
  <si>
    <t>I feel that I fit in well with students in the CS/CpE program.</t>
  </si>
  <si>
    <t>How many hours per week did (do) you spend on extracurricular activities (e.g. Friday teatime, research with faculty, ACM, ACM-W)?</t>
  </si>
  <si>
    <t>Interested</t>
  </si>
  <si>
    <t>Not Interested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</si>
</sst>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%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" fontId="0" fillId="2" borderId="0" xfId="0" applyNumberFormat="1" applyFill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5"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It is easy to acquire information about Computer Science/Computer Engineering.</a:t>
            </a:r>
          </a:p>
        </c:rich>
      </c:tx>
      <c:layout>
        <c:manualLayout>
          <c:xMode val="edge"/>
          <c:yMode val="edge"/>
          <c:x val="0.15551890034364257"/>
          <c:y val="2.270485045882718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Numbers!$A$14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Numbers!$B$13:$F$13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Numbers!$B$14:$F$14</c:f>
              <c:numCache>
                <c:formatCode>General</c:formatCode>
                <c:ptCount val="5"/>
                <c:pt idx="0">
                  <c:v>60</c:v>
                </c:pt>
                <c:pt idx="1">
                  <c:v>291</c:v>
                </c:pt>
                <c:pt idx="2">
                  <c:v>204</c:v>
                </c:pt>
                <c:pt idx="3">
                  <c:v>34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Numbers!$A$15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Numbers!$B$13:$F$13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Numbers!$B$15:$F$15</c:f>
              <c:numCache>
                <c:formatCode>General</c:formatCode>
                <c:ptCount val="5"/>
                <c:pt idx="0">
                  <c:v>21</c:v>
                </c:pt>
                <c:pt idx="1">
                  <c:v>153</c:v>
                </c:pt>
                <c:pt idx="2">
                  <c:v>177</c:v>
                </c:pt>
                <c:pt idx="3">
                  <c:v>51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32256"/>
        <c:axId val="73233472"/>
      </c:lineChart>
      <c:catAx>
        <c:axId val="1104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73233472"/>
        <c:crosses val="autoZero"/>
        <c:auto val="1"/>
        <c:lblAlgn val="ctr"/>
        <c:lblOffset val="100"/>
        <c:noMultiLvlLbl val="0"/>
      </c:catAx>
      <c:valAx>
        <c:axId val="7323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3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"I am doing well in the CS/CpE program </a:t>
            </a:r>
          </a:p>
          <a:p>
            <a:pPr>
              <a:defRPr sz="1200"/>
            </a:pPr>
            <a:r>
              <a:rPr lang="en-US" sz="1200"/>
              <a:t>based on </a:t>
            </a:r>
            <a:r>
              <a:rPr lang="en-US" sz="1200" i="1"/>
              <a:t>my own expectations</a:t>
            </a:r>
            <a:r>
              <a:rPr lang="en-US" sz="1200"/>
              <a:t>."</a:t>
            </a:r>
          </a:p>
        </c:rich>
      </c:tx>
      <c:layout>
        <c:manualLayout>
          <c:xMode val="edge"/>
          <c:yMode val="edge"/>
          <c:x val="0.24515472330664551"/>
          <c:y val="3.1405285925629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24041112507996"/>
          <c:y val="0.21491032615118177"/>
          <c:w val="0.80505326540064848"/>
          <c:h val="0.62301599670892749"/>
        </c:manualLayout>
      </c:layout>
      <c:lineChart>
        <c:grouping val="standard"/>
        <c:varyColors val="0"/>
        <c:ser>
          <c:idx val="0"/>
          <c:order val="0"/>
          <c:tx>
            <c:strRef>
              <c:f>Numbers!$H$34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Numbers!$I$33:$M$33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Numbers!$I$34:$M$34</c:f>
              <c:numCache>
                <c:formatCode>0%</c:formatCode>
                <c:ptCount val="5"/>
                <c:pt idx="0">
                  <c:v>0.15846994535519127</c:v>
                </c:pt>
                <c:pt idx="1">
                  <c:v>0.37158469945355194</c:v>
                </c:pt>
                <c:pt idx="2">
                  <c:v>0.21311475409836064</c:v>
                </c:pt>
                <c:pt idx="3">
                  <c:v>0.19672131147540983</c:v>
                </c:pt>
                <c:pt idx="4">
                  <c:v>6.0109289617486336E-2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Numbers!$H$35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Numbers!$I$33:$M$33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Numbers!$I$35:$M$35</c:f>
              <c:numCache>
                <c:formatCode>0%</c:formatCode>
                <c:ptCount val="5"/>
                <c:pt idx="0">
                  <c:v>7.03125E-2</c:v>
                </c:pt>
                <c:pt idx="1">
                  <c:v>0.3984375</c:v>
                </c:pt>
                <c:pt idx="2">
                  <c:v>0.2578125</c:v>
                </c:pt>
                <c:pt idx="3">
                  <c:v>0.171875</c:v>
                </c:pt>
                <c:pt idx="4">
                  <c:v>0.1015625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0688"/>
        <c:axId val="150923520"/>
      </c:lineChart>
      <c:catAx>
        <c:axId val="15077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23520"/>
        <c:crosses val="autoZero"/>
        <c:auto val="1"/>
        <c:lblAlgn val="ctr"/>
        <c:lblOffset val="100"/>
        <c:noMultiLvlLbl val="0"/>
      </c:catAx>
      <c:valAx>
        <c:axId val="15092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Percent of Respondents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0770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162420873861348"/>
          <c:y val="0.24363048325125633"/>
          <c:w val="0.17795562319415956"/>
          <c:h val="0.15732820262155439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 am doing well in the CS/CpE program based on the expectations of others.</a:t>
            </a:r>
          </a:p>
        </c:rich>
      </c:tx>
      <c:layout>
        <c:manualLayout>
          <c:xMode val="edge"/>
          <c:yMode val="edge"/>
          <c:x val="8.8291978208606278E-2"/>
          <c:y val="2.270490677406725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Numbers!$A$39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Numbers!$B$38:$F$38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Numbers!$B$39:$F$39</c:f>
              <c:numCache>
                <c:formatCode>General</c:formatCode>
                <c:ptCount val="5"/>
                <c:pt idx="0">
                  <c:v>34</c:v>
                </c:pt>
                <c:pt idx="1">
                  <c:v>64</c:v>
                </c:pt>
                <c:pt idx="2">
                  <c:v>55</c:v>
                </c:pt>
                <c:pt idx="3">
                  <c:v>25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Numbers!$A$40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Numbers!$B$38:$F$38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Numbers!$B$40:$F$40</c:f>
              <c:numCache>
                <c:formatCode>General</c:formatCode>
                <c:ptCount val="5"/>
                <c:pt idx="0">
                  <c:v>10</c:v>
                </c:pt>
                <c:pt idx="1">
                  <c:v>41</c:v>
                </c:pt>
                <c:pt idx="2">
                  <c:v>50</c:v>
                </c:pt>
                <c:pt idx="3">
                  <c:v>17</c:v>
                </c:pt>
                <c:pt idx="4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1200"/>
        <c:axId val="150925248"/>
      </c:lineChart>
      <c:catAx>
        <c:axId val="1507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25248"/>
        <c:crosses val="autoZero"/>
        <c:auto val="1"/>
        <c:lblAlgn val="ctr"/>
        <c:lblOffset val="100"/>
        <c:noMultiLvlLbl val="0"/>
      </c:catAx>
      <c:valAx>
        <c:axId val="15092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7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"I am doing well in the CS/CpE program </a:t>
            </a:r>
          </a:p>
          <a:p>
            <a:pPr>
              <a:defRPr sz="1200"/>
            </a:pPr>
            <a:r>
              <a:rPr lang="en-US" sz="1200"/>
              <a:t>based on </a:t>
            </a:r>
            <a:r>
              <a:rPr lang="en-US" sz="1200" i="1"/>
              <a:t>the expectations of others."</a:t>
            </a:r>
          </a:p>
        </c:rich>
      </c:tx>
      <c:layout>
        <c:manualLayout>
          <c:xMode val="edge"/>
          <c:yMode val="edge"/>
          <c:x val="0.22554688016939059"/>
          <c:y val="4.0105665077191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64377246961776"/>
          <c:y val="0.21491032615118177"/>
          <c:w val="0.77023533822978008"/>
          <c:h val="0.62301599670892749"/>
        </c:manualLayout>
      </c:layout>
      <c:lineChart>
        <c:grouping val="standard"/>
        <c:varyColors val="0"/>
        <c:ser>
          <c:idx val="0"/>
          <c:order val="0"/>
          <c:tx>
            <c:strRef>
              <c:f>Numbers!$H$39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Numbers!$I$38:$M$38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Numbers!$I$39:$M$39</c:f>
              <c:numCache>
                <c:formatCode>0%</c:formatCode>
                <c:ptCount val="5"/>
                <c:pt idx="0">
                  <c:v>0.18478260869565216</c:v>
                </c:pt>
                <c:pt idx="1">
                  <c:v>0.34782608695652173</c:v>
                </c:pt>
                <c:pt idx="2">
                  <c:v>0.29891304347826086</c:v>
                </c:pt>
                <c:pt idx="3">
                  <c:v>0.1358695652173913</c:v>
                </c:pt>
                <c:pt idx="4">
                  <c:v>3.2608695652173912E-2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Numbers!$H$40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Numbers!$I$38:$M$38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Numbers!$I$40:$M$40</c:f>
              <c:numCache>
                <c:formatCode>0%</c:formatCode>
                <c:ptCount val="5"/>
                <c:pt idx="0">
                  <c:v>7.7519379844961239E-2</c:v>
                </c:pt>
                <c:pt idx="1">
                  <c:v>0.31782945736434109</c:v>
                </c:pt>
                <c:pt idx="2">
                  <c:v>0.38759689922480622</c:v>
                </c:pt>
                <c:pt idx="3">
                  <c:v>0.13178294573643412</c:v>
                </c:pt>
                <c:pt idx="4">
                  <c:v>8.5271317829457363E-2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10720"/>
        <c:axId val="150928128"/>
      </c:lineChart>
      <c:catAx>
        <c:axId val="9411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28128"/>
        <c:crosses val="autoZero"/>
        <c:auto val="1"/>
        <c:lblAlgn val="ctr"/>
        <c:lblOffset val="100"/>
        <c:noMultiLvlLbl val="0"/>
      </c:catAx>
      <c:valAx>
        <c:axId val="15092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Percent of Respondents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94110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520964291228297"/>
          <c:y val="0.22622972494813171"/>
          <c:w val="0.17795562319415956"/>
          <c:h val="0.15732820262155439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 have an interest in computing.</a:t>
            </a:r>
          </a:p>
        </c:rich>
      </c:tx>
      <c:layout>
        <c:manualLayout>
          <c:xMode val="edge"/>
          <c:yMode val="edge"/>
          <c:x val="8.8291978208606278E-2"/>
          <c:y val="2.270490677406725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Numbers!$A$44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Numbers!$B$43:$F$43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Numbers!$B$44:$F$44</c:f>
              <c:numCache>
                <c:formatCode>General</c:formatCode>
                <c:ptCount val="5"/>
                <c:pt idx="0">
                  <c:v>135</c:v>
                </c:pt>
                <c:pt idx="1">
                  <c:v>285</c:v>
                </c:pt>
                <c:pt idx="2">
                  <c:v>114</c:v>
                </c:pt>
                <c:pt idx="3">
                  <c:v>45</c:v>
                </c:pt>
                <c:pt idx="4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Numbers!$A$45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Numbers!$B$43:$F$43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Numbers!$B$45:$F$45</c:f>
              <c:numCache>
                <c:formatCode>General</c:formatCode>
                <c:ptCount val="5"/>
                <c:pt idx="0">
                  <c:v>39</c:v>
                </c:pt>
                <c:pt idx="1">
                  <c:v>166</c:v>
                </c:pt>
                <c:pt idx="2">
                  <c:v>106</c:v>
                </c:pt>
                <c:pt idx="3">
                  <c:v>71</c:v>
                </c:pt>
                <c:pt idx="4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1712"/>
        <c:axId val="151044672"/>
      </c:lineChart>
      <c:catAx>
        <c:axId val="15077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44672"/>
        <c:crosses val="autoZero"/>
        <c:auto val="1"/>
        <c:lblAlgn val="ctr"/>
        <c:lblOffset val="100"/>
        <c:noMultiLvlLbl val="0"/>
      </c:catAx>
      <c:valAx>
        <c:axId val="15104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7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"I have an interest in computing."</a:t>
            </a:r>
          </a:p>
        </c:rich>
      </c:tx>
      <c:layout>
        <c:manualLayout>
          <c:xMode val="edge"/>
          <c:yMode val="edge"/>
          <c:x val="0.27876816868479676"/>
          <c:y val="3.1405285925629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45049515869339"/>
          <c:y val="0.15118004886598779"/>
          <c:w val="0.77023533822978008"/>
          <c:h val="0.68674627399412147"/>
        </c:manualLayout>
      </c:layout>
      <c:lineChart>
        <c:grouping val="standard"/>
        <c:varyColors val="0"/>
        <c:ser>
          <c:idx val="0"/>
          <c:order val="0"/>
          <c:tx>
            <c:strRef>
              <c:f>Numbers!$H$44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Numbers!$I$43:$M$43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Numbers!$I$44:$M$44</c:f>
              <c:numCache>
                <c:formatCode>0%</c:formatCode>
                <c:ptCount val="5"/>
                <c:pt idx="0">
                  <c:v>0.22425249169435216</c:v>
                </c:pt>
                <c:pt idx="1">
                  <c:v>0.473421926910299</c:v>
                </c:pt>
                <c:pt idx="2">
                  <c:v>0.18936877076411959</c:v>
                </c:pt>
                <c:pt idx="3">
                  <c:v>7.4750830564784057E-2</c:v>
                </c:pt>
                <c:pt idx="4">
                  <c:v>3.8205980066445183E-2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Numbers!$H$45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Numbers!$I$43:$M$43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Numbers!$I$45:$M$45</c:f>
              <c:numCache>
                <c:formatCode>0%</c:formatCode>
                <c:ptCount val="5"/>
                <c:pt idx="0">
                  <c:v>9.375E-2</c:v>
                </c:pt>
                <c:pt idx="1">
                  <c:v>0.39903846153846156</c:v>
                </c:pt>
                <c:pt idx="2">
                  <c:v>0.25480769230769229</c:v>
                </c:pt>
                <c:pt idx="3">
                  <c:v>0.17067307692307693</c:v>
                </c:pt>
                <c:pt idx="4">
                  <c:v>8.1730769230769232E-2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2224"/>
        <c:axId val="151046976"/>
      </c:lineChart>
      <c:catAx>
        <c:axId val="15077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46976"/>
        <c:crosses val="autoZero"/>
        <c:auto val="1"/>
        <c:lblAlgn val="ctr"/>
        <c:lblOffset val="100"/>
        <c:noMultiLvlLbl val="0"/>
      </c:catAx>
      <c:valAx>
        <c:axId val="15104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Percent of Respondents</a:t>
                </a:r>
              </a:p>
            </c:rich>
          </c:tx>
          <c:layout>
            <c:manualLayout>
              <c:xMode val="edge"/>
              <c:yMode val="edge"/>
              <c:x val="2.5210084033613446E-2"/>
              <c:y val="0.24043669052648597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5077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21524515317928"/>
          <c:y val="0.19001456799705968"/>
          <c:w val="0.17795562319415956"/>
          <c:h val="0.15732820262155439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 am very interested in working on a research project</a:t>
            </a:r>
          </a:p>
        </c:rich>
      </c:tx>
      <c:layout>
        <c:manualLayout>
          <c:xMode val="edge"/>
          <c:yMode val="edge"/>
          <c:x val="9.6695339553144091E-2"/>
          <c:y val="3.575547550141072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Numbers!$A$49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Numbers!$B$48:$F$48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Numbers!$B$49:$F$49</c:f>
              <c:numCache>
                <c:formatCode>General</c:formatCode>
                <c:ptCount val="5"/>
                <c:pt idx="0">
                  <c:v>36</c:v>
                </c:pt>
                <c:pt idx="1">
                  <c:v>87</c:v>
                </c:pt>
                <c:pt idx="2">
                  <c:v>157</c:v>
                </c:pt>
                <c:pt idx="3">
                  <c:v>102</c:v>
                </c:pt>
                <c:pt idx="4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Numbers!$A$50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Numbers!$B$48:$F$48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Numbers!$B$50:$F$50</c:f>
              <c:numCache>
                <c:formatCode>General</c:formatCode>
                <c:ptCount val="5"/>
                <c:pt idx="0">
                  <c:v>14</c:v>
                </c:pt>
                <c:pt idx="1">
                  <c:v>34</c:v>
                </c:pt>
                <c:pt idx="2">
                  <c:v>100</c:v>
                </c:pt>
                <c:pt idx="3">
                  <c:v>79</c:v>
                </c:pt>
                <c:pt idx="4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3248"/>
        <c:axId val="151049280"/>
      </c:lineChart>
      <c:catAx>
        <c:axId val="1507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49280"/>
        <c:crosses val="autoZero"/>
        <c:auto val="1"/>
        <c:lblAlgn val="ctr"/>
        <c:lblOffset val="100"/>
        <c:noMultiLvlLbl val="0"/>
      </c:catAx>
      <c:valAx>
        <c:axId val="15104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7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 am very interested in working on a research project</a:t>
            </a:r>
          </a:p>
        </c:rich>
      </c:tx>
      <c:layout>
        <c:manualLayout>
          <c:xMode val="edge"/>
          <c:yMode val="edge"/>
          <c:x val="9.6695339553144091E-2"/>
          <c:y val="3.575547550141072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Numbers!$H$49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Numbers!$I$48:$M$48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Numbers!$I$49:$M$49</c:f>
              <c:numCache>
                <c:formatCode>0%</c:formatCode>
                <c:ptCount val="5"/>
                <c:pt idx="0">
                  <c:v>7.8602620087336247E-2</c:v>
                </c:pt>
                <c:pt idx="1">
                  <c:v>0.18995633187772926</c:v>
                </c:pt>
                <c:pt idx="2">
                  <c:v>0.34279475982532753</c:v>
                </c:pt>
                <c:pt idx="3">
                  <c:v>0.22270742358078602</c:v>
                </c:pt>
                <c:pt idx="4">
                  <c:v>0.16593886462882096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Numbers!$H$50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Numbers!$I$48:$M$48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Numbers!$I$50:$M$50</c:f>
              <c:numCache>
                <c:formatCode>0%</c:formatCode>
                <c:ptCount val="5"/>
                <c:pt idx="0">
                  <c:v>4.4871794871794872E-2</c:v>
                </c:pt>
                <c:pt idx="1">
                  <c:v>0.10897435897435898</c:v>
                </c:pt>
                <c:pt idx="2">
                  <c:v>0.32051282051282054</c:v>
                </c:pt>
                <c:pt idx="3">
                  <c:v>0.25320512820512819</c:v>
                </c:pt>
                <c:pt idx="4">
                  <c:v>0.27243589743589741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2736"/>
        <c:axId val="151051584"/>
      </c:lineChart>
      <c:catAx>
        <c:axId val="15077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51584"/>
        <c:crosses val="autoZero"/>
        <c:auto val="1"/>
        <c:lblAlgn val="ctr"/>
        <c:lblOffset val="100"/>
        <c:noMultiLvlLbl val="0"/>
      </c:catAx>
      <c:valAx>
        <c:axId val="151051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077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How many hours per week did (do) you spend on extracurricular activities (e.g. Friday teatime, research with faculty, ACM, ACM-W)?</a:t>
            </a:r>
          </a:p>
        </c:rich>
      </c:tx>
      <c:layout>
        <c:manualLayout>
          <c:xMode val="edge"/>
          <c:yMode val="edge"/>
          <c:x val="9.6695339553144091E-2"/>
          <c:y val="3.575547550141072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Numbers!$A$54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Numbers!$B$53:$F$53</c:f>
              <c:strCache>
                <c:ptCount val="5"/>
                <c:pt idx="0">
                  <c:v>"0"</c:v>
                </c:pt>
                <c:pt idx="1">
                  <c:v>"1-2"</c:v>
                </c:pt>
                <c:pt idx="2">
                  <c:v>"3-5"</c:v>
                </c:pt>
                <c:pt idx="3">
                  <c:v>"6-8"</c:v>
                </c:pt>
                <c:pt idx="4">
                  <c:v>"&gt;8"</c:v>
                </c:pt>
              </c:strCache>
            </c:strRef>
          </c:cat>
          <c:val>
            <c:numRef>
              <c:f>Numbers!$B$54:$F$54</c:f>
              <c:numCache>
                <c:formatCode>General</c:formatCode>
                <c:ptCount val="5"/>
                <c:pt idx="0">
                  <c:v>122</c:v>
                </c:pt>
                <c:pt idx="1">
                  <c:v>17</c:v>
                </c:pt>
                <c:pt idx="2">
                  <c:v>13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Numbers!$A$55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Numbers!$B$53:$F$53</c:f>
              <c:strCache>
                <c:ptCount val="5"/>
                <c:pt idx="0">
                  <c:v>"0"</c:v>
                </c:pt>
                <c:pt idx="1">
                  <c:v>"1-2"</c:v>
                </c:pt>
                <c:pt idx="2">
                  <c:v>"3-5"</c:v>
                </c:pt>
                <c:pt idx="3">
                  <c:v>"6-8"</c:v>
                </c:pt>
                <c:pt idx="4">
                  <c:v>"&gt;8"</c:v>
                </c:pt>
              </c:strCache>
            </c:strRef>
          </c:cat>
          <c:val>
            <c:numRef>
              <c:f>Numbers!$B$55:$F$55</c:f>
              <c:numCache>
                <c:formatCode>General</c:formatCode>
                <c:ptCount val="5"/>
                <c:pt idx="0">
                  <c:v>74</c:v>
                </c:pt>
                <c:pt idx="1">
                  <c:v>11</c:v>
                </c:pt>
                <c:pt idx="2">
                  <c:v>15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08640"/>
        <c:axId val="151800064"/>
      </c:lineChart>
      <c:catAx>
        <c:axId val="15140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00064"/>
        <c:crosses val="autoZero"/>
        <c:auto val="1"/>
        <c:lblAlgn val="ctr"/>
        <c:lblOffset val="100"/>
        <c:noMultiLvlLbl val="0"/>
      </c:catAx>
      <c:valAx>
        <c:axId val="15180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0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How many hours per week did (do) you spend on extracurricular activities (e.g. Friday teatime, research with faculty, ACM, ACM-W)?</a:t>
            </a:r>
          </a:p>
        </c:rich>
      </c:tx>
      <c:layout>
        <c:manualLayout>
          <c:xMode val="edge"/>
          <c:yMode val="edge"/>
          <c:x val="9.6695339553144091E-2"/>
          <c:y val="3.575547550141072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Numbers!$H$54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Numbers!$I$53:$M$53</c:f>
              <c:strCache>
                <c:ptCount val="5"/>
                <c:pt idx="0">
                  <c:v>"0"</c:v>
                </c:pt>
                <c:pt idx="1">
                  <c:v>"1-2"</c:v>
                </c:pt>
                <c:pt idx="2">
                  <c:v>"3-5"</c:v>
                </c:pt>
                <c:pt idx="3">
                  <c:v>"6-8"</c:v>
                </c:pt>
                <c:pt idx="4">
                  <c:v>"&gt;8"</c:v>
                </c:pt>
              </c:strCache>
            </c:strRef>
          </c:cat>
          <c:val>
            <c:numRef>
              <c:f>Numbers!$I$54:$M$54</c:f>
              <c:numCache>
                <c:formatCode>0%</c:formatCode>
                <c:ptCount val="5"/>
                <c:pt idx="0">
                  <c:v>0.73939393939393938</c:v>
                </c:pt>
                <c:pt idx="1">
                  <c:v>0.10303030303030303</c:v>
                </c:pt>
                <c:pt idx="2">
                  <c:v>7.8787878787878782E-2</c:v>
                </c:pt>
                <c:pt idx="3">
                  <c:v>3.0303030303030304E-2</c:v>
                </c:pt>
                <c:pt idx="4">
                  <c:v>4.8484848484848485E-2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Numbers!$H$55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Numbers!$I$53:$M$53</c:f>
              <c:strCache>
                <c:ptCount val="5"/>
                <c:pt idx="0">
                  <c:v>"0"</c:v>
                </c:pt>
                <c:pt idx="1">
                  <c:v>"1-2"</c:v>
                </c:pt>
                <c:pt idx="2">
                  <c:v>"3-5"</c:v>
                </c:pt>
                <c:pt idx="3">
                  <c:v>"6-8"</c:v>
                </c:pt>
                <c:pt idx="4">
                  <c:v>"&gt;8"</c:v>
                </c:pt>
              </c:strCache>
            </c:strRef>
          </c:cat>
          <c:val>
            <c:numRef>
              <c:f>Numbers!$I$55:$M$55</c:f>
              <c:numCache>
                <c:formatCode>0%</c:formatCode>
                <c:ptCount val="5"/>
                <c:pt idx="0">
                  <c:v>0.63793103448275867</c:v>
                </c:pt>
                <c:pt idx="1">
                  <c:v>9.4827586206896547E-2</c:v>
                </c:pt>
                <c:pt idx="2">
                  <c:v>0.12931034482758622</c:v>
                </c:pt>
                <c:pt idx="3">
                  <c:v>7.7586206896551727E-2</c:v>
                </c:pt>
                <c:pt idx="4">
                  <c:v>6.0344827586206899E-2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09152"/>
        <c:axId val="151802368"/>
      </c:lineChart>
      <c:catAx>
        <c:axId val="15140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02368"/>
        <c:crosses val="autoZero"/>
        <c:auto val="1"/>
        <c:lblAlgn val="ctr"/>
        <c:lblOffset val="100"/>
        <c:noMultiLvlLbl val="0"/>
      </c:catAx>
      <c:valAx>
        <c:axId val="151802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40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Are you a Computer Science Major?</a:t>
            </a:r>
          </a:p>
        </c:rich>
      </c:tx>
      <c:layout>
        <c:manualLayout>
          <c:xMode val="edge"/>
          <c:yMode val="edge"/>
          <c:x val="9.6695339553144091E-2"/>
          <c:y val="3.575547550141072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Numbers!$A$4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Numbers!$B$3:$C$3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Numbers!$B$4:$C$4</c:f>
              <c:numCache>
                <c:formatCode>General</c:formatCode>
                <c:ptCount val="2"/>
                <c:pt idx="0">
                  <c:v>16</c:v>
                </c:pt>
                <c:pt idx="1">
                  <c:v>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Numbers!$A$5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Numbers!$B$3:$C$3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Numbers!$B$5:$C$5</c:f>
              <c:numCache>
                <c:formatCode>General</c:formatCode>
                <c:ptCount val="2"/>
                <c:pt idx="0">
                  <c:v>7</c:v>
                </c:pt>
                <c:pt idx="1">
                  <c:v>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09664"/>
        <c:axId val="151804096"/>
      </c:lineChart>
      <c:catAx>
        <c:axId val="15140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04096"/>
        <c:crosses val="autoZero"/>
        <c:auto val="1"/>
        <c:lblAlgn val="ctr"/>
        <c:lblOffset val="100"/>
        <c:noMultiLvlLbl val="0"/>
      </c:catAx>
      <c:valAx>
        <c:axId val="15180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0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It is easy to acquire information about Computer Science/Computer Engineering.</a:t>
            </a:r>
          </a:p>
        </c:rich>
      </c:tx>
      <c:layout>
        <c:manualLayout>
          <c:xMode val="edge"/>
          <c:yMode val="edge"/>
          <c:x val="0.15551890034364257"/>
          <c:y val="2.270485045882718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Numbers!$H$14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Numbers!$I$13:$M$13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Numbers!$I$14:$M$14</c:f>
              <c:numCache>
                <c:formatCode>0%</c:formatCode>
                <c:ptCount val="5"/>
                <c:pt idx="0">
                  <c:v>0.10101010101010101</c:v>
                </c:pt>
                <c:pt idx="1">
                  <c:v>0.48989898989898989</c:v>
                </c:pt>
                <c:pt idx="2">
                  <c:v>0.34343434343434343</c:v>
                </c:pt>
                <c:pt idx="3">
                  <c:v>5.7239057239057242E-2</c:v>
                </c:pt>
                <c:pt idx="4">
                  <c:v>8.4175084175084174E-3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Numbers!$H$15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Numbers!$I$13:$M$13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Numbers!$I$15:$M$15</c:f>
              <c:numCache>
                <c:formatCode>0%</c:formatCode>
                <c:ptCount val="5"/>
                <c:pt idx="0">
                  <c:v>5.1470588235294115E-2</c:v>
                </c:pt>
                <c:pt idx="1">
                  <c:v>0.375</c:v>
                </c:pt>
                <c:pt idx="2">
                  <c:v>0.43382352941176472</c:v>
                </c:pt>
                <c:pt idx="3">
                  <c:v>0.125</c:v>
                </c:pt>
                <c:pt idx="4">
                  <c:v>1.4705882352941176E-2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33792"/>
        <c:axId val="73235776"/>
      </c:lineChart>
      <c:catAx>
        <c:axId val="11043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73235776"/>
        <c:crosses val="autoZero"/>
        <c:auto val="1"/>
        <c:lblAlgn val="ctr"/>
        <c:lblOffset val="100"/>
        <c:noMultiLvlLbl val="0"/>
      </c:catAx>
      <c:valAx>
        <c:axId val="73235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43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Are you a Computer Science Major?</a:t>
            </a:r>
          </a:p>
        </c:rich>
      </c:tx>
      <c:layout>
        <c:manualLayout>
          <c:xMode val="edge"/>
          <c:yMode val="edge"/>
          <c:x val="9.6695339553144091E-2"/>
          <c:y val="3.575547550141072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Numbers!$H$4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Numbers!$I$3:$J$3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Numbers!$I$4:$J$4</c:f>
              <c:numCache>
                <c:formatCode>0%</c:formatCode>
                <c:ptCount val="2"/>
                <c:pt idx="0">
                  <c:v>0.1111111111111111</c:v>
                </c:pt>
                <c:pt idx="1">
                  <c:v>0.88888888888888884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Numbers!$H$5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Numbers!$I$3:$J$3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Numbers!$I$5:$J$5</c:f>
              <c:numCache>
                <c:formatCode>0%</c:formatCode>
                <c:ptCount val="2"/>
                <c:pt idx="0">
                  <c:v>6.6037735849056603E-2</c:v>
                </c:pt>
                <c:pt idx="1">
                  <c:v>0.93396226415094341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0176"/>
        <c:axId val="151675456"/>
      </c:lineChart>
      <c:catAx>
        <c:axId val="15141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75456"/>
        <c:crosses val="autoZero"/>
        <c:auto val="1"/>
        <c:lblAlgn val="ctr"/>
        <c:lblOffset val="100"/>
        <c:noMultiLvlLbl val="0"/>
      </c:catAx>
      <c:valAx>
        <c:axId val="151675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41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My school/college at UVA is:</a:t>
            </a:r>
          </a:p>
        </c:rich>
      </c:tx>
      <c:layout>
        <c:manualLayout>
          <c:xMode val="edge"/>
          <c:yMode val="edge"/>
          <c:x val="9.6695339553144091E-2"/>
          <c:y val="3.575547550141072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Numbers!$A$9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Numbers!$B$8:$C$8</c:f>
              <c:strCache>
                <c:ptCount val="2"/>
                <c:pt idx="0">
                  <c:v>SEAS</c:v>
                </c:pt>
                <c:pt idx="1">
                  <c:v>CLAS</c:v>
                </c:pt>
              </c:strCache>
            </c:strRef>
          </c:cat>
          <c:val>
            <c:numRef>
              <c:f>Numbers!$B$9:$C$9</c:f>
              <c:numCache>
                <c:formatCode>General</c:formatCode>
                <c:ptCount val="2"/>
                <c:pt idx="0">
                  <c:v>294</c:v>
                </c:pt>
                <c:pt idx="1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Numbers!$A$10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Numbers!$B$8:$C$8</c:f>
              <c:strCache>
                <c:ptCount val="2"/>
                <c:pt idx="0">
                  <c:v>SEAS</c:v>
                </c:pt>
                <c:pt idx="1">
                  <c:v>CLAS</c:v>
                </c:pt>
              </c:strCache>
            </c:strRef>
          </c:cat>
          <c:val>
            <c:numRef>
              <c:f>Numbers!$B$10:$C$10</c:f>
              <c:numCache>
                <c:formatCode>General</c:formatCode>
                <c:ptCount val="2"/>
                <c:pt idx="0">
                  <c:v>154</c:v>
                </c:pt>
                <c:pt idx="1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0688"/>
        <c:axId val="151677760"/>
      </c:lineChart>
      <c:catAx>
        <c:axId val="15141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77760"/>
        <c:crosses val="autoZero"/>
        <c:auto val="1"/>
        <c:lblAlgn val="ctr"/>
        <c:lblOffset val="100"/>
        <c:noMultiLvlLbl val="0"/>
      </c:catAx>
      <c:valAx>
        <c:axId val="1516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1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My school/college at UVA is:</a:t>
            </a:r>
          </a:p>
        </c:rich>
      </c:tx>
      <c:layout>
        <c:manualLayout>
          <c:xMode val="edge"/>
          <c:yMode val="edge"/>
          <c:x val="9.6695339553144091E-2"/>
          <c:y val="3.575547550141072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Numbers!$H$9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Numbers!$I$8:$J$8</c:f>
              <c:strCache>
                <c:ptCount val="2"/>
                <c:pt idx="0">
                  <c:v>SEAS</c:v>
                </c:pt>
                <c:pt idx="1">
                  <c:v>CLAS</c:v>
                </c:pt>
              </c:strCache>
            </c:strRef>
          </c:cat>
          <c:val>
            <c:numRef>
              <c:f>Numbers!$I$9:$J$9</c:f>
              <c:numCache>
                <c:formatCode>0%</c:formatCode>
                <c:ptCount val="2"/>
                <c:pt idx="0">
                  <c:v>0.71707317073170729</c:v>
                </c:pt>
                <c:pt idx="1">
                  <c:v>0.28292682926829266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Numbers!$H$10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Numbers!$I$8:$J$8</c:f>
              <c:strCache>
                <c:ptCount val="2"/>
                <c:pt idx="0">
                  <c:v>SEAS</c:v>
                </c:pt>
                <c:pt idx="1">
                  <c:v>CLAS</c:v>
                </c:pt>
              </c:strCache>
            </c:strRef>
          </c:cat>
          <c:val>
            <c:numRef>
              <c:f>Numbers!$I$10:$J$10</c:f>
              <c:numCache>
                <c:formatCode>0%</c:formatCode>
                <c:ptCount val="2"/>
                <c:pt idx="0">
                  <c:v>0.54416961130742048</c:v>
                </c:pt>
                <c:pt idx="1">
                  <c:v>0.45583038869257952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1200"/>
        <c:axId val="151680064"/>
      </c:lineChart>
      <c:catAx>
        <c:axId val="15141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80064"/>
        <c:crosses val="autoZero"/>
        <c:auto val="1"/>
        <c:lblAlgn val="ctr"/>
        <c:lblOffset val="100"/>
        <c:noMultiLvlLbl val="0"/>
      </c:catAx>
      <c:valAx>
        <c:axId val="151680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41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 feel that I fit in well </a:t>
            </a:r>
          </a:p>
          <a:p>
            <a:pPr>
              <a:defRPr sz="1200"/>
            </a:pPr>
            <a:r>
              <a:rPr lang="en-US" sz="1200"/>
              <a:t> in the CS/CpE program.</a:t>
            </a:r>
          </a:p>
        </c:rich>
      </c:tx>
      <c:layout>
        <c:manualLayout>
          <c:xMode val="edge"/>
          <c:yMode val="edge"/>
          <c:x val="0.27036480734025892"/>
          <c:y val="4.44558546529730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45049515869339"/>
          <c:y val="0.21491032615118177"/>
          <c:w val="0.57095308398950129"/>
          <c:h val="0.62301599670892749"/>
        </c:manualLayout>
      </c:layout>
      <c:lineChart>
        <c:grouping val="standard"/>
        <c:varyColors val="0"/>
        <c:ser>
          <c:idx val="0"/>
          <c:order val="0"/>
          <c:tx>
            <c:strRef>
              <c:f>'2nd level'!$I$4:$J$4</c:f>
              <c:strCache>
                <c:ptCount val="1"/>
                <c:pt idx="0">
                  <c:v>Interested Males</c:v>
                </c:pt>
              </c:strCache>
            </c:strRef>
          </c:tx>
          <c:cat>
            <c:strRef>
              <c:f>'2nd level'!$K$3:$O$3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'2nd level'!$K$4:$O$4</c:f>
              <c:numCache>
                <c:formatCode>0%</c:formatCode>
                <c:ptCount val="5"/>
                <c:pt idx="0">
                  <c:v>0.11467889908256881</c:v>
                </c:pt>
                <c:pt idx="1">
                  <c:v>0.40137614678899081</c:v>
                </c:pt>
                <c:pt idx="2">
                  <c:v>0.41284403669724773</c:v>
                </c:pt>
                <c:pt idx="3">
                  <c:v>5.9633027522935783E-2</c:v>
                </c:pt>
                <c:pt idx="4">
                  <c:v>1.1467889908256881E-2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'2nd level'!$I$5:$J$5</c:f>
              <c:strCache>
                <c:ptCount val="1"/>
                <c:pt idx="0">
                  <c:v>Interested Females</c:v>
                </c:pt>
              </c:strCache>
            </c:strRef>
          </c:tx>
          <c:cat>
            <c:strRef>
              <c:f>'2nd level'!$K$3:$O$3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'2nd level'!$K$5:$O$5</c:f>
              <c:numCache>
                <c:formatCode>0%</c:formatCode>
                <c:ptCount val="5"/>
                <c:pt idx="0">
                  <c:v>3.0837004405286344E-2</c:v>
                </c:pt>
                <c:pt idx="1">
                  <c:v>0.3524229074889868</c:v>
                </c:pt>
                <c:pt idx="2">
                  <c:v>0.46255506607929514</c:v>
                </c:pt>
                <c:pt idx="3">
                  <c:v>0.12334801762114538</c:v>
                </c:pt>
                <c:pt idx="4">
                  <c:v>3.0837004405286344E-2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'2nd level'!$I$6:$J$6</c:f>
              <c:strCache>
                <c:ptCount val="1"/>
                <c:pt idx="0">
                  <c:v>Not Interested Males</c:v>
                </c:pt>
              </c:strCache>
            </c:strRef>
          </c:tx>
          <c:cat>
            <c:strRef>
              <c:f>'2nd level'!$K$3:$O$3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'2nd level'!$K$6:$O$6</c:f>
              <c:numCache>
                <c:formatCode>0%</c:formatCode>
                <c:ptCount val="5"/>
                <c:pt idx="0">
                  <c:v>0</c:v>
                </c:pt>
                <c:pt idx="1">
                  <c:v>7.0422535211267609E-2</c:v>
                </c:pt>
                <c:pt idx="2">
                  <c:v>0.16901408450704225</c:v>
                </c:pt>
                <c:pt idx="3">
                  <c:v>0.42253521126760563</c:v>
                </c:pt>
                <c:pt idx="4">
                  <c:v>0.3380281690140845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'2nd level'!$I$7:$J$7</c:f>
              <c:strCache>
                <c:ptCount val="1"/>
                <c:pt idx="0">
                  <c:v>Not Interested Females</c:v>
                </c:pt>
              </c:strCache>
            </c:strRef>
          </c:tx>
          <c:cat>
            <c:strRef>
              <c:f>'2nd level'!$K$3:$O$3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'2nd level'!$K$7:$O$7</c:f>
              <c:numCache>
                <c:formatCode>0%</c:formatCode>
                <c:ptCount val="5"/>
                <c:pt idx="0">
                  <c:v>0</c:v>
                </c:pt>
                <c:pt idx="1">
                  <c:v>1.7543859649122806E-2</c:v>
                </c:pt>
                <c:pt idx="2">
                  <c:v>0.25438596491228072</c:v>
                </c:pt>
                <c:pt idx="3">
                  <c:v>0.45614035087719296</c:v>
                </c:pt>
                <c:pt idx="4">
                  <c:v>0.27192982456140352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6576"/>
        <c:axId val="151937024"/>
      </c:lineChart>
      <c:catAx>
        <c:axId val="11189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37024"/>
        <c:crosses val="autoZero"/>
        <c:auto val="1"/>
        <c:lblAlgn val="ctr"/>
        <c:lblOffset val="100"/>
        <c:noMultiLvlLbl val="0"/>
      </c:catAx>
      <c:valAx>
        <c:axId val="15193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Percent of Respondants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11896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750311679790026"/>
          <c:y val="0.27408181028172446"/>
          <c:w val="0.23958021653543307"/>
          <c:h val="0.50360808833830639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 feel that I fit in well with students</a:t>
            </a:r>
          </a:p>
          <a:p>
            <a:pPr>
              <a:defRPr sz="1200"/>
            </a:pPr>
            <a:r>
              <a:rPr lang="en-US" sz="1200"/>
              <a:t> in the CS/CpE program.</a:t>
            </a:r>
          </a:p>
        </c:rich>
      </c:tx>
      <c:layout>
        <c:manualLayout>
          <c:xMode val="edge"/>
          <c:yMode val="edge"/>
          <c:x val="0.27036480734025892"/>
          <c:y val="4.44558546529730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45049515869339"/>
          <c:y val="0.21491032615118177"/>
          <c:w val="0.57095308398950129"/>
          <c:h val="0.62301599670892749"/>
        </c:manualLayout>
      </c:layout>
      <c:lineChart>
        <c:grouping val="standard"/>
        <c:varyColors val="0"/>
        <c:ser>
          <c:idx val="0"/>
          <c:order val="0"/>
          <c:tx>
            <c:strRef>
              <c:f>'2nd level'!$I$12:$J$12</c:f>
              <c:strCache>
                <c:ptCount val="1"/>
                <c:pt idx="0">
                  <c:v>Interested Males</c:v>
                </c:pt>
              </c:strCache>
            </c:strRef>
          </c:tx>
          <c:cat>
            <c:strRef>
              <c:f>'2nd level'!$K$11:$O$11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'2nd level'!$K$12:$O$12</c:f>
              <c:numCache>
                <c:formatCode>0%</c:formatCode>
                <c:ptCount val="5"/>
                <c:pt idx="0">
                  <c:v>8.2379862700228831E-2</c:v>
                </c:pt>
                <c:pt idx="1">
                  <c:v>0.41647597254004576</c:v>
                </c:pt>
                <c:pt idx="2">
                  <c:v>0.40274599542334094</c:v>
                </c:pt>
                <c:pt idx="3">
                  <c:v>8.6956521739130432E-2</c:v>
                </c:pt>
                <c:pt idx="4">
                  <c:v>1.1441647597254004E-2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'2nd level'!$I$13:$J$13</c:f>
              <c:strCache>
                <c:ptCount val="1"/>
                <c:pt idx="0">
                  <c:v>Interested Females</c:v>
                </c:pt>
              </c:strCache>
            </c:strRef>
          </c:tx>
          <c:cat>
            <c:strRef>
              <c:f>'2nd level'!$K$11:$O$11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'2nd level'!$K$13:$O$13</c:f>
              <c:numCache>
                <c:formatCode>0%</c:formatCode>
                <c:ptCount val="5"/>
                <c:pt idx="0">
                  <c:v>6.2780269058295965E-2</c:v>
                </c:pt>
                <c:pt idx="1">
                  <c:v>0.34080717488789236</c:v>
                </c:pt>
                <c:pt idx="2">
                  <c:v>0.44394618834080718</c:v>
                </c:pt>
                <c:pt idx="3">
                  <c:v>0.13004484304932734</c:v>
                </c:pt>
                <c:pt idx="4">
                  <c:v>2.2421524663677129E-2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'2nd level'!$I$14:$J$14</c:f>
              <c:strCache>
                <c:ptCount val="1"/>
                <c:pt idx="0">
                  <c:v>Not Interested Males</c:v>
                </c:pt>
              </c:strCache>
            </c:strRef>
          </c:tx>
          <c:cat>
            <c:strRef>
              <c:f>'2nd level'!$K$11:$O$11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'2nd level'!$K$14:$O$14</c:f>
              <c:numCache>
                <c:formatCode>0%</c:formatCode>
                <c:ptCount val="5"/>
                <c:pt idx="0">
                  <c:v>1.3888888888888888E-2</c:v>
                </c:pt>
                <c:pt idx="1">
                  <c:v>0.125</c:v>
                </c:pt>
                <c:pt idx="2">
                  <c:v>0.22222222222222221</c:v>
                </c:pt>
                <c:pt idx="3">
                  <c:v>0.34722222222222221</c:v>
                </c:pt>
                <c:pt idx="4">
                  <c:v>0.29166666666666669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'2nd level'!$I$15:$J$15</c:f>
              <c:strCache>
                <c:ptCount val="1"/>
                <c:pt idx="0">
                  <c:v>Not Interested Females</c:v>
                </c:pt>
              </c:strCache>
            </c:strRef>
          </c:tx>
          <c:cat>
            <c:strRef>
              <c:f>'2nd level'!$K$11:$O$11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'2nd level'!$K$15:$O$15</c:f>
              <c:numCache>
                <c:formatCode>0%</c:formatCode>
                <c:ptCount val="5"/>
                <c:pt idx="0">
                  <c:v>1.7241379310344827E-2</c:v>
                </c:pt>
                <c:pt idx="1">
                  <c:v>9.4827586206896547E-2</c:v>
                </c:pt>
                <c:pt idx="2">
                  <c:v>0.25862068965517243</c:v>
                </c:pt>
                <c:pt idx="3">
                  <c:v>0.36206896551724138</c:v>
                </c:pt>
                <c:pt idx="4">
                  <c:v>0.26724137931034481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8112"/>
        <c:axId val="151939328"/>
      </c:lineChart>
      <c:catAx>
        <c:axId val="11189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39328"/>
        <c:crosses val="autoZero"/>
        <c:auto val="1"/>
        <c:lblAlgn val="ctr"/>
        <c:lblOffset val="100"/>
        <c:noMultiLvlLbl val="0"/>
      </c:catAx>
      <c:valAx>
        <c:axId val="15193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Percent of Respondants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11898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41972694589632"/>
          <c:y val="0.234930104099694"/>
          <c:w val="0.23958021653543307"/>
          <c:h val="0.55146017367189915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"I am doing well in the CS/CpE program</a:t>
            </a:r>
          </a:p>
          <a:p>
            <a:pPr>
              <a:defRPr sz="1200"/>
            </a:pPr>
            <a:r>
              <a:rPr lang="en-US" sz="1200"/>
              <a:t> based on </a:t>
            </a:r>
            <a:r>
              <a:rPr lang="en-US" sz="1200" i="1"/>
              <a:t>my own expectations</a:t>
            </a:r>
            <a:r>
              <a:rPr lang="en-US" sz="1200"/>
              <a:t>."</a:t>
            </a:r>
          </a:p>
        </c:rich>
      </c:tx>
      <c:layout>
        <c:manualLayout>
          <c:xMode val="edge"/>
          <c:yMode val="edge"/>
          <c:x val="0.26109832551018647"/>
          <c:y val="3.13485752346941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45049515869339"/>
          <c:y val="0.21491032615118177"/>
          <c:w val="0.55636513707121393"/>
          <c:h val="0.62301599670892749"/>
        </c:manualLayout>
      </c:layout>
      <c:lineChart>
        <c:grouping val="standard"/>
        <c:varyColors val="0"/>
        <c:ser>
          <c:idx val="0"/>
          <c:order val="0"/>
          <c:tx>
            <c:strRef>
              <c:f>'2nd level'!$I$20:$J$20</c:f>
              <c:strCache>
                <c:ptCount val="1"/>
                <c:pt idx="0">
                  <c:v>Interested Males</c:v>
                </c:pt>
              </c:strCache>
            </c:strRef>
          </c:tx>
          <c:cat>
            <c:strRef>
              <c:f>'2nd level'!$K$19:$O$19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'2nd level'!$K$20:$O$20</c:f>
              <c:numCache>
                <c:formatCode>0%</c:formatCode>
                <c:ptCount val="5"/>
                <c:pt idx="0">
                  <c:v>0.4068181818181818</c:v>
                </c:pt>
                <c:pt idx="1">
                  <c:v>0.50454545454545452</c:v>
                </c:pt>
                <c:pt idx="2">
                  <c:v>6.8181818181818177E-2</c:v>
                </c:pt>
                <c:pt idx="3">
                  <c:v>1.8181818181818181E-2</c:v>
                </c:pt>
                <c:pt idx="4">
                  <c:v>2.2727272727272726E-3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'2nd level'!$I$21:$J$21</c:f>
              <c:strCache>
                <c:ptCount val="1"/>
                <c:pt idx="0">
                  <c:v>Interested Females</c:v>
                </c:pt>
              </c:strCache>
            </c:strRef>
          </c:tx>
          <c:cat>
            <c:strRef>
              <c:f>'2nd level'!$K$19:$O$19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'2nd level'!$K$21:$O$21</c:f>
              <c:numCache>
                <c:formatCode>0%</c:formatCode>
                <c:ptCount val="5"/>
                <c:pt idx="0">
                  <c:v>0.4330357142857143</c:v>
                </c:pt>
                <c:pt idx="1">
                  <c:v>0.45089285714285715</c:v>
                </c:pt>
                <c:pt idx="2">
                  <c:v>8.9285714285714288E-2</c:v>
                </c:pt>
                <c:pt idx="3">
                  <c:v>8.9285714285714281E-3</c:v>
                </c:pt>
                <c:pt idx="4">
                  <c:v>1.7857142857142856E-2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'2nd level'!$I$22:$J$22</c:f>
              <c:strCache>
                <c:ptCount val="1"/>
                <c:pt idx="0">
                  <c:v>Not Interested Males</c:v>
                </c:pt>
              </c:strCache>
            </c:strRef>
          </c:tx>
          <c:cat>
            <c:strRef>
              <c:f>'2nd level'!$K$19:$O$19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'2nd level'!$K$22:$O$22</c:f>
              <c:numCache>
                <c:formatCode>0%</c:formatCode>
                <c:ptCount val="5"/>
                <c:pt idx="0">
                  <c:v>0.41666666666666669</c:v>
                </c:pt>
                <c:pt idx="1">
                  <c:v>0.375</c:v>
                </c:pt>
                <c:pt idx="2">
                  <c:v>0.1111111111111111</c:v>
                </c:pt>
                <c:pt idx="3">
                  <c:v>4.1666666666666664E-2</c:v>
                </c:pt>
                <c:pt idx="4">
                  <c:v>5.5555555555555552E-2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'2nd level'!$I$23:$J$23</c:f>
              <c:strCache>
                <c:ptCount val="1"/>
                <c:pt idx="0">
                  <c:v>Not Interested Females</c:v>
                </c:pt>
              </c:strCache>
            </c:strRef>
          </c:tx>
          <c:cat>
            <c:strRef>
              <c:f>'2nd level'!$K$19:$O$19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'2nd level'!$K$23:$O$23</c:f>
              <c:numCache>
                <c:formatCode>0%</c:formatCode>
                <c:ptCount val="5"/>
                <c:pt idx="0">
                  <c:v>0.35344827586206895</c:v>
                </c:pt>
                <c:pt idx="1">
                  <c:v>0.5</c:v>
                </c:pt>
                <c:pt idx="2">
                  <c:v>6.0344827586206899E-2</c:v>
                </c:pt>
                <c:pt idx="3">
                  <c:v>5.1724137931034482E-2</c:v>
                </c:pt>
                <c:pt idx="4">
                  <c:v>3.4482758620689655E-2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06176"/>
        <c:axId val="151941056"/>
      </c:lineChart>
      <c:catAx>
        <c:axId val="15230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41056"/>
        <c:crosses val="autoZero"/>
        <c:auto val="1"/>
        <c:lblAlgn val="ctr"/>
        <c:lblOffset val="100"/>
        <c:noMultiLvlLbl val="0"/>
      </c:catAx>
      <c:valAx>
        <c:axId val="15194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Percent of Respondants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2306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332791825529464"/>
          <c:y val="0.24364188128493489"/>
          <c:w val="0.23958021653543307"/>
          <c:h val="0.55146017367189915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"I am doing well in the CS/CpE program </a:t>
            </a:r>
          </a:p>
          <a:p>
            <a:pPr>
              <a:defRPr sz="1200"/>
            </a:pPr>
            <a:r>
              <a:rPr lang="en-US" sz="1200"/>
              <a:t>based on </a:t>
            </a:r>
            <a:r>
              <a:rPr lang="en-US" sz="1200" i="1"/>
              <a:t>the expectations of others</a:t>
            </a:r>
            <a:r>
              <a:rPr lang="en-US" sz="1200"/>
              <a:t>."</a:t>
            </a:r>
          </a:p>
        </c:rich>
      </c:tx>
      <c:layout>
        <c:manualLayout>
          <c:xMode val="edge"/>
          <c:yMode val="edge"/>
          <c:x val="0.21104166666666666"/>
          <c:y val="4.24856588217331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45049515869339"/>
          <c:y val="0.21491032615118177"/>
          <c:w val="0.49803641732283466"/>
          <c:h val="0.62260620469532724"/>
        </c:manualLayout>
      </c:layout>
      <c:lineChart>
        <c:grouping val="standard"/>
        <c:varyColors val="0"/>
        <c:ser>
          <c:idx val="0"/>
          <c:order val="0"/>
          <c:tx>
            <c:strRef>
              <c:f>'2nd level'!$I$28:$J$28</c:f>
              <c:strCache>
                <c:ptCount val="1"/>
                <c:pt idx="0">
                  <c:v>Interested Males</c:v>
                </c:pt>
              </c:strCache>
            </c:strRef>
          </c:tx>
          <c:cat>
            <c:strRef>
              <c:f>'2nd level'!$K$27:$O$27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'2nd level'!$K$28:$O$28</c:f>
              <c:numCache>
                <c:formatCode>0%</c:formatCode>
                <c:ptCount val="5"/>
                <c:pt idx="0">
                  <c:v>0.21897810218978103</c:v>
                </c:pt>
                <c:pt idx="1">
                  <c:v>0.45255474452554745</c:v>
                </c:pt>
                <c:pt idx="2">
                  <c:v>0.18248175182481752</c:v>
                </c:pt>
                <c:pt idx="3">
                  <c:v>0.11678832116788321</c:v>
                </c:pt>
                <c:pt idx="4">
                  <c:v>2.9197080291970802E-2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'2nd level'!$I$29:$J$29</c:f>
              <c:strCache>
                <c:ptCount val="1"/>
                <c:pt idx="0">
                  <c:v>Interested Females</c:v>
                </c:pt>
              </c:strCache>
            </c:strRef>
          </c:tx>
          <c:cat>
            <c:strRef>
              <c:f>'2nd level'!$K$27:$O$27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'2nd level'!$K$29:$O$29</c:f>
              <c:numCache>
                <c:formatCode>0%</c:formatCode>
                <c:ptCount val="5"/>
                <c:pt idx="0">
                  <c:v>0.12987012987012986</c:v>
                </c:pt>
                <c:pt idx="1">
                  <c:v>0.54545454545454541</c:v>
                </c:pt>
                <c:pt idx="2">
                  <c:v>0.18181818181818182</c:v>
                </c:pt>
                <c:pt idx="3">
                  <c:v>0.1038961038961039</c:v>
                </c:pt>
                <c:pt idx="4">
                  <c:v>3.896103896103896E-2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'2nd level'!$I$30:$J$30</c:f>
              <c:strCache>
                <c:ptCount val="1"/>
                <c:pt idx="0">
                  <c:v>Not Interested Males</c:v>
                </c:pt>
              </c:strCache>
            </c:strRef>
          </c:tx>
          <c:cat>
            <c:strRef>
              <c:f>'2nd level'!$K$27:$O$27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'2nd level'!$K$30:$O$30</c:f>
              <c:numCache>
                <c:formatCode>0%</c:formatCode>
                <c:ptCount val="5"/>
                <c:pt idx="0">
                  <c:v>0</c:v>
                </c:pt>
                <c:pt idx="1">
                  <c:v>0.17241379310344829</c:v>
                </c:pt>
                <c:pt idx="2">
                  <c:v>0.2413793103448276</c:v>
                </c:pt>
                <c:pt idx="3">
                  <c:v>0.27586206896551724</c:v>
                </c:pt>
                <c:pt idx="4">
                  <c:v>0.31034482758620691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'2nd level'!$I$31:$J$31</c:f>
              <c:strCache>
                <c:ptCount val="1"/>
                <c:pt idx="0">
                  <c:v>Not Interested Females</c:v>
                </c:pt>
              </c:strCache>
            </c:strRef>
          </c:tx>
          <c:cat>
            <c:strRef>
              <c:f>'2nd level'!$K$27:$O$27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'2nd level'!$K$31:$O$31</c:f>
              <c:numCache>
                <c:formatCode>0%</c:formatCode>
                <c:ptCount val="5"/>
                <c:pt idx="0">
                  <c:v>0</c:v>
                </c:pt>
                <c:pt idx="1">
                  <c:v>0.17073170731707318</c:v>
                </c:pt>
                <c:pt idx="2">
                  <c:v>0.24390243902439024</c:v>
                </c:pt>
                <c:pt idx="3">
                  <c:v>0.29268292682926828</c:v>
                </c:pt>
                <c:pt idx="4">
                  <c:v>0.29268292682926828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07200"/>
        <c:axId val="151943936"/>
      </c:lineChart>
      <c:catAx>
        <c:axId val="1523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43936"/>
        <c:crosses val="autoZero"/>
        <c:auto val="1"/>
        <c:lblAlgn val="ctr"/>
        <c:lblOffset val="100"/>
        <c:noMultiLvlLbl val="0"/>
      </c:catAx>
      <c:valAx>
        <c:axId val="15194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en-US" sz="1300"/>
                  <a:t>Percent of Respondents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2307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708645013123365"/>
          <c:y val="0.25536763583222455"/>
          <c:w val="0.19374688320209973"/>
          <c:h val="0.55146017367189915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 feel that I fit in well with the CS/CpE program</a:t>
            </a:r>
          </a:p>
        </c:rich>
      </c:tx>
      <c:layout>
        <c:manualLayout>
          <c:xMode val="edge"/>
          <c:yMode val="edge"/>
          <c:x val="0.15551890034364257"/>
          <c:y val="2.270485045882718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Numbers!$A$19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Numbers!$B$18:$F$18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Numbers!$B$19:$F$19</c:f>
              <c:numCache>
                <c:formatCode>General</c:formatCode>
                <c:ptCount val="5"/>
                <c:pt idx="0">
                  <c:v>49</c:v>
                </c:pt>
                <c:pt idx="1">
                  <c:v>191</c:v>
                </c:pt>
                <c:pt idx="2">
                  <c:v>245</c:v>
                </c:pt>
                <c:pt idx="3">
                  <c:v>85</c:v>
                </c:pt>
                <c:pt idx="4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Numbers!$A$20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Numbers!$B$18:$F$18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Numbers!$B$20:$F$20</c:f>
              <c:numCache>
                <c:formatCode>General</c:formatCode>
                <c:ptCount val="5"/>
                <c:pt idx="0">
                  <c:v>6</c:v>
                </c:pt>
                <c:pt idx="1">
                  <c:v>83</c:v>
                </c:pt>
                <c:pt idx="2">
                  <c:v>191</c:v>
                </c:pt>
                <c:pt idx="3">
                  <c:v>30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34304"/>
        <c:axId val="150693568"/>
      </c:lineChart>
      <c:catAx>
        <c:axId val="11043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93568"/>
        <c:crosses val="autoZero"/>
        <c:auto val="1"/>
        <c:lblAlgn val="ctr"/>
        <c:lblOffset val="100"/>
        <c:noMultiLvlLbl val="0"/>
      </c:catAx>
      <c:valAx>
        <c:axId val="150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3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 feel that I fit in well with the CS/CpE program</a:t>
            </a:r>
          </a:p>
        </c:rich>
      </c:tx>
      <c:layout>
        <c:manualLayout>
          <c:xMode val="edge"/>
          <c:yMode val="edge"/>
          <c:x val="0.15551890034364257"/>
          <c:y val="2.270485045882718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Numbers!$H$19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Numbers!$I$18:$M$18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Numbers!$I$19:$M$19</c:f>
              <c:numCache>
                <c:formatCode>0%</c:formatCode>
                <c:ptCount val="5"/>
                <c:pt idx="0">
                  <c:v>8.1803005008347252E-2</c:v>
                </c:pt>
                <c:pt idx="1">
                  <c:v>0.31886477462437396</c:v>
                </c:pt>
                <c:pt idx="2">
                  <c:v>0.4090150250417362</c:v>
                </c:pt>
                <c:pt idx="3">
                  <c:v>0.14190317195325541</c:v>
                </c:pt>
                <c:pt idx="4">
                  <c:v>4.8414023372287146E-2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Numbers!$H$20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Numbers!$I$18:$M$18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Numbers!$I$20:$M$20</c:f>
              <c:numCache>
                <c:formatCode>0%</c:formatCode>
                <c:ptCount val="5"/>
                <c:pt idx="0">
                  <c:v>1.8987341772151899E-2</c:v>
                </c:pt>
                <c:pt idx="1">
                  <c:v>0.26265822784810128</c:v>
                </c:pt>
                <c:pt idx="2">
                  <c:v>0.60443037974683544</c:v>
                </c:pt>
                <c:pt idx="3">
                  <c:v>9.49367088607595E-2</c:v>
                </c:pt>
                <c:pt idx="4">
                  <c:v>1.8987341772151899E-2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34816"/>
        <c:axId val="150695872"/>
      </c:lineChart>
      <c:catAx>
        <c:axId val="11043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95872"/>
        <c:crosses val="autoZero"/>
        <c:auto val="1"/>
        <c:lblAlgn val="ctr"/>
        <c:lblOffset val="100"/>
        <c:noMultiLvlLbl val="0"/>
      </c:catAx>
      <c:valAx>
        <c:axId val="150695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43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 feel that I fit in well with students in the CS/CpE program.</a:t>
            </a:r>
          </a:p>
        </c:rich>
      </c:tx>
      <c:layout>
        <c:manualLayout>
          <c:xMode val="edge"/>
          <c:yMode val="edge"/>
          <c:x val="8.8291978208606278E-2"/>
          <c:y val="2.270490677406725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Numbers!$A$24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Numbers!$B$23:$F$23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Numbers!$B$24:$F$24</c:f>
              <c:numCache>
                <c:formatCode>General</c:formatCode>
                <c:ptCount val="5"/>
                <c:pt idx="0">
                  <c:v>36</c:v>
                </c:pt>
                <c:pt idx="1">
                  <c:v>209</c:v>
                </c:pt>
                <c:pt idx="2">
                  <c:v>242</c:v>
                </c:pt>
                <c:pt idx="3">
                  <c:v>89</c:v>
                </c:pt>
                <c:pt idx="4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Numbers!$A$25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Numbers!$B$23:$F$23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Numbers!$B$25:$F$25</c:f>
              <c:numCache>
                <c:formatCode>General</c:formatCode>
                <c:ptCount val="5"/>
                <c:pt idx="0">
                  <c:v>15</c:v>
                </c:pt>
                <c:pt idx="1">
                  <c:v>91</c:v>
                </c:pt>
                <c:pt idx="2">
                  <c:v>191</c:v>
                </c:pt>
                <c:pt idx="3">
                  <c:v>86</c:v>
                </c:pt>
                <c:pt idx="4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35328"/>
        <c:axId val="150698176"/>
      </c:lineChart>
      <c:catAx>
        <c:axId val="11043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98176"/>
        <c:crosses val="autoZero"/>
        <c:auto val="1"/>
        <c:lblAlgn val="ctr"/>
        <c:lblOffset val="100"/>
        <c:noMultiLvlLbl val="0"/>
      </c:catAx>
      <c:valAx>
        <c:axId val="15069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3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"I feel that I fit in well with students</a:t>
            </a:r>
          </a:p>
          <a:p>
            <a:pPr>
              <a:defRPr sz="1200"/>
            </a:pPr>
            <a:r>
              <a:rPr lang="en-US" sz="1200"/>
              <a:t> in the CS/CpE program."</a:t>
            </a:r>
          </a:p>
        </c:rich>
      </c:tx>
      <c:layout>
        <c:manualLayout>
          <c:xMode val="edge"/>
          <c:yMode val="edge"/>
          <c:x val="0.27036480734025892"/>
          <c:y val="4.44558546529730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545049515869339"/>
          <c:y val="0.21491032615118177"/>
          <c:w val="0.77303645867795934"/>
          <c:h val="0.62301599670892749"/>
        </c:manualLayout>
      </c:layout>
      <c:lineChart>
        <c:grouping val="standard"/>
        <c:varyColors val="0"/>
        <c:ser>
          <c:idx val="0"/>
          <c:order val="0"/>
          <c:tx>
            <c:strRef>
              <c:f>Numbers!$H$24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Numbers!$I$23:$M$23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Numbers!$I$24:$M$24</c:f>
              <c:numCache>
                <c:formatCode>0%</c:formatCode>
                <c:ptCount val="5"/>
                <c:pt idx="0">
                  <c:v>5.9900166389351084E-2</c:v>
                </c:pt>
                <c:pt idx="1">
                  <c:v>0.34775374376039936</c:v>
                </c:pt>
                <c:pt idx="2">
                  <c:v>0.40266222961730447</c:v>
                </c:pt>
                <c:pt idx="3">
                  <c:v>0.1480865224625624</c:v>
                </c:pt>
                <c:pt idx="4">
                  <c:v>4.1597337770382693E-2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Numbers!$H$25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Numbers!$I$23:$M$23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Numbers!$I$25:$M$25</c:f>
              <c:numCache>
                <c:formatCode>0%</c:formatCode>
                <c:ptCount val="5"/>
                <c:pt idx="0">
                  <c:v>3.614457831325301E-2</c:v>
                </c:pt>
                <c:pt idx="1">
                  <c:v>0.21927710843373494</c:v>
                </c:pt>
                <c:pt idx="2">
                  <c:v>0.46024096385542168</c:v>
                </c:pt>
                <c:pt idx="3">
                  <c:v>0.20722891566265061</c:v>
                </c:pt>
                <c:pt idx="4">
                  <c:v>7.7108433734939766E-2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35840"/>
        <c:axId val="150635648"/>
      </c:lineChart>
      <c:catAx>
        <c:axId val="11043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35648"/>
        <c:crosses val="autoZero"/>
        <c:auto val="1"/>
        <c:lblAlgn val="ctr"/>
        <c:lblOffset val="100"/>
        <c:noMultiLvlLbl val="0"/>
      </c:catAx>
      <c:valAx>
        <c:axId val="15063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Percent of Respondents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1043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41972694589632"/>
          <c:y val="0.234930104099694"/>
          <c:w val="0.17795562319415956"/>
          <c:h val="0.15732820262155439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Independent of scholastics, I feel happy with life</a:t>
            </a:r>
          </a:p>
        </c:rich>
      </c:tx>
      <c:layout>
        <c:manualLayout>
          <c:xMode val="edge"/>
          <c:yMode val="edge"/>
          <c:x val="8.8291978208606278E-2"/>
          <c:y val="2.270490677406725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Numbers!$A$29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Numbers!$B$28:$F$28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Numbers!$B$29:$F$29</c:f>
              <c:numCache>
                <c:formatCode>General</c:formatCode>
                <c:ptCount val="5"/>
                <c:pt idx="0">
                  <c:v>244</c:v>
                </c:pt>
                <c:pt idx="1">
                  <c:v>298</c:v>
                </c:pt>
                <c:pt idx="2">
                  <c:v>42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Numbers!$A$30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Numbers!$B$28:$F$28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Numbers!$B$30:$F$30</c:f>
              <c:numCache>
                <c:formatCode>General</c:formatCode>
                <c:ptCount val="5"/>
                <c:pt idx="0">
                  <c:v>160</c:v>
                </c:pt>
                <c:pt idx="1">
                  <c:v>202</c:v>
                </c:pt>
                <c:pt idx="2">
                  <c:v>34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69664"/>
        <c:axId val="150637376"/>
      </c:lineChart>
      <c:catAx>
        <c:axId val="15076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37376"/>
        <c:crosses val="autoZero"/>
        <c:auto val="1"/>
        <c:lblAlgn val="ctr"/>
        <c:lblOffset val="100"/>
        <c:noMultiLvlLbl val="0"/>
      </c:catAx>
      <c:valAx>
        <c:axId val="1506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6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Independent of scholastics, I feel happy with life</a:t>
            </a:r>
          </a:p>
        </c:rich>
      </c:tx>
      <c:layout>
        <c:manualLayout>
          <c:xMode val="edge"/>
          <c:yMode val="edge"/>
          <c:x val="8.8291978208606278E-2"/>
          <c:y val="2.270490677406725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Numbers!$H$29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Numbers!$I$28:$M$28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Numbers!$I$29:$M$29</c:f>
              <c:numCache>
                <c:formatCode>0%</c:formatCode>
                <c:ptCount val="5"/>
                <c:pt idx="0">
                  <c:v>0.40397350993377484</c:v>
                </c:pt>
                <c:pt idx="1">
                  <c:v>0.49337748344370863</c:v>
                </c:pt>
                <c:pt idx="2">
                  <c:v>6.9536423841059597E-2</c:v>
                </c:pt>
                <c:pt idx="3">
                  <c:v>2.3178807947019868E-2</c:v>
                </c:pt>
                <c:pt idx="4">
                  <c:v>9.9337748344370865E-3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Numbers!$H$30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Numbers!$I$28:$M$28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Numbers!$I$30:$M$30</c:f>
              <c:numCache>
                <c:formatCode>0%</c:formatCode>
                <c:ptCount val="5"/>
                <c:pt idx="0">
                  <c:v>0.38554216867469882</c:v>
                </c:pt>
                <c:pt idx="1">
                  <c:v>0.48674698795180721</c:v>
                </c:pt>
                <c:pt idx="2">
                  <c:v>8.1927710843373497E-2</c:v>
                </c:pt>
                <c:pt idx="3">
                  <c:v>2.1686746987951807E-2</c:v>
                </c:pt>
                <c:pt idx="4">
                  <c:v>2.4096385542168676E-2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0176"/>
        <c:axId val="150639680"/>
      </c:lineChart>
      <c:catAx>
        <c:axId val="15077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39680"/>
        <c:crosses val="autoZero"/>
        <c:auto val="1"/>
        <c:lblAlgn val="ctr"/>
        <c:lblOffset val="100"/>
        <c:noMultiLvlLbl val="0"/>
      </c:catAx>
      <c:valAx>
        <c:axId val="150639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077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 am doing well in the CS/CpE program based on my own expectations.</a:t>
            </a:r>
          </a:p>
        </c:rich>
      </c:tx>
      <c:layout>
        <c:manualLayout>
          <c:xMode val="edge"/>
          <c:yMode val="edge"/>
          <c:x val="8.8291978208606278E-2"/>
          <c:y val="2.270490677406725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Numbers!$A$34</c:f>
              <c:strCache>
                <c:ptCount val="1"/>
                <c:pt idx="0">
                  <c:v>Males</c:v>
                </c:pt>
              </c:strCache>
            </c:strRef>
          </c:tx>
          <c:cat>
            <c:strRef>
              <c:f>Numbers!$B$33:$F$33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Numbers!$B$34:$F$34</c:f>
              <c:numCache>
                <c:formatCode>General</c:formatCode>
                <c:ptCount val="5"/>
                <c:pt idx="0">
                  <c:v>29</c:v>
                </c:pt>
                <c:pt idx="1">
                  <c:v>68</c:v>
                </c:pt>
                <c:pt idx="2">
                  <c:v>39</c:v>
                </c:pt>
                <c:pt idx="3">
                  <c:v>36</c:v>
                </c:pt>
                <c:pt idx="4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Numbers!$A$35</c:f>
              <c:strCache>
                <c:ptCount val="1"/>
                <c:pt idx="0">
                  <c:v>Females</c:v>
                </c:pt>
              </c:strCache>
            </c:strRef>
          </c:tx>
          <c:cat>
            <c:strRef>
              <c:f>Numbers!$B$33:$F$33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Numbers!$B$35:$F$35</c:f>
              <c:numCache>
                <c:formatCode>General</c:formatCode>
                <c:ptCount val="5"/>
                <c:pt idx="0">
                  <c:v>9</c:v>
                </c:pt>
                <c:pt idx="1">
                  <c:v>51</c:v>
                </c:pt>
                <c:pt idx="2">
                  <c:v>33</c:v>
                </c:pt>
                <c:pt idx="3">
                  <c:v>22</c:v>
                </c:pt>
                <c:pt idx="4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28416"/>
        <c:axId val="150641984"/>
      </c:lineChart>
      <c:catAx>
        <c:axId val="10962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41984"/>
        <c:crosses val="autoZero"/>
        <c:auto val="1"/>
        <c:lblAlgn val="ctr"/>
        <c:lblOffset val="100"/>
        <c:noMultiLvlLbl val="0"/>
      </c:catAx>
      <c:valAx>
        <c:axId val="15064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2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32</xdr:row>
      <xdr:rowOff>147636</xdr:rowOff>
    </xdr:from>
    <xdr:to>
      <xdr:col>7</xdr:col>
      <xdr:colOff>419100</xdr:colOff>
      <xdr:row>48</xdr:row>
      <xdr:rowOff>19049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32</xdr:row>
      <xdr:rowOff>133350</xdr:rowOff>
    </xdr:from>
    <xdr:to>
      <xdr:col>15</xdr:col>
      <xdr:colOff>190500</xdr:colOff>
      <xdr:row>48</xdr:row>
      <xdr:rowOff>4763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48</xdr:row>
      <xdr:rowOff>123825</xdr:rowOff>
    </xdr:from>
    <xdr:to>
      <xdr:col>7</xdr:col>
      <xdr:colOff>419100</xdr:colOff>
      <xdr:row>63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552450</xdr:colOff>
      <xdr:row>48</xdr:row>
      <xdr:rowOff>123825</xdr:rowOff>
    </xdr:from>
    <xdr:to>
      <xdr:col>15</xdr:col>
      <xdr:colOff>209550</xdr:colOff>
      <xdr:row>63</xdr:row>
      <xdr:rowOff>185738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64</xdr:row>
      <xdr:rowOff>133350</xdr:rowOff>
    </xdr:from>
    <xdr:to>
      <xdr:col>7</xdr:col>
      <xdr:colOff>419100</xdr:colOff>
      <xdr:row>80</xdr:row>
      <xdr:rowOff>4763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561975</xdr:colOff>
      <xdr:row>64</xdr:row>
      <xdr:rowOff>133350</xdr:rowOff>
    </xdr:from>
    <xdr:to>
      <xdr:col>15</xdr:col>
      <xdr:colOff>219075</xdr:colOff>
      <xdr:row>80</xdr:row>
      <xdr:rowOff>4763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80</xdr:row>
      <xdr:rowOff>180975</xdr:rowOff>
    </xdr:from>
    <xdr:to>
      <xdr:col>7</xdr:col>
      <xdr:colOff>438150</xdr:colOff>
      <xdr:row>96</xdr:row>
      <xdr:rowOff>52388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552450</xdr:colOff>
      <xdr:row>80</xdr:row>
      <xdr:rowOff>171450</xdr:rowOff>
    </xdr:from>
    <xdr:to>
      <xdr:col>15</xdr:col>
      <xdr:colOff>209550</xdr:colOff>
      <xdr:row>96</xdr:row>
      <xdr:rowOff>42863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171450</xdr:colOff>
      <xdr:row>97</xdr:row>
      <xdr:rowOff>28575</xdr:rowOff>
    </xdr:from>
    <xdr:to>
      <xdr:col>7</xdr:col>
      <xdr:colOff>438150</xdr:colOff>
      <xdr:row>112</xdr:row>
      <xdr:rowOff>90488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571500</xdr:colOff>
      <xdr:row>97</xdr:row>
      <xdr:rowOff>38100</xdr:rowOff>
    </xdr:from>
    <xdr:to>
      <xdr:col>15</xdr:col>
      <xdr:colOff>228600</xdr:colOff>
      <xdr:row>112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180975</xdr:colOff>
      <xdr:row>113</xdr:row>
      <xdr:rowOff>9525</xdr:rowOff>
    </xdr:from>
    <xdr:to>
      <xdr:col>7</xdr:col>
      <xdr:colOff>447675</xdr:colOff>
      <xdr:row>128</xdr:row>
      <xdr:rowOff>71438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581025</xdr:colOff>
      <xdr:row>113</xdr:row>
      <xdr:rowOff>9525</xdr:rowOff>
    </xdr:from>
    <xdr:to>
      <xdr:col>15</xdr:col>
      <xdr:colOff>238125</xdr:colOff>
      <xdr:row>128</xdr:row>
      <xdr:rowOff>71438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171450</xdr:colOff>
      <xdr:row>129</xdr:row>
      <xdr:rowOff>47625</xdr:rowOff>
    </xdr:from>
    <xdr:to>
      <xdr:col>7</xdr:col>
      <xdr:colOff>438150</xdr:colOff>
      <xdr:row>144</xdr:row>
      <xdr:rowOff>109538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600075</xdr:colOff>
      <xdr:row>129</xdr:row>
      <xdr:rowOff>28575</xdr:rowOff>
    </xdr:from>
    <xdr:to>
      <xdr:col>15</xdr:col>
      <xdr:colOff>257175</xdr:colOff>
      <xdr:row>144</xdr:row>
      <xdr:rowOff>90488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145</xdr:row>
      <xdr:rowOff>85725</xdr:rowOff>
    </xdr:from>
    <xdr:to>
      <xdr:col>7</xdr:col>
      <xdr:colOff>438150</xdr:colOff>
      <xdr:row>160</xdr:row>
      <xdr:rowOff>147638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600075</xdr:colOff>
      <xdr:row>145</xdr:row>
      <xdr:rowOff>76200</xdr:rowOff>
    </xdr:from>
    <xdr:to>
      <xdr:col>15</xdr:col>
      <xdr:colOff>257175</xdr:colOff>
      <xdr:row>160</xdr:row>
      <xdr:rowOff>138113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180975</xdr:colOff>
      <xdr:row>161</xdr:row>
      <xdr:rowOff>104775</xdr:rowOff>
    </xdr:from>
    <xdr:to>
      <xdr:col>7</xdr:col>
      <xdr:colOff>447675</xdr:colOff>
      <xdr:row>176</xdr:row>
      <xdr:rowOff>166688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9525</xdr:colOff>
      <xdr:row>161</xdr:row>
      <xdr:rowOff>123825</xdr:rowOff>
    </xdr:from>
    <xdr:to>
      <xdr:col>15</xdr:col>
      <xdr:colOff>276225</xdr:colOff>
      <xdr:row>176</xdr:row>
      <xdr:rowOff>185738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161925</xdr:colOff>
      <xdr:row>0</xdr:row>
      <xdr:rowOff>9525</xdr:rowOff>
    </xdr:from>
    <xdr:to>
      <xdr:col>7</xdr:col>
      <xdr:colOff>428625</xdr:colOff>
      <xdr:row>15</xdr:row>
      <xdr:rowOff>71438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47625</xdr:colOff>
      <xdr:row>0</xdr:row>
      <xdr:rowOff>0</xdr:rowOff>
    </xdr:from>
    <xdr:to>
      <xdr:col>15</xdr:col>
      <xdr:colOff>314325</xdr:colOff>
      <xdr:row>15</xdr:row>
      <xdr:rowOff>61913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152400</xdr:colOff>
      <xdr:row>16</xdr:row>
      <xdr:rowOff>76200</xdr:rowOff>
    </xdr:from>
    <xdr:to>
      <xdr:col>7</xdr:col>
      <xdr:colOff>419100</xdr:colOff>
      <xdr:row>31</xdr:row>
      <xdr:rowOff>138113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19050</xdr:colOff>
      <xdr:row>16</xdr:row>
      <xdr:rowOff>47625</xdr:rowOff>
    </xdr:from>
    <xdr:to>
      <xdr:col>15</xdr:col>
      <xdr:colOff>285750</xdr:colOff>
      <xdr:row>31</xdr:row>
      <xdr:rowOff>109538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95250</xdr:rowOff>
    </xdr:from>
    <xdr:to>
      <xdr:col>10</xdr:col>
      <xdr:colOff>342900</xdr:colOff>
      <xdr:row>16</xdr:row>
      <xdr:rowOff>157163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17</xdr:row>
      <xdr:rowOff>85725</xdr:rowOff>
    </xdr:from>
    <xdr:to>
      <xdr:col>10</xdr:col>
      <xdr:colOff>323850</xdr:colOff>
      <xdr:row>32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33</xdr:row>
      <xdr:rowOff>15240</xdr:rowOff>
    </xdr:from>
    <xdr:to>
      <xdr:col>10</xdr:col>
      <xdr:colOff>274320</xdr:colOff>
      <xdr:row>49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49</xdr:row>
      <xdr:rowOff>104775</xdr:rowOff>
    </xdr:from>
    <xdr:to>
      <xdr:col>10</xdr:col>
      <xdr:colOff>285750</xdr:colOff>
      <xdr:row>67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37" workbookViewId="0">
      <selection activeCell="R49" sqref="R49"/>
    </sheetView>
  </sheetViews>
  <sheetFormatPr defaultRowHeight="14.4" x14ac:dyDescent="0.3"/>
  <cols>
    <col min="2" max="2" width="13.6640625" bestFit="1" customWidth="1"/>
    <col min="3" max="3" width="6" bestFit="1" customWidth="1"/>
    <col min="4" max="4" width="7.44140625" bestFit="1" customWidth="1"/>
    <col min="5" max="5" width="8.5546875" bestFit="1" customWidth="1"/>
    <col min="6" max="6" width="16.33203125" bestFit="1" customWidth="1"/>
    <col min="7" max="7" width="3.5546875" customWidth="1"/>
    <col min="8" max="8" width="10" customWidth="1"/>
    <col min="9" max="9" width="13.6640625" bestFit="1" customWidth="1"/>
    <col min="10" max="10" width="6" bestFit="1" customWidth="1"/>
    <col min="11" max="11" width="7.44140625" bestFit="1" customWidth="1"/>
    <col min="12" max="12" width="8.5546875" bestFit="1" customWidth="1"/>
    <col min="13" max="13" width="16.33203125" bestFit="1" customWidth="1"/>
  </cols>
  <sheetData>
    <row r="1" spans="1:19" ht="30.75" customHeight="1" x14ac:dyDescent="0.25">
      <c r="A1" s="10" t="s">
        <v>25</v>
      </c>
      <c r="B1" s="10"/>
      <c r="C1" s="10"/>
      <c r="D1" s="10"/>
      <c r="E1" s="10"/>
      <c r="F1" s="10"/>
      <c r="G1" s="7"/>
      <c r="H1" s="10" t="s">
        <v>26</v>
      </c>
      <c r="I1" s="10"/>
      <c r="J1" s="10"/>
      <c r="K1" s="10"/>
      <c r="L1" s="10"/>
      <c r="M1" s="10"/>
    </row>
    <row r="2" spans="1:19" s="5" customFormat="1" ht="18.75" x14ac:dyDescent="0.3">
      <c r="A2" s="5" t="s">
        <v>13</v>
      </c>
      <c r="J2" s="6"/>
      <c r="K2" s="6"/>
      <c r="L2" s="6"/>
      <c r="M2" s="6"/>
    </row>
    <row r="3" spans="1:19" ht="15" x14ac:dyDescent="0.25">
      <c r="B3" s="2" t="s">
        <v>15</v>
      </c>
      <c r="C3" s="2" t="s">
        <v>16</v>
      </c>
      <c r="I3" s="2" t="s">
        <v>15</v>
      </c>
      <c r="J3" s="2" t="s">
        <v>16</v>
      </c>
    </row>
    <row r="4" spans="1:19" ht="15" x14ac:dyDescent="0.25">
      <c r="A4" t="s">
        <v>4</v>
      </c>
      <c r="B4">
        <v>16</v>
      </c>
      <c r="C4">
        <v>128</v>
      </c>
      <c r="H4" t="s">
        <v>4</v>
      </c>
      <c r="I4" s="4">
        <f>B4/SUM($B4:$C4)</f>
        <v>0.1111111111111111</v>
      </c>
      <c r="J4" s="4">
        <f>C4/SUM($B4:$C4)</f>
        <v>0.88888888888888884</v>
      </c>
    </row>
    <row r="5" spans="1:19" ht="15" x14ac:dyDescent="0.25">
      <c r="A5" t="s">
        <v>9</v>
      </c>
      <c r="B5">
        <v>7</v>
      </c>
      <c r="C5">
        <v>99</v>
      </c>
      <c r="H5" t="s">
        <v>9</v>
      </c>
      <c r="I5" s="4">
        <f>B5/SUM($B5:$C5)</f>
        <v>6.6037735849056603E-2</v>
      </c>
      <c r="J5" s="4">
        <f>C5/SUM($B5:$C5)</f>
        <v>0.93396226415094341</v>
      </c>
    </row>
    <row r="6" spans="1:19" ht="15" x14ac:dyDescent="0.25">
      <c r="J6" s="1"/>
      <c r="K6" s="1"/>
      <c r="L6" s="1"/>
      <c r="M6" s="1"/>
    </row>
    <row r="7" spans="1:19" s="5" customFormat="1" ht="18.75" x14ac:dyDescent="0.3">
      <c r="A7" s="5" t="s">
        <v>14</v>
      </c>
    </row>
    <row r="8" spans="1:19" ht="15" x14ac:dyDescent="0.25">
      <c r="B8" s="2" t="s">
        <v>18</v>
      </c>
      <c r="C8" s="2" t="s">
        <v>17</v>
      </c>
      <c r="I8" s="2" t="s">
        <v>18</v>
      </c>
      <c r="J8" s="2" t="s">
        <v>17</v>
      </c>
    </row>
    <row r="9" spans="1:19" ht="15" x14ac:dyDescent="0.25">
      <c r="A9" t="s">
        <v>4</v>
      </c>
      <c r="B9">
        <v>294</v>
      </c>
      <c r="C9">
        <v>116</v>
      </c>
      <c r="E9">
        <f>SUM(B9:C10)</f>
        <v>693</v>
      </c>
      <c r="H9" t="s">
        <v>4</v>
      </c>
      <c r="I9" s="4">
        <f>B9/SUM($B9:$C9)</f>
        <v>0.71707317073170729</v>
      </c>
      <c r="J9" s="4">
        <f>C9/SUM($B9:$C9)</f>
        <v>0.28292682926829266</v>
      </c>
    </row>
    <row r="10" spans="1:19" ht="15" x14ac:dyDescent="0.25">
      <c r="A10" t="s">
        <v>9</v>
      </c>
      <c r="B10">
        <v>154</v>
      </c>
      <c r="C10">
        <v>129</v>
      </c>
      <c r="H10" t="s">
        <v>9</v>
      </c>
      <c r="I10" s="4">
        <f>B10/SUM($B10:$C10)</f>
        <v>0.54416961130742048</v>
      </c>
      <c r="J10" s="4">
        <f>C10/SUM($B10:$C10)</f>
        <v>0.45583038869257952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" x14ac:dyDescent="0.25">
      <c r="I11" s="4"/>
      <c r="J11" s="4"/>
      <c r="K11" s="1"/>
      <c r="L11" s="1"/>
      <c r="M11" s="1"/>
      <c r="N11" s="1"/>
      <c r="O11" s="1"/>
      <c r="P11" s="1"/>
      <c r="Q11" s="1"/>
      <c r="R11" s="1"/>
      <c r="S11" s="1"/>
    </row>
    <row r="12" spans="1:19" s="5" customFormat="1" ht="18.75" x14ac:dyDescent="0.3">
      <c r="A12" s="5" t="s">
        <v>0</v>
      </c>
    </row>
    <row r="13" spans="1:19" ht="15" x14ac:dyDescent="0.25">
      <c r="B13" s="2" t="s">
        <v>5</v>
      </c>
      <c r="C13" s="2" t="s">
        <v>6</v>
      </c>
      <c r="D13" s="2" t="s">
        <v>7</v>
      </c>
      <c r="E13" s="2" t="s">
        <v>8</v>
      </c>
      <c r="F13" s="2" t="s">
        <v>10</v>
      </c>
      <c r="I13" s="2" t="s">
        <v>5</v>
      </c>
      <c r="J13" s="2" t="s">
        <v>6</v>
      </c>
      <c r="K13" s="2" t="s">
        <v>7</v>
      </c>
      <c r="L13" s="2" t="s">
        <v>8</v>
      </c>
      <c r="M13" s="2" t="s">
        <v>10</v>
      </c>
      <c r="O13">
        <f>SUM(B14:F15)</f>
        <v>1002</v>
      </c>
    </row>
    <row r="14" spans="1:19" ht="15" x14ac:dyDescent="0.25">
      <c r="A14" t="s">
        <v>4</v>
      </c>
      <c r="B14">
        <v>60</v>
      </c>
      <c r="C14">
        <v>291</v>
      </c>
      <c r="D14">
        <v>204</v>
      </c>
      <c r="E14">
        <v>34</v>
      </c>
      <c r="F14">
        <v>5</v>
      </c>
      <c r="H14" t="s">
        <v>4</v>
      </c>
      <c r="I14" s="4">
        <f>B14/SUM($B14:$F14)</f>
        <v>0.10101010101010101</v>
      </c>
      <c r="J14" s="4">
        <f t="shared" ref="J14:M14" si="0">C14/SUM($B14:$F14)</f>
        <v>0.48989898989898989</v>
      </c>
      <c r="K14" s="4">
        <f t="shared" si="0"/>
        <v>0.34343434343434343</v>
      </c>
      <c r="L14" s="4">
        <f t="shared" si="0"/>
        <v>5.7239057239057242E-2</v>
      </c>
      <c r="M14" s="4">
        <f t="shared" si="0"/>
        <v>8.4175084175084174E-3</v>
      </c>
    </row>
    <row r="15" spans="1:19" ht="15" x14ac:dyDescent="0.25">
      <c r="A15" t="s">
        <v>9</v>
      </c>
      <c r="B15">
        <v>21</v>
      </c>
      <c r="C15">
        <v>153</v>
      </c>
      <c r="D15">
        <v>177</v>
      </c>
      <c r="E15">
        <v>51</v>
      </c>
      <c r="F15">
        <v>6</v>
      </c>
      <c r="H15" t="s">
        <v>9</v>
      </c>
      <c r="I15" s="4">
        <f>B15/SUM($B15:$F15)</f>
        <v>5.1470588235294115E-2</v>
      </c>
      <c r="J15" s="4">
        <f>C15/SUM($B15:$F15)</f>
        <v>0.375</v>
      </c>
      <c r="K15" s="4">
        <f t="shared" ref="K15" si="1">D15/SUM($B15:$F15)</f>
        <v>0.43382352941176472</v>
      </c>
      <c r="L15" s="4">
        <f t="shared" ref="L15" si="2">E15/SUM($B15:$F15)</f>
        <v>0.125</v>
      </c>
      <c r="M15" s="4">
        <f>F15/SUM($B15:$F15)</f>
        <v>1.4705882352941176E-2</v>
      </c>
    </row>
    <row r="17" spans="1:16" s="5" customFormat="1" ht="18.75" x14ac:dyDescent="0.3">
      <c r="A17" s="5" t="s">
        <v>1</v>
      </c>
    </row>
    <row r="18" spans="1:16" ht="15" x14ac:dyDescent="0.25">
      <c r="B18" s="2" t="s">
        <v>5</v>
      </c>
      <c r="C18" s="2" t="s">
        <v>6</v>
      </c>
      <c r="D18" s="2" t="s">
        <v>7</v>
      </c>
      <c r="E18" s="2" t="s">
        <v>8</v>
      </c>
      <c r="F18" s="2" t="s">
        <v>10</v>
      </c>
      <c r="I18" s="2" t="s">
        <v>5</v>
      </c>
      <c r="J18" s="2" t="s">
        <v>6</v>
      </c>
      <c r="K18" s="2" t="s">
        <v>7</v>
      </c>
      <c r="L18" s="2" t="s">
        <v>8</v>
      </c>
      <c r="M18" s="2" t="s">
        <v>10</v>
      </c>
      <c r="O18">
        <f>SUM(B19:F20)</f>
        <v>915</v>
      </c>
    </row>
    <row r="19" spans="1:16" ht="15" x14ac:dyDescent="0.25">
      <c r="A19" t="s">
        <v>4</v>
      </c>
      <c r="B19">
        <v>49</v>
      </c>
      <c r="C19">
        <v>191</v>
      </c>
      <c r="D19">
        <v>245</v>
      </c>
      <c r="E19">
        <v>85</v>
      </c>
      <c r="F19">
        <v>29</v>
      </c>
      <c r="H19" t="s">
        <v>4</v>
      </c>
      <c r="I19" s="4">
        <f>B19/SUM($B19:$F19)</f>
        <v>8.1803005008347252E-2</v>
      </c>
      <c r="J19" s="4">
        <f t="shared" ref="J19" si="3">C19/SUM($B19:$F19)</f>
        <v>0.31886477462437396</v>
      </c>
      <c r="K19" s="4">
        <f t="shared" ref="K19:K20" si="4">D19/SUM($B19:$F19)</f>
        <v>0.4090150250417362</v>
      </c>
      <c r="L19" s="4">
        <f t="shared" ref="L19:L20" si="5">E19/SUM($B19:$F19)</f>
        <v>0.14190317195325541</v>
      </c>
      <c r="M19" s="4">
        <f t="shared" ref="M19" si="6">F19/SUM($B19:$F19)</f>
        <v>4.8414023372287146E-2</v>
      </c>
    </row>
    <row r="20" spans="1:16" ht="15" x14ac:dyDescent="0.25">
      <c r="A20" t="s">
        <v>9</v>
      </c>
      <c r="B20">
        <v>6</v>
      </c>
      <c r="C20">
        <v>83</v>
      </c>
      <c r="D20">
        <v>191</v>
      </c>
      <c r="E20">
        <v>30</v>
      </c>
      <c r="F20">
        <v>6</v>
      </c>
      <c r="H20" t="s">
        <v>9</v>
      </c>
      <c r="I20" s="4">
        <f>B20/SUM($B20:$F20)</f>
        <v>1.8987341772151899E-2</v>
      </c>
      <c r="J20" s="4">
        <f>C20/SUM($B20:$F20)</f>
        <v>0.26265822784810128</v>
      </c>
      <c r="K20" s="4">
        <f t="shared" si="4"/>
        <v>0.60443037974683544</v>
      </c>
      <c r="L20" s="4">
        <f t="shared" si="5"/>
        <v>9.49367088607595E-2</v>
      </c>
      <c r="M20" s="4">
        <f>F20/SUM($B20:$F20)</f>
        <v>1.8987341772151899E-2</v>
      </c>
    </row>
    <row r="22" spans="1:16" s="5" customFormat="1" ht="18.75" x14ac:dyDescent="0.3">
      <c r="A22" s="5" t="s">
        <v>27</v>
      </c>
    </row>
    <row r="23" spans="1:16" ht="15" x14ac:dyDescent="0.25">
      <c r="B23" s="2" t="s">
        <v>5</v>
      </c>
      <c r="C23" s="2" t="s">
        <v>6</v>
      </c>
      <c r="D23" s="2" t="s">
        <v>7</v>
      </c>
      <c r="E23" s="2" t="s">
        <v>8</v>
      </c>
      <c r="F23" s="2" t="s">
        <v>10</v>
      </c>
      <c r="I23" s="2" t="s">
        <v>5</v>
      </c>
      <c r="J23" s="2" t="s">
        <v>6</v>
      </c>
      <c r="K23" s="2" t="s">
        <v>7</v>
      </c>
      <c r="L23" s="2" t="s">
        <v>8</v>
      </c>
      <c r="M23" s="2" t="s">
        <v>10</v>
      </c>
      <c r="O23">
        <f>SUM(B24:F25)</f>
        <v>1016</v>
      </c>
      <c r="P23">
        <f>SUM(B25:F25)</f>
        <v>415</v>
      </c>
    </row>
    <row r="24" spans="1:16" ht="15" x14ac:dyDescent="0.25">
      <c r="A24" t="s">
        <v>4</v>
      </c>
      <c r="B24">
        <v>36</v>
      </c>
      <c r="C24">
        <v>209</v>
      </c>
      <c r="D24">
        <v>242</v>
      </c>
      <c r="E24">
        <v>89</v>
      </c>
      <c r="F24">
        <v>25</v>
      </c>
      <c r="H24" t="s">
        <v>4</v>
      </c>
      <c r="I24" s="4">
        <f>B24/SUM($B24:$F24)</f>
        <v>5.9900166389351084E-2</v>
      </c>
      <c r="J24" s="4">
        <f t="shared" ref="J24" si="7">C24/SUM($B24:$F24)</f>
        <v>0.34775374376039936</v>
      </c>
      <c r="K24" s="4">
        <f t="shared" ref="K24:K25" si="8">D24/SUM($B24:$F24)</f>
        <v>0.40266222961730447</v>
      </c>
      <c r="L24" s="4">
        <f t="shared" ref="L24:L25" si="9">E24/SUM($B24:$F24)</f>
        <v>0.1480865224625624</v>
      </c>
      <c r="M24" s="4">
        <f t="shared" ref="M24" si="10">F24/SUM($B24:$F24)</f>
        <v>4.1597337770382693E-2</v>
      </c>
    </row>
    <row r="25" spans="1:16" ht="15" x14ac:dyDescent="0.25">
      <c r="A25" t="s">
        <v>9</v>
      </c>
      <c r="B25">
        <v>15</v>
      </c>
      <c r="C25">
        <v>91</v>
      </c>
      <c r="D25">
        <v>191</v>
      </c>
      <c r="E25">
        <v>86</v>
      </c>
      <c r="F25">
        <v>32</v>
      </c>
      <c r="H25" t="s">
        <v>9</v>
      </c>
      <c r="I25" s="4">
        <f>B25/SUM($B25:$F25)</f>
        <v>3.614457831325301E-2</v>
      </c>
      <c r="J25" s="4">
        <f>C25/SUM($B25:$F25)</f>
        <v>0.21927710843373494</v>
      </c>
      <c r="K25" s="4">
        <f t="shared" si="8"/>
        <v>0.46024096385542168</v>
      </c>
      <c r="L25" s="4">
        <f t="shared" si="9"/>
        <v>0.20722891566265061</v>
      </c>
      <c r="M25" s="4">
        <f>F25/SUM($B25:$F25)</f>
        <v>7.7108433734939766E-2</v>
      </c>
      <c r="O25" s="4">
        <f>(SUM(I24:J24)-SUM(I25:J25))/SUM(I25:J25)</f>
        <v>0.59600351615232483</v>
      </c>
    </row>
    <row r="27" spans="1:16" s="5" customFormat="1" ht="18.75" x14ac:dyDescent="0.3">
      <c r="A27" s="5" t="s">
        <v>2</v>
      </c>
    </row>
    <row r="28" spans="1:16" ht="15" x14ac:dyDescent="0.25">
      <c r="B28" s="2" t="s">
        <v>5</v>
      </c>
      <c r="C28" s="2" t="s">
        <v>6</v>
      </c>
      <c r="D28" s="2" t="s">
        <v>7</v>
      </c>
      <c r="E28" s="2" t="s">
        <v>8</v>
      </c>
      <c r="F28" s="2" t="s">
        <v>10</v>
      </c>
      <c r="I28" s="2" t="s">
        <v>5</v>
      </c>
      <c r="J28" s="2" t="s">
        <v>6</v>
      </c>
      <c r="K28" s="2" t="s">
        <v>7</v>
      </c>
      <c r="L28" s="2" t="s">
        <v>8</v>
      </c>
      <c r="M28" s="2" t="s">
        <v>10</v>
      </c>
      <c r="O28">
        <f>SUM(B29:F30)</f>
        <v>1019</v>
      </c>
    </row>
    <row r="29" spans="1:16" ht="15" x14ac:dyDescent="0.25">
      <c r="A29" t="s">
        <v>4</v>
      </c>
      <c r="B29">
        <v>244</v>
      </c>
      <c r="C29">
        <v>298</v>
      </c>
      <c r="D29">
        <v>42</v>
      </c>
      <c r="E29">
        <v>14</v>
      </c>
      <c r="F29">
        <v>6</v>
      </c>
      <c r="H29" t="s">
        <v>4</v>
      </c>
      <c r="I29" s="4">
        <f>B29/SUM($B29:$F29)</f>
        <v>0.40397350993377484</v>
      </c>
      <c r="J29" s="4">
        <f t="shared" ref="J29" si="11">C29/SUM($B29:$F29)</f>
        <v>0.49337748344370863</v>
      </c>
      <c r="K29" s="4">
        <f t="shared" ref="K29:K30" si="12">D29/SUM($B29:$F29)</f>
        <v>6.9536423841059597E-2</v>
      </c>
      <c r="L29" s="4">
        <f t="shared" ref="L29:L30" si="13">E29/SUM($B29:$F29)</f>
        <v>2.3178807947019868E-2</v>
      </c>
      <c r="M29" s="4">
        <f t="shared" ref="M29" si="14">F29/SUM($B29:$F29)</f>
        <v>9.9337748344370865E-3</v>
      </c>
    </row>
    <row r="30" spans="1:16" ht="15" x14ac:dyDescent="0.25">
      <c r="A30" t="s">
        <v>9</v>
      </c>
      <c r="B30">
        <v>160</v>
      </c>
      <c r="C30">
        <v>202</v>
      </c>
      <c r="D30">
        <v>34</v>
      </c>
      <c r="E30">
        <v>9</v>
      </c>
      <c r="F30">
        <v>10</v>
      </c>
      <c r="H30" t="s">
        <v>9</v>
      </c>
      <c r="I30" s="4">
        <f>B30/SUM($B30:$F30)</f>
        <v>0.38554216867469882</v>
      </c>
      <c r="J30" s="4">
        <f>C30/SUM($B30:$F30)</f>
        <v>0.48674698795180721</v>
      </c>
      <c r="K30" s="4">
        <f t="shared" si="12"/>
        <v>8.1927710843373497E-2</v>
      </c>
      <c r="L30" s="4">
        <f t="shared" si="13"/>
        <v>2.1686746987951807E-2</v>
      </c>
      <c r="M30" s="4">
        <f>F30/SUM($B30:$F30)</f>
        <v>2.4096385542168676E-2</v>
      </c>
    </row>
    <row r="32" spans="1:16" s="5" customFormat="1" ht="18.75" x14ac:dyDescent="0.3">
      <c r="A32" s="5" t="s">
        <v>3</v>
      </c>
    </row>
    <row r="33" spans="1:17" ht="15" x14ac:dyDescent="0.25">
      <c r="B33" s="2" t="s">
        <v>5</v>
      </c>
      <c r="C33" s="2" t="s">
        <v>6</v>
      </c>
      <c r="D33" s="2" t="s">
        <v>7</v>
      </c>
      <c r="E33" s="2" t="s">
        <v>8</v>
      </c>
      <c r="F33" s="2" t="s">
        <v>10</v>
      </c>
      <c r="I33" s="2" t="s">
        <v>5</v>
      </c>
      <c r="J33" s="2" t="s">
        <v>6</v>
      </c>
      <c r="K33" s="2" t="s">
        <v>7</v>
      </c>
      <c r="L33" s="2" t="s">
        <v>8</v>
      </c>
      <c r="M33" s="2" t="s">
        <v>10</v>
      </c>
      <c r="O33">
        <f>SUM(B34:F35)</f>
        <v>311</v>
      </c>
      <c r="P33">
        <f>SUM(B35:F35)</f>
        <v>128</v>
      </c>
    </row>
    <row r="34" spans="1:17" ht="15" x14ac:dyDescent="0.25">
      <c r="A34" t="s">
        <v>4</v>
      </c>
      <c r="B34">
        <v>29</v>
      </c>
      <c r="C34">
        <v>68</v>
      </c>
      <c r="D34">
        <v>39</v>
      </c>
      <c r="E34">
        <v>36</v>
      </c>
      <c r="F34">
        <v>11</v>
      </c>
      <c r="H34" t="s">
        <v>4</v>
      </c>
      <c r="I34" s="4">
        <f>B34/SUM($B34:$F34)</f>
        <v>0.15846994535519127</v>
      </c>
      <c r="J34" s="4">
        <f t="shared" ref="J34" si="15">C34/SUM($B34:$F34)</f>
        <v>0.37158469945355194</v>
      </c>
      <c r="K34" s="4">
        <f t="shared" ref="K34:K35" si="16">D34/SUM($B34:$F34)</f>
        <v>0.21311475409836064</v>
      </c>
      <c r="L34" s="4">
        <f t="shared" ref="L34:L35" si="17">E34/SUM($B34:$F34)</f>
        <v>0.19672131147540983</v>
      </c>
      <c r="M34" s="4">
        <f t="shared" ref="M34" si="18">F34/SUM($B34:$F34)</f>
        <v>6.0109289617486336E-2</v>
      </c>
    </row>
    <row r="35" spans="1:17" ht="15" x14ac:dyDescent="0.25">
      <c r="A35" t="s">
        <v>9</v>
      </c>
      <c r="B35">
        <v>9</v>
      </c>
      <c r="C35">
        <v>51</v>
      </c>
      <c r="D35">
        <v>33</v>
      </c>
      <c r="E35">
        <v>22</v>
      </c>
      <c r="F35">
        <v>13</v>
      </c>
      <c r="H35" t="s">
        <v>9</v>
      </c>
      <c r="I35" s="4">
        <f>B35/SUM($B35:$F35)</f>
        <v>7.03125E-2</v>
      </c>
      <c r="J35" s="4">
        <f>C35/SUM($B35:$F35)</f>
        <v>0.3984375</v>
      </c>
      <c r="K35" s="4">
        <f t="shared" si="16"/>
        <v>0.2578125</v>
      </c>
      <c r="L35" s="4">
        <f t="shared" si="17"/>
        <v>0.171875</v>
      </c>
      <c r="M35" s="4">
        <f>F35/SUM($B35:$F35)</f>
        <v>0.1015625</v>
      </c>
    </row>
    <row r="37" spans="1:17" s="5" customFormat="1" ht="18.75" x14ac:dyDescent="0.3">
      <c r="A37" s="5" t="s">
        <v>11</v>
      </c>
    </row>
    <row r="38" spans="1:17" ht="15" x14ac:dyDescent="0.25">
      <c r="B38" s="2" t="s">
        <v>5</v>
      </c>
      <c r="C38" s="2" t="s">
        <v>6</v>
      </c>
      <c r="D38" s="2" t="s">
        <v>7</v>
      </c>
      <c r="E38" s="2" t="s">
        <v>8</v>
      </c>
      <c r="F38" s="2" t="s">
        <v>10</v>
      </c>
      <c r="I38" s="2" t="s">
        <v>5</v>
      </c>
      <c r="J38" s="2" t="s">
        <v>6</v>
      </c>
      <c r="K38" s="2" t="s">
        <v>7</v>
      </c>
      <c r="L38" s="2" t="s">
        <v>8</v>
      </c>
      <c r="M38" s="2" t="s">
        <v>10</v>
      </c>
      <c r="O38">
        <f>SUM(B39:F40)</f>
        <v>313</v>
      </c>
      <c r="P38">
        <f>SUM(B40:F40)</f>
        <v>129</v>
      </c>
    </row>
    <row r="39" spans="1:17" ht="15" x14ac:dyDescent="0.25">
      <c r="A39" t="s">
        <v>4</v>
      </c>
      <c r="B39">
        <v>34</v>
      </c>
      <c r="C39">
        <v>64</v>
      </c>
      <c r="D39">
        <v>55</v>
      </c>
      <c r="E39">
        <v>25</v>
      </c>
      <c r="F39">
        <v>6</v>
      </c>
      <c r="H39" t="s">
        <v>4</v>
      </c>
      <c r="I39" s="4">
        <f>B39/SUM($B39:$F39)</f>
        <v>0.18478260869565216</v>
      </c>
      <c r="J39" s="4">
        <f t="shared" ref="J39" si="19">C39/SUM($B39:$F39)</f>
        <v>0.34782608695652173</v>
      </c>
      <c r="K39" s="4">
        <f t="shared" ref="K39:K40" si="20">D39/SUM($B39:$F39)</f>
        <v>0.29891304347826086</v>
      </c>
      <c r="L39" s="4">
        <f t="shared" ref="L39:L40" si="21">E39/SUM($B39:$F39)</f>
        <v>0.1358695652173913</v>
      </c>
      <c r="M39" s="4">
        <f t="shared" ref="M39" si="22">F39/SUM($B39:$F39)</f>
        <v>3.2608695652173912E-2</v>
      </c>
    </row>
    <row r="40" spans="1:17" ht="15" x14ac:dyDescent="0.25">
      <c r="A40" t="s">
        <v>9</v>
      </c>
      <c r="B40">
        <v>10</v>
      </c>
      <c r="C40">
        <v>41</v>
      </c>
      <c r="D40">
        <v>50</v>
      </c>
      <c r="E40">
        <v>17</v>
      </c>
      <c r="F40">
        <v>11</v>
      </c>
      <c r="H40" t="s">
        <v>9</v>
      </c>
      <c r="I40" s="4">
        <f>B40/SUM($B40:$F40)</f>
        <v>7.7519379844961239E-2</v>
      </c>
      <c r="J40" s="4">
        <f>C40/SUM($B40:$F40)</f>
        <v>0.31782945736434109</v>
      </c>
      <c r="K40" s="4">
        <f t="shared" si="20"/>
        <v>0.38759689922480622</v>
      </c>
      <c r="L40" s="4">
        <f t="shared" si="21"/>
        <v>0.13178294573643412</v>
      </c>
      <c r="M40" s="4">
        <f>F40/SUM($B40:$F40)</f>
        <v>8.5271317829457363E-2</v>
      </c>
      <c r="O40" s="4">
        <f>(SUM(I39:J39)-SUM(I40:J40))/SUM(I40:J40)</f>
        <v>0.3471867007672631</v>
      </c>
    </row>
    <row r="42" spans="1:17" s="5" customFormat="1" ht="18.75" x14ac:dyDescent="0.3">
      <c r="A42" s="5" t="s">
        <v>12</v>
      </c>
    </row>
    <row r="43" spans="1:17" ht="15" x14ac:dyDescent="0.25">
      <c r="B43" s="2" t="s">
        <v>5</v>
      </c>
      <c r="C43" s="2" t="s">
        <v>6</v>
      </c>
      <c r="D43" s="2" t="s">
        <v>7</v>
      </c>
      <c r="E43" s="2" t="s">
        <v>8</v>
      </c>
      <c r="F43" s="2" t="s">
        <v>10</v>
      </c>
      <c r="I43" s="2" t="s">
        <v>5</v>
      </c>
      <c r="J43" s="2" t="s">
        <v>6</v>
      </c>
      <c r="K43" s="2" t="s">
        <v>7</v>
      </c>
      <c r="L43" s="2" t="s">
        <v>8</v>
      </c>
      <c r="M43" s="2" t="s">
        <v>10</v>
      </c>
      <c r="O43">
        <f>SUM(B44:F45)</f>
        <v>1018</v>
      </c>
      <c r="P43">
        <f>SUM(B45:F45)</f>
        <v>416</v>
      </c>
      <c r="Q43" s="4">
        <f>SUM(I44:J44)-SUM(I45:J45)</f>
        <v>0.20488595706618962</v>
      </c>
    </row>
    <row r="44" spans="1:17" ht="15" x14ac:dyDescent="0.25">
      <c r="A44" t="s">
        <v>4</v>
      </c>
      <c r="B44">
        <v>135</v>
      </c>
      <c r="C44">
        <v>285</v>
      </c>
      <c r="D44">
        <v>114</v>
      </c>
      <c r="E44">
        <v>45</v>
      </c>
      <c r="F44">
        <v>23</v>
      </c>
      <c r="H44" t="s">
        <v>4</v>
      </c>
      <c r="I44" s="4">
        <f>B44/SUM($B44:$F44)</f>
        <v>0.22425249169435216</v>
      </c>
      <c r="J44" s="4">
        <f t="shared" ref="J44" si="23">C44/SUM($B44:$F44)</f>
        <v>0.473421926910299</v>
      </c>
      <c r="K44" s="4">
        <f t="shared" ref="K44:K45" si="24">D44/SUM($B44:$F44)</f>
        <v>0.18936877076411959</v>
      </c>
      <c r="L44" s="4">
        <f t="shared" ref="L44:L45" si="25">E44/SUM($B44:$F44)</f>
        <v>7.4750830564784057E-2</v>
      </c>
      <c r="M44" s="4">
        <f t="shared" ref="M44" si="26">F44/SUM($B44:$F44)</f>
        <v>3.8205980066445183E-2</v>
      </c>
    </row>
    <row r="45" spans="1:17" ht="15" x14ac:dyDescent="0.25">
      <c r="A45" t="s">
        <v>9</v>
      </c>
      <c r="B45">
        <v>39</v>
      </c>
      <c r="C45">
        <v>166</v>
      </c>
      <c r="D45">
        <v>106</v>
      </c>
      <c r="E45">
        <v>71</v>
      </c>
      <c r="F45">
        <v>34</v>
      </c>
      <c r="H45" t="s">
        <v>9</v>
      </c>
      <c r="I45" s="4">
        <f>B45/SUM($B45:$F45)</f>
        <v>9.375E-2</v>
      </c>
      <c r="J45" s="4">
        <f>C45/SUM($B45:$F45)</f>
        <v>0.39903846153846156</v>
      </c>
      <c r="K45" s="4">
        <f t="shared" si="24"/>
        <v>0.25480769230769229</v>
      </c>
      <c r="L45" s="4">
        <f t="shared" si="25"/>
        <v>0.17067307692307693</v>
      </c>
      <c r="M45" s="4">
        <f>F45/SUM($B45:$F45)</f>
        <v>8.1730769230769232E-2</v>
      </c>
      <c r="O45" s="4">
        <f>(SUM(I44:J44)-SUM(I45:J45))/SUM(I45:J45)</f>
        <v>0.41576857629041403</v>
      </c>
    </row>
    <row r="47" spans="1:17" s="5" customFormat="1" ht="18.75" x14ac:dyDescent="0.3">
      <c r="A47" s="5" t="s">
        <v>23</v>
      </c>
    </row>
    <row r="48" spans="1:17" ht="15" x14ac:dyDescent="0.25">
      <c r="B48" s="2" t="s">
        <v>5</v>
      </c>
      <c r="C48" s="2" t="s">
        <v>6</v>
      </c>
      <c r="D48" s="2" t="s">
        <v>7</v>
      </c>
      <c r="E48" s="2" t="s">
        <v>8</v>
      </c>
      <c r="F48" s="2" t="s">
        <v>10</v>
      </c>
      <c r="I48" s="2" t="s">
        <v>5</v>
      </c>
      <c r="J48" s="2" t="s">
        <v>6</v>
      </c>
      <c r="K48" s="2" t="s">
        <v>7</v>
      </c>
      <c r="L48" s="2" t="s">
        <v>8</v>
      </c>
      <c r="M48" s="2" t="s">
        <v>10</v>
      </c>
      <c r="O48">
        <f>SUM(B49:F50)</f>
        <v>770</v>
      </c>
    </row>
    <row r="49" spans="1:13" ht="15" x14ac:dyDescent="0.25">
      <c r="A49" t="s">
        <v>4</v>
      </c>
      <c r="B49">
        <v>36</v>
      </c>
      <c r="C49">
        <v>87</v>
      </c>
      <c r="D49">
        <v>157</v>
      </c>
      <c r="E49">
        <v>102</v>
      </c>
      <c r="F49">
        <v>76</v>
      </c>
      <c r="H49" t="s">
        <v>4</v>
      </c>
      <c r="I49" s="4">
        <f>B49/SUM($B49:$F49)</f>
        <v>7.8602620087336247E-2</v>
      </c>
      <c r="J49" s="4">
        <f t="shared" ref="J49" si="27">C49/SUM($B49:$F49)</f>
        <v>0.18995633187772926</v>
      </c>
      <c r="K49" s="4">
        <f t="shared" ref="K49:K50" si="28">D49/SUM($B49:$F49)</f>
        <v>0.34279475982532753</v>
      </c>
      <c r="L49" s="4">
        <f t="shared" ref="L49:L50" si="29">E49/SUM($B49:$F49)</f>
        <v>0.22270742358078602</v>
      </c>
      <c r="M49" s="4">
        <f t="shared" ref="M49" si="30">F49/SUM($B49:$F49)</f>
        <v>0.16593886462882096</v>
      </c>
    </row>
    <row r="50" spans="1:13" ht="15" x14ac:dyDescent="0.25">
      <c r="A50" t="s">
        <v>9</v>
      </c>
      <c r="B50">
        <v>14</v>
      </c>
      <c r="C50">
        <v>34</v>
      </c>
      <c r="D50">
        <v>100</v>
      </c>
      <c r="E50">
        <v>79</v>
      </c>
      <c r="F50">
        <v>85</v>
      </c>
      <c r="H50" t="s">
        <v>9</v>
      </c>
      <c r="I50" s="4">
        <f>B50/SUM($B50:$F50)</f>
        <v>4.4871794871794872E-2</v>
      </c>
      <c r="J50" s="4">
        <f>C50/SUM($B50:$F50)</f>
        <v>0.10897435897435898</v>
      </c>
      <c r="K50" s="4">
        <f t="shared" si="28"/>
        <v>0.32051282051282054</v>
      </c>
      <c r="L50" s="4">
        <f t="shared" si="29"/>
        <v>0.25320512820512819</v>
      </c>
      <c r="M50" s="4">
        <f>F50/SUM($B50:$F50)</f>
        <v>0.27243589743589741</v>
      </c>
    </row>
    <row r="52" spans="1:13" s="5" customFormat="1" ht="18.75" x14ac:dyDescent="0.3">
      <c r="A52" s="5" t="s">
        <v>28</v>
      </c>
    </row>
    <row r="53" spans="1:13" ht="15" x14ac:dyDescent="0.25">
      <c r="B53" s="2" t="s">
        <v>24</v>
      </c>
      <c r="C53" s="3" t="s">
        <v>19</v>
      </c>
      <c r="D53" s="2" t="s">
        <v>20</v>
      </c>
      <c r="E53" s="2" t="s">
        <v>21</v>
      </c>
      <c r="F53" s="2" t="s">
        <v>22</v>
      </c>
      <c r="I53" s="2" t="s">
        <v>24</v>
      </c>
      <c r="J53" s="3" t="s">
        <v>19</v>
      </c>
      <c r="K53" s="2" t="s">
        <v>20</v>
      </c>
      <c r="L53" s="2" t="s">
        <v>21</v>
      </c>
      <c r="M53" s="2" t="s">
        <v>22</v>
      </c>
    </row>
    <row r="54" spans="1:13" ht="15" x14ac:dyDescent="0.25">
      <c r="A54" t="s">
        <v>4</v>
      </c>
      <c r="B54">
        <v>122</v>
      </c>
      <c r="C54">
        <v>17</v>
      </c>
      <c r="D54">
        <v>13</v>
      </c>
      <c r="E54">
        <v>5</v>
      </c>
      <c r="F54">
        <v>8</v>
      </c>
      <c r="H54" t="s">
        <v>4</v>
      </c>
      <c r="I54" s="4">
        <f>B54/SUM($B54:$F54)</f>
        <v>0.73939393939393938</v>
      </c>
      <c r="J54" s="4">
        <f t="shared" ref="J54" si="31">C54/SUM($B54:$F54)</f>
        <v>0.10303030303030303</v>
      </c>
      <c r="K54" s="4">
        <f t="shared" ref="K54:K55" si="32">D54/SUM($B54:$F54)</f>
        <v>7.8787878787878782E-2</v>
      </c>
      <c r="L54" s="4">
        <f t="shared" ref="L54:L55" si="33">E54/SUM($B54:$F54)</f>
        <v>3.0303030303030304E-2</v>
      </c>
      <c r="M54" s="4">
        <f t="shared" ref="M54" si="34">F54/SUM($B54:$F54)</f>
        <v>4.8484848484848485E-2</v>
      </c>
    </row>
    <row r="55" spans="1:13" ht="15" x14ac:dyDescent="0.25">
      <c r="A55" t="s">
        <v>9</v>
      </c>
      <c r="B55">
        <v>74</v>
      </c>
      <c r="C55">
        <v>11</v>
      </c>
      <c r="D55">
        <v>15</v>
      </c>
      <c r="E55">
        <v>9</v>
      </c>
      <c r="F55">
        <v>7</v>
      </c>
      <c r="H55" t="s">
        <v>9</v>
      </c>
      <c r="I55" s="4">
        <f>B55/SUM($B55:$F55)</f>
        <v>0.63793103448275867</v>
      </c>
      <c r="J55" s="4">
        <f>C55/SUM($B55:$F55)</f>
        <v>9.4827586206896547E-2</v>
      </c>
      <c r="K55" s="4">
        <f t="shared" si="32"/>
        <v>0.12931034482758622</v>
      </c>
      <c r="L55" s="4">
        <f t="shared" si="33"/>
        <v>7.7586206896551727E-2</v>
      </c>
      <c r="M55" s="4">
        <f>F55/SUM($B55:$F55)</f>
        <v>6.0344827586206899E-2</v>
      </c>
    </row>
  </sheetData>
  <mergeCells count="2">
    <mergeCell ref="A1:F1"/>
    <mergeCell ref="H1:M1"/>
  </mergeCells>
  <conditionalFormatting sqref="C16">
    <cfRule type="cellIs" dxfId="34" priority="3" operator="equal">
      <formula>"Males"</formula>
    </cfRule>
  </conditionalFormatting>
  <conditionalFormatting sqref="A1 G1:H1 N1:XFD1 A2:XFD1048576">
    <cfRule type="cellIs" dxfId="33" priority="1" operator="equal">
      <formula>"Females"</formula>
    </cfRule>
    <cfRule type="cellIs" dxfId="32" priority="2" operator="equal">
      <formula>"Males"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90" workbookViewId="0">
      <selection activeCell="Q74" sqref="Q74"/>
    </sheetView>
  </sheetViews>
  <sheetFormatPr defaultRowHeight="14.4" x14ac:dyDescent="0.3"/>
  <sheetData/>
  <pageMargins left="0.7" right="0.7" top="0.75" bottom="0.75" header="0.3" footer="0.3"/>
  <pageSetup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11" workbookViewId="0">
      <selection activeCell="D36" sqref="D36"/>
    </sheetView>
  </sheetViews>
  <sheetFormatPr defaultRowHeight="14.4" x14ac:dyDescent="0.3"/>
  <cols>
    <col min="1" max="1" width="16.5546875" customWidth="1"/>
    <col min="2" max="2" width="12.44140625" customWidth="1"/>
    <col min="3" max="3" width="13.6640625" bestFit="1" customWidth="1"/>
    <col min="4" max="4" width="10.5546875" customWidth="1"/>
    <col min="7" max="7" width="18" customWidth="1"/>
    <col min="8" max="8" width="5" customWidth="1"/>
    <col min="9" max="9" width="14.109375" bestFit="1" customWidth="1"/>
    <col min="10" max="10" width="8.44140625" bestFit="1" customWidth="1"/>
    <col min="15" max="15" width="16.33203125" bestFit="1" customWidth="1"/>
    <col min="17" max="17" width="20.44140625" bestFit="1" customWidth="1"/>
  </cols>
  <sheetData>
    <row r="1" spans="1:15" ht="15" x14ac:dyDescent="0.25">
      <c r="A1">
        <v>5</v>
      </c>
    </row>
    <row r="2" spans="1:15" ht="18.75" x14ac:dyDescent="0.3">
      <c r="A2" s="5" t="s">
        <v>1</v>
      </c>
    </row>
    <row r="3" spans="1:15" ht="15" x14ac:dyDescent="0.25">
      <c r="C3" s="2" t="s">
        <v>5</v>
      </c>
      <c r="D3" s="2" t="s">
        <v>6</v>
      </c>
      <c r="E3" s="2" t="s">
        <v>7</v>
      </c>
      <c r="F3" s="2" t="s">
        <v>8</v>
      </c>
      <c r="G3" s="2" t="s">
        <v>10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10</v>
      </c>
    </row>
    <row r="4" spans="1:15" x14ac:dyDescent="0.3">
      <c r="A4" s="11" t="s">
        <v>29</v>
      </c>
      <c r="B4" t="s">
        <v>4</v>
      </c>
      <c r="C4">
        <v>50</v>
      </c>
      <c r="D4">
        <v>175</v>
      </c>
      <c r="E4">
        <v>180</v>
      </c>
      <c r="F4">
        <v>26</v>
      </c>
      <c r="G4">
        <v>5</v>
      </c>
      <c r="I4" s="11" t="s">
        <v>29</v>
      </c>
      <c r="J4" t="s">
        <v>4</v>
      </c>
      <c r="K4" s="4">
        <f>C4/SUM($C4:$G4)</f>
        <v>0.11467889908256881</v>
      </c>
      <c r="L4" s="4">
        <f t="shared" ref="L4:O4" si="0">D4/SUM($C4:$G4)</f>
        <v>0.40137614678899081</v>
      </c>
      <c r="M4" s="4">
        <f t="shared" si="0"/>
        <v>0.41284403669724773</v>
      </c>
      <c r="N4" s="4">
        <f t="shared" si="0"/>
        <v>5.9633027522935783E-2</v>
      </c>
      <c r="O4" s="4">
        <f t="shared" si="0"/>
        <v>1.1467889908256881E-2</v>
      </c>
    </row>
    <row r="5" spans="1:15" x14ac:dyDescent="0.3">
      <c r="A5" s="11"/>
      <c r="B5" t="s">
        <v>9</v>
      </c>
      <c r="C5">
        <v>7</v>
      </c>
      <c r="D5">
        <v>80</v>
      </c>
      <c r="E5">
        <v>105</v>
      </c>
      <c r="F5">
        <v>28</v>
      </c>
      <c r="G5">
        <v>7</v>
      </c>
      <c r="I5" s="11"/>
      <c r="J5" t="s">
        <v>9</v>
      </c>
      <c r="K5" s="4">
        <f t="shared" ref="K5:K7" si="1">C5/SUM($C5:$G5)</f>
        <v>3.0837004405286344E-2</v>
      </c>
      <c r="L5" s="4">
        <f t="shared" ref="L5:L7" si="2">D5/SUM($C5:$G5)</f>
        <v>0.3524229074889868</v>
      </c>
      <c r="M5" s="4">
        <f t="shared" ref="M5:M7" si="3">E5/SUM($C5:$G5)</f>
        <v>0.46255506607929514</v>
      </c>
      <c r="N5" s="4">
        <f t="shared" ref="N5:N7" si="4">F5/SUM($C5:$G5)</f>
        <v>0.12334801762114538</v>
      </c>
      <c r="O5" s="4">
        <f t="shared" ref="O5:O7" si="5">G5/SUM($C5:$G5)</f>
        <v>3.0837004405286344E-2</v>
      </c>
    </row>
    <row r="6" spans="1:15" x14ac:dyDescent="0.3">
      <c r="A6" s="11" t="s">
        <v>30</v>
      </c>
      <c r="B6" t="s">
        <v>4</v>
      </c>
      <c r="C6">
        <v>0</v>
      </c>
      <c r="D6">
        <v>5</v>
      </c>
      <c r="E6">
        <v>12</v>
      </c>
      <c r="F6">
        <v>30</v>
      </c>
      <c r="G6">
        <v>24</v>
      </c>
      <c r="I6" s="11" t="s">
        <v>30</v>
      </c>
      <c r="J6" t="s">
        <v>4</v>
      </c>
      <c r="K6" s="4">
        <f t="shared" si="1"/>
        <v>0</v>
      </c>
      <c r="L6" s="4">
        <f t="shared" si="2"/>
        <v>7.0422535211267609E-2</v>
      </c>
      <c r="M6" s="4">
        <f t="shared" si="3"/>
        <v>0.16901408450704225</v>
      </c>
      <c r="N6" s="4">
        <f t="shared" si="4"/>
        <v>0.42253521126760563</v>
      </c>
      <c r="O6" s="4">
        <f t="shared" si="5"/>
        <v>0.3380281690140845</v>
      </c>
    </row>
    <row r="7" spans="1:15" x14ac:dyDescent="0.3">
      <c r="A7" s="11"/>
      <c r="B7" t="s">
        <v>9</v>
      </c>
      <c r="C7">
        <v>0</v>
      </c>
      <c r="D7">
        <v>2</v>
      </c>
      <c r="E7">
        <v>29</v>
      </c>
      <c r="F7">
        <v>52</v>
      </c>
      <c r="G7">
        <v>31</v>
      </c>
      <c r="I7" s="11"/>
      <c r="J7" t="s">
        <v>9</v>
      </c>
      <c r="K7" s="4">
        <f t="shared" si="1"/>
        <v>0</v>
      </c>
      <c r="L7" s="4">
        <f t="shared" si="2"/>
        <v>1.7543859649122806E-2</v>
      </c>
      <c r="M7" s="4">
        <f t="shared" si="3"/>
        <v>0.25438596491228072</v>
      </c>
      <c r="N7" s="4">
        <f t="shared" si="4"/>
        <v>0.45614035087719296</v>
      </c>
      <c r="O7" s="4">
        <f t="shared" si="5"/>
        <v>0.27192982456140352</v>
      </c>
    </row>
    <row r="8" spans="1:15" ht="15" x14ac:dyDescent="0.25">
      <c r="A8" s="8"/>
    </row>
    <row r="9" spans="1:15" ht="15" x14ac:dyDescent="0.25">
      <c r="A9">
        <v>6</v>
      </c>
    </row>
    <row r="10" spans="1:15" ht="18.75" x14ac:dyDescent="0.3">
      <c r="A10" s="5" t="s">
        <v>27</v>
      </c>
    </row>
    <row r="11" spans="1:15" ht="15" x14ac:dyDescent="0.25">
      <c r="C11" s="2" t="s">
        <v>5</v>
      </c>
      <c r="D11" s="2" t="s">
        <v>6</v>
      </c>
      <c r="E11" s="2" t="s">
        <v>7</v>
      </c>
      <c r="F11" s="2" t="s">
        <v>8</v>
      </c>
      <c r="G11" s="2" t="s">
        <v>10</v>
      </c>
      <c r="K11" s="2" t="s">
        <v>5</v>
      </c>
      <c r="L11" s="2" t="s">
        <v>6</v>
      </c>
      <c r="M11" s="2" t="s">
        <v>7</v>
      </c>
      <c r="N11" s="2" t="s">
        <v>8</v>
      </c>
      <c r="O11" s="2" t="s">
        <v>10</v>
      </c>
    </row>
    <row r="12" spans="1:15" x14ac:dyDescent="0.3">
      <c r="A12" s="11" t="s">
        <v>29</v>
      </c>
      <c r="B12" t="s">
        <v>4</v>
      </c>
      <c r="C12">
        <v>36</v>
      </c>
      <c r="D12">
        <v>182</v>
      </c>
      <c r="E12">
        <v>176</v>
      </c>
      <c r="F12">
        <v>38</v>
      </c>
      <c r="G12">
        <v>5</v>
      </c>
      <c r="I12" s="11" t="s">
        <v>29</v>
      </c>
      <c r="J12" t="s">
        <v>4</v>
      </c>
      <c r="K12" s="4">
        <f>C12/SUM($C12:$G12)</f>
        <v>8.2379862700228831E-2</v>
      </c>
      <c r="L12" s="4">
        <f t="shared" ref="L12:L15" si="6">D12/SUM($C12:$G12)</f>
        <v>0.41647597254004576</v>
      </c>
      <c r="M12" s="4">
        <f t="shared" ref="M12:M15" si="7">E12/SUM($C12:$G12)</f>
        <v>0.40274599542334094</v>
      </c>
      <c r="N12" s="4">
        <f t="shared" ref="N12:N15" si="8">F12/SUM($C12:$G12)</f>
        <v>8.6956521739130432E-2</v>
      </c>
      <c r="O12" s="4">
        <f t="shared" ref="O12:O15" si="9">G12/SUM($C12:$G12)</f>
        <v>1.1441647597254004E-2</v>
      </c>
    </row>
    <row r="13" spans="1:15" x14ac:dyDescent="0.3">
      <c r="A13" s="11"/>
      <c r="B13" t="s">
        <v>9</v>
      </c>
      <c r="C13">
        <v>14</v>
      </c>
      <c r="D13">
        <v>76</v>
      </c>
      <c r="E13">
        <v>99</v>
      </c>
      <c r="F13">
        <v>29</v>
      </c>
      <c r="G13">
        <v>5</v>
      </c>
      <c r="I13" s="11"/>
      <c r="J13" t="s">
        <v>9</v>
      </c>
      <c r="K13" s="4">
        <f t="shared" ref="K13:K15" si="10">C13/SUM($C13:$G13)</f>
        <v>6.2780269058295965E-2</v>
      </c>
      <c r="L13" s="4">
        <f t="shared" si="6"/>
        <v>0.34080717488789236</v>
      </c>
      <c r="M13" s="4">
        <f t="shared" si="7"/>
        <v>0.44394618834080718</v>
      </c>
      <c r="N13" s="4">
        <f t="shared" si="8"/>
        <v>0.13004484304932734</v>
      </c>
      <c r="O13" s="4">
        <f t="shared" si="9"/>
        <v>2.2421524663677129E-2</v>
      </c>
    </row>
    <row r="14" spans="1:15" x14ac:dyDescent="0.3">
      <c r="A14" s="11" t="s">
        <v>30</v>
      </c>
      <c r="B14" t="s">
        <v>4</v>
      </c>
      <c r="C14">
        <v>1</v>
      </c>
      <c r="D14">
        <v>9</v>
      </c>
      <c r="E14">
        <v>16</v>
      </c>
      <c r="F14">
        <v>25</v>
      </c>
      <c r="G14">
        <v>21</v>
      </c>
      <c r="I14" s="11" t="s">
        <v>30</v>
      </c>
      <c r="J14" t="s">
        <v>4</v>
      </c>
      <c r="K14" s="4">
        <f t="shared" si="10"/>
        <v>1.3888888888888888E-2</v>
      </c>
      <c r="L14" s="4">
        <f t="shared" si="6"/>
        <v>0.125</v>
      </c>
      <c r="M14" s="4">
        <f t="shared" si="7"/>
        <v>0.22222222222222221</v>
      </c>
      <c r="N14" s="4">
        <f t="shared" si="8"/>
        <v>0.34722222222222221</v>
      </c>
      <c r="O14" s="4">
        <f t="shared" si="9"/>
        <v>0.29166666666666669</v>
      </c>
    </row>
    <row r="15" spans="1:15" x14ac:dyDescent="0.3">
      <c r="A15" s="11"/>
      <c r="B15" t="s">
        <v>9</v>
      </c>
      <c r="C15">
        <v>2</v>
      </c>
      <c r="D15">
        <v>11</v>
      </c>
      <c r="E15">
        <v>30</v>
      </c>
      <c r="F15">
        <v>42</v>
      </c>
      <c r="G15">
        <v>31</v>
      </c>
      <c r="I15" s="11"/>
      <c r="J15" t="s">
        <v>9</v>
      </c>
      <c r="K15" s="4">
        <f t="shared" si="10"/>
        <v>1.7241379310344827E-2</v>
      </c>
      <c r="L15" s="4">
        <f t="shared" si="6"/>
        <v>9.4827586206896547E-2</v>
      </c>
      <c r="M15" s="4">
        <f t="shared" si="7"/>
        <v>0.25862068965517243</v>
      </c>
      <c r="N15" s="4">
        <f t="shared" si="8"/>
        <v>0.36206896551724138</v>
      </c>
      <c r="O15" s="4">
        <f t="shared" si="9"/>
        <v>0.26724137931034481</v>
      </c>
    </row>
    <row r="16" spans="1:15" ht="15" x14ac:dyDescent="0.25">
      <c r="A16" s="8"/>
    </row>
    <row r="17" spans="1:17" ht="15" x14ac:dyDescent="0.25">
      <c r="A17">
        <v>7</v>
      </c>
    </row>
    <row r="18" spans="1:17" ht="18.75" x14ac:dyDescent="0.3">
      <c r="A18" s="5" t="s">
        <v>3</v>
      </c>
    </row>
    <row r="19" spans="1:17" ht="15" x14ac:dyDescent="0.25">
      <c r="C19" s="2" t="s">
        <v>5</v>
      </c>
      <c r="D19" s="2" t="s">
        <v>6</v>
      </c>
      <c r="E19" s="2" t="s">
        <v>7</v>
      </c>
      <c r="F19" s="2" t="s">
        <v>8</v>
      </c>
      <c r="G19" s="2" t="s">
        <v>10</v>
      </c>
      <c r="K19" s="2" t="s">
        <v>5</v>
      </c>
      <c r="L19" s="2" t="s">
        <v>6</v>
      </c>
      <c r="M19" s="2" t="s">
        <v>7</v>
      </c>
      <c r="N19" s="2" t="s">
        <v>8</v>
      </c>
      <c r="O19" s="2" t="s">
        <v>10</v>
      </c>
    </row>
    <row r="20" spans="1:17" x14ac:dyDescent="0.3">
      <c r="A20" s="11" t="s">
        <v>29</v>
      </c>
      <c r="B20" t="s">
        <v>4</v>
      </c>
      <c r="C20">
        <v>179</v>
      </c>
      <c r="D20">
        <v>222</v>
      </c>
      <c r="E20">
        <v>30</v>
      </c>
      <c r="F20">
        <v>8</v>
      </c>
      <c r="G20">
        <v>1</v>
      </c>
      <c r="I20" s="11" t="s">
        <v>29</v>
      </c>
      <c r="J20" t="s">
        <v>4</v>
      </c>
      <c r="K20" s="4">
        <f>C20/SUM($C20:$G20)</f>
        <v>0.4068181818181818</v>
      </c>
      <c r="L20" s="4">
        <f t="shared" ref="L20:L23" si="11">D20/SUM($C20:$G20)</f>
        <v>0.50454545454545452</v>
      </c>
      <c r="M20" s="4">
        <f t="shared" ref="M20:M23" si="12">E20/SUM($C20:$G20)</f>
        <v>6.8181818181818177E-2</v>
      </c>
      <c r="N20" s="4">
        <f t="shared" ref="N20:N23" si="13">F20/SUM($C20:$G20)</f>
        <v>1.8181818181818181E-2</v>
      </c>
      <c r="O20" s="4">
        <f t="shared" ref="O20:O23" si="14">G20/SUM($C20:$G20)</f>
        <v>2.2727272727272726E-3</v>
      </c>
    </row>
    <row r="21" spans="1:17" x14ac:dyDescent="0.3">
      <c r="A21" s="11"/>
      <c r="B21" t="s">
        <v>9</v>
      </c>
      <c r="C21">
        <v>97</v>
      </c>
      <c r="D21">
        <v>101</v>
      </c>
      <c r="E21">
        <v>20</v>
      </c>
      <c r="F21">
        <v>2</v>
      </c>
      <c r="G21">
        <v>4</v>
      </c>
      <c r="I21" s="11"/>
      <c r="J21" t="s">
        <v>9</v>
      </c>
      <c r="K21" s="4">
        <f t="shared" ref="K21:K23" si="15">C21/SUM($C21:$G21)</f>
        <v>0.4330357142857143</v>
      </c>
      <c r="L21" s="4">
        <f t="shared" si="11"/>
        <v>0.45089285714285715</v>
      </c>
      <c r="M21" s="4">
        <f t="shared" si="12"/>
        <v>8.9285714285714288E-2</v>
      </c>
      <c r="N21" s="4">
        <f t="shared" si="13"/>
        <v>8.9285714285714281E-3</v>
      </c>
      <c r="O21" s="4">
        <f t="shared" si="14"/>
        <v>1.7857142857142856E-2</v>
      </c>
    </row>
    <row r="22" spans="1:17" x14ac:dyDescent="0.3">
      <c r="A22" s="11" t="s">
        <v>30</v>
      </c>
      <c r="B22" t="s">
        <v>4</v>
      </c>
      <c r="C22">
        <v>30</v>
      </c>
      <c r="D22">
        <v>27</v>
      </c>
      <c r="E22">
        <v>8</v>
      </c>
      <c r="F22">
        <v>3</v>
      </c>
      <c r="G22">
        <v>4</v>
      </c>
      <c r="I22" s="11" t="s">
        <v>30</v>
      </c>
      <c r="J22" t="s">
        <v>4</v>
      </c>
      <c r="K22" s="4">
        <f t="shared" si="15"/>
        <v>0.41666666666666669</v>
      </c>
      <c r="L22" s="4">
        <f t="shared" si="11"/>
        <v>0.375</v>
      </c>
      <c r="M22" s="4">
        <f t="shared" si="12"/>
        <v>0.1111111111111111</v>
      </c>
      <c r="N22" s="4">
        <f t="shared" si="13"/>
        <v>4.1666666666666664E-2</v>
      </c>
      <c r="O22" s="4">
        <f t="shared" si="14"/>
        <v>5.5555555555555552E-2</v>
      </c>
    </row>
    <row r="23" spans="1:17" x14ac:dyDescent="0.3">
      <c r="A23" s="11"/>
      <c r="B23" t="s">
        <v>9</v>
      </c>
      <c r="C23">
        <v>41</v>
      </c>
      <c r="D23">
        <v>58</v>
      </c>
      <c r="E23">
        <v>7</v>
      </c>
      <c r="F23">
        <v>6</v>
      </c>
      <c r="G23">
        <v>4</v>
      </c>
      <c r="I23" s="11"/>
      <c r="J23" t="s">
        <v>9</v>
      </c>
      <c r="K23" s="4">
        <f t="shared" si="15"/>
        <v>0.35344827586206895</v>
      </c>
      <c r="L23" s="4">
        <f t="shared" si="11"/>
        <v>0.5</v>
      </c>
      <c r="M23" s="4">
        <f t="shared" si="12"/>
        <v>6.0344827586206899E-2</v>
      </c>
      <c r="N23" s="4">
        <f t="shared" si="13"/>
        <v>5.1724137931034482E-2</v>
      </c>
      <c r="O23" s="4">
        <f t="shared" si="14"/>
        <v>3.4482758620689655E-2</v>
      </c>
    </row>
    <row r="24" spans="1:17" ht="15" x14ac:dyDescent="0.25">
      <c r="A24" s="8"/>
    </row>
    <row r="25" spans="1:17" ht="15" x14ac:dyDescent="0.25">
      <c r="A25">
        <v>8</v>
      </c>
    </row>
    <row r="26" spans="1:17" ht="18.75" x14ac:dyDescent="0.3">
      <c r="A26" s="5" t="s">
        <v>11</v>
      </c>
    </row>
    <row r="27" spans="1:17" ht="15" x14ac:dyDescent="0.25">
      <c r="C27" s="2" t="s">
        <v>5</v>
      </c>
      <c r="D27" s="2" t="s">
        <v>6</v>
      </c>
      <c r="E27" s="2" t="s">
        <v>7</v>
      </c>
      <c r="F27" s="2" t="s">
        <v>8</v>
      </c>
      <c r="G27" s="2" t="s">
        <v>10</v>
      </c>
      <c r="K27" s="2" t="s">
        <v>5</v>
      </c>
      <c r="L27" s="2" t="s">
        <v>6</v>
      </c>
      <c r="M27" s="2" t="s">
        <v>7</v>
      </c>
      <c r="N27" s="2" t="s">
        <v>8</v>
      </c>
      <c r="O27" s="2" t="s">
        <v>10</v>
      </c>
    </row>
    <row r="28" spans="1:17" x14ac:dyDescent="0.3">
      <c r="A28" s="11" t="s">
        <v>29</v>
      </c>
      <c r="B28" t="s">
        <v>4</v>
      </c>
      <c r="C28">
        <v>30</v>
      </c>
      <c r="D28">
        <v>62</v>
      </c>
      <c r="E28">
        <v>25</v>
      </c>
      <c r="F28">
        <v>16</v>
      </c>
      <c r="G28">
        <v>4</v>
      </c>
      <c r="I28" s="11" t="s">
        <v>29</v>
      </c>
      <c r="J28" t="s">
        <v>4</v>
      </c>
      <c r="K28" s="4">
        <f>C28/SUM($C28:$G28)</f>
        <v>0.21897810218978103</v>
      </c>
      <c r="L28" s="4">
        <f t="shared" ref="L28:L31" si="16">D28/SUM($C28:$G28)</f>
        <v>0.45255474452554745</v>
      </c>
      <c r="M28" s="4">
        <f t="shared" ref="M28:M31" si="17">E28/SUM($C28:$G28)</f>
        <v>0.18248175182481752</v>
      </c>
      <c r="N28" s="4">
        <f t="shared" ref="N28:N31" si="18">F28/SUM($C28:$G28)</f>
        <v>0.11678832116788321</v>
      </c>
      <c r="O28" s="4">
        <f t="shared" ref="O28:O31" si="19">G28/SUM($C28:$G28)</f>
        <v>2.9197080291970802E-2</v>
      </c>
      <c r="Q28" s="9">
        <f>(K28-K29)/(K29)</f>
        <v>0.68613138686131414</v>
      </c>
    </row>
    <row r="29" spans="1:17" x14ac:dyDescent="0.3">
      <c r="A29" s="11"/>
      <c r="B29" t="s">
        <v>9</v>
      </c>
      <c r="C29">
        <v>10</v>
      </c>
      <c r="D29">
        <v>42</v>
      </c>
      <c r="E29">
        <v>14</v>
      </c>
      <c r="F29">
        <v>8</v>
      </c>
      <c r="G29">
        <v>3</v>
      </c>
      <c r="I29" s="11"/>
      <c r="J29" t="s">
        <v>9</v>
      </c>
      <c r="K29" s="4">
        <f t="shared" ref="K29:K31" si="20">C29/SUM($C29:$G29)</f>
        <v>0.12987012987012986</v>
      </c>
      <c r="L29" s="4">
        <f t="shared" si="16"/>
        <v>0.54545454545454541</v>
      </c>
      <c r="M29" s="4">
        <f t="shared" si="17"/>
        <v>0.18181818181818182</v>
      </c>
      <c r="N29" s="4">
        <f t="shared" si="18"/>
        <v>0.1038961038961039</v>
      </c>
      <c r="O29" s="4">
        <f t="shared" si="19"/>
        <v>3.896103896103896E-2</v>
      </c>
      <c r="Q29" s="4">
        <f>SUM(C30:G31)</f>
        <v>70</v>
      </c>
    </row>
    <row r="30" spans="1:17" x14ac:dyDescent="0.3">
      <c r="A30" s="11" t="s">
        <v>30</v>
      </c>
      <c r="B30" t="s">
        <v>4</v>
      </c>
      <c r="C30">
        <v>0</v>
      </c>
      <c r="D30">
        <v>5</v>
      </c>
      <c r="E30">
        <v>7</v>
      </c>
      <c r="F30">
        <v>8</v>
      </c>
      <c r="G30">
        <v>9</v>
      </c>
      <c r="I30" s="11" t="s">
        <v>30</v>
      </c>
      <c r="J30" t="s">
        <v>4</v>
      </c>
      <c r="K30" s="4">
        <f t="shared" si="20"/>
        <v>0</v>
      </c>
      <c r="L30" s="4">
        <f t="shared" si="16"/>
        <v>0.17241379310344829</v>
      </c>
      <c r="M30" s="4">
        <f t="shared" si="17"/>
        <v>0.2413793103448276</v>
      </c>
      <c r="N30" s="4">
        <f t="shared" si="18"/>
        <v>0.27586206896551724</v>
      </c>
      <c r="O30" s="4">
        <f t="shared" si="19"/>
        <v>0.31034482758620691</v>
      </c>
    </row>
    <row r="31" spans="1:17" x14ac:dyDescent="0.3">
      <c r="A31" s="11"/>
      <c r="B31" t="s">
        <v>9</v>
      </c>
      <c r="C31">
        <v>0</v>
      </c>
      <c r="D31">
        <v>7</v>
      </c>
      <c r="E31">
        <v>10</v>
      </c>
      <c r="F31">
        <v>12</v>
      </c>
      <c r="G31">
        <v>12</v>
      </c>
      <c r="I31" s="11"/>
      <c r="J31" t="s">
        <v>9</v>
      </c>
      <c r="K31" s="4">
        <f t="shared" si="20"/>
        <v>0</v>
      </c>
      <c r="L31" s="4">
        <f t="shared" si="16"/>
        <v>0.17073170731707318</v>
      </c>
      <c r="M31" s="4">
        <f t="shared" si="17"/>
        <v>0.24390243902439024</v>
      </c>
      <c r="N31" s="4">
        <f t="shared" si="18"/>
        <v>0.29268292682926828</v>
      </c>
      <c r="O31" s="4">
        <f t="shared" si="19"/>
        <v>0.29268292682926828</v>
      </c>
    </row>
    <row r="35" spans="3:4" ht="15" x14ac:dyDescent="0.25">
      <c r="C35">
        <f>SUM(C28:G31)</f>
        <v>284</v>
      </c>
      <c r="D35">
        <f>SUM(C31:G31)+SUM(C29:G29)</f>
        <v>118</v>
      </c>
    </row>
  </sheetData>
  <mergeCells count="16">
    <mergeCell ref="A28:A29"/>
    <mergeCell ref="A30:A31"/>
    <mergeCell ref="I4:I5"/>
    <mergeCell ref="I6:I7"/>
    <mergeCell ref="I12:I13"/>
    <mergeCell ref="I14:I15"/>
    <mergeCell ref="I20:I21"/>
    <mergeCell ref="I22:I23"/>
    <mergeCell ref="I28:I29"/>
    <mergeCell ref="I30:I31"/>
    <mergeCell ref="A4:A5"/>
    <mergeCell ref="A6:A7"/>
    <mergeCell ref="A12:A13"/>
    <mergeCell ref="A14:A15"/>
    <mergeCell ref="A20:A21"/>
    <mergeCell ref="A22:A23"/>
  </mergeCells>
  <conditionalFormatting sqref="B3:G5 A2 A10 A26 A18">
    <cfRule type="cellIs" dxfId="31" priority="33" operator="equal">
      <formula>"Females"</formula>
    </cfRule>
    <cfRule type="cellIs" dxfId="30" priority="34" operator="equal">
      <formula>"Males"</formula>
    </cfRule>
  </conditionalFormatting>
  <conditionalFormatting sqref="B6:B8">
    <cfRule type="cellIs" dxfId="29" priority="31" operator="equal">
      <formula>"Females"</formula>
    </cfRule>
    <cfRule type="cellIs" dxfId="28" priority="32" operator="equal">
      <formula>"Males"</formula>
    </cfRule>
  </conditionalFormatting>
  <conditionalFormatting sqref="B11:G13">
    <cfRule type="cellIs" dxfId="27" priority="27" operator="equal">
      <formula>"Females"</formula>
    </cfRule>
    <cfRule type="cellIs" dxfId="26" priority="28" operator="equal">
      <formula>"Males"</formula>
    </cfRule>
  </conditionalFormatting>
  <conditionalFormatting sqref="B14:B16">
    <cfRule type="cellIs" dxfId="25" priority="25" operator="equal">
      <formula>"Females"</formula>
    </cfRule>
    <cfRule type="cellIs" dxfId="24" priority="26" operator="equal">
      <formula>"Males"</formula>
    </cfRule>
  </conditionalFormatting>
  <conditionalFormatting sqref="B19:G21">
    <cfRule type="cellIs" dxfId="23" priority="23" operator="equal">
      <formula>"Females"</formula>
    </cfRule>
    <cfRule type="cellIs" dxfId="22" priority="24" operator="equal">
      <formula>"Males"</formula>
    </cfRule>
  </conditionalFormatting>
  <conditionalFormatting sqref="B22:B24">
    <cfRule type="cellIs" dxfId="21" priority="21" operator="equal">
      <formula>"Females"</formula>
    </cfRule>
    <cfRule type="cellIs" dxfId="20" priority="22" operator="equal">
      <formula>"Males"</formula>
    </cfRule>
  </conditionalFormatting>
  <conditionalFormatting sqref="B27:G29">
    <cfRule type="cellIs" dxfId="19" priority="19" operator="equal">
      <formula>"Females"</formula>
    </cfRule>
    <cfRule type="cellIs" dxfId="18" priority="20" operator="equal">
      <formula>"Males"</formula>
    </cfRule>
  </conditionalFormatting>
  <conditionalFormatting sqref="B30:B31">
    <cfRule type="cellIs" dxfId="17" priority="17" operator="equal">
      <formula>"Females"</formula>
    </cfRule>
    <cfRule type="cellIs" dxfId="16" priority="18" operator="equal">
      <formula>"Males"</formula>
    </cfRule>
  </conditionalFormatting>
  <conditionalFormatting sqref="J3:O4 J5 K5:O7">
    <cfRule type="cellIs" dxfId="15" priority="15" operator="equal">
      <formula>"Females"</formula>
    </cfRule>
    <cfRule type="cellIs" dxfId="14" priority="16" operator="equal">
      <formula>"Males"</formula>
    </cfRule>
  </conditionalFormatting>
  <conditionalFormatting sqref="J6:J7">
    <cfRule type="cellIs" dxfId="13" priority="13" operator="equal">
      <formula>"Females"</formula>
    </cfRule>
    <cfRule type="cellIs" dxfId="12" priority="14" operator="equal">
      <formula>"Males"</formula>
    </cfRule>
  </conditionalFormatting>
  <conditionalFormatting sqref="J11:O12 J13 K13:O15">
    <cfRule type="cellIs" dxfId="11" priority="11" operator="equal">
      <formula>"Females"</formula>
    </cfRule>
    <cfRule type="cellIs" dxfId="10" priority="12" operator="equal">
      <formula>"Males"</formula>
    </cfRule>
  </conditionalFormatting>
  <conditionalFormatting sqref="J14:J15">
    <cfRule type="cellIs" dxfId="9" priority="9" operator="equal">
      <formula>"Females"</formula>
    </cfRule>
    <cfRule type="cellIs" dxfId="8" priority="10" operator="equal">
      <formula>"Males"</formula>
    </cfRule>
  </conditionalFormatting>
  <conditionalFormatting sqref="J19:O20 J21 K21:O23">
    <cfRule type="cellIs" dxfId="7" priority="7" operator="equal">
      <formula>"Females"</formula>
    </cfRule>
    <cfRule type="cellIs" dxfId="6" priority="8" operator="equal">
      <formula>"Males"</formula>
    </cfRule>
  </conditionalFormatting>
  <conditionalFormatting sqref="J22:J23">
    <cfRule type="cellIs" dxfId="5" priority="5" operator="equal">
      <formula>"Females"</formula>
    </cfRule>
    <cfRule type="cellIs" dxfId="4" priority="6" operator="equal">
      <formula>"Males"</formula>
    </cfRule>
  </conditionalFormatting>
  <conditionalFormatting sqref="J27:O28 J29 K29:O31 Q29">
    <cfRule type="cellIs" dxfId="3" priority="3" operator="equal">
      <formula>"Females"</formula>
    </cfRule>
    <cfRule type="cellIs" dxfId="2" priority="4" operator="equal">
      <formula>"Males"</formula>
    </cfRule>
  </conditionalFormatting>
  <conditionalFormatting sqref="J30:J31">
    <cfRule type="cellIs" dxfId="1" priority="1" operator="equal">
      <formula>"Females"</formula>
    </cfRule>
    <cfRule type="cellIs" dxfId="0" priority="2" operator="equal">
      <formula>"Males"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topLeftCell="A27" workbookViewId="0">
      <selection activeCell="L39" sqref="L39"/>
    </sheetView>
  </sheetViews>
  <sheetFormatPr defaultRowHeight="14.4" x14ac:dyDescent="0.3"/>
  <sheetData/>
  <pageMargins left="0.7" right="0.7" top="0.75" bottom="0.75" header="0.3" footer="0.3"/>
  <pageSetup scale="73" fitToWidth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Numbers</vt:lpstr>
      <vt:lpstr>Charts</vt:lpstr>
      <vt:lpstr>2nd level</vt:lpstr>
      <vt:lpstr>2nd level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buse</dc:creator>
  <cp:lastModifiedBy>Ray Buse</cp:lastModifiedBy>
  <cp:lastPrinted>2011-08-12T18:52:14Z</cp:lastPrinted>
  <dcterms:created xsi:type="dcterms:W3CDTF">2010-11-05T14:13:09Z</dcterms:created>
  <dcterms:modified xsi:type="dcterms:W3CDTF">2011-12-15T08:29:15Z</dcterms:modified>
</cp:coreProperties>
</file>