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lore\Downloads\"/>
    </mc:Choice>
  </mc:AlternateContent>
  <xr:revisionPtr revIDLastSave="0" documentId="13_ncr:1_{6436E612-D78C-4D9F-B6AA-968F7A950A0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mport Terminals" sheetId="2" r:id="rId1"/>
    <sheet name="Export Terminals" sheetId="26" r:id="rId2"/>
    <sheet name="statistics" sheetId="25" r:id="rId3"/>
  </sheets>
  <definedNames>
    <definedName name="_xlnm._FilterDatabase" localSheetId="1" hidden="1">'Export Terminals'!$A$3:$H$15</definedName>
    <definedName name="_xlnm._FilterDatabase" localSheetId="0" hidden="1">'Import Terminals'!$A$3:$T$72</definedName>
    <definedName name="_xlnm.Print_Area" localSheetId="2">statistics!#REF!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25" l="1"/>
  <c r="D28" i="25"/>
  <c r="E28" i="25"/>
  <c r="F28" i="25"/>
  <c r="C28" i="25"/>
  <c r="D23" i="25"/>
  <c r="D29" i="25" s="1"/>
  <c r="E23" i="25"/>
  <c r="F23" i="25"/>
  <c r="G23" i="25"/>
  <c r="G29" i="25" s="1"/>
  <c r="C23" i="25"/>
  <c r="C63" i="25"/>
  <c r="C68" i="25" s="1"/>
  <c r="F63" i="25"/>
  <c r="F68" i="25" s="1"/>
  <c r="F29" i="25" l="1"/>
  <c r="E29" i="25"/>
  <c r="C29" i="25"/>
  <c r="D63" i="25"/>
  <c r="D68" i="25" s="1"/>
  <c r="E63" i="25"/>
  <c r="E68" i="25" s="1"/>
  <c r="G63" i="25"/>
  <c r="G68" i="25" s="1"/>
  <c r="D77" i="25"/>
  <c r="D83" i="25" s="1"/>
  <c r="E77" i="25"/>
  <c r="E83" i="25" s="1"/>
  <c r="F77" i="25"/>
  <c r="F83" i="25" s="1"/>
  <c r="G77" i="25"/>
  <c r="G83" i="25" s="1"/>
  <c r="C77" i="25"/>
  <c r="C83" i="25" s="1"/>
  <c r="D49" i="25"/>
  <c r="D55" i="25" s="1"/>
  <c r="E49" i="25"/>
  <c r="E55" i="25" s="1"/>
  <c r="F49" i="25"/>
  <c r="F55" i="25" s="1"/>
  <c r="G49" i="25"/>
  <c r="G55" i="25" s="1"/>
  <c r="C49" i="25"/>
  <c r="G37" i="25"/>
  <c r="G42" i="25" s="1"/>
  <c r="F37" i="25"/>
  <c r="F42" i="25" s="1"/>
  <c r="E37" i="25"/>
  <c r="E42" i="25" s="1"/>
  <c r="D37" i="25"/>
  <c r="D42" i="25" s="1"/>
  <c r="C37" i="25"/>
  <c r="C42" i="25" s="1"/>
  <c r="C55" i="25" l="1"/>
  <c r="L13" i="2" l="1"/>
  <c r="J19" i="2" l="1"/>
  <c r="J20" i="2" s="1"/>
  <c r="I20" i="2" s="1"/>
  <c r="L71" i="2"/>
  <c r="I19" i="2" l="1"/>
  <c r="L69" i="2" l="1"/>
  <c r="L53" i="2"/>
  <c r="M30" i="2" l="1"/>
  <c r="L30" i="2"/>
  <c r="I5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Bogdan Simion</author>
    <author>tc={D908DCC1-8366-46C8-B141-C338EA54616F}</author>
    <author>tc={3C8B6172-1AF8-4203-8CCB-D49D1ECEE2C7}</author>
  </authors>
  <commentList>
    <comment ref="I8" authorId="0" shapeId="0" xr:uid="{1F630935-38D6-46AE-92CF-76FC07BFE897}">
      <text>
        <r>
          <rPr>
            <b/>
            <sz val="9"/>
            <color indexed="81"/>
            <rFont val="Tahoma"/>
            <family val="2"/>
          </rPr>
          <t>Bogdan Simion:</t>
        </r>
        <r>
          <rPr>
            <sz val="9"/>
            <color indexed="81"/>
            <rFont val="Tahoma"/>
            <family val="2"/>
          </rPr>
          <t xml:space="preserve">
750 mcfd</t>
        </r>
      </text>
    </comment>
    <comment ref="J8" authorId="0" shapeId="0" xr:uid="{F623978B-DF0B-4437-AE05-0CBE2AF0B834}">
      <text>
        <r>
          <rPr>
            <b/>
            <sz val="9"/>
            <color indexed="81"/>
            <rFont val="Tahoma"/>
            <family val="2"/>
          </rPr>
          <t>Bogdan Simion:</t>
        </r>
        <r>
          <rPr>
            <sz val="9"/>
            <color indexed="81"/>
            <rFont val="Tahoma"/>
            <family val="2"/>
          </rPr>
          <t xml:space="preserve">
500 mcfd</t>
        </r>
      </text>
    </comment>
    <comment ref="F13" authorId="0" shapeId="0" xr:uid="{AE9DBCE1-5CAE-4758-970C-1DB47CD338F8}">
      <text>
        <r>
          <rPr>
            <b/>
            <sz val="9"/>
            <color indexed="81"/>
            <rFont val="Tahoma"/>
            <family val="2"/>
          </rPr>
          <t>Bogdan Simion:</t>
        </r>
        <r>
          <rPr>
            <sz val="9"/>
            <color indexed="81"/>
            <rFont val="Tahoma"/>
            <family val="2"/>
          </rPr>
          <t xml:space="preserve">
To be confirmed:
</t>
        </r>
      </text>
    </comment>
    <comment ref="D29" authorId="0" shapeId="0" xr:uid="{4A683FFD-4534-4BE9-A45F-45897F033825}">
      <text>
        <r>
          <rPr>
            <b/>
            <sz val="9"/>
            <color indexed="81"/>
            <rFont val="Tahoma"/>
            <family val="2"/>
          </rPr>
          <t>Bogdan Simion:</t>
        </r>
        <r>
          <rPr>
            <sz val="9"/>
            <color indexed="81"/>
            <rFont val="Tahoma"/>
            <family val="2"/>
          </rPr>
          <t xml:space="preserve">
FID taken in Jamuary 2022</t>
        </r>
      </text>
    </comment>
    <comment ref="D37" authorId="0" shapeId="0" xr:uid="{34755541-4470-4EA4-BFC8-89F579524840}">
      <text>
        <r>
          <rPr>
            <b/>
            <sz val="9"/>
            <color indexed="81"/>
            <rFont val="Tahoma"/>
            <family val="2"/>
          </rPr>
          <t>Bogdan Simion:</t>
        </r>
        <r>
          <rPr>
            <sz val="9"/>
            <color indexed="81"/>
            <rFont val="Tahoma"/>
            <family val="2"/>
          </rPr>
          <t xml:space="preserve">
Marshal Vasilievskiy FSRU harboured in Kulikovo</t>
        </r>
      </text>
    </comment>
    <comment ref="K51" authorId="1" shapeId="0" xr:uid="{D908DCC1-8366-46C8-B141-C338EA54616F}">
      <text>
        <t>[Threaded comment]
Your version of Excel allows you to read this threaded comment; however, any edits to it will get removed if the file is opened in a newer version of Excel. Learn more: https://go.microsoft.com/fwlink/?linkid=870924
Comment:
    OLT is working to increase the total authorised regas capacity from 3,75 to  5 bcm.</t>
      </text>
    </comment>
    <comment ref="H55" authorId="0" shapeId="0" xr:uid="{0B89FD18-5AD0-4197-9795-ADC3C7F06136}">
      <text>
        <r>
          <rPr>
            <b/>
            <sz val="9"/>
            <color indexed="81"/>
            <rFont val="Tahoma"/>
            <family val="2"/>
          </rPr>
          <t>Bogdan Simion:</t>
        </r>
        <r>
          <rPr>
            <sz val="9"/>
            <color indexed="81"/>
            <rFont val="Tahoma"/>
            <family val="2"/>
          </rPr>
          <t xml:space="preserve">
Owned by Enel since 2007</t>
        </r>
      </text>
    </comment>
    <comment ref="C57" authorId="0" shapeId="0" xr:uid="{581CCFD4-4EDE-49B1-94C8-B2904FC22496}">
      <text>
        <r>
          <rPr>
            <b/>
            <sz val="9"/>
            <color indexed="81"/>
            <rFont val="Tahoma"/>
            <family val="2"/>
          </rPr>
          <t>Bogdan Simion:</t>
        </r>
        <r>
          <rPr>
            <sz val="9"/>
            <color indexed="81"/>
            <rFont val="Tahoma"/>
            <family val="2"/>
          </rPr>
          <t xml:space="preserve">
Name changed in 2022</t>
        </r>
      </text>
    </comment>
    <comment ref="J70" authorId="2" shapeId="0" xr:uid="{3C8B6172-1AF8-4203-8CCB-D49D1ECEE2C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Converted from 25 TWh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ROTTENBERG JACQUES</author>
  </authors>
  <commentList>
    <comment ref="H7" authorId="0" shapeId="0" xr:uid="{E568D4C9-DD3A-4AAF-B462-A970DB5BFE95}">
      <text>
        <r>
          <rPr>
            <b/>
            <sz val="9"/>
            <color indexed="81"/>
            <rFont val="Tahoma"/>
            <family val="2"/>
          </rPr>
          <t>GIE:
FYI:
None of the 6 trains of the  old GL1K / GL2K exist anymore :
 - 3 trains were destroyed by an explosion in 2004,
 - the 3 others were decomissioned before or just after the startup the GL1 K</t>
        </r>
      </text>
    </comment>
    <comment ref="F12" authorId="0" shapeId="0" xr:uid="{F31F19C9-3D16-4F49-A2E5-16655CB11018}">
      <text>
        <r>
          <rPr>
            <b/>
            <sz val="9"/>
            <color indexed="81"/>
            <rFont val="Tahoma"/>
            <family val="2"/>
          </rPr>
          <t xml:space="preserve">GIE:
3*5,5+1*0,9 = 17,4
with the 4th train counted as operational since mid-2021*, although it has not produced much since then.
Cf. 
https://www.nasdaq.com/articles/yamal-lngs-fourth-train-reaches-full-capacity-kommersant-reports-2021-06-01
</t>
        </r>
      </text>
    </comment>
    <comment ref="G12" authorId="0" shapeId="0" xr:uid="{493823AD-B052-48E3-AC9F-D0DCB2150441}">
      <text>
        <r>
          <rPr>
            <b/>
            <sz val="9"/>
            <color indexed="81"/>
            <rFont val="Tahoma"/>
            <family val="2"/>
          </rPr>
          <t xml:space="preserve">GIE:
3*5,5+1*0,9 = 17,4
with the 4th train counted as operational since mid-2021*, although it has not produced much since then.
Cf. 
https://www.nasdaq.com/articles/yamal-lngs-fourth-train-reaches-full-capacity-kommersant-reports-2021-06-01
</t>
        </r>
      </text>
    </comment>
    <comment ref="C13" authorId="0" shapeId="0" xr:uid="{0BF56427-7F33-47F5-B54D-CA92E709E979}">
      <text>
        <r>
          <rPr>
            <b/>
            <sz val="9"/>
            <color indexed="81"/>
            <rFont val="Tahoma"/>
            <family val="2"/>
          </rPr>
          <t>GIE:
FID taken in September 2019
cf. 
https://www.offshore-energy.biz/arctic-lng-2-partners-make-fid/</t>
        </r>
      </text>
    </comment>
    <comment ref="C14" authorId="0" shapeId="0" xr:uid="{9282ED4D-2BA5-42E2-93BF-B85DFE391836}">
      <text>
        <r>
          <rPr>
            <b/>
            <sz val="9"/>
            <color indexed="81"/>
            <rFont val="Tahoma"/>
            <family val="2"/>
          </rPr>
          <t xml:space="preserve">GIE:
Construction started May 2021
cf. 
https://www.gazprom.com/projects/lng-leningrad/
and
https://www.offshore-energy.biz/gazprom-starts-construction-of-gas-complex-at-ust-luga/
</t>
        </r>
      </text>
    </comment>
    <comment ref="D14" authorId="0" shapeId="0" xr:uid="{6AA5BB25-ECBF-41FB-97EA-2CEA4BE0FA10}">
      <text>
        <r>
          <rPr>
            <b/>
            <sz val="9"/>
            <color indexed="81"/>
            <rFont val="Tahoma"/>
            <family val="2"/>
          </rPr>
          <t xml:space="preserve">GIE:
https://www.gem.wiki/Ust_Luga_LNG_Terminal
</t>
        </r>
      </text>
    </comment>
  </commentList>
</comments>
</file>

<file path=xl/sharedStrings.xml><?xml version="1.0" encoding="utf-8"?>
<sst xmlns="http://schemas.openxmlformats.org/spreadsheetml/2006/main" count="759" uniqueCount="266">
  <si>
    <t>Country</t>
  </si>
  <si>
    <t>Region</t>
  </si>
  <si>
    <t>Name of 
installation</t>
  </si>
  <si>
    <t>Status</t>
  </si>
  <si>
    <t>Investment</t>
  </si>
  <si>
    <t>Start-up
year</t>
  </si>
  <si>
    <t>Type</t>
  </si>
  <si>
    <t>Operator
short name</t>
  </si>
  <si>
    <r>
      <t>Max.
Hourly Cap.
m</t>
    </r>
    <r>
      <rPr>
        <b/>
        <vertAlign val="superscript"/>
        <sz val="12"/>
        <color theme="0"/>
        <rFont val="Calibri"/>
        <family val="2"/>
        <scheme val="minor"/>
      </rPr>
      <t>3</t>
    </r>
    <r>
      <rPr>
        <b/>
        <sz val="12"/>
        <color theme="0"/>
        <rFont val="Calibri"/>
        <family val="2"/>
        <scheme val="minor"/>
      </rPr>
      <t>(N)/hour</t>
    </r>
  </si>
  <si>
    <r>
      <t>Nom. Annual Cap.
billion m</t>
    </r>
    <r>
      <rPr>
        <b/>
        <vertAlign val="superscript"/>
        <sz val="12"/>
        <color theme="0"/>
        <rFont val="Calibri"/>
        <family val="2"/>
        <scheme val="minor"/>
      </rPr>
      <t>3</t>
    </r>
    <r>
      <rPr>
        <b/>
        <sz val="12"/>
        <color theme="0"/>
        <rFont val="Calibri"/>
        <family val="2"/>
        <scheme val="minor"/>
      </rPr>
      <t>(N)/year</t>
    </r>
  </si>
  <si>
    <r>
      <t>Possible additional Nom. Annual Cap.
billion m</t>
    </r>
    <r>
      <rPr>
        <b/>
        <vertAlign val="superscript"/>
        <sz val="12"/>
        <color theme="0"/>
        <rFont val="Calibri"/>
        <family val="2"/>
        <scheme val="minor"/>
      </rPr>
      <t>3</t>
    </r>
    <r>
      <rPr>
        <b/>
        <sz val="12"/>
        <color theme="0"/>
        <rFont val="Calibri"/>
        <family val="2"/>
        <scheme val="minor"/>
      </rPr>
      <t>(N)/year</t>
    </r>
  </si>
  <si>
    <t>LNG storage
capacity 
m3 LNG</t>
  </si>
  <si>
    <t>Number of tanks</t>
  </si>
  <si>
    <r>
      <t>Max. ship class
size receivable (m</t>
    </r>
    <r>
      <rPr>
        <b/>
        <vertAlign val="superscript"/>
        <sz val="12"/>
        <color theme="0"/>
        <rFont val="Calibri"/>
        <family val="2"/>
        <scheme val="minor"/>
      </rPr>
      <t>3</t>
    </r>
    <r>
      <rPr>
        <b/>
        <sz val="12"/>
        <color theme="0"/>
        <rFont val="Calibri"/>
        <family val="2"/>
        <scheme val="minor"/>
      </rPr>
      <t xml:space="preserve"> LNG)</t>
    </r>
  </si>
  <si>
    <t>Number of jetties</t>
  </si>
  <si>
    <t>Min. sea depth alongside (m)</t>
  </si>
  <si>
    <t>Max. send out pressure (bar)</t>
  </si>
  <si>
    <t>TPA
regime</t>
  </si>
  <si>
    <t>PCI list</t>
  </si>
  <si>
    <t>Operator
long name</t>
  </si>
  <si>
    <t>Albania</t>
  </si>
  <si>
    <t>non EU27</t>
  </si>
  <si>
    <t>Vlora Terminal</t>
  </si>
  <si>
    <t>planned</t>
  </si>
  <si>
    <t>new facility</t>
  </si>
  <si>
    <t>FSRU</t>
  </si>
  <si>
    <t>Excelerate - ExxonMobil</t>
  </si>
  <si>
    <t>Belgium</t>
  </si>
  <si>
    <t>EU27</t>
  </si>
  <si>
    <t>Zeebrugge LNG Terminal</t>
  </si>
  <si>
    <t>operational</t>
  </si>
  <si>
    <t>existing</t>
  </si>
  <si>
    <t>large onshore</t>
  </si>
  <si>
    <t>Fluxys LNG</t>
  </si>
  <si>
    <t>regulated</t>
  </si>
  <si>
    <t>Fluxys S.A. (LNG)</t>
  </si>
  <si>
    <t>under construction</t>
  </si>
  <si>
    <t>expansion</t>
  </si>
  <si>
    <t>Croatia</t>
  </si>
  <si>
    <t>Krk LNG Terminal (LNG Croatia)</t>
  </si>
  <si>
    <t>LNG Croatia</t>
  </si>
  <si>
    <t>LNG Croatia LLC  / LNG Hrvatska</t>
  </si>
  <si>
    <t>Krk LNG Terminal</t>
  </si>
  <si>
    <t>Cyprus</t>
  </si>
  <si>
    <t>Vasiliko LNG terminal</t>
  </si>
  <si>
    <t>ETYFA</t>
  </si>
  <si>
    <t>5th PCI list</t>
  </si>
  <si>
    <t>ETYFA Ltd</t>
  </si>
  <si>
    <t>Egypt</t>
  </si>
  <si>
    <t>non EU</t>
  </si>
  <si>
    <t>Ain-Sokhna</t>
  </si>
  <si>
    <t>suspended</t>
  </si>
  <si>
    <t>Sumed (BW Singapore)</t>
  </si>
  <si>
    <t>BW</t>
  </si>
  <si>
    <t>BW Singapore</t>
  </si>
  <si>
    <t>Estonia</t>
  </si>
  <si>
    <t>Paldiski LNG Terminal</t>
  </si>
  <si>
    <t>Alexela</t>
  </si>
  <si>
    <t>TallinnLNG (Muuga)</t>
  </si>
  <si>
    <t xml:space="preserve">Liwathon E.O.S. </t>
  </si>
  <si>
    <t>Finland</t>
  </si>
  <si>
    <t>Exemplar FSRU</t>
  </si>
  <si>
    <t>Gasgrid / Fortum</t>
  </si>
  <si>
    <t>France</t>
  </si>
  <si>
    <t>Dunkerque LNG Terminal</t>
  </si>
  <si>
    <t>Dunkerque LNG</t>
  </si>
  <si>
    <t>exempted</t>
  </si>
  <si>
    <t>Dunkerque LNG SAS (Fluxys Group)</t>
  </si>
  <si>
    <t>Fos Cavaou LNG Terminal</t>
  </si>
  <si>
    <t>Fosmax LNG</t>
  </si>
  <si>
    <t>Fosmax LNG, SAS</t>
  </si>
  <si>
    <t>Fos-Tonkin LNG Terminal</t>
  </si>
  <si>
    <t>Elengy</t>
  </si>
  <si>
    <t>Elengy S.A.</t>
  </si>
  <si>
    <t>Montoir-de-Bretagne LNG Terminal</t>
  </si>
  <si>
    <t>Le Havre</t>
  </si>
  <si>
    <t>TOTAL</t>
  </si>
  <si>
    <t>Germany</t>
  </si>
  <si>
    <t>Brunsbüttel LNG terminal</t>
  </si>
  <si>
    <t>Gasunie</t>
  </si>
  <si>
    <t>KfW 50%, Gasunie 40%, RWE 10%</t>
  </si>
  <si>
    <t>https://www.oedigital.com/news/496054-floating-lng-terminal-to-enter-operation-in-early-2023-in-germany-welt</t>
  </si>
  <si>
    <t>Stade LNG terminal</t>
  </si>
  <si>
    <t>Hanseatic Energy Hub</t>
  </si>
  <si>
    <t>up to 480 000</t>
  </si>
  <si>
    <t>Hanseatic Energy Hub GmbH</t>
  </si>
  <si>
    <t>Wilhelmshaven</t>
  </si>
  <si>
    <t>UNIPER</t>
  </si>
  <si>
    <t>TES</t>
  </si>
  <si>
    <t>Lubmin</t>
  </si>
  <si>
    <t>Deutsche ReGas</t>
  </si>
  <si>
    <t>https://www.offshore-energy.biz/totalenergies-looks-to-deploy-fsru-lubmin-port-in-germany/</t>
  </si>
  <si>
    <t>Greece</t>
  </si>
  <si>
    <t>Dioriga Gas FSRU</t>
  </si>
  <si>
    <t>Dioryga Gas</t>
  </si>
  <si>
    <t>Alexandroupolis LNG terminal</t>
  </si>
  <si>
    <t>Gastrade</t>
  </si>
  <si>
    <t>Gastrade SA, DESFA</t>
  </si>
  <si>
    <t>Thrace LNG</t>
  </si>
  <si>
    <t>Revithoussa LNG Terminal</t>
  </si>
  <si>
    <t>DESFA</t>
  </si>
  <si>
    <t>DESFA Hellenic Gas Transmission System Operator S.A.</t>
  </si>
  <si>
    <t>Argo FSRU</t>
  </si>
  <si>
    <t>Medgas</t>
  </si>
  <si>
    <t>ExxonMobil LNG and Mediterranean Gas</t>
  </si>
  <si>
    <t>Ireland</t>
  </si>
  <si>
    <t>Shannon LNG FSRU</t>
  </si>
  <si>
    <t>Shannon LNG Limited</t>
  </si>
  <si>
    <t>Shannon LNG Limited (a new fortress energy company)</t>
  </si>
  <si>
    <t>Mag Mell FSRU</t>
  </si>
  <si>
    <t>Mag Mell Energy Ireland Ltd</t>
  </si>
  <si>
    <t>Mag Mell Energy Ireland Ltd (a subsidiary Predator Oil &amp; Gas Holdings Plc)</t>
  </si>
  <si>
    <t>Israel</t>
  </si>
  <si>
    <t>Hadera FSRU (Excelsior)</t>
  </si>
  <si>
    <t>Israel Natural Gas Lines</t>
  </si>
  <si>
    <t>Israel Natural Gas Lines Ltd.</t>
  </si>
  <si>
    <t>Italy</t>
  </si>
  <si>
    <t xml:space="preserve">OLT Offshore LNG Toscana FSRU </t>
  </si>
  <si>
    <t>OLT Offshore LNG Toscana</t>
  </si>
  <si>
    <t>OLT Offshore LNG Toscana S.p.A.</t>
  </si>
  <si>
    <t>Panigaglia LNG terminal</t>
  </si>
  <si>
    <t>GNL Italia</t>
  </si>
  <si>
    <t>GNL Italia S.p.A.</t>
  </si>
  <si>
    <t>FSRU 1 - SNAM</t>
  </si>
  <si>
    <t>SNAM</t>
  </si>
  <si>
    <t>FSRU 2 - SNAM</t>
  </si>
  <si>
    <t>Porto Empedocle (Sicilia) LNG terminal</t>
  </si>
  <si>
    <t>Nuove Energie</t>
  </si>
  <si>
    <t>Nuove Energie S.r.l. (a company owned by Enel Global Trading)</t>
  </si>
  <si>
    <t>offshore GBS (Gravity Based Structure)</t>
  </si>
  <si>
    <t>Adriatic LNG</t>
  </si>
  <si>
    <t>hybrid</t>
  </si>
  <si>
    <t>Terminale GNL Adriatico S.r.l.</t>
  </si>
  <si>
    <t>Latvia</t>
  </si>
  <si>
    <t>Skulte LNG terminal</t>
  </si>
  <si>
    <t>FRU + direct link to UGS</t>
  </si>
  <si>
    <t>Skulte LNG Terminal</t>
  </si>
  <si>
    <t>AS 'Skulte LNG Terminal' / Virsi</t>
  </si>
  <si>
    <t>Lithuania</t>
  </si>
  <si>
    <t>FSRU Independence</t>
  </si>
  <si>
    <t>Klaipedos Nafta</t>
  </si>
  <si>
    <t>AB „Klaipėdos nafta”</t>
  </si>
  <si>
    <t>Malta</t>
  </si>
  <si>
    <t>Malta Delimara LNG terminal (Armada LNG Mediterrana)</t>
  </si>
  <si>
    <t>FSU + onshore regasification</t>
  </si>
  <si>
    <t>ElectroGas Malta Ltd</t>
  </si>
  <si>
    <t>Morocco</t>
  </si>
  <si>
    <t>Jorf Lasfar LNG terminal</t>
  </si>
  <si>
    <t>ONEE</t>
  </si>
  <si>
    <t>Office National de l’Electricite et de l’Eau Potable (ONEE)</t>
  </si>
  <si>
    <t>Morocco FSRU</t>
  </si>
  <si>
    <t>MEME (call for interest)</t>
  </si>
  <si>
    <t>Ministère de l'Energie, des Mines et de l'Environnement (call for interest)</t>
  </si>
  <si>
    <t>Netherlands</t>
  </si>
  <si>
    <t>Gate terminal, Rotterdam</t>
  </si>
  <si>
    <t>Gate terminal</t>
  </si>
  <si>
    <t>additional 4 bcm interruptible</t>
  </si>
  <si>
    <t>14,5/10</t>
  </si>
  <si>
    <t>Gate terminal B.V.</t>
  </si>
  <si>
    <t>Eemsenergyterminal</t>
  </si>
  <si>
    <t>Golar Igloo</t>
  </si>
  <si>
    <t>Poland</t>
  </si>
  <si>
    <t>GDANSK LNG</t>
  </si>
  <si>
    <t>GAZ SYSTEM</t>
  </si>
  <si>
    <t>5th PCI List</t>
  </si>
  <si>
    <t>Swinoujscie LNG Terminal</t>
  </si>
  <si>
    <t>Portugal</t>
  </si>
  <si>
    <t>Sines LNG Terminal</t>
  </si>
  <si>
    <t>REN Atlantico</t>
  </si>
  <si>
    <t>REN Atlântico S.A</t>
  </si>
  <si>
    <t>Russia</t>
  </si>
  <si>
    <t>Kaliningrad LNG terminal (FSRU)</t>
  </si>
  <si>
    <t>Gazprom</t>
  </si>
  <si>
    <t>Public Joint Stock Company Gazprom</t>
  </si>
  <si>
    <t>Spain</t>
  </si>
  <si>
    <t>Barcelona LNG Terminal</t>
  </si>
  <si>
    <t>ENAGAS</t>
  </si>
  <si>
    <t>Bilbao LNG terminal</t>
  </si>
  <si>
    <t>BBG</t>
  </si>
  <si>
    <t>Bahia de Bizkaia Gas, S.L.</t>
  </si>
  <si>
    <t>Cartagena LNG Terminal</t>
  </si>
  <si>
    <t>Gijón (Musel) LNG terminal</t>
  </si>
  <si>
    <t>built not operational</t>
  </si>
  <si>
    <t>Huelva LNG Terminal</t>
  </si>
  <si>
    <t>Mugardos LNG Terminal</t>
  </si>
  <si>
    <t>Reganosa</t>
  </si>
  <si>
    <t>Regasificadora del Noroeste, S.A.</t>
  </si>
  <si>
    <t>Sagunto LNG terminal</t>
  </si>
  <si>
    <t>Saggas</t>
  </si>
  <si>
    <t>n.a.</t>
  </si>
  <si>
    <t>SAGGAS - Planta de Regasificación de Sagunto, S.A.</t>
  </si>
  <si>
    <t>Turkey</t>
  </si>
  <si>
    <t>Aliaga Etki LNG Terminal (Turquoise)</t>
  </si>
  <si>
    <t>Etki Liman</t>
  </si>
  <si>
    <t>Etki Liman Isletmeleri Dogalgaz Ithalat ve Ticaret A.S.</t>
  </si>
  <si>
    <t>Aliaga Izmir LNG Terminal</t>
  </si>
  <si>
    <t>EgeGaz</t>
  </si>
  <si>
    <t>EGE GAZ A.S.</t>
  </si>
  <si>
    <t>FSRU Gulf of Saros</t>
  </si>
  <si>
    <t>BOTAS</t>
  </si>
  <si>
    <t>BOTAŞ - Petroleum Pipeline Corporation</t>
  </si>
  <si>
    <t>FSRU Dörtyol (Ertuğrul Gazi)</t>
  </si>
  <si>
    <t>Marmara Ereglisi LNG terminal</t>
  </si>
  <si>
    <t>United Kingdom</t>
  </si>
  <si>
    <t>Isle of Grain LNG terminal</t>
  </si>
  <si>
    <t>Grain LNG</t>
  </si>
  <si>
    <t>National Grid Gas plc (Grain LNG)</t>
  </si>
  <si>
    <t>Milford Haven - Dragon LNG terminal</t>
  </si>
  <si>
    <t>Dragon LNG</t>
  </si>
  <si>
    <t>Dragon LNG Limited</t>
  </si>
  <si>
    <t>Milford Haven - South Hook LNG terminal</t>
  </si>
  <si>
    <t>South Hook LNG</t>
  </si>
  <si>
    <t>South Hook LNG Terminal Company Ltd.</t>
  </si>
  <si>
    <t>Teesside Gasport</t>
  </si>
  <si>
    <t>gas port</t>
  </si>
  <si>
    <r>
      <rPr>
        <strike/>
        <sz val="11"/>
        <rFont val="Calibri"/>
        <family val="2"/>
        <scheme val="minor"/>
      </rPr>
      <t>(</t>
    </r>
    <r>
      <rPr>
        <sz val="11"/>
        <rFont val="Calibri"/>
        <family val="2"/>
        <scheme val="minor"/>
      </rPr>
      <t>Trafigura</t>
    </r>
    <r>
      <rPr>
        <strike/>
        <sz val="11"/>
        <rFont val="Calibri"/>
        <family val="2"/>
        <scheme val="minor"/>
      </rPr>
      <t>)</t>
    </r>
  </si>
  <si>
    <t>Trafigura</t>
  </si>
  <si>
    <t>Expansions</t>
  </si>
  <si>
    <t>Annual regasification capacity of</t>
  </si>
  <si>
    <t>LNG large scale import terminals per country (bcm(N) / year)</t>
  </si>
  <si>
    <t>nonEU27</t>
  </si>
  <si>
    <t>EUROPE</t>
  </si>
  <si>
    <t>*terminal planned, capacity not specified</t>
  </si>
  <si>
    <t>Large Onshore</t>
  </si>
  <si>
    <t>FSRU and others</t>
  </si>
  <si>
    <t>Enagás Transporte S.A.U.</t>
  </si>
  <si>
    <t>FSRU Italia</t>
  </si>
  <si>
    <t>w</t>
  </si>
  <si>
    <t>*</t>
  </si>
  <si>
    <t>Annual regasification capacity of LNG large scale import terminals in EU27 per type (bcm(N) / year)</t>
  </si>
  <si>
    <t>Annual regasification capacity of LNG large scale import terminals in Europe per type (bcm(N) / year)</t>
  </si>
  <si>
    <t>Number of LNG large scale import terminals in EU27 per type</t>
  </si>
  <si>
    <t>Number of LNG large scale import terminals in Europe per type</t>
  </si>
  <si>
    <t>Rovigo LNG terminal</t>
  </si>
  <si>
    <t>LNG Import Terminals Map Database October 2022</t>
  </si>
  <si>
    <t>Name of installation</t>
  </si>
  <si>
    <t>Start-up year</t>
  </si>
  <si>
    <t>Operator 
short name</t>
  </si>
  <si>
    <r>
      <t>Capacity
10</t>
    </r>
    <r>
      <rPr>
        <b/>
        <vertAlign val="superscript"/>
        <sz val="10"/>
        <color theme="0"/>
        <rFont val="Arial"/>
        <family val="2"/>
      </rPr>
      <t>6</t>
    </r>
    <r>
      <rPr>
        <b/>
        <sz val="10"/>
        <color theme="0"/>
        <rFont val="Arial"/>
        <family val="2"/>
      </rPr>
      <t xml:space="preserve"> t/year </t>
    </r>
  </si>
  <si>
    <t>No. of trains</t>
  </si>
  <si>
    <t>Comments</t>
  </si>
  <si>
    <t>Algeria</t>
  </si>
  <si>
    <t>Arzew-Bethioua GL 1Z</t>
  </si>
  <si>
    <t>Sonatrach</t>
  </si>
  <si>
    <t>Arzew-Bethioua GL 2Z</t>
  </si>
  <si>
    <t>Arzew-Bethioua GL 3Z</t>
  </si>
  <si>
    <t>Damietta</t>
  </si>
  <si>
    <t>SEGAS SERVICES</t>
  </si>
  <si>
    <t>Idku</t>
  </si>
  <si>
    <t>Egyptian LNG</t>
  </si>
  <si>
    <t>Libya</t>
  </si>
  <si>
    <t>Marsa-el-Brega</t>
  </si>
  <si>
    <t>LNOC</t>
  </si>
  <si>
    <t>suspended since 2011</t>
  </si>
  <si>
    <t>Norway</t>
  </si>
  <si>
    <t>Snøhvit (Hammerfest)</t>
  </si>
  <si>
    <t>Equinor</t>
  </si>
  <si>
    <t>Yamal LNG</t>
  </si>
  <si>
    <t>Novatek</t>
  </si>
  <si>
    <t>Arctic LNG-2</t>
  </si>
  <si>
    <t>RusKhimAlyans (Gazprom + RusGazDobycha)</t>
  </si>
  <si>
    <t>Portovaya</t>
  </si>
  <si>
    <t xml:space="preserve"> </t>
  </si>
  <si>
    <t>Ust-Luga</t>
  </si>
  <si>
    <t xml:space="preserve">Skikda GL1K </t>
  </si>
  <si>
    <t>LNG Import Terminals Map Database 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</si>
</sst>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_-* #,##0.00\ _€_-;\-* #,##0.00\ _€_-;_-* &quot;-&quot;??\ _€_-;_-@_-"/>
  </numFmts>
  <fonts count="2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1.5"/>
      <color indexed="12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vertAlign val="superscript"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 tint="0.249977111117893"/>
      <name val="Arial"/>
      <family val="2"/>
    </font>
    <font>
      <b/>
      <sz val="10"/>
      <color theme="1"/>
      <name val="Arial"/>
      <family val="2"/>
    </font>
    <font>
      <i/>
      <sz val="8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theme="0"/>
      <name val="Arial"/>
      <family val="2"/>
    </font>
    <font>
      <strike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7CCEA"/>
        <bgColor indexed="64"/>
      </patternFill>
    </fill>
    <fill>
      <patternFill patternType="solid">
        <fgColor rgb="FFEE2D40"/>
        <bgColor indexed="64"/>
      </patternFill>
    </fill>
    <fill>
      <patternFill patternType="solid">
        <fgColor rgb="FFFBAB2E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4" fontId="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4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3" fontId="9" fillId="0" borderId="8" xfId="1" applyNumberFormat="1" applyFont="1" applyFill="1" applyBorder="1" applyAlignment="1">
      <alignment horizontal="right" vertical="center"/>
    </xf>
    <xf numFmtId="3" fontId="9" fillId="0" borderId="1" xfId="1" applyNumberFormat="1" applyFont="1" applyFill="1" applyBorder="1" applyAlignment="1">
      <alignment horizontal="right" vertical="center"/>
    </xf>
    <xf numFmtId="165" fontId="9" fillId="0" borderId="1" xfId="1" applyNumberFormat="1" applyFont="1" applyFill="1" applyBorder="1" applyAlignment="1">
      <alignment horizontal="center" vertical="center"/>
    </xf>
    <xf numFmtId="0" fontId="9" fillId="0" borderId="6" xfId="2" applyFont="1" applyFill="1" applyBorder="1" applyAlignment="1" applyProtection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2" fontId="9" fillId="0" borderId="1" xfId="1" applyNumberFormat="1" applyFont="1" applyFill="1" applyBorder="1" applyAlignment="1">
      <alignment horizontal="right" vertical="center"/>
    </xf>
    <xf numFmtId="3" fontId="9" fillId="0" borderId="1" xfId="1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17" fillId="6" borderId="10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2" borderId="12" xfId="0" applyFont="1" applyFill="1" applyBorder="1"/>
    <xf numFmtId="1" fontId="2" fillId="2" borderId="13" xfId="0" applyNumberFormat="1" applyFont="1" applyFill="1" applyBorder="1"/>
    <xf numFmtId="1" fontId="0" fillId="0" borderId="14" xfId="0" applyNumberFormat="1" applyBorder="1"/>
    <xf numFmtId="1" fontId="1" fillId="0" borderId="14" xfId="0" applyNumberFormat="1" applyFont="1" applyBorder="1" applyAlignment="1">
      <alignment horizontal="center"/>
    </xf>
    <xf numFmtId="1" fontId="18" fillId="9" borderId="14" xfId="0" applyNumberFormat="1" applyFont="1" applyFill="1" applyBorder="1"/>
    <xf numFmtId="0" fontId="1" fillId="6" borderId="0" xfId="0" applyFont="1" applyFill="1" applyAlignment="1">
      <alignment vertical="center"/>
    </xf>
    <xf numFmtId="1" fontId="2" fillId="0" borderId="0" xfId="0" applyNumberFormat="1" applyFont="1"/>
    <xf numFmtId="1" fontId="0" fillId="0" borderId="0" xfId="0" applyNumberFormat="1"/>
    <xf numFmtId="0" fontId="2" fillId="0" borderId="15" xfId="0" applyFont="1" applyBorder="1" applyAlignment="1">
      <alignment horizontal="left"/>
    </xf>
    <xf numFmtId="0" fontId="2" fillId="0" borderId="15" xfId="0" applyFont="1" applyBorder="1"/>
    <xf numFmtId="0" fontId="19" fillId="0" borderId="15" xfId="0" applyFont="1" applyBorder="1" applyAlignment="1">
      <alignment horizontal="right"/>
    </xf>
    <xf numFmtId="1" fontId="19" fillId="0" borderId="17" xfId="0" applyNumberFormat="1" applyFont="1" applyBorder="1"/>
    <xf numFmtId="1" fontId="2" fillId="0" borderId="20" xfId="0" applyNumberFormat="1" applyFont="1" applyBorder="1"/>
    <xf numFmtId="1" fontId="2" fillId="0" borderId="21" xfId="0" applyNumberFormat="1" applyFont="1" applyBorder="1"/>
    <xf numFmtId="0" fontId="0" fillId="0" borderId="16" xfId="0" applyBorder="1" applyAlignment="1">
      <alignment horizontal="left"/>
    </xf>
    <xf numFmtId="1" fontId="0" fillId="0" borderId="17" xfId="0" applyNumberFormat="1" applyBorder="1"/>
    <xf numFmtId="0" fontId="20" fillId="9" borderId="16" xfId="0" applyFont="1" applyFill="1" applyBorder="1" applyAlignment="1">
      <alignment horizontal="left"/>
    </xf>
    <xf numFmtId="3" fontId="9" fillId="0" borderId="1" xfId="1" applyNumberFormat="1" applyFont="1" applyFill="1" applyBorder="1" applyAlignment="1">
      <alignment horizontal="left" vertical="center"/>
    </xf>
    <xf numFmtId="4" fontId="9" fillId="0" borderId="1" xfId="1" applyNumberFormat="1" applyFont="1" applyFill="1" applyBorder="1" applyAlignment="1">
      <alignment horizontal="right" vertical="center"/>
    </xf>
    <xf numFmtId="1" fontId="2" fillId="0" borderId="16" xfId="0" applyNumberFormat="1" applyFont="1" applyBorder="1"/>
    <xf numFmtId="1" fontId="2" fillId="0" borderId="14" xfId="0" applyNumberFormat="1" applyFont="1" applyBorder="1"/>
    <xf numFmtId="1" fontId="2" fillId="0" borderId="17" xfId="0" applyNumberFormat="1" applyFont="1" applyBorder="1"/>
    <xf numFmtId="1" fontId="19" fillId="0" borderId="16" xfId="0" applyNumberFormat="1" applyFont="1" applyBorder="1"/>
    <xf numFmtId="1" fontId="19" fillId="0" borderId="14" xfId="0" applyNumberFormat="1" applyFont="1" applyBorder="1"/>
    <xf numFmtId="0" fontId="19" fillId="0" borderId="16" xfId="0" applyFont="1" applyBorder="1" applyAlignment="1">
      <alignment horizontal="right"/>
    </xf>
    <xf numFmtId="0" fontId="19" fillId="0" borderId="14" xfId="0" applyFont="1" applyBorder="1" applyAlignment="1">
      <alignment horizontal="right"/>
    </xf>
    <xf numFmtId="0" fontId="19" fillId="0" borderId="17" xfId="0" applyFont="1" applyBorder="1" applyAlignment="1">
      <alignment horizontal="right"/>
    </xf>
    <xf numFmtId="1" fontId="0" fillId="0" borderId="19" xfId="0" applyNumberFormat="1" applyBorder="1"/>
    <xf numFmtId="1" fontId="0" fillId="0" borderId="20" xfId="0" applyNumberFormat="1" applyBorder="1"/>
    <xf numFmtId="0" fontId="0" fillId="0" borderId="18" xfId="0" applyBorder="1" applyAlignment="1">
      <alignment horizontal="left"/>
    </xf>
    <xf numFmtId="0" fontId="1" fillId="0" borderId="16" xfId="0" applyFont="1" applyBorder="1" applyAlignment="1">
      <alignment horizontal="left"/>
    </xf>
    <xf numFmtId="1" fontId="2" fillId="0" borderId="18" xfId="0" applyNumberFormat="1" applyFont="1" applyBorder="1"/>
    <xf numFmtId="1" fontId="2" fillId="0" borderId="19" xfId="0" applyNumberFormat="1" applyFont="1" applyBorder="1"/>
    <xf numFmtId="1" fontId="1" fillId="0" borderId="14" xfId="0" applyNumberFormat="1" applyFont="1" applyBorder="1" applyAlignment="1">
      <alignment horizontal="right"/>
    </xf>
    <xf numFmtId="1" fontId="18" fillId="9" borderId="15" xfId="0" applyNumberFormat="1" applyFont="1" applyFill="1" applyBorder="1"/>
    <xf numFmtId="1" fontId="0" fillId="0" borderId="22" xfId="0" applyNumberFormat="1" applyBorder="1"/>
    <xf numFmtId="0" fontId="19" fillId="0" borderId="24" xfId="0" applyFont="1" applyBorder="1" applyAlignment="1">
      <alignment horizontal="right"/>
    </xf>
    <xf numFmtId="1" fontId="19" fillId="0" borderId="25" xfId="0" applyNumberFormat="1" applyFont="1" applyBorder="1"/>
    <xf numFmtId="1" fontId="19" fillId="0" borderId="26" xfId="0" applyNumberFormat="1" applyFont="1" applyBorder="1"/>
    <xf numFmtId="1" fontId="19" fillId="0" borderId="27" xfId="0" applyNumberFormat="1" applyFont="1" applyBorder="1"/>
    <xf numFmtId="0" fontId="2" fillId="2" borderId="23" xfId="0" applyFont="1" applyFill="1" applyBorder="1"/>
    <xf numFmtId="1" fontId="2" fillId="2" borderId="23" xfId="0" applyNumberFormat="1" applyFont="1" applyFill="1" applyBorder="1"/>
    <xf numFmtId="1" fontId="2" fillId="0" borderId="28" xfId="0" applyNumberFormat="1" applyFont="1" applyBorder="1"/>
    <xf numFmtId="1" fontId="2" fillId="0" borderId="29" xfId="0" applyNumberFormat="1" applyFont="1" applyBorder="1"/>
    <xf numFmtId="1" fontId="2" fillId="0" borderId="30" xfId="0" applyNumberFormat="1" applyFont="1" applyBorder="1"/>
    <xf numFmtId="0" fontId="5" fillId="3" borderId="23" xfId="0" applyFont="1" applyFill="1" applyBorder="1" applyAlignment="1">
      <alignment horizontal="center"/>
    </xf>
    <xf numFmtId="0" fontId="17" fillId="6" borderId="23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8" xfId="0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right" vertical="center"/>
    </xf>
    <xf numFmtId="1" fontId="9" fillId="0" borderId="1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9" fillId="0" borderId="5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 applyAlignment="1">
      <alignment horizontal="right"/>
    </xf>
    <xf numFmtId="1" fontId="9" fillId="0" borderId="1" xfId="0" applyNumberFormat="1" applyFont="1" applyBorder="1" applyAlignment="1">
      <alignment horizontal="center"/>
    </xf>
    <xf numFmtId="0" fontId="9" fillId="0" borderId="6" xfId="0" applyFont="1" applyBorder="1"/>
    <xf numFmtId="0" fontId="9" fillId="0" borderId="0" xfId="0" applyFont="1"/>
    <xf numFmtId="3" fontId="9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vertical="center"/>
    </xf>
    <xf numFmtId="3" fontId="9" fillId="0" borderId="1" xfId="0" applyNumberFormat="1" applyFont="1" applyBorder="1" applyAlignment="1">
      <alignment horizontal="right" vertical="center" wrapText="1"/>
    </xf>
    <xf numFmtId="165" fontId="9" fillId="0" borderId="1" xfId="0" applyNumberFormat="1" applyFont="1" applyBorder="1" applyAlignment="1">
      <alignment horizontal="center" vertical="center"/>
    </xf>
    <xf numFmtId="2" fontId="9" fillId="0" borderId="1" xfId="0" quotePrefix="1" applyNumberFormat="1" applyFont="1" applyBorder="1" applyAlignment="1">
      <alignment horizontal="right"/>
    </xf>
    <xf numFmtId="2" fontId="9" fillId="0" borderId="1" xfId="0" quotePrefix="1" applyNumberFormat="1" applyFont="1" applyBorder="1" applyAlignment="1">
      <alignment horizontal="right" vertical="center"/>
    </xf>
    <xf numFmtId="3" fontId="9" fillId="0" borderId="1" xfId="0" applyNumberFormat="1" applyFont="1" applyBorder="1" applyAlignment="1">
      <alignment horizontal="right" vertical="center"/>
    </xf>
    <xf numFmtId="3" fontId="9" fillId="0" borderId="1" xfId="0" applyNumberFormat="1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65" fontId="9" fillId="0" borderId="1" xfId="0" applyNumberFormat="1" applyFont="1" applyBorder="1" applyAlignment="1">
      <alignment horizontal="center"/>
    </xf>
    <xf numFmtId="0" fontId="9" fillId="0" borderId="6" xfId="0" applyFont="1" applyBorder="1" applyAlignment="1">
      <alignment wrapText="1"/>
    </xf>
    <xf numFmtId="2" fontId="10" fillId="0" borderId="1" xfId="0" applyNumberFormat="1" applyFont="1" applyBorder="1" applyAlignment="1">
      <alignment horizontal="right"/>
    </xf>
    <xf numFmtId="3" fontId="9" fillId="0" borderId="1" xfId="0" applyNumberFormat="1" applyFont="1" applyBorder="1"/>
    <xf numFmtId="0" fontId="9" fillId="0" borderId="1" xfId="0" applyFont="1" applyBorder="1" applyAlignment="1">
      <alignment horizontal="right"/>
    </xf>
    <xf numFmtId="0" fontId="9" fillId="0" borderId="1" xfId="0" quotePrefix="1" applyFont="1" applyBorder="1" applyAlignment="1">
      <alignment horizontal="center" vertical="center"/>
    </xf>
    <xf numFmtId="0" fontId="1" fillId="0" borderId="0" xfId="5" applyAlignment="1">
      <alignment horizontal="left" vertical="center"/>
    </xf>
    <xf numFmtId="0" fontId="2" fillId="0" borderId="0" xfId="5" applyFont="1" applyAlignment="1">
      <alignment vertical="center"/>
    </xf>
    <xf numFmtId="0" fontId="1" fillId="0" borderId="0" xfId="5" applyAlignment="1">
      <alignment horizontal="center" vertical="center"/>
    </xf>
    <xf numFmtId="0" fontId="1" fillId="0" borderId="0" xfId="5" applyAlignment="1">
      <alignment vertical="center"/>
    </xf>
    <xf numFmtId="0" fontId="5" fillId="4" borderId="31" xfId="0" applyFont="1" applyFill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 wrapText="1"/>
    </xf>
    <xf numFmtId="0" fontId="2" fillId="0" borderId="32" xfId="5" applyFont="1" applyBorder="1" applyAlignment="1">
      <alignment horizontal="center" vertical="center" wrapText="1"/>
    </xf>
    <xf numFmtId="0" fontId="2" fillId="0" borderId="33" xfId="5" applyFont="1" applyBorder="1" applyAlignment="1">
      <alignment horizontal="center" vertical="center" wrapText="1"/>
    </xf>
    <xf numFmtId="0" fontId="2" fillId="0" borderId="0" xfId="5" applyFont="1" applyAlignment="1">
      <alignment horizontal="center" vertical="center"/>
    </xf>
    <xf numFmtId="0" fontId="1" fillId="0" borderId="34" xfId="5" applyBorder="1" applyAlignment="1">
      <alignment horizontal="left" vertical="center"/>
    </xf>
    <xf numFmtId="0" fontId="1" fillId="0" borderId="35" xfId="5" applyBorder="1" applyAlignment="1">
      <alignment horizontal="left" vertical="center"/>
    </xf>
    <xf numFmtId="0" fontId="1" fillId="0" borderId="35" xfId="5" applyBorder="1" applyAlignment="1">
      <alignment vertical="center"/>
    </xf>
    <xf numFmtId="0" fontId="1" fillId="0" borderId="35" xfId="5" applyBorder="1" applyAlignment="1">
      <alignment horizontal="center" vertical="center"/>
    </xf>
    <xf numFmtId="0" fontId="1" fillId="0" borderId="36" xfId="5" applyBorder="1" applyAlignment="1">
      <alignment vertical="center"/>
    </xf>
    <xf numFmtId="0" fontId="1" fillId="0" borderId="37" xfId="5" applyBorder="1" applyAlignment="1">
      <alignment horizontal="left" vertical="center"/>
    </xf>
    <xf numFmtId="0" fontId="1" fillId="0" borderId="38" xfId="5" applyBorder="1" applyAlignment="1">
      <alignment horizontal="left" vertical="center"/>
    </xf>
    <xf numFmtId="0" fontId="1" fillId="0" borderId="38" xfId="5" applyBorder="1" applyAlignment="1">
      <alignment vertical="center"/>
    </xf>
    <xf numFmtId="0" fontId="1" fillId="0" borderId="38" xfId="5" applyBorder="1" applyAlignment="1">
      <alignment horizontal="center" vertical="center"/>
    </xf>
    <xf numFmtId="0" fontId="1" fillId="0" borderId="39" xfId="5" applyBorder="1" applyAlignment="1">
      <alignment vertical="center" wrapText="1"/>
    </xf>
    <xf numFmtId="0" fontId="22" fillId="0" borderId="39" xfId="5" applyFont="1" applyBorder="1" applyAlignment="1">
      <alignment vertical="center" wrapText="1"/>
    </xf>
    <xf numFmtId="47" fontId="1" fillId="0" borderId="39" xfId="5" applyNumberFormat="1" applyBorder="1" applyAlignment="1">
      <alignment vertical="center" wrapText="1"/>
    </xf>
    <xf numFmtId="0" fontId="1" fillId="0" borderId="40" xfId="5" applyBorder="1" applyAlignment="1">
      <alignment horizontal="left" vertical="center"/>
    </xf>
    <xf numFmtId="0" fontId="1" fillId="0" borderId="41" xfId="5" applyBorder="1" applyAlignment="1">
      <alignment horizontal="left" vertical="center"/>
    </xf>
    <xf numFmtId="0" fontId="1" fillId="0" borderId="41" xfId="5" applyBorder="1" applyAlignment="1">
      <alignment vertical="center"/>
    </xf>
    <xf numFmtId="0" fontId="1" fillId="0" borderId="41" xfId="5" applyBorder="1" applyAlignment="1">
      <alignment horizontal="center" vertical="center"/>
    </xf>
    <xf numFmtId="0" fontId="1" fillId="0" borderId="42" xfId="5" applyBorder="1" applyAlignment="1">
      <alignment vertical="center" wrapText="1"/>
    </xf>
    <xf numFmtId="0" fontId="2" fillId="0" borderId="0" xfId="5" applyFont="1" applyAlignment="1">
      <alignment horizontal="left" vertical="center" wrapText="1"/>
    </xf>
    <xf numFmtId="0" fontId="2" fillId="0" borderId="0" xfId="5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2" fontId="9" fillId="0" borderId="8" xfId="0" applyNumberFormat="1" applyFont="1" applyBorder="1" applyAlignment="1">
      <alignment horizontal="right" vertical="center"/>
    </xf>
    <xf numFmtId="3" fontId="9" fillId="0" borderId="8" xfId="0" applyNumberFormat="1" applyFont="1" applyBorder="1" applyAlignment="1">
      <alignment horizontal="right" vertical="center"/>
    </xf>
    <xf numFmtId="165" fontId="9" fillId="0" borderId="8" xfId="0" applyNumberFormat="1" applyFont="1" applyBorder="1" applyAlignment="1">
      <alignment horizontal="center" vertical="center"/>
    </xf>
  </cellXfs>
  <cellStyles count="17">
    <cellStyle name="Comma" xfId="1" builtinId="3"/>
    <cellStyle name="Comma 2" xfId="4" xr:uid="{00000000-0005-0000-0000-000000000000}"/>
    <cellStyle name="Comma 2 2" xfId="6" xr:uid="{00000000-0005-0000-0000-000001000000}"/>
    <cellStyle name="Comma 2 2 2" xfId="11" xr:uid="{BF0A55C5-B670-4FE7-BE1F-5520EDECFFA9}"/>
    <cellStyle name="Comma 2 2 2 2" xfId="15" xr:uid="{1F85DBB1-9E24-4AF6-908E-9175720F4A03}"/>
    <cellStyle name="Comma 2 3" xfId="10" xr:uid="{509E6091-31E4-4885-A1F8-55544014B4C0}"/>
    <cellStyle name="Comma 2 3 2" xfId="14" xr:uid="{494C2B7A-4015-4EB3-9CCE-8A7A42275762}"/>
    <cellStyle name="Comma 3" xfId="8" xr:uid="{00000000-0005-0000-0000-000002000000}"/>
    <cellStyle name="Comma 3 2" xfId="12" xr:uid="{8FE4AE65-0330-4242-8155-D047BFB8EA96}"/>
    <cellStyle name="Comma 3 2 2" xfId="16" xr:uid="{3C92526A-AA00-4B69-AA7A-6CC82FAF6146}"/>
    <cellStyle name="Comma 4" xfId="9" xr:uid="{F64E980B-D186-46F8-B0F8-E93BEE3C592C}"/>
    <cellStyle name="Hyperlink" xfId="2" builtinId="8"/>
    <cellStyle name="Migliaia 2" xfId="13" xr:uid="{AB57D3FC-8FA5-4266-BA99-2039E469B274}"/>
    <cellStyle name="Normal" xfId="0" builtinId="0"/>
    <cellStyle name="Normal 2" xfId="3" xr:uid="{00000000-0005-0000-0000-000006000000}"/>
    <cellStyle name="Normal 2 2" xfId="5" xr:uid="{00000000-0005-0000-0000-000007000000}"/>
    <cellStyle name="Normal 3" xfId="7" xr:uid="{00000000-0005-0000-0000-000008000000}"/>
  </cellStyles>
  <dxfs count="0"/>
  <tableStyles count="0" defaultTableStyle="TableStyleMedium9" defaultPivotStyle="PivotStyleLight16"/>
  <colors>
    <mruColors>
      <color rgb="FF87CCEA"/>
      <color rgb="FF66FFFF"/>
      <color rgb="FFFBAB2E"/>
      <color rgb="FFEE2D40"/>
      <color rgb="FFFFFF99"/>
      <color rgb="FF002060"/>
      <color rgb="FF99FF99"/>
      <color rgb="FFFF6699"/>
      <color rgb="FF00FF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145073</xdr:colOff>
      <xdr:row>0</xdr:row>
      <xdr:rowOff>0</xdr:rowOff>
    </xdr:from>
    <xdr:to>
      <xdr:col>2</xdr:col>
      <xdr:colOff>301707</xdr:colOff>
      <xdr:row>1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C01B07-D58F-47D6-A5C1-49F09CCF1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073" y="0"/>
          <a:ext cx="1237844" cy="7458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1</xdr:col>
      <xdr:colOff>685800</xdr:colOff>
      <xdr:row>1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7C4EC9-D650-484C-8A8B-107460647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1238250" cy="742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66675</xdr:rowOff>
    </xdr:from>
    <xdr:to>
      <xdr:col>1</xdr:col>
      <xdr:colOff>1244600</xdr:colOff>
      <xdr:row>1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528B31-3199-4807-90EE-3EAA22C98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9125" y="66675"/>
          <a:ext cx="1244600" cy="7429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rancesco" id="{B2894F82-873F-4F69-808B-0BCCA374361B}" userId="Francesco" providerId="None"/>
  <person displayName="Bogdan Simion" id="{C30682D0-17C1-4A0C-A595-CFA3ACE9D87D}" userId="S::bogdan.simion@gie.eu::880ba5b3-fa73-4460-aa41-a681e216d7f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51" dT="2022-09-08T13:36:06.18" personId="{B2894F82-873F-4F69-808B-0BCCA374361B}" id="{D908DCC1-8366-46C8-B141-C338EA54616F}">
    <text>OLT is working to increase the total authorised regas capacity from 3,75 to  5 bcm.</text>
  </threadedComment>
  <threadedComment ref="J70" dT="2022-04-19T11:42:39.15" personId="{C30682D0-17C1-4A0C-A595-CFA3ACE9D87D}" id="{3C8B6172-1AF8-4203-8CCB-D49D1ECEE2C7}">
    <text>Converted from 25 TWh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0070C0"/>
  </sheetPr>
  <dimension ref="A1:U72"/>
  <sheetViews>
    <sheetView showGridLines="0" zoomScaleNormal="100" workbookViewId="0">
      <pane xSplit="8" ySplit="4" topLeftCell="I47" activePane="bottomRight" state="frozen"/>
      <selection pane="topRight" activeCell="I1" sqref="I1"/>
      <selection pane="bottomLeft" activeCell="A5" sqref="A5"/>
      <selection pane="bottomRight" activeCell="A57" sqref="A57"/>
    </sheetView>
  </sheetViews>
  <sheetFormatPr defaultColWidth="9.109375" defaultRowHeight="13.2" x14ac:dyDescent="0.25"/>
  <cols>
    <col min="1" max="1" width="16.33203125" style="1" customWidth="1"/>
    <col min="2" max="2" width="10.109375" style="1" hidden="1" customWidth="1"/>
    <col min="3" max="3" width="42" style="1" customWidth="1"/>
    <col min="4" max="4" width="19.5546875" style="2" customWidth="1"/>
    <col min="5" max="5" width="13.33203125" style="1" bestFit="1" customWidth="1"/>
    <col min="6" max="6" width="13.109375" style="1" customWidth="1"/>
    <col min="7" max="7" width="28.109375" style="3" bestFit="1" customWidth="1"/>
    <col min="8" max="8" width="24" style="2" bestFit="1" customWidth="1"/>
    <col min="9" max="9" width="20.5546875" style="2" bestFit="1" customWidth="1"/>
    <col min="10" max="10" width="21.6640625" style="1" customWidth="1"/>
    <col min="11" max="11" width="21.5546875" style="1" customWidth="1"/>
    <col min="12" max="12" width="20.6640625" style="1" bestFit="1" customWidth="1"/>
    <col min="13" max="13" width="10.44140625" style="2" bestFit="1" customWidth="1"/>
    <col min="14" max="14" width="28.33203125" style="1" bestFit="1" customWidth="1"/>
    <col min="15" max="15" width="8.6640625" style="1" bestFit="1" customWidth="1"/>
    <col min="16" max="16" width="14.44140625" style="1" bestFit="1" customWidth="1"/>
    <col min="17" max="17" width="16.33203125" style="1" customWidth="1"/>
    <col min="18" max="18" width="15.109375" style="1" customWidth="1"/>
    <col min="19" max="19" width="12" style="1" customWidth="1"/>
    <col min="20" max="20" width="68.44140625" style="2" bestFit="1" customWidth="1"/>
    <col min="21" max="16384" width="9.109375" style="1"/>
  </cols>
  <sheetData>
    <row r="1" spans="1:20" s="15" customFormat="1" ht="54" customHeight="1" x14ac:dyDescent="0.25">
      <c r="A1" s="11"/>
      <c r="B1" s="11"/>
      <c r="C1" s="11" t="s">
        <v>234</v>
      </c>
      <c r="D1" s="12"/>
      <c r="E1" s="12"/>
      <c r="F1" s="12"/>
      <c r="G1" s="11"/>
      <c r="H1" s="13"/>
      <c r="I1" s="13"/>
      <c r="J1" s="13"/>
      <c r="K1" s="13"/>
      <c r="L1" s="13"/>
      <c r="M1" s="14"/>
      <c r="T1" s="13"/>
    </row>
    <row r="2" spans="1:20" s="15" customFormat="1" ht="8.25" customHeight="1" thickBot="1" x14ac:dyDescent="0.3">
      <c r="A2" s="11"/>
      <c r="B2" s="11"/>
      <c r="C2" s="11"/>
      <c r="D2" s="12"/>
      <c r="E2" s="12"/>
      <c r="F2" s="12"/>
      <c r="G2" s="11"/>
      <c r="H2" s="13"/>
      <c r="I2" s="13"/>
      <c r="J2" s="13"/>
      <c r="K2" s="13"/>
      <c r="L2" s="13"/>
      <c r="M2" s="14"/>
      <c r="T2" s="13"/>
    </row>
    <row r="3" spans="1:20" s="20" customFormat="1" ht="48.75" customHeight="1" thickBot="1" x14ac:dyDescent="0.3">
      <c r="A3" s="16" t="s">
        <v>0</v>
      </c>
      <c r="B3" s="17" t="s">
        <v>1</v>
      </c>
      <c r="C3" s="18" t="s">
        <v>2</v>
      </c>
      <c r="D3" s="17" t="s">
        <v>3</v>
      </c>
      <c r="E3" s="17" t="s">
        <v>4</v>
      </c>
      <c r="F3" s="18" t="s">
        <v>5</v>
      </c>
      <c r="G3" s="18" t="s">
        <v>6</v>
      </c>
      <c r="H3" s="18" t="s">
        <v>7</v>
      </c>
      <c r="I3" s="18" t="s">
        <v>8</v>
      </c>
      <c r="J3" s="18" t="s">
        <v>9</v>
      </c>
      <c r="K3" s="18" t="s">
        <v>10</v>
      </c>
      <c r="L3" s="18" t="s">
        <v>11</v>
      </c>
      <c r="M3" s="18" t="s">
        <v>12</v>
      </c>
      <c r="N3" s="18" t="s">
        <v>13</v>
      </c>
      <c r="O3" s="18" t="s">
        <v>14</v>
      </c>
      <c r="P3" s="18" t="s">
        <v>15</v>
      </c>
      <c r="Q3" s="18" t="s">
        <v>16</v>
      </c>
      <c r="R3" s="18" t="s">
        <v>17</v>
      </c>
      <c r="S3" s="18" t="s">
        <v>18</v>
      </c>
      <c r="T3" s="19" t="s">
        <v>19</v>
      </c>
    </row>
    <row r="4" spans="1:20" ht="14.4" customHeight="1" x14ac:dyDescent="0.25">
      <c r="A4" s="79" t="s">
        <v>191</v>
      </c>
      <c r="B4" s="80" t="s">
        <v>21</v>
      </c>
      <c r="C4" s="80" t="s">
        <v>192</v>
      </c>
      <c r="D4" s="80" t="s">
        <v>30</v>
      </c>
      <c r="E4" s="80" t="s">
        <v>31</v>
      </c>
      <c r="F4" s="81">
        <v>2016</v>
      </c>
      <c r="G4" s="80" t="s">
        <v>25</v>
      </c>
      <c r="H4" s="80" t="s">
        <v>193</v>
      </c>
      <c r="I4" s="7"/>
      <c r="J4" s="143">
        <v>7.3</v>
      </c>
      <c r="K4" s="143"/>
      <c r="L4" s="7">
        <v>167000</v>
      </c>
      <c r="M4" s="82"/>
      <c r="N4" s="144"/>
      <c r="O4" s="82"/>
      <c r="P4" s="145">
        <v>17</v>
      </c>
      <c r="Q4" s="145">
        <v>75</v>
      </c>
      <c r="R4" s="80" t="s">
        <v>34</v>
      </c>
      <c r="S4" s="80"/>
      <c r="T4" s="83" t="s">
        <v>194</v>
      </c>
    </row>
    <row r="5" spans="1:20" ht="14.4" x14ac:dyDescent="0.25">
      <c r="A5" s="84" t="s">
        <v>191</v>
      </c>
      <c r="B5" s="85" t="s">
        <v>21</v>
      </c>
      <c r="C5" s="85" t="s">
        <v>195</v>
      </c>
      <c r="D5" s="85" t="s">
        <v>30</v>
      </c>
      <c r="E5" s="85" t="s">
        <v>31</v>
      </c>
      <c r="F5" s="86">
        <v>2006</v>
      </c>
      <c r="G5" s="85" t="s">
        <v>32</v>
      </c>
      <c r="H5" s="85" t="s">
        <v>196</v>
      </c>
      <c r="I5" s="8"/>
      <c r="J5" s="87">
        <v>13.8</v>
      </c>
      <c r="K5" s="87"/>
      <c r="L5" s="8">
        <v>280000</v>
      </c>
      <c r="M5" s="88">
        <v>2</v>
      </c>
      <c r="N5" s="105">
        <v>265000</v>
      </c>
      <c r="O5" s="88">
        <v>1</v>
      </c>
      <c r="P5" s="102"/>
      <c r="Q5" s="102"/>
      <c r="R5" s="85"/>
      <c r="S5" s="85"/>
      <c r="T5" s="89" t="s">
        <v>197</v>
      </c>
    </row>
    <row r="6" spans="1:20" ht="14.4" hidden="1" x14ac:dyDescent="0.25">
      <c r="A6" s="84" t="s">
        <v>27</v>
      </c>
      <c r="B6" s="85" t="s">
        <v>28</v>
      </c>
      <c r="C6" s="85" t="s">
        <v>29</v>
      </c>
      <c r="D6" s="85" t="s">
        <v>36</v>
      </c>
      <c r="E6" s="85" t="s">
        <v>37</v>
      </c>
      <c r="F6" s="86">
        <v>2024</v>
      </c>
      <c r="G6" s="85" t="s">
        <v>32</v>
      </c>
      <c r="H6" s="85" t="s">
        <v>33</v>
      </c>
      <c r="I6" s="8">
        <v>450000</v>
      </c>
      <c r="J6" s="87">
        <v>3.9</v>
      </c>
      <c r="K6" s="87"/>
      <c r="L6" s="8"/>
      <c r="M6" s="88"/>
      <c r="N6" s="8"/>
      <c r="O6" s="88"/>
      <c r="P6" s="9"/>
      <c r="Q6" s="9"/>
      <c r="R6" s="85"/>
      <c r="S6" s="90"/>
      <c r="T6" s="89"/>
    </row>
    <row r="7" spans="1:20" ht="14.4" hidden="1" x14ac:dyDescent="0.25">
      <c r="A7" s="84" t="s">
        <v>27</v>
      </c>
      <c r="B7" s="85" t="s">
        <v>28</v>
      </c>
      <c r="C7" s="85" t="s">
        <v>29</v>
      </c>
      <c r="D7" s="85" t="s">
        <v>36</v>
      </c>
      <c r="E7" s="85" t="s">
        <v>37</v>
      </c>
      <c r="F7" s="86">
        <v>2026</v>
      </c>
      <c r="G7" s="85" t="s">
        <v>32</v>
      </c>
      <c r="H7" s="85" t="s">
        <v>33</v>
      </c>
      <c r="I7" s="8">
        <v>200000</v>
      </c>
      <c r="J7" s="87">
        <v>1.8</v>
      </c>
      <c r="K7" s="87"/>
      <c r="L7" s="8"/>
      <c r="M7" s="88"/>
      <c r="N7" s="8"/>
      <c r="O7" s="88"/>
      <c r="P7" s="9"/>
      <c r="Q7" s="9"/>
      <c r="R7" s="85"/>
      <c r="S7" s="90"/>
      <c r="T7" s="89"/>
    </row>
    <row r="8" spans="1:20" ht="14.4" x14ac:dyDescent="0.25">
      <c r="A8" s="84" t="s">
        <v>92</v>
      </c>
      <c r="B8" s="85" t="s">
        <v>28</v>
      </c>
      <c r="C8" s="85" t="s">
        <v>102</v>
      </c>
      <c r="D8" s="85" t="s">
        <v>23</v>
      </c>
      <c r="E8" s="85" t="s">
        <v>24</v>
      </c>
      <c r="F8" s="86">
        <v>2024</v>
      </c>
      <c r="G8" s="85" t="s">
        <v>25</v>
      </c>
      <c r="H8" s="100" t="s">
        <v>103</v>
      </c>
      <c r="I8" s="8">
        <v>885000</v>
      </c>
      <c r="J8" s="100">
        <v>5.2</v>
      </c>
      <c r="K8" s="87"/>
      <c r="L8" s="8">
        <v>170000</v>
      </c>
      <c r="M8" s="88"/>
      <c r="N8" s="105"/>
      <c r="O8" s="88"/>
      <c r="P8" s="102"/>
      <c r="Q8" s="102"/>
      <c r="R8" s="85"/>
      <c r="S8" s="85"/>
      <c r="T8" s="89" t="s">
        <v>104</v>
      </c>
    </row>
    <row r="9" spans="1:20" s="4" customFormat="1" ht="13.95" customHeight="1" x14ac:dyDescent="0.25">
      <c r="A9" s="84" t="s">
        <v>174</v>
      </c>
      <c r="B9" s="85" t="s">
        <v>28</v>
      </c>
      <c r="C9" s="85" t="s">
        <v>175</v>
      </c>
      <c r="D9" s="85" t="s">
        <v>30</v>
      </c>
      <c r="E9" s="85" t="s">
        <v>31</v>
      </c>
      <c r="F9" s="86">
        <v>1969</v>
      </c>
      <c r="G9" s="85" t="s">
        <v>32</v>
      </c>
      <c r="H9" s="85" t="s">
        <v>176</v>
      </c>
      <c r="I9" s="8">
        <v>1950000</v>
      </c>
      <c r="J9" s="87">
        <v>17.100000000000001</v>
      </c>
      <c r="K9" s="87"/>
      <c r="L9" s="8">
        <v>760000</v>
      </c>
      <c r="M9" s="88">
        <v>6</v>
      </c>
      <c r="N9" s="105">
        <v>266000</v>
      </c>
      <c r="O9" s="88">
        <v>2</v>
      </c>
      <c r="P9" s="102">
        <v>15</v>
      </c>
      <c r="Q9" s="102">
        <v>72</v>
      </c>
      <c r="R9" s="85" t="s">
        <v>34</v>
      </c>
      <c r="S9" s="85"/>
      <c r="T9" s="89" t="s">
        <v>225</v>
      </c>
    </row>
    <row r="10" spans="1:20" s="4" customFormat="1" ht="13.95" hidden="1" customHeight="1" x14ac:dyDescent="0.3">
      <c r="A10" s="91" t="s">
        <v>43</v>
      </c>
      <c r="B10" s="98" t="s">
        <v>28</v>
      </c>
      <c r="C10" s="92" t="s">
        <v>44</v>
      </c>
      <c r="D10" s="92" t="s">
        <v>36</v>
      </c>
      <c r="E10" s="93" t="s">
        <v>24</v>
      </c>
      <c r="F10" s="94">
        <v>2023</v>
      </c>
      <c r="G10" s="92" t="s">
        <v>25</v>
      </c>
      <c r="H10" s="93" t="s">
        <v>45</v>
      </c>
      <c r="I10" s="93"/>
      <c r="J10" s="95">
        <v>2.44</v>
      </c>
      <c r="K10" s="95"/>
      <c r="L10" s="99">
        <v>137000</v>
      </c>
      <c r="M10" s="96"/>
      <c r="N10" s="93">
        <v>217000</v>
      </c>
      <c r="O10" s="93"/>
      <c r="P10" s="93"/>
      <c r="Q10" s="93"/>
      <c r="R10" s="93"/>
      <c r="S10" s="85" t="s">
        <v>46</v>
      </c>
      <c r="T10" s="97" t="s">
        <v>47</v>
      </c>
    </row>
    <row r="11" spans="1:20" s="4" customFormat="1" ht="15" hidden="1" customHeight="1" x14ac:dyDescent="0.3">
      <c r="A11" s="91" t="s">
        <v>48</v>
      </c>
      <c r="B11" s="92" t="s">
        <v>49</v>
      </c>
      <c r="C11" s="92" t="s">
        <v>50</v>
      </c>
      <c r="D11" s="92" t="s">
        <v>51</v>
      </c>
      <c r="E11" s="93" t="s">
        <v>31</v>
      </c>
      <c r="F11" s="94" t="s">
        <v>227</v>
      </c>
      <c r="G11" s="92" t="s">
        <v>25</v>
      </c>
      <c r="H11" s="93"/>
      <c r="I11" s="8"/>
      <c r="J11" s="95">
        <v>5.8</v>
      </c>
      <c r="K11" s="95"/>
      <c r="L11" s="8"/>
      <c r="M11" s="96"/>
      <c r="N11" s="8"/>
      <c r="O11" s="93"/>
      <c r="P11" s="93"/>
      <c r="Q11" s="93"/>
      <c r="R11" s="93"/>
      <c r="S11" s="93"/>
      <c r="T11" s="97"/>
    </row>
    <row r="12" spans="1:20" s="4" customFormat="1" ht="12.75" customHeight="1" x14ac:dyDescent="0.25">
      <c r="A12" s="84" t="s">
        <v>174</v>
      </c>
      <c r="B12" s="85" t="s">
        <v>28</v>
      </c>
      <c r="C12" s="85" t="s">
        <v>177</v>
      </c>
      <c r="D12" s="85" t="s">
        <v>30</v>
      </c>
      <c r="E12" s="85" t="s">
        <v>31</v>
      </c>
      <c r="F12" s="86">
        <v>2003</v>
      </c>
      <c r="G12" s="85" t="s">
        <v>32</v>
      </c>
      <c r="H12" s="85" t="s">
        <v>178</v>
      </c>
      <c r="I12" s="8">
        <v>800000</v>
      </c>
      <c r="J12" s="87">
        <v>7</v>
      </c>
      <c r="K12" s="87"/>
      <c r="L12" s="8">
        <v>450000</v>
      </c>
      <c r="M12" s="88">
        <v>3</v>
      </c>
      <c r="N12" s="105">
        <v>270000</v>
      </c>
      <c r="O12" s="88">
        <v>1</v>
      </c>
      <c r="P12" s="102">
        <v>20</v>
      </c>
      <c r="Q12" s="102">
        <v>72</v>
      </c>
      <c r="R12" s="85" t="s">
        <v>34</v>
      </c>
      <c r="S12" s="85"/>
      <c r="T12" s="89" t="s">
        <v>179</v>
      </c>
    </row>
    <row r="13" spans="1:20" s="4" customFormat="1" ht="15" customHeight="1" x14ac:dyDescent="0.3">
      <c r="A13" s="91" t="s">
        <v>77</v>
      </c>
      <c r="B13" s="85" t="s">
        <v>28</v>
      </c>
      <c r="C13" s="92" t="s">
        <v>78</v>
      </c>
      <c r="D13" s="92" t="s">
        <v>23</v>
      </c>
      <c r="E13" s="93" t="s">
        <v>24</v>
      </c>
      <c r="F13" s="94">
        <v>2023</v>
      </c>
      <c r="G13" s="92" t="s">
        <v>32</v>
      </c>
      <c r="H13" s="93" t="s">
        <v>79</v>
      </c>
      <c r="I13" s="93"/>
      <c r="J13" s="103">
        <v>5</v>
      </c>
      <c r="K13" s="103"/>
      <c r="L13" s="99">
        <f>2*165000</f>
        <v>330000</v>
      </c>
      <c r="M13" s="96">
        <v>2</v>
      </c>
      <c r="N13" s="8">
        <v>267000</v>
      </c>
      <c r="O13" s="93">
        <v>2</v>
      </c>
      <c r="P13" s="93"/>
      <c r="Q13" s="93"/>
      <c r="R13" s="93" t="s">
        <v>66</v>
      </c>
      <c r="S13" s="93"/>
      <c r="T13" s="97" t="s">
        <v>80</v>
      </c>
    </row>
    <row r="14" spans="1:20" s="4" customFormat="1" ht="12.75" customHeight="1" x14ac:dyDescent="0.25">
      <c r="A14" s="84" t="s">
        <v>174</v>
      </c>
      <c r="B14" s="85" t="s">
        <v>28</v>
      </c>
      <c r="C14" s="85" t="s">
        <v>180</v>
      </c>
      <c r="D14" s="85" t="s">
        <v>30</v>
      </c>
      <c r="E14" s="85" t="s">
        <v>31</v>
      </c>
      <c r="F14" s="86">
        <v>1989</v>
      </c>
      <c r="G14" s="85" t="s">
        <v>32</v>
      </c>
      <c r="H14" s="85" t="s">
        <v>176</v>
      </c>
      <c r="I14" s="8">
        <v>1350000</v>
      </c>
      <c r="J14" s="87">
        <v>11.8</v>
      </c>
      <c r="K14" s="87"/>
      <c r="L14" s="8">
        <v>587000</v>
      </c>
      <c r="M14" s="88">
        <v>5</v>
      </c>
      <c r="N14" s="105">
        <v>266000</v>
      </c>
      <c r="O14" s="88">
        <v>2</v>
      </c>
      <c r="P14" s="102">
        <v>15</v>
      </c>
      <c r="Q14" s="102">
        <v>72</v>
      </c>
      <c r="R14" s="85" t="s">
        <v>34</v>
      </c>
      <c r="S14" s="85"/>
      <c r="T14" s="89" t="s">
        <v>225</v>
      </c>
    </row>
    <row r="15" spans="1:20" s="4" customFormat="1" ht="12.75" customHeight="1" x14ac:dyDescent="0.25">
      <c r="A15" s="84" t="s">
        <v>92</v>
      </c>
      <c r="B15" s="85" t="s">
        <v>28</v>
      </c>
      <c r="C15" s="85" t="s">
        <v>93</v>
      </c>
      <c r="D15" s="85" t="s">
        <v>23</v>
      </c>
      <c r="E15" s="85" t="s">
        <v>24</v>
      </c>
      <c r="F15" s="86">
        <v>2023</v>
      </c>
      <c r="G15" s="85" t="s">
        <v>25</v>
      </c>
      <c r="H15" s="100" t="s">
        <v>94</v>
      </c>
      <c r="I15" s="8">
        <v>470000</v>
      </c>
      <c r="J15" s="100">
        <v>2.5</v>
      </c>
      <c r="K15" s="87"/>
      <c r="L15" s="8"/>
      <c r="M15" s="88"/>
      <c r="N15" s="105"/>
      <c r="O15" s="88"/>
      <c r="P15" s="102"/>
      <c r="Q15" s="102"/>
      <c r="R15" s="85"/>
      <c r="S15" s="85"/>
      <c r="T15" s="89" t="s">
        <v>94</v>
      </c>
    </row>
    <row r="16" spans="1:20" s="4" customFormat="1" ht="12.75" customHeight="1" x14ac:dyDescent="0.25">
      <c r="A16" s="84" t="s">
        <v>63</v>
      </c>
      <c r="B16" s="85" t="s">
        <v>28</v>
      </c>
      <c r="C16" s="85" t="s">
        <v>64</v>
      </c>
      <c r="D16" s="85" t="s">
        <v>30</v>
      </c>
      <c r="E16" s="100" t="s">
        <v>31</v>
      </c>
      <c r="F16" s="86">
        <v>2016</v>
      </c>
      <c r="G16" s="85" t="s">
        <v>32</v>
      </c>
      <c r="H16" s="100" t="s">
        <v>65</v>
      </c>
      <c r="I16" s="8">
        <v>2100000</v>
      </c>
      <c r="J16" s="87">
        <v>13</v>
      </c>
      <c r="K16" s="87"/>
      <c r="L16" s="101">
        <v>600000</v>
      </c>
      <c r="M16" s="88">
        <v>3</v>
      </c>
      <c r="N16" s="8">
        <v>267000</v>
      </c>
      <c r="O16" s="100">
        <v>1</v>
      </c>
      <c r="P16" s="100">
        <v>15</v>
      </c>
      <c r="Q16" s="100">
        <v>90</v>
      </c>
      <c r="R16" s="100" t="s">
        <v>66</v>
      </c>
      <c r="S16" s="100"/>
      <c r="T16" s="10" t="s">
        <v>67</v>
      </c>
    </row>
    <row r="17" spans="1:21" s="4" customFormat="1" ht="13.2" customHeight="1" x14ac:dyDescent="0.25">
      <c r="A17" s="84" t="s">
        <v>153</v>
      </c>
      <c r="B17" s="85" t="s">
        <v>28</v>
      </c>
      <c r="C17" s="85" t="s">
        <v>159</v>
      </c>
      <c r="D17" s="85" t="s">
        <v>30</v>
      </c>
      <c r="E17" s="85" t="s">
        <v>24</v>
      </c>
      <c r="F17" s="86">
        <v>2022</v>
      </c>
      <c r="G17" s="85" t="s">
        <v>25</v>
      </c>
      <c r="H17" s="85" t="s">
        <v>79</v>
      </c>
      <c r="I17" s="8"/>
      <c r="J17" s="87">
        <v>8</v>
      </c>
      <c r="K17" s="87"/>
      <c r="L17" s="8">
        <v>180000</v>
      </c>
      <c r="M17" s="88">
        <v>6</v>
      </c>
      <c r="N17" s="8">
        <v>180000</v>
      </c>
      <c r="O17" s="88">
        <v>1</v>
      </c>
      <c r="P17" s="8">
        <v>15</v>
      </c>
      <c r="Q17" s="102">
        <v>80</v>
      </c>
      <c r="R17" s="8"/>
      <c r="S17" s="85"/>
      <c r="T17" s="89" t="s">
        <v>79</v>
      </c>
    </row>
    <row r="18" spans="1:21" s="4" customFormat="1" ht="15" customHeight="1" x14ac:dyDescent="0.25">
      <c r="A18" s="84" t="s">
        <v>60</v>
      </c>
      <c r="B18" s="85" t="s">
        <v>28</v>
      </c>
      <c r="C18" s="85" t="s">
        <v>61</v>
      </c>
      <c r="D18" s="85" t="s">
        <v>23</v>
      </c>
      <c r="E18" s="100" t="s">
        <v>24</v>
      </c>
      <c r="F18" s="86">
        <v>2023</v>
      </c>
      <c r="G18" s="85" t="s">
        <v>25</v>
      </c>
      <c r="H18" s="85" t="s">
        <v>62</v>
      </c>
      <c r="I18" s="8"/>
      <c r="J18" s="87">
        <v>5</v>
      </c>
      <c r="K18" s="87"/>
      <c r="L18" s="101">
        <v>151000</v>
      </c>
      <c r="M18" s="88"/>
      <c r="N18" s="8"/>
      <c r="O18" s="100"/>
      <c r="P18" s="100"/>
      <c r="Q18" s="100"/>
      <c r="R18" s="100"/>
      <c r="S18" s="100"/>
      <c r="T18" s="10"/>
    </row>
    <row r="19" spans="1:21" s="5" customFormat="1" ht="14.4" x14ac:dyDescent="0.25">
      <c r="A19" s="84" t="s">
        <v>63</v>
      </c>
      <c r="B19" s="85" t="s">
        <v>28</v>
      </c>
      <c r="C19" s="85" t="s">
        <v>68</v>
      </c>
      <c r="D19" s="85" t="s">
        <v>23</v>
      </c>
      <c r="E19" s="85" t="s">
        <v>37</v>
      </c>
      <c r="F19" s="86">
        <v>2022</v>
      </c>
      <c r="G19" s="85" t="s">
        <v>32</v>
      </c>
      <c r="H19" s="85" t="s">
        <v>69</v>
      </c>
      <c r="I19" s="8">
        <f>MROUND(I18/J18*J19, 10000)</f>
        <v>0</v>
      </c>
      <c r="J19" s="87">
        <f>10-J18</f>
        <v>5</v>
      </c>
      <c r="K19" s="87"/>
      <c r="L19" s="8"/>
      <c r="M19" s="88"/>
      <c r="N19" s="8"/>
      <c r="O19" s="88"/>
      <c r="P19" s="102"/>
      <c r="Q19" s="102"/>
      <c r="R19" s="102"/>
      <c r="S19" s="85"/>
      <c r="T19" s="89" t="s">
        <v>70</v>
      </c>
    </row>
    <row r="20" spans="1:21" ht="14.4" x14ac:dyDescent="0.25">
      <c r="A20" s="84" t="s">
        <v>63</v>
      </c>
      <c r="B20" s="85" t="s">
        <v>28</v>
      </c>
      <c r="C20" s="85" t="s">
        <v>68</v>
      </c>
      <c r="D20" s="85" t="s">
        <v>23</v>
      </c>
      <c r="E20" s="85" t="s">
        <v>37</v>
      </c>
      <c r="F20" s="86">
        <v>2030</v>
      </c>
      <c r="G20" s="85" t="s">
        <v>32</v>
      </c>
      <c r="H20" s="85" t="s">
        <v>69</v>
      </c>
      <c r="I20" s="8">
        <f>MROUND(I18/J18*J20, 10000)</f>
        <v>0</v>
      </c>
      <c r="J20" s="22">
        <f>12-J18-J19</f>
        <v>2</v>
      </c>
      <c r="K20" s="87"/>
      <c r="L20" s="8"/>
      <c r="M20" s="88"/>
      <c r="N20" s="8"/>
      <c r="O20" s="88"/>
      <c r="P20" s="102"/>
      <c r="Q20" s="102"/>
      <c r="R20" s="102"/>
      <c r="S20" s="85"/>
      <c r="T20" s="89" t="s">
        <v>70</v>
      </c>
    </row>
    <row r="21" spans="1:21" ht="15" customHeight="1" x14ac:dyDescent="0.25">
      <c r="A21" s="84" t="s">
        <v>63</v>
      </c>
      <c r="B21" s="85" t="s">
        <v>28</v>
      </c>
      <c r="C21" s="85" t="s">
        <v>68</v>
      </c>
      <c r="D21" s="85" t="s">
        <v>30</v>
      </c>
      <c r="E21" s="85" t="s">
        <v>31</v>
      </c>
      <c r="F21" s="86">
        <v>2010</v>
      </c>
      <c r="G21" s="85" t="s">
        <v>32</v>
      </c>
      <c r="H21" s="85" t="s">
        <v>69</v>
      </c>
      <c r="I21" s="8">
        <v>1200000</v>
      </c>
      <c r="J21" s="87">
        <v>8.5</v>
      </c>
      <c r="K21" s="87"/>
      <c r="L21" s="8">
        <v>330000</v>
      </c>
      <c r="M21" s="88">
        <v>3</v>
      </c>
      <c r="N21" s="8">
        <v>267000</v>
      </c>
      <c r="O21" s="88">
        <v>1</v>
      </c>
      <c r="P21" s="102">
        <v>15</v>
      </c>
      <c r="Q21" s="102">
        <v>90</v>
      </c>
      <c r="R21" s="85" t="s">
        <v>34</v>
      </c>
      <c r="S21" s="85"/>
      <c r="T21" s="89" t="s">
        <v>70</v>
      </c>
    </row>
    <row r="22" spans="1:21" s="34" customFormat="1" ht="14.4" x14ac:dyDescent="0.25">
      <c r="A22" s="84" t="s">
        <v>63</v>
      </c>
      <c r="B22" s="85" t="s">
        <v>28</v>
      </c>
      <c r="C22" s="85" t="s">
        <v>71</v>
      </c>
      <c r="D22" s="85" t="s">
        <v>30</v>
      </c>
      <c r="E22" s="85" t="s">
        <v>31</v>
      </c>
      <c r="F22" s="86">
        <v>1972</v>
      </c>
      <c r="G22" s="85" t="s">
        <v>32</v>
      </c>
      <c r="H22" s="85" t="s">
        <v>72</v>
      </c>
      <c r="I22" s="8">
        <v>230000</v>
      </c>
      <c r="J22" s="87">
        <v>1.5</v>
      </c>
      <c r="K22" s="87"/>
      <c r="L22" s="8">
        <v>80000</v>
      </c>
      <c r="M22" s="88">
        <v>1</v>
      </c>
      <c r="N22" s="8">
        <v>75000</v>
      </c>
      <c r="O22" s="88">
        <v>1</v>
      </c>
      <c r="P22" s="102">
        <v>12</v>
      </c>
      <c r="Q22" s="102">
        <v>67.7</v>
      </c>
      <c r="R22" s="85" t="s">
        <v>34</v>
      </c>
      <c r="S22" s="85"/>
      <c r="T22" s="89" t="s">
        <v>73</v>
      </c>
    </row>
    <row r="23" spans="1:21" ht="15" customHeight="1" x14ac:dyDescent="0.25">
      <c r="A23" s="84" t="s">
        <v>116</v>
      </c>
      <c r="B23" s="85" t="s">
        <v>28</v>
      </c>
      <c r="C23" s="85" t="s">
        <v>123</v>
      </c>
      <c r="D23" s="85" t="s">
        <v>23</v>
      </c>
      <c r="E23" s="85" t="s">
        <v>24</v>
      </c>
      <c r="F23" s="86">
        <v>2023</v>
      </c>
      <c r="G23" s="85" t="s">
        <v>25</v>
      </c>
      <c r="H23" s="85" t="s">
        <v>124</v>
      </c>
      <c r="I23" s="8"/>
      <c r="J23" s="87">
        <v>5</v>
      </c>
      <c r="K23" s="87"/>
      <c r="L23" s="8"/>
      <c r="M23" s="88"/>
      <c r="N23" s="105"/>
      <c r="O23" s="88">
        <v>1</v>
      </c>
      <c r="P23" s="102"/>
      <c r="Q23" s="102"/>
      <c r="R23" s="85" t="s">
        <v>34</v>
      </c>
      <c r="S23" s="85"/>
      <c r="T23" s="89" t="s">
        <v>226</v>
      </c>
      <c r="U23" s="1" t="s">
        <v>81</v>
      </c>
    </row>
    <row r="24" spans="1:21" s="4" customFormat="1" ht="15" customHeight="1" x14ac:dyDescent="0.25">
      <c r="A24" s="84" t="s">
        <v>116</v>
      </c>
      <c r="B24" s="85" t="s">
        <v>28</v>
      </c>
      <c r="C24" s="85" t="s">
        <v>125</v>
      </c>
      <c r="D24" s="85" t="s">
        <v>23</v>
      </c>
      <c r="E24" s="85" t="s">
        <v>24</v>
      </c>
      <c r="F24" s="86">
        <v>2024</v>
      </c>
      <c r="G24" s="85" t="s">
        <v>25</v>
      </c>
      <c r="H24" s="85" t="s">
        <v>124</v>
      </c>
      <c r="I24" s="8"/>
      <c r="J24" s="87">
        <v>5</v>
      </c>
      <c r="K24" s="87"/>
      <c r="L24" s="8"/>
      <c r="M24" s="88"/>
      <c r="N24" s="105"/>
      <c r="O24" s="88">
        <v>1</v>
      </c>
      <c r="P24" s="102"/>
      <c r="Q24" s="102"/>
      <c r="R24" s="85" t="s">
        <v>34</v>
      </c>
      <c r="S24" s="85"/>
      <c r="T24" s="89" t="s">
        <v>226</v>
      </c>
    </row>
    <row r="25" spans="1:21" s="4" customFormat="1" ht="15" customHeight="1" x14ac:dyDescent="0.25">
      <c r="A25" s="84" t="s">
        <v>191</v>
      </c>
      <c r="B25" s="85" t="s">
        <v>21</v>
      </c>
      <c r="C25" s="85" t="s">
        <v>201</v>
      </c>
      <c r="D25" s="85" t="s">
        <v>30</v>
      </c>
      <c r="E25" s="85" t="s">
        <v>31</v>
      </c>
      <c r="F25" s="86">
        <v>2018</v>
      </c>
      <c r="G25" s="85" t="s">
        <v>25</v>
      </c>
      <c r="H25" s="85" t="s">
        <v>199</v>
      </c>
      <c r="I25" s="8"/>
      <c r="J25" s="87">
        <v>9.6999999999999993</v>
      </c>
      <c r="K25" s="87"/>
      <c r="L25" s="8">
        <v>170000</v>
      </c>
      <c r="M25" s="88"/>
      <c r="N25" s="105"/>
      <c r="O25" s="88"/>
      <c r="P25" s="102"/>
      <c r="Q25" s="102"/>
      <c r="R25" s="85"/>
      <c r="S25" s="85"/>
      <c r="T25" s="89" t="s">
        <v>200</v>
      </c>
    </row>
    <row r="26" spans="1:21" s="4" customFormat="1" ht="15" customHeight="1" x14ac:dyDescent="0.25">
      <c r="A26" s="84" t="s">
        <v>191</v>
      </c>
      <c r="B26" s="85" t="s">
        <v>21</v>
      </c>
      <c r="C26" s="85" t="s">
        <v>198</v>
      </c>
      <c r="D26" s="85" t="s">
        <v>23</v>
      </c>
      <c r="E26" s="85" t="s">
        <v>24</v>
      </c>
      <c r="F26" s="86">
        <v>2022</v>
      </c>
      <c r="G26" s="85" t="s">
        <v>25</v>
      </c>
      <c r="H26" s="85" t="s">
        <v>199</v>
      </c>
      <c r="I26" s="8"/>
      <c r="J26" s="87">
        <v>9.6999999999999993</v>
      </c>
      <c r="K26" s="87"/>
      <c r="L26" s="8">
        <v>170000</v>
      </c>
      <c r="M26" s="88"/>
      <c r="N26" s="105"/>
      <c r="O26" s="88"/>
      <c r="P26" s="102"/>
      <c r="Q26" s="102"/>
      <c r="R26" s="85"/>
      <c r="S26" s="85"/>
      <c r="T26" s="89" t="s">
        <v>200</v>
      </c>
    </row>
    <row r="27" spans="1:21" s="4" customFormat="1" ht="15" customHeight="1" x14ac:dyDescent="0.25">
      <c r="A27" s="84" t="s">
        <v>138</v>
      </c>
      <c r="B27" s="85" t="s">
        <v>28</v>
      </c>
      <c r="C27" s="85" t="s">
        <v>139</v>
      </c>
      <c r="D27" s="85" t="s">
        <v>30</v>
      </c>
      <c r="E27" s="85" t="s">
        <v>31</v>
      </c>
      <c r="F27" s="86">
        <v>2014</v>
      </c>
      <c r="G27" s="85" t="s">
        <v>25</v>
      </c>
      <c r="H27" s="85" t="s">
        <v>140</v>
      </c>
      <c r="I27" s="8">
        <v>460000</v>
      </c>
      <c r="J27" s="87">
        <v>4</v>
      </c>
      <c r="K27" s="87"/>
      <c r="L27" s="8">
        <v>170000</v>
      </c>
      <c r="M27" s="88">
        <v>4</v>
      </c>
      <c r="N27" s="105">
        <v>160000</v>
      </c>
      <c r="O27" s="88"/>
      <c r="P27" s="102">
        <v>14.5</v>
      </c>
      <c r="Q27" s="102">
        <v>54</v>
      </c>
      <c r="R27" s="85" t="s">
        <v>34</v>
      </c>
      <c r="S27" s="85"/>
      <c r="T27" s="85" t="s">
        <v>141</v>
      </c>
      <c r="U27" s="4" t="s">
        <v>91</v>
      </c>
    </row>
    <row r="28" spans="1:21" s="4" customFormat="1" ht="14.4" x14ac:dyDescent="0.25">
      <c r="A28" s="84" t="s">
        <v>153</v>
      </c>
      <c r="B28" s="85" t="s">
        <v>28</v>
      </c>
      <c r="C28" s="85" t="s">
        <v>154</v>
      </c>
      <c r="D28" s="85" t="s">
        <v>30</v>
      </c>
      <c r="E28" s="85" t="s">
        <v>31</v>
      </c>
      <c r="F28" s="86">
        <v>2011</v>
      </c>
      <c r="G28" s="85" t="s">
        <v>32</v>
      </c>
      <c r="H28" s="85" t="s">
        <v>155</v>
      </c>
      <c r="I28" s="8">
        <v>1650000</v>
      </c>
      <c r="J28" s="87">
        <v>12</v>
      </c>
      <c r="K28" s="87" t="s">
        <v>156</v>
      </c>
      <c r="L28" s="8">
        <v>540000</v>
      </c>
      <c r="M28" s="88">
        <v>3</v>
      </c>
      <c r="N28" s="105">
        <v>266000</v>
      </c>
      <c r="O28" s="88">
        <v>3</v>
      </c>
      <c r="P28" s="102" t="s">
        <v>157</v>
      </c>
      <c r="Q28" s="102">
        <v>80</v>
      </c>
      <c r="R28" s="85" t="s">
        <v>66</v>
      </c>
      <c r="S28" s="85"/>
      <c r="T28" s="89" t="s">
        <v>158</v>
      </c>
    </row>
    <row r="29" spans="1:21" ht="15" hidden="1" customHeight="1" x14ac:dyDescent="0.3">
      <c r="A29" s="91" t="s">
        <v>92</v>
      </c>
      <c r="B29" s="85" t="s">
        <v>28</v>
      </c>
      <c r="C29" s="92" t="s">
        <v>95</v>
      </c>
      <c r="D29" s="92" t="s">
        <v>36</v>
      </c>
      <c r="E29" s="93" t="s">
        <v>24</v>
      </c>
      <c r="F29" s="94">
        <v>2023</v>
      </c>
      <c r="G29" s="92" t="s">
        <v>25</v>
      </c>
      <c r="H29" s="93" t="s">
        <v>96</v>
      </c>
      <c r="I29" s="8">
        <v>944000</v>
      </c>
      <c r="J29" s="95">
        <v>5.5</v>
      </c>
      <c r="K29" s="95"/>
      <c r="L29" s="99">
        <v>153500</v>
      </c>
      <c r="M29" s="96">
        <v>4</v>
      </c>
      <c r="N29" s="99">
        <v>170000</v>
      </c>
      <c r="O29" s="93"/>
      <c r="P29" s="93"/>
      <c r="Q29" s="108">
        <v>100</v>
      </c>
      <c r="R29" s="93" t="s">
        <v>66</v>
      </c>
      <c r="S29" s="94"/>
      <c r="T29" s="97" t="s">
        <v>97</v>
      </c>
    </row>
    <row r="30" spans="1:21" s="34" customFormat="1" ht="15" customHeight="1" x14ac:dyDescent="0.25">
      <c r="A30" s="85" t="s">
        <v>153</v>
      </c>
      <c r="B30" s="85" t="s">
        <v>28</v>
      </c>
      <c r="C30" s="85" t="s">
        <v>154</v>
      </c>
      <c r="D30" s="85" t="s">
        <v>23</v>
      </c>
      <c r="E30" s="85" t="s">
        <v>37</v>
      </c>
      <c r="F30" s="86">
        <v>2025</v>
      </c>
      <c r="G30" s="85" t="s">
        <v>32</v>
      </c>
      <c r="H30" s="85" t="s">
        <v>155</v>
      </c>
      <c r="I30" s="8">
        <v>280000</v>
      </c>
      <c r="J30" s="87">
        <v>2.5</v>
      </c>
      <c r="K30" s="87"/>
      <c r="L30" s="8">
        <f>720000-L28</f>
        <v>180000</v>
      </c>
      <c r="M30" s="88">
        <f>4-M28</f>
        <v>1</v>
      </c>
      <c r="N30" s="8"/>
      <c r="O30" s="88"/>
      <c r="P30" s="8"/>
      <c r="Q30" s="8"/>
      <c r="R30" s="8"/>
      <c r="S30" s="85"/>
      <c r="T30" s="89" t="s">
        <v>158</v>
      </c>
    </row>
    <row r="31" spans="1:21" ht="15" customHeight="1" x14ac:dyDescent="0.3">
      <c r="A31" s="84" t="s">
        <v>161</v>
      </c>
      <c r="B31" s="85" t="s">
        <v>28</v>
      </c>
      <c r="C31" s="85" t="s">
        <v>162</v>
      </c>
      <c r="D31" s="85" t="s">
        <v>23</v>
      </c>
      <c r="E31" s="85" t="s">
        <v>24</v>
      </c>
      <c r="F31" s="86">
        <v>2025</v>
      </c>
      <c r="G31" s="85" t="s">
        <v>25</v>
      </c>
      <c r="H31" s="85" t="s">
        <v>163</v>
      </c>
      <c r="I31" s="8">
        <v>550000</v>
      </c>
      <c r="J31" s="95">
        <v>6.1</v>
      </c>
      <c r="K31" s="95"/>
      <c r="L31" s="8">
        <v>170000</v>
      </c>
      <c r="M31" s="88"/>
      <c r="N31" s="105">
        <v>170000</v>
      </c>
      <c r="O31" s="88"/>
      <c r="P31" s="102"/>
      <c r="Q31" s="102">
        <v>84</v>
      </c>
      <c r="R31" s="85" t="s">
        <v>34</v>
      </c>
      <c r="S31" s="85" t="s">
        <v>164</v>
      </c>
      <c r="T31" s="89" t="s">
        <v>163</v>
      </c>
    </row>
    <row r="32" spans="1:21" s="34" customFormat="1" ht="15" customHeight="1" x14ac:dyDescent="0.3">
      <c r="A32" s="84" t="s">
        <v>174</v>
      </c>
      <c r="B32" s="85" t="s">
        <v>28</v>
      </c>
      <c r="C32" s="85" t="s">
        <v>181</v>
      </c>
      <c r="D32" s="92" t="s">
        <v>182</v>
      </c>
      <c r="E32" s="85" t="s">
        <v>31</v>
      </c>
      <c r="F32" s="86">
        <v>2012</v>
      </c>
      <c r="G32" s="85" t="s">
        <v>32</v>
      </c>
      <c r="H32" s="85" t="s">
        <v>176</v>
      </c>
      <c r="I32" s="8">
        <v>800000</v>
      </c>
      <c r="J32" s="87">
        <v>7</v>
      </c>
      <c r="K32" s="87"/>
      <c r="L32" s="8">
        <v>300000</v>
      </c>
      <c r="M32" s="88">
        <v>2</v>
      </c>
      <c r="N32" s="105">
        <v>266000</v>
      </c>
      <c r="O32" s="88">
        <v>1</v>
      </c>
      <c r="P32" s="102">
        <v>14.5</v>
      </c>
      <c r="Q32" s="102">
        <v>72</v>
      </c>
      <c r="R32" s="85" t="s">
        <v>34</v>
      </c>
      <c r="S32" s="85"/>
      <c r="T32" s="89" t="s">
        <v>225</v>
      </c>
    </row>
    <row r="33" spans="1:20" s="4" customFormat="1" ht="15" customHeight="1" x14ac:dyDescent="0.3">
      <c r="A33" s="84" t="s">
        <v>112</v>
      </c>
      <c r="B33" s="92" t="s">
        <v>49</v>
      </c>
      <c r="C33" s="85" t="s">
        <v>113</v>
      </c>
      <c r="D33" s="85" t="s">
        <v>30</v>
      </c>
      <c r="E33" s="85" t="s">
        <v>31</v>
      </c>
      <c r="F33" s="86">
        <v>2013</v>
      </c>
      <c r="G33" s="85" t="s">
        <v>25</v>
      </c>
      <c r="H33" s="85" t="s">
        <v>114</v>
      </c>
      <c r="I33" s="8"/>
      <c r="J33" s="87">
        <v>2.5</v>
      </c>
      <c r="K33" s="87"/>
      <c r="L33" s="8">
        <v>138000</v>
      </c>
      <c r="M33" s="88"/>
      <c r="N33" s="105"/>
      <c r="O33" s="88"/>
      <c r="P33" s="102"/>
      <c r="Q33" s="102"/>
      <c r="R33" s="85"/>
      <c r="S33" s="85"/>
      <c r="T33" s="89" t="s">
        <v>115</v>
      </c>
    </row>
    <row r="34" spans="1:20" ht="15" customHeight="1" x14ac:dyDescent="0.25">
      <c r="A34" s="84" t="s">
        <v>174</v>
      </c>
      <c r="B34" s="85" t="s">
        <v>28</v>
      </c>
      <c r="C34" s="85" t="s">
        <v>183</v>
      </c>
      <c r="D34" s="85" t="s">
        <v>30</v>
      </c>
      <c r="E34" s="85" t="s">
        <v>31</v>
      </c>
      <c r="F34" s="86">
        <v>1988</v>
      </c>
      <c r="G34" s="85" t="s">
        <v>32</v>
      </c>
      <c r="H34" s="85" t="s">
        <v>176</v>
      </c>
      <c r="I34" s="8">
        <v>1350000</v>
      </c>
      <c r="J34" s="87">
        <v>11.8</v>
      </c>
      <c r="K34" s="87"/>
      <c r="L34" s="8">
        <v>619500</v>
      </c>
      <c r="M34" s="88">
        <v>5</v>
      </c>
      <c r="N34" s="105">
        <v>180000</v>
      </c>
      <c r="O34" s="88">
        <v>1</v>
      </c>
      <c r="P34" s="102">
        <v>12.5</v>
      </c>
      <c r="Q34" s="102">
        <v>72</v>
      </c>
      <c r="R34" s="85" t="s">
        <v>34</v>
      </c>
      <c r="S34" s="85"/>
      <c r="T34" s="89" t="s">
        <v>225</v>
      </c>
    </row>
    <row r="35" spans="1:20" ht="15" customHeight="1" x14ac:dyDescent="0.25">
      <c r="A35" s="84" t="s">
        <v>203</v>
      </c>
      <c r="B35" s="85" t="s">
        <v>21</v>
      </c>
      <c r="C35" s="85" t="s">
        <v>204</v>
      </c>
      <c r="D35" s="85" t="s">
        <v>30</v>
      </c>
      <c r="E35" s="85" t="s">
        <v>31</v>
      </c>
      <c r="F35" s="86">
        <v>2005</v>
      </c>
      <c r="G35" s="85" t="s">
        <v>32</v>
      </c>
      <c r="H35" s="85" t="s">
        <v>205</v>
      </c>
      <c r="I35" s="8">
        <v>2650000</v>
      </c>
      <c r="J35" s="87">
        <v>19.5</v>
      </c>
      <c r="K35" s="87"/>
      <c r="L35" s="8">
        <v>1000000</v>
      </c>
      <c r="M35" s="88">
        <v>8</v>
      </c>
      <c r="N35" s="105">
        <v>266000</v>
      </c>
      <c r="O35" s="88">
        <v>2</v>
      </c>
      <c r="P35" s="102">
        <v>13</v>
      </c>
      <c r="Q35" s="102">
        <v>70</v>
      </c>
      <c r="R35" s="85" t="s">
        <v>66</v>
      </c>
      <c r="S35" s="85"/>
      <c r="T35" s="89" t="s">
        <v>206</v>
      </c>
    </row>
    <row r="36" spans="1:20" ht="15" customHeight="1" x14ac:dyDescent="0.3">
      <c r="A36" s="91" t="s">
        <v>146</v>
      </c>
      <c r="B36" s="92" t="s">
        <v>49</v>
      </c>
      <c r="C36" s="92" t="s">
        <v>147</v>
      </c>
      <c r="D36" s="92" t="s">
        <v>23</v>
      </c>
      <c r="E36" s="93" t="s">
        <v>24</v>
      </c>
      <c r="F36" s="94"/>
      <c r="G36" s="85" t="s">
        <v>32</v>
      </c>
      <c r="H36" s="93" t="s">
        <v>148</v>
      </c>
      <c r="I36" s="93"/>
      <c r="J36" s="95">
        <v>5</v>
      </c>
      <c r="K36" s="95"/>
      <c r="L36" s="112"/>
      <c r="M36" s="96"/>
      <c r="N36" s="93"/>
      <c r="O36" s="93"/>
      <c r="P36" s="93"/>
      <c r="Q36" s="93"/>
      <c r="R36" s="93"/>
      <c r="S36" s="93"/>
      <c r="T36" s="97" t="s">
        <v>149</v>
      </c>
    </row>
    <row r="37" spans="1:20" ht="15" customHeight="1" x14ac:dyDescent="0.25">
      <c r="A37" s="84" t="s">
        <v>170</v>
      </c>
      <c r="B37" s="80" t="s">
        <v>21</v>
      </c>
      <c r="C37" s="85" t="s">
        <v>171</v>
      </c>
      <c r="D37" s="100" t="s">
        <v>30</v>
      </c>
      <c r="E37" s="85" t="s">
        <v>31</v>
      </c>
      <c r="F37" s="86">
        <v>2019</v>
      </c>
      <c r="G37" s="85" t="s">
        <v>25</v>
      </c>
      <c r="H37" s="100" t="s">
        <v>172</v>
      </c>
      <c r="I37" s="8"/>
      <c r="J37" s="87">
        <v>3.7</v>
      </c>
      <c r="K37" s="87"/>
      <c r="L37" s="8"/>
      <c r="M37" s="88"/>
      <c r="N37" s="105">
        <v>174000</v>
      </c>
      <c r="O37" s="86"/>
      <c r="P37" s="86"/>
      <c r="Q37" s="86"/>
      <c r="R37" s="85"/>
      <c r="S37" s="100"/>
      <c r="T37" s="107" t="s">
        <v>173</v>
      </c>
    </row>
    <row r="38" spans="1:20" ht="15" customHeight="1" x14ac:dyDescent="0.3">
      <c r="A38" s="91" t="s">
        <v>38</v>
      </c>
      <c r="B38" s="85" t="s">
        <v>28</v>
      </c>
      <c r="C38" s="92" t="s">
        <v>42</v>
      </c>
      <c r="D38" s="92" t="s">
        <v>23</v>
      </c>
      <c r="E38" s="93" t="s">
        <v>37</v>
      </c>
      <c r="F38" s="94">
        <v>2029</v>
      </c>
      <c r="G38" s="46" t="s">
        <v>25</v>
      </c>
      <c r="H38" s="93" t="s">
        <v>40</v>
      </c>
      <c r="I38" s="8">
        <v>300000</v>
      </c>
      <c r="J38" s="47">
        <v>2.6</v>
      </c>
      <c r="K38" s="95"/>
      <c r="L38" s="8">
        <v>140000</v>
      </c>
      <c r="M38" s="96">
        <v>2</v>
      </c>
      <c r="N38" s="8">
        <v>265000</v>
      </c>
      <c r="O38" s="94">
        <v>1</v>
      </c>
      <c r="P38" s="9">
        <v>16</v>
      </c>
      <c r="Q38" s="9">
        <v>100</v>
      </c>
      <c r="R38" s="93" t="s">
        <v>34</v>
      </c>
      <c r="S38" s="90"/>
      <c r="T38" s="97" t="s">
        <v>41</v>
      </c>
    </row>
    <row r="39" spans="1:20" ht="15" customHeight="1" x14ac:dyDescent="0.25">
      <c r="A39" s="84" t="s">
        <v>38</v>
      </c>
      <c r="B39" s="80" t="s">
        <v>28</v>
      </c>
      <c r="C39" s="85" t="s">
        <v>39</v>
      </c>
      <c r="D39" s="85" t="s">
        <v>30</v>
      </c>
      <c r="E39" s="85" t="s">
        <v>31</v>
      </c>
      <c r="F39" s="86">
        <v>2021</v>
      </c>
      <c r="G39" s="85" t="s">
        <v>25</v>
      </c>
      <c r="H39" s="85" t="s">
        <v>40</v>
      </c>
      <c r="I39" s="8">
        <v>300000</v>
      </c>
      <c r="J39" s="87">
        <v>2.6</v>
      </c>
      <c r="K39" s="87"/>
      <c r="L39" s="8">
        <v>140000</v>
      </c>
      <c r="M39" s="88">
        <v>4</v>
      </c>
      <c r="N39" s="8">
        <v>265000</v>
      </c>
      <c r="O39" s="88">
        <v>1</v>
      </c>
      <c r="P39" s="9">
        <v>16</v>
      </c>
      <c r="Q39" s="9">
        <v>100</v>
      </c>
      <c r="R39" s="85" t="s">
        <v>34</v>
      </c>
      <c r="S39" s="85"/>
      <c r="T39" s="89" t="s">
        <v>41</v>
      </c>
    </row>
    <row r="40" spans="1:20" ht="15" customHeight="1" x14ac:dyDescent="0.25">
      <c r="A40" s="84" t="s">
        <v>63</v>
      </c>
      <c r="B40" s="80" t="s">
        <v>28</v>
      </c>
      <c r="C40" s="85" t="s">
        <v>75</v>
      </c>
      <c r="D40" s="85" t="s">
        <v>23</v>
      </c>
      <c r="E40" s="85" t="s">
        <v>24</v>
      </c>
      <c r="F40" s="86"/>
      <c r="G40" s="85" t="s">
        <v>25</v>
      </c>
      <c r="H40" s="85" t="s">
        <v>76</v>
      </c>
      <c r="I40" s="8"/>
      <c r="J40" s="87"/>
      <c r="K40" s="87"/>
      <c r="L40" s="8"/>
      <c r="M40" s="88"/>
      <c r="N40" s="8"/>
      <c r="O40" s="88"/>
      <c r="P40" s="102"/>
      <c r="Q40" s="102"/>
      <c r="R40" s="102"/>
      <c r="S40" s="85"/>
      <c r="T40" s="89"/>
    </row>
    <row r="41" spans="1:20" ht="15" customHeight="1" x14ac:dyDescent="0.25">
      <c r="A41" s="84" t="s">
        <v>77</v>
      </c>
      <c r="B41" s="80" t="s">
        <v>28</v>
      </c>
      <c r="C41" s="85" t="s">
        <v>89</v>
      </c>
      <c r="D41" s="85" t="s">
        <v>23</v>
      </c>
      <c r="E41" s="100" t="s">
        <v>24</v>
      </c>
      <c r="F41" s="86">
        <v>2023</v>
      </c>
      <c r="G41" s="85" t="s">
        <v>25</v>
      </c>
      <c r="H41" s="100" t="s">
        <v>90</v>
      </c>
      <c r="I41" s="8"/>
      <c r="J41" s="104">
        <v>4.5</v>
      </c>
      <c r="K41" s="104"/>
      <c r="L41" s="105">
        <v>170000</v>
      </c>
      <c r="M41" s="88"/>
      <c r="N41" s="106"/>
      <c r="O41" s="100"/>
      <c r="P41" s="100"/>
      <c r="Q41" s="100"/>
      <c r="R41" s="100"/>
      <c r="S41" s="100"/>
      <c r="T41" s="107" t="s">
        <v>90</v>
      </c>
    </row>
    <row r="42" spans="1:20" ht="14.4" x14ac:dyDescent="0.3">
      <c r="A42" s="91" t="s">
        <v>105</v>
      </c>
      <c r="B42" s="85" t="s">
        <v>28</v>
      </c>
      <c r="C42" s="92" t="s">
        <v>109</v>
      </c>
      <c r="D42" s="92" t="s">
        <v>23</v>
      </c>
      <c r="E42" s="93" t="s">
        <v>24</v>
      </c>
      <c r="F42" s="94">
        <v>2024</v>
      </c>
      <c r="G42" s="85" t="s">
        <v>25</v>
      </c>
      <c r="H42" s="93" t="s">
        <v>110</v>
      </c>
      <c r="I42" s="8"/>
      <c r="J42" s="95">
        <v>2.6</v>
      </c>
      <c r="K42" s="95"/>
      <c r="L42" s="99"/>
      <c r="M42" s="96"/>
      <c r="N42" s="105"/>
      <c r="O42" s="93"/>
      <c r="P42" s="93"/>
      <c r="Q42" s="93"/>
      <c r="R42" s="93"/>
      <c r="S42" s="93"/>
      <c r="T42" s="97" t="s">
        <v>111</v>
      </c>
    </row>
    <row r="43" spans="1:20" ht="15" customHeight="1" x14ac:dyDescent="0.3">
      <c r="A43" s="91" t="s">
        <v>142</v>
      </c>
      <c r="B43" s="85" t="s">
        <v>28</v>
      </c>
      <c r="C43" s="92" t="s">
        <v>143</v>
      </c>
      <c r="D43" s="92" t="s">
        <v>30</v>
      </c>
      <c r="E43" s="85" t="s">
        <v>31</v>
      </c>
      <c r="F43" s="94">
        <v>2017</v>
      </c>
      <c r="G43" s="92" t="s">
        <v>144</v>
      </c>
      <c r="H43" s="93" t="s">
        <v>145</v>
      </c>
      <c r="I43" s="8">
        <v>89000</v>
      </c>
      <c r="J43" s="95">
        <v>0.7</v>
      </c>
      <c r="K43" s="95"/>
      <c r="L43" s="99">
        <v>125000</v>
      </c>
      <c r="M43" s="96">
        <v>5</v>
      </c>
      <c r="N43" s="105"/>
      <c r="O43" s="93"/>
      <c r="P43" s="93"/>
      <c r="Q43" s="93"/>
      <c r="R43" s="93"/>
      <c r="S43" s="93"/>
      <c r="T43" s="97" t="s">
        <v>145</v>
      </c>
    </row>
    <row r="44" spans="1:20" ht="15" customHeight="1" x14ac:dyDescent="0.25">
      <c r="A44" s="84" t="s">
        <v>191</v>
      </c>
      <c r="B44" s="85" t="s">
        <v>21</v>
      </c>
      <c r="C44" s="85" t="s">
        <v>202</v>
      </c>
      <c r="D44" s="85" t="s">
        <v>30</v>
      </c>
      <c r="E44" s="85" t="s">
        <v>31</v>
      </c>
      <c r="F44" s="86">
        <v>1994</v>
      </c>
      <c r="G44" s="85" t="s">
        <v>32</v>
      </c>
      <c r="H44" s="85" t="s">
        <v>199</v>
      </c>
      <c r="I44" s="8"/>
      <c r="J44" s="87">
        <v>12.8</v>
      </c>
      <c r="K44" s="87"/>
      <c r="L44" s="8">
        <v>255000</v>
      </c>
      <c r="M44" s="88">
        <v>3</v>
      </c>
      <c r="N44" s="105">
        <v>266000</v>
      </c>
      <c r="O44" s="88">
        <v>1</v>
      </c>
      <c r="P44" s="102"/>
      <c r="Q44" s="102"/>
      <c r="R44" s="85"/>
      <c r="S44" s="85"/>
      <c r="T44" s="89" t="s">
        <v>200</v>
      </c>
    </row>
    <row r="45" spans="1:20" s="4" customFormat="1" ht="15" customHeight="1" x14ac:dyDescent="0.25">
      <c r="A45" s="84" t="s">
        <v>203</v>
      </c>
      <c r="B45" s="85" t="s">
        <v>21</v>
      </c>
      <c r="C45" s="85" t="s">
        <v>207</v>
      </c>
      <c r="D45" s="85" t="s">
        <v>30</v>
      </c>
      <c r="E45" s="85" t="s">
        <v>31</v>
      </c>
      <c r="F45" s="86">
        <v>2009</v>
      </c>
      <c r="G45" s="85" t="s">
        <v>32</v>
      </c>
      <c r="H45" s="85" t="s">
        <v>208</v>
      </c>
      <c r="I45" s="8">
        <v>1140000</v>
      </c>
      <c r="J45" s="87">
        <v>7.6</v>
      </c>
      <c r="K45" s="87"/>
      <c r="L45" s="8">
        <v>320000</v>
      </c>
      <c r="M45" s="88">
        <v>2</v>
      </c>
      <c r="N45" s="105">
        <v>217000</v>
      </c>
      <c r="O45" s="88">
        <v>1</v>
      </c>
      <c r="P45" s="102" t="s">
        <v>189</v>
      </c>
      <c r="Q45" s="102" t="s">
        <v>189</v>
      </c>
      <c r="R45" s="85" t="s">
        <v>66</v>
      </c>
      <c r="S45" s="85"/>
      <c r="T45" s="89" t="s">
        <v>209</v>
      </c>
    </row>
    <row r="46" spans="1:20" s="4" customFormat="1" ht="15" customHeight="1" x14ac:dyDescent="0.25">
      <c r="A46" s="84" t="s">
        <v>203</v>
      </c>
      <c r="B46" s="85" t="s">
        <v>21</v>
      </c>
      <c r="C46" s="85" t="s">
        <v>210</v>
      </c>
      <c r="D46" s="85" t="s">
        <v>30</v>
      </c>
      <c r="E46" s="85" t="s">
        <v>31</v>
      </c>
      <c r="F46" s="86">
        <v>2009</v>
      </c>
      <c r="G46" s="85" t="s">
        <v>32</v>
      </c>
      <c r="H46" s="85" t="s">
        <v>211</v>
      </c>
      <c r="I46" s="8">
        <v>2440000</v>
      </c>
      <c r="J46" s="87">
        <v>21</v>
      </c>
      <c r="K46" s="87"/>
      <c r="L46" s="8">
        <v>775000</v>
      </c>
      <c r="M46" s="88">
        <v>5</v>
      </c>
      <c r="N46" s="105">
        <v>265000</v>
      </c>
      <c r="O46" s="88">
        <v>2</v>
      </c>
      <c r="P46" s="102">
        <v>17.100000000000001</v>
      </c>
      <c r="Q46" s="102">
        <v>93.5</v>
      </c>
      <c r="R46" s="85" t="s">
        <v>66</v>
      </c>
      <c r="S46" s="85"/>
      <c r="T46" s="89" t="s">
        <v>212</v>
      </c>
    </row>
    <row r="47" spans="1:20" s="4" customFormat="1" ht="15" customHeight="1" x14ac:dyDescent="0.25">
      <c r="A47" s="84" t="s">
        <v>63</v>
      </c>
      <c r="B47" s="85" t="s">
        <v>28</v>
      </c>
      <c r="C47" s="85" t="s">
        <v>74</v>
      </c>
      <c r="D47" s="85" t="s">
        <v>30</v>
      </c>
      <c r="E47" s="85" t="s">
        <v>31</v>
      </c>
      <c r="F47" s="86">
        <v>1980</v>
      </c>
      <c r="G47" s="85" t="s">
        <v>32</v>
      </c>
      <c r="H47" s="85" t="s">
        <v>72</v>
      </c>
      <c r="I47" s="8">
        <v>1600000</v>
      </c>
      <c r="J47" s="87">
        <v>10</v>
      </c>
      <c r="K47" s="87"/>
      <c r="L47" s="8">
        <v>360000</v>
      </c>
      <c r="M47" s="88">
        <v>3</v>
      </c>
      <c r="N47" s="8">
        <v>267000</v>
      </c>
      <c r="O47" s="88">
        <v>2</v>
      </c>
      <c r="P47" s="102">
        <v>13</v>
      </c>
      <c r="Q47" s="102">
        <v>80</v>
      </c>
      <c r="R47" s="85" t="s">
        <v>34</v>
      </c>
      <c r="S47" s="85"/>
      <c r="T47" s="89" t="s">
        <v>73</v>
      </c>
    </row>
    <row r="48" spans="1:20" ht="15" hidden="1" customHeight="1" x14ac:dyDescent="0.25">
      <c r="A48" s="84" t="s">
        <v>153</v>
      </c>
      <c r="B48" s="85" t="s">
        <v>28</v>
      </c>
      <c r="C48" s="85" t="s">
        <v>154</v>
      </c>
      <c r="D48" s="85" t="s">
        <v>36</v>
      </c>
      <c r="E48" s="85" t="s">
        <v>37</v>
      </c>
      <c r="F48" s="86">
        <v>2023</v>
      </c>
      <c r="G48" s="85" t="s">
        <v>32</v>
      </c>
      <c r="H48" s="85" t="s">
        <v>155</v>
      </c>
      <c r="I48" s="8">
        <v>170000</v>
      </c>
      <c r="J48" s="87">
        <v>1.5</v>
      </c>
      <c r="K48" s="87"/>
      <c r="L48" s="8"/>
      <c r="M48" s="88"/>
      <c r="N48" s="105"/>
      <c r="O48" s="88"/>
      <c r="P48" s="102"/>
      <c r="Q48" s="102"/>
      <c r="R48" s="85"/>
      <c r="S48" s="85"/>
      <c r="T48" s="89" t="s">
        <v>158</v>
      </c>
    </row>
    <row r="49" spans="1:21" ht="14.4" customHeight="1" x14ac:dyDescent="0.3">
      <c r="A49" s="91" t="s">
        <v>146</v>
      </c>
      <c r="B49" s="92" t="s">
        <v>49</v>
      </c>
      <c r="C49" s="92" t="s">
        <v>150</v>
      </c>
      <c r="D49" s="92" t="s">
        <v>23</v>
      </c>
      <c r="E49" s="93" t="s">
        <v>24</v>
      </c>
      <c r="F49" s="94">
        <v>2025</v>
      </c>
      <c r="G49" s="85" t="s">
        <v>25</v>
      </c>
      <c r="H49" s="93" t="s">
        <v>151</v>
      </c>
      <c r="I49" s="93"/>
      <c r="J49" s="95">
        <v>3</v>
      </c>
      <c r="K49" s="95"/>
      <c r="L49" s="112"/>
      <c r="M49" s="96"/>
      <c r="N49" s="93"/>
      <c r="O49" s="93"/>
      <c r="P49" s="93"/>
      <c r="Q49" s="93"/>
      <c r="R49" s="93"/>
      <c r="S49" s="93"/>
      <c r="T49" s="97" t="s">
        <v>152</v>
      </c>
    </row>
    <row r="50" spans="1:21" ht="14.4" x14ac:dyDescent="0.25">
      <c r="A50" s="84" t="s">
        <v>174</v>
      </c>
      <c r="B50" s="85" t="s">
        <v>28</v>
      </c>
      <c r="C50" s="85" t="s">
        <v>184</v>
      </c>
      <c r="D50" s="85" t="s">
        <v>30</v>
      </c>
      <c r="E50" s="85" t="s">
        <v>31</v>
      </c>
      <c r="F50" s="86">
        <v>2007</v>
      </c>
      <c r="G50" s="85" t="s">
        <v>32</v>
      </c>
      <c r="H50" s="85" t="s">
        <v>185</v>
      </c>
      <c r="I50" s="8">
        <v>412800</v>
      </c>
      <c r="J50" s="87">
        <v>3.6</v>
      </c>
      <c r="K50" s="87"/>
      <c r="L50" s="8">
        <v>300000</v>
      </c>
      <c r="M50" s="88">
        <v>2</v>
      </c>
      <c r="N50" s="105">
        <v>266000</v>
      </c>
      <c r="O50" s="88">
        <v>1</v>
      </c>
      <c r="P50" s="102">
        <v>14</v>
      </c>
      <c r="Q50" s="102">
        <v>80</v>
      </c>
      <c r="R50" s="85" t="s">
        <v>34</v>
      </c>
      <c r="S50" s="85"/>
      <c r="T50" s="89" t="s">
        <v>186</v>
      </c>
      <c r="U50" s="1" t="s">
        <v>160</v>
      </c>
    </row>
    <row r="51" spans="1:21" ht="15" customHeight="1" x14ac:dyDescent="0.25">
      <c r="A51" s="84" t="s">
        <v>116</v>
      </c>
      <c r="B51" s="85" t="s">
        <v>28</v>
      </c>
      <c r="C51" s="85" t="s">
        <v>117</v>
      </c>
      <c r="D51" s="85" t="s">
        <v>30</v>
      </c>
      <c r="E51" s="85" t="s">
        <v>31</v>
      </c>
      <c r="F51" s="86">
        <v>2013</v>
      </c>
      <c r="G51" s="85" t="s">
        <v>25</v>
      </c>
      <c r="H51" s="85" t="s">
        <v>118</v>
      </c>
      <c r="I51" s="8">
        <v>592000</v>
      </c>
      <c r="J51" s="87">
        <v>3.55</v>
      </c>
      <c r="K51" s="87">
        <v>1.19</v>
      </c>
      <c r="L51" s="8">
        <v>137500</v>
      </c>
      <c r="M51" s="88">
        <v>4</v>
      </c>
      <c r="N51" s="105">
        <v>180000</v>
      </c>
      <c r="O51" s="88"/>
      <c r="P51" s="102">
        <v>113</v>
      </c>
      <c r="Q51" s="102">
        <v>80</v>
      </c>
      <c r="R51" s="85" t="s">
        <v>34</v>
      </c>
      <c r="S51" s="85"/>
      <c r="T51" s="89" t="s">
        <v>119</v>
      </c>
    </row>
    <row r="52" spans="1:21" ht="14.4" customHeight="1" x14ac:dyDescent="0.3">
      <c r="A52" s="91" t="s">
        <v>55</v>
      </c>
      <c r="B52" s="85" t="s">
        <v>28</v>
      </c>
      <c r="C52" s="92" t="s">
        <v>56</v>
      </c>
      <c r="D52" s="92" t="s">
        <v>23</v>
      </c>
      <c r="E52" s="93" t="s">
        <v>24</v>
      </c>
      <c r="F52" s="94">
        <v>2025</v>
      </c>
      <c r="G52" s="85" t="s">
        <v>32</v>
      </c>
      <c r="H52" s="93" t="s">
        <v>57</v>
      </c>
      <c r="I52" s="8"/>
      <c r="J52" s="95">
        <v>2.5</v>
      </c>
      <c r="K52" s="95"/>
      <c r="L52" s="99">
        <v>160000</v>
      </c>
      <c r="M52" s="96"/>
      <c r="N52" s="8">
        <v>175000</v>
      </c>
      <c r="O52" s="93"/>
      <c r="P52" s="93"/>
      <c r="Q52" s="93"/>
      <c r="R52" s="93"/>
      <c r="S52" s="93"/>
      <c r="T52" s="97" t="s">
        <v>57</v>
      </c>
    </row>
    <row r="53" spans="1:21" ht="14.4" hidden="1" x14ac:dyDescent="0.25">
      <c r="A53" s="84" t="s">
        <v>161</v>
      </c>
      <c r="B53" s="85" t="s">
        <v>28</v>
      </c>
      <c r="C53" s="85" t="s">
        <v>165</v>
      </c>
      <c r="D53" s="85" t="s">
        <v>36</v>
      </c>
      <c r="E53" s="85" t="s">
        <v>37</v>
      </c>
      <c r="F53" s="113">
        <v>2023</v>
      </c>
      <c r="G53" s="85" t="s">
        <v>32</v>
      </c>
      <c r="H53" s="85" t="s">
        <v>163</v>
      </c>
      <c r="I53" s="8">
        <v>164000</v>
      </c>
      <c r="J53" s="87">
        <v>2.1</v>
      </c>
      <c r="K53" s="87"/>
      <c r="L53" s="8">
        <f>500000-L52</f>
        <v>340000</v>
      </c>
      <c r="M53" s="88">
        <v>1</v>
      </c>
      <c r="N53" s="8"/>
      <c r="O53" s="88">
        <v>1</v>
      </c>
      <c r="P53" s="8"/>
      <c r="Q53" s="8"/>
      <c r="R53" s="8"/>
      <c r="S53" s="85"/>
      <c r="T53" s="89" t="s">
        <v>163</v>
      </c>
    </row>
    <row r="54" spans="1:21" ht="14.4" x14ac:dyDescent="0.25">
      <c r="A54" s="84" t="s">
        <v>116</v>
      </c>
      <c r="B54" s="85" t="s">
        <v>28</v>
      </c>
      <c r="C54" s="85" t="s">
        <v>120</v>
      </c>
      <c r="D54" s="85" t="s">
        <v>30</v>
      </c>
      <c r="E54" s="85" t="s">
        <v>31</v>
      </c>
      <c r="F54" s="86">
        <v>1971</v>
      </c>
      <c r="G54" s="85" t="s">
        <v>32</v>
      </c>
      <c r="H54" s="85" t="s">
        <v>121</v>
      </c>
      <c r="I54" s="8">
        <v>427000</v>
      </c>
      <c r="J54" s="87">
        <v>3.4</v>
      </c>
      <c r="K54" s="87"/>
      <c r="L54" s="8">
        <v>100000</v>
      </c>
      <c r="M54" s="88">
        <v>2</v>
      </c>
      <c r="N54" s="105">
        <v>70000</v>
      </c>
      <c r="O54" s="88">
        <v>1</v>
      </c>
      <c r="P54" s="102">
        <v>10</v>
      </c>
      <c r="Q54" s="102">
        <v>70</v>
      </c>
      <c r="R54" s="85" t="s">
        <v>34</v>
      </c>
      <c r="S54" s="85"/>
      <c r="T54" s="89" t="s">
        <v>122</v>
      </c>
    </row>
    <row r="55" spans="1:21" ht="14.4" customHeight="1" x14ac:dyDescent="0.3">
      <c r="A55" s="91" t="s">
        <v>116</v>
      </c>
      <c r="B55" s="85" t="s">
        <v>28</v>
      </c>
      <c r="C55" s="92" t="s">
        <v>126</v>
      </c>
      <c r="D55" s="92" t="s">
        <v>23</v>
      </c>
      <c r="E55" s="93" t="s">
        <v>24</v>
      </c>
      <c r="F55" s="94"/>
      <c r="G55" s="85" t="s">
        <v>32</v>
      </c>
      <c r="H55" s="93" t="s">
        <v>127</v>
      </c>
      <c r="I55" s="8">
        <f>ROUNDDOWN(23.1/24*1000000,-3)</f>
        <v>962000</v>
      </c>
      <c r="J55" s="95">
        <v>8</v>
      </c>
      <c r="K55" s="95"/>
      <c r="L55" s="99">
        <v>320000</v>
      </c>
      <c r="M55" s="96">
        <v>2</v>
      </c>
      <c r="N55" s="105">
        <v>155000</v>
      </c>
      <c r="O55" s="93"/>
      <c r="P55" s="93"/>
      <c r="Q55" s="93"/>
      <c r="R55" s="93" t="s">
        <v>66</v>
      </c>
      <c r="S55" s="93"/>
      <c r="T55" s="109" t="s">
        <v>128</v>
      </c>
    </row>
    <row r="56" spans="1:21" ht="14.4" x14ac:dyDescent="0.25">
      <c r="A56" s="84" t="s">
        <v>92</v>
      </c>
      <c r="B56" s="85" t="s">
        <v>28</v>
      </c>
      <c r="C56" s="85" t="s">
        <v>99</v>
      </c>
      <c r="D56" s="85" t="s">
        <v>30</v>
      </c>
      <c r="E56" s="85" t="s">
        <v>31</v>
      </c>
      <c r="F56" s="86">
        <v>1999</v>
      </c>
      <c r="G56" s="85" t="s">
        <v>32</v>
      </c>
      <c r="H56" s="100" t="s">
        <v>100</v>
      </c>
      <c r="I56" s="8">
        <v>820000</v>
      </c>
      <c r="J56" s="100">
        <v>7</v>
      </c>
      <c r="K56" s="87"/>
      <c r="L56" s="8">
        <v>225000</v>
      </c>
      <c r="M56" s="88">
        <v>3</v>
      </c>
      <c r="N56" s="105">
        <v>260000</v>
      </c>
      <c r="O56" s="88">
        <v>1</v>
      </c>
      <c r="P56" s="102">
        <v>13.5</v>
      </c>
      <c r="Q56" s="102">
        <v>64</v>
      </c>
      <c r="R56" s="85" t="s">
        <v>34</v>
      </c>
      <c r="S56" s="85"/>
      <c r="T56" s="89" t="s">
        <v>101</v>
      </c>
    </row>
    <row r="57" spans="1:21" ht="15" customHeight="1" x14ac:dyDescent="0.25">
      <c r="A57" s="84" t="s">
        <v>116</v>
      </c>
      <c r="B57" s="85" t="s">
        <v>28</v>
      </c>
      <c r="C57" s="85" t="s">
        <v>233</v>
      </c>
      <c r="D57" s="85" t="s">
        <v>30</v>
      </c>
      <c r="E57" s="85" t="s">
        <v>31</v>
      </c>
      <c r="F57" s="86">
        <v>2009</v>
      </c>
      <c r="G57" s="85" t="s">
        <v>129</v>
      </c>
      <c r="H57" s="85" t="s">
        <v>130</v>
      </c>
      <c r="I57" s="8">
        <v>1156000</v>
      </c>
      <c r="J57" s="87">
        <v>9</v>
      </c>
      <c r="K57" s="87"/>
      <c r="L57" s="8">
        <v>250000</v>
      </c>
      <c r="M57" s="88">
        <v>2</v>
      </c>
      <c r="N57" s="105">
        <v>217000</v>
      </c>
      <c r="O57" s="88">
        <v>1</v>
      </c>
      <c r="P57" s="102">
        <v>27</v>
      </c>
      <c r="Q57" s="102">
        <v>70</v>
      </c>
      <c r="R57" s="85" t="s">
        <v>131</v>
      </c>
      <c r="S57" s="85"/>
      <c r="T57" s="89" t="s">
        <v>132</v>
      </c>
    </row>
    <row r="58" spans="1:21" ht="14.4" x14ac:dyDescent="0.25">
      <c r="A58" s="84" t="s">
        <v>174</v>
      </c>
      <c r="B58" s="85" t="s">
        <v>28</v>
      </c>
      <c r="C58" s="85" t="s">
        <v>187</v>
      </c>
      <c r="D58" s="85" t="s">
        <v>30</v>
      </c>
      <c r="E58" s="85" t="s">
        <v>31</v>
      </c>
      <c r="F58" s="86">
        <v>2006</v>
      </c>
      <c r="G58" s="85" t="s">
        <v>32</v>
      </c>
      <c r="H58" s="85" t="s">
        <v>188</v>
      </c>
      <c r="I58" s="8">
        <v>1000000</v>
      </c>
      <c r="J58" s="87">
        <v>8.8000000000000007</v>
      </c>
      <c r="K58" s="87"/>
      <c r="L58" s="8">
        <v>600000</v>
      </c>
      <c r="M58" s="88">
        <v>4</v>
      </c>
      <c r="N58" s="105">
        <v>265000</v>
      </c>
      <c r="O58" s="88">
        <v>1</v>
      </c>
      <c r="P58" s="102" t="s">
        <v>189</v>
      </c>
      <c r="Q58" s="102">
        <v>72</v>
      </c>
      <c r="R58" s="85" t="s">
        <v>34</v>
      </c>
      <c r="S58" s="85"/>
      <c r="T58" s="89" t="s">
        <v>190</v>
      </c>
    </row>
    <row r="59" spans="1:21" ht="15" customHeight="1" x14ac:dyDescent="0.3">
      <c r="A59" s="91" t="s">
        <v>105</v>
      </c>
      <c r="B59" s="85" t="s">
        <v>28</v>
      </c>
      <c r="C59" s="92" t="s">
        <v>106</v>
      </c>
      <c r="D59" s="92" t="s">
        <v>23</v>
      </c>
      <c r="E59" s="93" t="s">
        <v>24</v>
      </c>
      <c r="F59" s="94"/>
      <c r="G59" s="85" t="s">
        <v>25</v>
      </c>
      <c r="H59" s="100" t="s">
        <v>107</v>
      </c>
      <c r="I59" s="8"/>
      <c r="J59" s="100">
        <v>7.8</v>
      </c>
      <c r="K59" s="95"/>
      <c r="L59" s="99"/>
      <c r="M59" s="96"/>
      <c r="N59" s="105"/>
      <c r="O59" s="93"/>
      <c r="P59" s="93"/>
      <c r="Q59" s="93"/>
      <c r="R59" s="93"/>
      <c r="S59" s="93"/>
      <c r="T59" s="97" t="s">
        <v>108</v>
      </c>
    </row>
    <row r="60" spans="1:21" ht="14.4" x14ac:dyDescent="0.25">
      <c r="A60" s="84" t="s">
        <v>166</v>
      </c>
      <c r="B60" s="85" t="s">
        <v>28</v>
      </c>
      <c r="C60" s="85" t="s">
        <v>167</v>
      </c>
      <c r="D60" s="85" t="s">
        <v>30</v>
      </c>
      <c r="E60" s="85" t="s">
        <v>31</v>
      </c>
      <c r="F60" s="86">
        <v>2004</v>
      </c>
      <c r="G60" s="85" t="s">
        <v>32</v>
      </c>
      <c r="H60" s="85" t="s">
        <v>168</v>
      </c>
      <c r="I60" s="8">
        <v>1350000</v>
      </c>
      <c r="J60" s="87">
        <v>7.6</v>
      </c>
      <c r="K60" s="87"/>
      <c r="L60" s="8">
        <v>390000</v>
      </c>
      <c r="M60" s="88">
        <v>3</v>
      </c>
      <c r="N60" s="105">
        <v>216000</v>
      </c>
      <c r="O60" s="88">
        <v>1</v>
      </c>
      <c r="P60" s="102">
        <v>13.5</v>
      </c>
      <c r="Q60" s="102">
        <v>84</v>
      </c>
      <c r="R60" s="85" t="s">
        <v>34</v>
      </c>
      <c r="S60" s="85"/>
      <c r="T60" s="89" t="s">
        <v>169</v>
      </c>
    </row>
    <row r="61" spans="1:21" ht="14.4" customHeight="1" x14ac:dyDescent="0.3">
      <c r="A61" s="91" t="s">
        <v>133</v>
      </c>
      <c r="B61" s="85" t="s">
        <v>28</v>
      </c>
      <c r="C61" s="92" t="s">
        <v>134</v>
      </c>
      <c r="D61" s="92" t="s">
        <v>23</v>
      </c>
      <c r="E61" s="93" t="s">
        <v>24</v>
      </c>
      <c r="F61" s="94">
        <v>2023</v>
      </c>
      <c r="G61" s="85" t="s">
        <v>135</v>
      </c>
      <c r="H61" s="93" t="s">
        <v>136</v>
      </c>
      <c r="I61" s="8">
        <v>700000</v>
      </c>
      <c r="J61" s="95">
        <v>1.5</v>
      </c>
      <c r="K61" s="110"/>
      <c r="L61" s="99"/>
      <c r="M61" s="96"/>
      <c r="N61" s="111">
        <v>170000</v>
      </c>
      <c r="O61" s="93"/>
      <c r="P61" s="93"/>
      <c r="Q61" s="93"/>
      <c r="R61" s="93" t="s">
        <v>34</v>
      </c>
      <c r="S61" s="93"/>
      <c r="T61" s="97" t="s">
        <v>137</v>
      </c>
    </row>
    <row r="62" spans="1:21" ht="15" customHeight="1" x14ac:dyDescent="0.25">
      <c r="A62" s="84" t="s">
        <v>77</v>
      </c>
      <c r="B62" s="85" t="s">
        <v>28</v>
      </c>
      <c r="C62" s="85" t="s">
        <v>82</v>
      </c>
      <c r="D62" s="85" t="s">
        <v>23</v>
      </c>
      <c r="E62" s="100" t="s">
        <v>24</v>
      </c>
      <c r="F62" s="86">
        <v>2026</v>
      </c>
      <c r="G62" s="85" t="s">
        <v>32</v>
      </c>
      <c r="H62" s="100" t="s">
        <v>83</v>
      </c>
      <c r="I62" s="8"/>
      <c r="J62" s="104">
        <v>12</v>
      </c>
      <c r="K62" s="104"/>
      <c r="L62" s="105" t="s">
        <v>84</v>
      </c>
      <c r="M62" s="88"/>
      <c r="N62" s="106">
        <v>267000</v>
      </c>
      <c r="O62" s="100">
        <v>2</v>
      </c>
      <c r="P62" s="100"/>
      <c r="Q62" s="100"/>
      <c r="R62" s="100"/>
      <c r="S62" s="100"/>
      <c r="T62" s="107" t="s">
        <v>85</v>
      </c>
    </row>
    <row r="63" spans="1:21" ht="14.4" customHeight="1" x14ac:dyDescent="0.3">
      <c r="A63" s="91" t="s">
        <v>48</v>
      </c>
      <c r="B63" s="92" t="s">
        <v>49</v>
      </c>
      <c r="C63" s="92" t="s">
        <v>52</v>
      </c>
      <c r="D63" s="92" t="s">
        <v>30</v>
      </c>
      <c r="E63" s="93" t="s">
        <v>31</v>
      </c>
      <c r="F63" s="94">
        <v>2015</v>
      </c>
      <c r="G63" s="92" t="s">
        <v>25</v>
      </c>
      <c r="H63" s="93" t="s">
        <v>53</v>
      </c>
      <c r="I63" s="8"/>
      <c r="J63" s="95">
        <v>7.8</v>
      </c>
      <c r="K63" s="95"/>
      <c r="L63" s="8">
        <v>170000</v>
      </c>
      <c r="M63" s="96"/>
      <c r="N63" s="8"/>
      <c r="O63" s="93"/>
      <c r="P63" s="93"/>
      <c r="Q63" s="93"/>
      <c r="R63" s="93"/>
      <c r="S63" s="93"/>
      <c r="T63" s="97" t="s">
        <v>54</v>
      </c>
    </row>
    <row r="64" spans="1:21" ht="15" customHeight="1" x14ac:dyDescent="0.25">
      <c r="A64" s="84" t="s">
        <v>161</v>
      </c>
      <c r="B64" s="85" t="s">
        <v>28</v>
      </c>
      <c r="C64" s="85" t="s">
        <v>165</v>
      </c>
      <c r="D64" s="85" t="s">
        <v>30</v>
      </c>
      <c r="E64" s="85" t="s">
        <v>31</v>
      </c>
      <c r="F64" s="86">
        <v>2016</v>
      </c>
      <c r="G64" s="85" t="s">
        <v>32</v>
      </c>
      <c r="H64" s="85" t="s">
        <v>163</v>
      </c>
      <c r="I64" s="8">
        <v>820000</v>
      </c>
      <c r="J64" s="87">
        <v>6.2</v>
      </c>
      <c r="K64" s="87"/>
      <c r="L64" s="8">
        <v>320000</v>
      </c>
      <c r="M64" s="88">
        <v>2</v>
      </c>
      <c r="N64" s="105">
        <v>216000</v>
      </c>
      <c r="O64" s="88">
        <v>1</v>
      </c>
      <c r="P64" s="102">
        <v>14.5</v>
      </c>
      <c r="Q64" s="102">
        <v>84</v>
      </c>
      <c r="R64" s="85" t="s">
        <v>34</v>
      </c>
      <c r="S64" s="85"/>
      <c r="T64" s="89" t="s">
        <v>163</v>
      </c>
    </row>
    <row r="65" spans="1:20" ht="15" customHeight="1" x14ac:dyDescent="0.25">
      <c r="A65" s="84" t="s">
        <v>55</v>
      </c>
      <c r="B65" s="85" t="s">
        <v>28</v>
      </c>
      <c r="C65" s="85" t="s">
        <v>58</v>
      </c>
      <c r="D65" s="85" t="s">
        <v>23</v>
      </c>
      <c r="E65" s="100" t="s">
        <v>24</v>
      </c>
      <c r="F65" s="86"/>
      <c r="G65" s="85" t="s">
        <v>32</v>
      </c>
      <c r="H65" s="100" t="s">
        <v>59</v>
      </c>
      <c r="I65" s="8"/>
      <c r="J65" s="87">
        <v>4</v>
      </c>
      <c r="K65" s="87"/>
      <c r="L65" s="101">
        <v>160000</v>
      </c>
      <c r="M65" s="88"/>
      <c r="N65" s="8"/>
      <c r="O65" s="100"/>
      <c r="P65" s="100"/>
      <c r="Q65" s="100"/>
      <c r="R65" s="100"/>
      <c r="S65" s="100"/>
      <c r="T65" s="10" t="s">
        <v>59</v>
      </c>
    </row>
    <row r="66" spans="1:20" ht="15" customHeight="1" x14ac:dyDescent="0.25">
      <c r="A66" s="84" t="s">
        <v>92</v>
      </c>
      <c r="B66" s="85" t="s">
        <v>28</v>
      </c>
      <c r="C66" s="85" t="s">
        <v>98</v>
      </c>
      <c r="D66" s="85" t="s">
        <v>23</v>
      </c>
      <c r="E66" s="85" t="s">
        <v>24</v>
      </c>
      <c r="F66" s="86"/>
      <c r="G66" s="85" t="s">
        <v>25</v>
      </c>
      <c r="H66" s="100" t="s">
        <v>96</v>
      </c>
      <c r="I66" s="8">
        <v>945000</v>
      </c>
      <c r="J66" s="100">
        <v>5.5</v>
      </c>
      <c r="K66" s="87"/>
      <c r="L66" s="8">
        <v>170000</v>
      </c>
      <c r="M66" s="88"/>
      <c r="N66" s="105"/>
      <c r="O66" s="88"/>
      <c r="P66" s="102"/>
      <c r="Q66" s="102"/>
      <c r="R66" s="85"/>
      <c r="S66" s="85"/>
      <c r="T66" s="89"/>
    </row>
    <row r="67" spans="1:20" ht="14.4" customHeight="1" x14ac:dyDescent="0.3">
      <c r="A67" s="84" t="s">
        <v>20</v>
      </c>
      <c r="B67" s="85" t="s">
        <v>21</v>
      </c>
      <c r="C67" s="85" t="s">
        <v>22</v>
      </c>
      <c r="D67" s="85" t="s">
        <v>23</v>
      </c>
      <c r="E67" s="85" t="s">
        <v>24</v>
      </c>
      <c r="F67" s="86">
        <v>2023</v>
      </c>
      <c r="G67" s="85" t="s">
        <v>25</v>
      </c>
      <c r="H67" s="85" t="s">
        <v>26</v>
      </c>
      <c r="I67" s="8"/>
      <c r="J67" s="95"/>
      <c r="K67" s="95"/>
      <c r="L67" s="8"/>
      <c r="M67" s="88"/>
      <c r="N67" s="8"/>
      <c r="O67" s="88"/>
      <c r="P67" s="9"/>
      <c r="Q67" s="9"/>
      <c r="R67" s="85"/>
      <c r="S67" s="85"/>
      <c r="T67" s="89"/>
    </row>
    <row r="68" spans="1:20" ht="15" customHeight="1" x14ac:dyDescent="0.25">
      <c r="A68" s="84" t="s">
        <v>77</v>
      </c>
      <c r="B68" s="85" t="s">
        <v>28</v>
      </c>
      <c r="C68" s="85" t="s">
        <v>86</v>
      </c>
      <c r="D68" s="85" t="s">
        <v>23</v>
      </c>
      <c r="E68" s="100" t="s">
        <v>24</v>
      </c>
      <c r="F68" s="86">
        <v>2023</v>
      </c>
      <c r="G68" s="85" t="s">
        <v>25</v>
      </c>
      <c r="H68" s="100" t="s">
        <v>87</v>
      </c>
      <c r="I68" s="8">
        <v>1400000</v>
      </c>
      <c r="J68" s="104">
        <v>7.5</v>
      </c>
      <c r="K68" s="104"/>
      <c r="L68" s="105">
        <v>263000</v>
      </c>
      <c r="M68" s="88"/>
      <c r="N68" s="106"/>
      <c r="O68" s="100"/>
      <c r="P68" s="100"/>
      <c r="Q68" s="100"/>
      <c r="R68" s="100"/>
      <c r="S68" s="100"/>
      <c r="T68" s="107" t="s">
        <v>87</v>
      </c>
    </row>
    <row r="69" spans="1:20" ht="14.4" hidden="1" x14ac:dyDescent="0.25">
      <c r="A69" s="84" t="s">
        <v>203</v>
      </c>
      <c r="B69" s="85" t="s">
        <v>21</v>
      </c>
      <c r="C69" s="85" t="s">
        <v>204</v>
      </c>
      <c r="D69" s="85" t="s">
        <v>36</v>
      </c>
      <c r="E69" s="85" t="s">
        <v>37</v>
      </c>
      <c r="F69" s="86">
        <v>2025</v>
      </c>
      <c r="G69" s="85" t="s">
        <v>32</v>
      </c>
      <c r="H69" s="85" t="s">
        <v>205</v>
      </c>
      <c r="I69" s="8"/>
      <c r="J69" s="87">
        <v>5</v>
      </c>
      <c r="K69" s="87"/>
      <c r="L69" s="8">
        <f>1200000-L68</f>
        <v>937000</v>
      </c>
      <c r="M69" s="23">
        <v>1</v>
      </c>
      <c r="N69" s="8"/>
      <c r="O69" s="88"/>
      <c r="P69" s="8"/>
      <c r="Q69" s="8"/>
      <c r="R69" s="85" t="s">
        <v>34</v>
      </c>
      <c r="S69" s="85"/>
      <c r="T69" s="89" t="s">
        <v>206</v>
      </c>
    </row>
    <row r="70" spans="1:20" ht="14.4" x14ac:dyDescent="0.25">
      <c r="A70" s="84" t="s">
        <v>77</v>
      </c>
      <c r="B70" s="85" t="s">
        <v>28</v>
      </c>
      <c r="C70" s="85" t="s">
        <v>86</v>
      </c>
      <c r="D70" s="85" t="s">
        <v>23</v>
      </c>
      <c r="E70" s="100" t="s">
        <v>24</v>
      </c>
      <c r="F70" s="86">
        <v>2025</v>
      </c>
      <c r="G70" s="85" t="s">
        <v>25</v>
      </c>
      <c r="H70" s="100" t="s">
        <v>88</v>
      </c>
      <c r="I70" s="8"/>
      <c r="J70" s="104">
        <v>2.2000000000000002</v>
      </c>
      <c r="K70" s="104"/>
      <c r="L70" s="105"/>
      <c r="M70" s="88"/>
      <c r="N70" s="106"/>
      <c r="O70" s="100"/>
      <c r="P70" s="100"/>
      <c r="Q70" s="100"/>
      <c r="R70" s="100"/>
      <c r="S70" s="100"/>
      <c r="T70" s="107" t="s">
        <v>88</v>
      </c>
    </row>
    <row r="71" spans="1:20" ht="14.4" x14ac:dyDescent="0.25">
      <c r="A71" s="84" t="s">
        <v>27</v>
      </c>
      <c r="B71" s="85" t="s">
        <v>28</v>
      </c>
      <c r="C71" s="85" t="s">
        <v>29</v>
      </c>
      <c r="D71" s="85" t="s">
        <v>30</v>
      </c>
      <c r="E71" s="85" t="s">
        <v>31</v>
      </c>
      <c r="F71" s="86">
        <v>1987</v>
      </c>
      <c r="G71" s="85" t="s">
        <v>32</v>
      </c>
      <c r="H71" s="85" t="s">
        <v>33</v>
      </c>
      <c r="I71" s="8">
        <v>2000000</v>
      </c>
      <c r="J71" s="87">
        <v>11.4</v>
      </c>
      <c r="K71" s="87"/>
      <c r="L71" s="8">
        <f>566000</f>
        <v>566000</v>
      </c>
      <c r="M71" s="88">
        <v>5</v>
      </c>
      <c r="N71" s="8">
        <v>266000</v>
      </c>
      <c r="O71" s="88">
        <v>2</v>
      </c>
      <c r="P71" s="9">
        <v>13</v>
      </c>
      <c r="Q71" s="9">
        <v>80</v>
      </c>
      <c r="R71" s="85" t="s">
        <v>34</v>
      </c>
      <c r="S71" s="85"/>
      <c r="T71" s="89" t="s">
        <v>35</v>
      </c>
    </row>
    <row r="72" spans="1:20" ht="15" hidden="1" customHeight="1" x14ac:dyDescent="0.25">
      <c r="A72" s="84" t="s">
        <v>203</v>
      </c>
      <c r="B72" s="85" t="s">
        <v>21</v>
      </c>
      <c r="C72" s="85" t="s">
        <v>213</v>
      </c>
      <c r="D72" s="85" t="s">
        <v>51</v>
      </c>
      <c r="E72" s="85" t="s">
        <v>31</v>
      </c>
      <c r="F72" s="86">
        <v>2007</v>
      </c>
      <c r="G72" s="85" t="s">
        <v>214</v>
      </c>
      <c r="H72" s="85" t="s">
        <v>215</v>
      </c>
      <c r="I72" s="8"/>
      <c r="J72" s="87">
        <v>4.2</v>
      </c>
      <c r="K72" s="87"/>
      <c r="L72" s="8">
        <v>0</v>
      </c>
      <c r="M72" s="88"/>
      <c r="N72" s="105">
        <v>150000</v>
      </c>
      <c r="O72" s="88">
        <v>1</v>
      </c>
      <c r="P72" s="102"/>
      <c r="Q72" s="102"/>
      <c r="R72" s="85"/>
      <c r="S72" s="85"/>
      <c r="T72" s="89" t="s">
        <v>216</v>
      </c>
    </row>
  </sheetData>
  <autoFilter ref="A3:T72" xr:uid="{E98519F1-1ABB-4F31-8F6B-DA296018CBA6}">
    <filterColumn colId="3">
      <filters>
        <filter val="built not operational"/>
        <filter val="operational"/>
        <filter val="planned"/>
      </filters>
    </filterColumn>
    <sortState xmlns:xlrd2="http://schemas.microsoft.com/office/spreadsheetml/2017/richdata2" ref="A4:T71">
      <sortCondition ref="C3:C72"/>
    </sortState>
  </autoFilter>
  <sortState xmlns:xlrd2="http://schemas.microsoft.com/office/spreadsheetml/2017/richdata2" ref="A4:T72">
    <sortCondition ref="A4:A72"/>
  </sortState>
  <phoneticPr fontId="0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A7DE4-CF5E-4E90-9185-90533C419FFC}">
  <sheetPr>
    <tabColor rgb="FF246A31"/>
  </sheetPr>
  <dimension ref="A1:U20"/>
  <sheetViews>
    <sheetView showGridLines="0" zoomScaleNormal="100" workbookViewId="0">
      <selection activeCell="C21" sqref="C21"/>
    </sheetView>
  </sheetViews>
  <sheetFormatPr defaultColWidth="9.109375" defaultRowHeight="13.2" x14ac:dyDescent="0.25"/>
  <cols>
    <col min="1" max="1" width="9.109375" style="114"/>
    <col min="2" max="2" width="24" style="114" bestFit="1" customWidth="1"/>
    <col min="3" max="3" width="16.44140625" style="117" bestFit="1" customWidth="1"/>
    <col min="4" max="4" width="11.5546875" style="116" customWidth="1"/>
    <col min="5" max="5" width="40.88671875" style="117" bestFit="1" customWidth="1"/>
    <col min="6" max="6" width="14" style="116" bestFit="1" customWidth="1"/>
    <col min="7" max="7" width="16.44140625" style="116" bestFit="1" customWidth="1"/>
    <col min="8" max="8" width="19.88671875" style="117" bestFit="1" customWidth="1"/>
    <col min="9" max="16384" width="9.109375" style="117"/>
  </cols>
  <sheetData>
    <row r="1" spans="1:21" ht="54" customHeight="1" x14ac:dyDescent="0.25">
      <c r="B1" s="115"/>
      <c r="C1" s="140" t="s">
        <v>265</v>
      </c>
      <c r="D1" s="141"/>
      <c r="E1" s="141"/>
    </row>
    <row r="2" spans="1:21" ht="13.8" thickBot="1" x14ac:dyDescent="0.3">
      <c r="C2" s="116"/>
      <c r="E2" s="116"/>
    </row>
    <row r="3" spans="1:21" s="122" customFormat="1" ht="34.950000000000003" customHeight="1" thickBot="1" x14ac:dyDescent="0.3">
      <c r="A3" s="118" t="s">
        <v>0</v>
      </c>
      <c r="B3" s="118" t="s">
        <v>235</v>
      </c>
      <c r="C3" s="118" t="s">
        <v>3</v>
      </c>
      <c r="D3" s="118" t="s">
        <v>236</v>
      </c>
      <c r="E3" s="119" t="s">
        <v>237</v>
      </c>
      <c r="F3" s="119" t="s">
        <v>238</v>
      </c>
      <c r="G3" s="118" t="s">
        <v>239</v>
      </c>
      <c r="H3" s="118" t="s">
        <v>240</v>
      </c>
      <c r="I3" s="120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</row>
    <row r="4" spans="1:21" x14ac:dyDescent="0.25">
      <c r="A4" s="123" t="s">
        <v>241</v>
      </c>
      <c r="B4" s="124" t="s">
        <v>242</v>
      </c>
      <c r="C4" s="125" t="s">
        <v>30</v>
      </c>
      <c r="D4" s="126">
        <v>1978</v>
      </c>
      <c r="E4" s="125" t="s">
        <v>243</v>
      </c>
      <c r="F4" s="126">
        <v>7.9</v>
      </c>
      <c r="G4" s="126">
        <v>6</v>
      </c>
      <c r="H4" s="127"/>
    </row>
    <row r="5" spans="1:21" x14ac:dyDescent="0.25">
      <c r="A5" s="128" t="s">
        <v>241</v>
      </c>
      <c r="B5" s="129" t="s">
        <v>244</v>
      </c>
      <c r="C5" s="130" t="s">
        <v>30</v>
      </c>
      <c r="D5" s="131">
        <v>1981</v>
      </c>
      <c r="E5" s="130" t="s">
        <v>243</v>
      </c>
      <c r="F5" s="131">
        <v>8.1999999999999993</v>
      </c>
      <c r="G5" s="131">
        <v>6</v>
      </c>
      <c r="H5" s="132"/>
    </row>
    <row r="6" spans="1:21" x14ac:dyDescent="0.25">
      <c r="A6" s="128" t="s">
        <v>241</v>
      </c>
      <c r="B6" s="129" t="s">
        <v>245</v>
      </c>
      <c r="C6" s="130" t="s">
        <v>30</v>
      </c>
      <c r="D6" s="131">
        <v>2014</v>
      </c>
      <c r="E6" s="130" t="s">
        <v>243</v>
      </c>
      <c r="F6" s="131">
        <v>4.5</v>
      </c>
      <c r="G6" s="131">
        <v>1</v>
      </c>
      <c r="H6" s="132"/>
    </row>
    <row r="7" spans="1:21" x14ac:dyDescent="0.25">
      <c r="A7" s="128" t="s">
        <v>241</v>
      </c>
      <c r="B7" s="129" t="s">
        <v>264</v>
      </c>
      <c r="C7" s="130" t="s">
        <v>30</v>
      </c>
      <c r="D7" s="131">
        <v>2013</v>
      </c>
      <c r="E7" s="130" t="s">
        <v>243</v>
      </c>
      <c r="F7" s="131">
        <v>4.5</v>
      </c>
      <c r="G7" s="131">
        <v>1</v>
      </c>
      <c r="H7" s="133"/>
    </row>
    <row r="8" spans="1:21" x14ac:dyDescent="0.25">
      <c r="A8" s="128" t="s">
        <v>48</v>
      </c>
      <c r="B8" s="129" t="s">
        <v>246</v>
      </c>
      <c r="C8" s="130" t="s">
        <v>30</v>
      </c>
      <c r="D8" s="131">
        <v>2005</v>
      </c>
      <c r="E8" s="130" t="s">
        <v>247</v>
      </c>
      <c r="F8" s="131">
        <v>5</v>
      </c>
      <c r="G8" s="131">
        <v>1</v>
      </c>
      <c r="H8" s="132"/>
    </row>
    <row r="9" spans="1:21" x14ac:dyDescent="0.25">
      <c r="A9" s="128" t="s">
        <v>48</v>
      </c>
      <c r="B9" s="129" t="s">
        <v>248</v>
      </c>
      <c r="C9" s="130" t="s">
        <v>30</v>
      </c>
      <c r="D9" s="131">
        <v>2005</v>
      </c>
      <c r="E9" s="130" t="s">
        <v>249</v>
      </c>
      <c r="F9" s="131">
        <v>7.2</v>
      </c>
      <c r="G9" s="131">
        <v>2</v>
      </c>
      <c r="H9" s="132"/>
    </row>
    <row r="10" spans="1:21" x14ac:dyDescent="0.25">
      <c r="A10" s="128" t="s">
        <v>250</v>
      </c>
      <c r="B10" s="129" t="s">
        <v>251</v>
      </c>
      <c r="C10" s="130" t="s">
        <v>51</v>
      </c>
      <c r="D10" s="131">
        <v>1970</v>
      </c>
      <c r="E10" s="130" t="s">
        <v>252</v>
      </c>
      <c r="F10" s="131">
        <v>3.2</v>
      </c>
      <c r="G10" s="131">
        <v>4</v>
      </c>
      <c r="H10" s="132" t="s">
        <v>253</v>
      </c>
    </row>
    <row r="11" spans="1:21" x14ac:dyDescent="0.25">
      <c r="A11" s="128" t="s">
        <v>254</v>
      </c>
      <c r="B11" s="129" t="s">
        <v>255</v>
      </c>
      <c r="C11" s="130" t="s">
        <v>30</v>
      </c>
      <c r="D11" s="131">
        <v>2007</v>
      </c>
      <c r="E11" s="130" t="s">
        <v>256</v>
      </c>
      <c r="F11" s="131">
        <v>4.3</v>
      </c>
      <c r="G11" s="131">
        <v>1</v>
      </c>
      <c r="H11" s="132"/>
    </row>
    <row r="12" spans="1:21" x14ac:dyDescent="0.25">
      <c r="A12" s="128" t="s">
        <v>170</v>
      </c>
      <c r="B12" s="129" t="s">
        <v>257</v>
      </c>
      <c r="C12" s="130" t="s">
        <v>30</v>
      </c>
      <c r="D12" s="131">
        <v>2017</v>
      </c>
      <c r="E12" s="130" t="s">
        <v>258</v>
      </c>
      <c r="F12" s="131">
        <v>17.399999999999999</v>
      </c>
      <c r="G12" s="131">
        <v>4</v>
      </c>
      <c r="H12" s="133"/>
    </row>
    <row r="13" spans="1:21" x14ac:dyDescent="0.25">
      <c r="A13" s="128" t="s">
        <v>170</v>
      </c>
      <c r="B13" s="129" t="s">
        <v>259</v>
      </c>
      <c r="C13" s="130" t="s">
        <v>36</v>
      </c>
      <c r="D13" s="131">
        <v>2023</v>
      </c>
      <c r="E13" s="130" t="s">
        <v>258</v>
      </c>
      <c r="F13" s="131">
        <v>19.8</v>
      </c>
      <c r="G13" s="131">
        <v>3</v>
      </c>
      <c r="H13" s="134"/>
    </row>
    <row r="14" spans="1:21" x14ac:dyDescent="0.25">
      <c r="A14" s="128" t="s">
        <v>170</v>
      </c>
      <c r="B14" s="129" t="s">
        <v>263</v>
      </c>
      <c r="C14" s="130" t="s">
        <v>36</v>
      </c>
      <c r="D14" s="131">
        <v>2024</v>
      </c>
      <c r="E14" s="130" t="s">
        <v>260</v>
      </c>
      <c r="F14" s="131">
        <v>13</v>
      </c>
      <c r="G14" s="131">
        <v>2</v>
      </c>
      <c r="H14" s="132"/>
    </row>
    <row r="15" spans="1:21" ht="13.8" thickBot="1" x14ac:dyDescent="0.3">
      <c r="A15" s="135" t="s">
        <v>170</v>
      </c>
      <c r="B15" s="136" t="s">
        <v>261</v>
      </c>
      <c r="C15" s="137" t="s">
        <v>30</v>
      </c>
      <c r="D15" s="138">
        <v>2022</v>
      </c>
      <c r="E15" s="137" t="s">
        <v>172</v>
      </c>
      <c r="F15" s="138">
        <v>1.5</v>
      </c>
      <c r="G15" s="138">
        <v>1</v>
      </c>
      <c r="H15" s="139"/>
    </row>
    <row r="20" spans="5:5" x14ac:dyDescent="0.25">
      <c r="E20" s="117" t="s">
        <v>262</v>
      </c>
    </row>
  </sheetData>
  <autoFilter ref="A3:H15" xr:uid="{00000000-0009-0000-0000-000002000000}"/>
  <mergeCells count="1">
    <mergeCell ref="C1:E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D7156-22F1-468E-9BDE-E7129A7A2251}">
  <sheetPr codeName="Sheet3">
    <pageSetUpPr fitToPage="1"/>
  </sheetPr>
  <dimension ref="B1:H85"/>
  <sheetViews>
    <sheetView showGridLines="0" showZeros="0" tabSelected="1" zoomScaleNormal="100" workbookViewId="0">
      <selection activeCell="P14" sqref="P14"/>
    </sheetView>
  </sheetViews>
  <sheetFormatPr defaultColWidth="9.109375" defaultRowHeight="13.2" x14ac:dyDescent="0.25"/>
  <cols>
    <col min="1" max="1" width="3.33203125" customWidth="1"/>
    <col min="2" max="2" width="28.44140625" customWidth="1"/>
    <col min="3" max="3" width="11.44140625" bestFit="1" customWidth="1"/>
    <col min="4" max="4" width="19.6640625" bestFit="1" customWidth="1"/>
    <col min="5" max="5" width="18.109375" bestFit="1" customWidth="1"/>
    <col min="6" max="6" width="10.44140625" customWidth="1"/>
    <col min="7" max="7" width="10.6640625" bestFit="1" customWidth="1"/>
  </cols>
  <sheetData>
    <row r="1" spans="2:8" ht="61.5" customHeight="1" x14ac:dyDescent="0.25"/>
    <row r="2" spans="2:8" x14ac:dyDescent="0.25">
      <c r="B2" s="142" t="s">
        <v>218</v>
      </c>
      <c r="C2" s="142"/>
      <c r="D2" s="142"/>
      <c r="E2" s="142"/>
      <c r="F2" s="142"/>
      <c r="G2" s="142"/>
    </row>
    <row r="3" spans="2:8" x14ac:dyDescent="0.25">
      <c r="B3" s="142" t="s">
        <v>219</v>
      </c>
      <c r="C3" s="142"/>
      <c r="D3" s="142"/>
      <c r="E3" s="142"/>
      <c r="F3" s="142"/>
      <c r="G3" s="142"/>
    </row>
    <row r="4" spans="2:8" ht="13.8" thickBot="1" x14ac:dyDescent="0.3"/>
    <row r="5" spans="2:8" s="6" customFormat="1" ht="13.8" thickBot="1" x14ac:dyDescent="0.3">
      <c r="C5" s="24" t="s">
        <v>30</v>
      </c>
      <c r="D5" s="25" t="s">
        <v>182</v>
      </c>
      <c r="E5" s="26" t="s">
        <v>36</v>
      </c>
      <c r="F5" s="27" t="s">
        <v>23</v>
      </c>
      <c r="G5" s="28" t="s">
        <v>51</v>
      </c>
    </row>
    <row r="6" spans="2:8" x14ac:dyDescent="0.25">
      <c r="B6" s="58" t="s">
        <v>27</v>
      </c>
      <c r="C6" s="56">
        <v>11.4</v>
      </c>
      <c r="D6" s="56"/>
      <c r="E6" s="56">
        <v>5.7</v>
      </c>
      <c r="F6" s="56"/>
      <c r="G6" s="57"/>
      <c r="H6" s="36"/>
    </row>
    <row r="7" spans="2:8" x14ac:dyDescent="0.25">
      <c r="B7" s="43" t="s">
        <v>38</v>
      </c>
      <c r="C7" s="31">
        <v>2.6</v>
      </c>
      <c r="D7" s="31"/>
      <c r="E7" s="31"/>
      <c r="F7" s="31">
        <v>2.6</v>
      </c>
      <c r="G7" s="44"/>
      <c r="H7" s="36"/>
    </row>
    <row r="8" spans="2:8" x14ac:dyDescent="0.25">
      <c r="B8" s="43" t="s">
        <v>43</v>
      </c>
      <c r="C8" s="31"/>
      <c r="D8" s="31"/>
      <c r="E8" s="36">
        <v>2.44</v>
      </c>
      <c r="F8" s="31"/>
      <c r="G8" s="44"/>
      <c r="H8" s="36"/>
    </row>
    <row r="9" spans="2:8" x14ac:dyDescent="0.25">
      <c r="B9" s="43" t="s">
        <v>55</v>
      </c>
      <c r="C9" s="31"/>
      <c r="D9" s="31"/>
      <c r="E9" s="31"/>
      <c r="F9" s="31">
        <v>6.5</v>
      </c>
      <c r="G9" s="44"/>
      <c r="H9" s="36"/>
    </row>
    <row r="10" spans="2:8" x14ac:dyDescent="0.25">
      <c r="B10" s="59" t="s">
        <v>60</v>
      </c>
      <c r="C10" s="31"/>
      <c r="D10" s="31"/>
      <c r="E10" s="31"/>
      <c r="F10" s="62">
        <v>5</v>
      </c>
      <c r="G10" s="44"/>
      <c r="H10" s="36"/>
    </row>
    <row r="11" spans="2:8" x14ac:dyDescent="0.25">
      <c r="B11" s="43" t="s">
        <v>63</v>
      </c>
      <c r="C11" s="31">
        <v>33</v>
      </c>
      <c r="D11" s="31"/>
      <c r="E11" s="31"/>
      <c r="F11" s="31">
        <v>3.5</v>
      </c>
      <c r="G11" s="44"/>
      <c r="H11" s="36"/>
    </row>
    <row r="12" spans="2:8" x14ac:dyDescent="0.25">
      <c r="B12" s="43" t="s">
        <v>77</v>
      </c>
      <c r="C12" s="31"/>
      <c r="D12" s="31"/>
      <c r="E12" s="31"/>
      <c r="F12" s="31">
        <v>31.2</v>
      </c>
      <c r="G12" s="44"/>
      <c r="H12" s="36"/>
    </row>
    <row r="13" spans="2:8" x14ac:dyDescent="0.25">
      <c r="B13" s="43" t="s">
        <v>92</v>
      </c>
      <c r="C13" s="31">
        <v>7</v>
      </c>
      <c r="D13" s="31"/>
      <c r="E13" s="31">
        <v>5.5</v>
      </c>
      <c r="F13" s="31">
        <v>13.2</v>
      </c>
      <c r="G13" s="44"/>
      <c r="H13" s="36"/>
    </row>
    <row r="14" spans="2:8" x14ac:dyDescent="0.25">
      <c r="B14" s="43" t="s">
        <v>105</v>
      </c>
      <c r="C14" s="31"/>
      <c r="D14" s="31"/>
      <c r="E14" s="31"/>
      <c r="F14" s="31">
        <v>10.4</v>
      </c>
      <c r="G14" s="44"/>
      <c r="H14" s="36"/>
    </row>
    <row r="15" spans="2:8" x14ac:dyDescent="0.25">
      <c r="B15" s="43" t="s">
        <v>116</v>
      </c>
      <c r="C15" s="31">
        <v>15.95</v>
      </c>
      <c r="D15" s="31"/>
      <c r="E15" s="31"/>
      <c r="F15" s="31">
        <v>18</v>
      </c>
      <c r="G15" s="44"/>
      <c r="H15" s="36"/>
    </row>
    <row r="16" spans="2:8" x14ac:dyDescent="0.25">
      <c r="B16" s="43" t="s">
        <v>133</v>
      </c>
      <c r="C16" s="31"/>
      <c r="D16" s="31"/>
      <c r="E16" s="31"/>
      <c r="F16" s="31">
        <v>1.5</v>
      </c>
      <c r="G16" s="44"/>
      <c r="H16" s="36"/>
    </row>
    <row r="17" spans="2:8" x14ac:dyDescent="0.25">
      <c r="B17" s="43" t="s">
        <v>138</v>
      </c>
      <c r="C17" s="31">
        <v>4</v>
      </c>
      <c r="D17" s="31"/>
      <c r="E17" s="31"/>
      <c r="F17" s="31"/>
      <c r="G17" s="44"/>
      <c r="H17" s="36"/>
    </row>
    <row r="18" spans="2:8" x14ac:dyDescent="0.25">
      <c r="B18" s="43" t="s">
        <v>142</v>
      </c>
      <c r="C18" s="31">
        <v>0.7</v>
      </c>
      <c r="D18" s="31"/>
      <c r="E18" s="31"/>
      <c r="F18" s="31"/>
      <c r="G18" s="44"/>
      <c r="H18" s="36"/>
    </row>
    <row r="19" spans="2:8" x14ac:dyDescent="0.25">
      <c r="B19" s="43" t="s">
        <v>153</v>
      </c>
      <c r="C19" s="31">
        <v>20</v>
      </c>
      <c r="D19" s="31"/>
      <c r="E19" s="31">
        <v>1.5</v>
      </c>
      <c r="F19" s="31">
        <v>2.5</v>
      </c>
      <c r="G19" s="44"/>
      <c r="H19" s="36"/>
    </row>
    <row r="20" spans="2:8" x14ac:dyDescent="0.25">
      <c r="B20" s="43" t="s">
        <v>161</v>
      </c>
      <c r="C20" s="31">
        <v>6.2</v>
      </c>
      <c r="D20" s="31"/>
      <c r="E20" s="31">
        <v>2.1</v>
      </c>
      <c r="F20" s="31">
        <v>6.1</v>
      </c>
      <c r="G20" s="44"/>
      <c r="H20" s="36"/>
    </row>
    <row r="21" spans="2:8" x14ac:dyDescent="0.25">
      <c r="B21" s="43" t="s">
        <v>166</v>
      </c>
      <c r="C21" s="31">
        <v>7.6</v>
      </c>
      <c r="D21" s="31"/>
      <c r="E21" s="31"/>
      <c r="F21" s="31"/>
      <c r="G21" s="44"/>
      <c r="H21" s="36"/>
    </row>
    <row r="22" spans="2:8" x14ac:dyDescent="0.25">
      <c r="B22" s="43" t="s">
        <v>174</v>
      </c>
      <c r="C22" s="31">
        <v>60.1</v>
      </c>
      <c r="D22" s="31">
        <v>7</v>
      </c>
      <c r="E22" s="31"/>
      <c r="F22" s="32"/>
      <c r="G22" s="44"/>
      <c r="H22" s="36"/>
    </row>
    <row r="23" spans="2:8" x14ac:dyDescent="0.25">
      <c r="B23" s="45" t="s">
        <v>28</v>
      </c>
      <c r="C23" s="33">
        <f>SUM(C6:C22)</f>
        <v>168.55</v>
      </c>
      <c r="D23" s="33">
        <f t="shared" ref="D23:G23" si="0">SUM(D6:D22)</f>
        <v>7</v>
      </c>
      <c r="E23" s="33">
        <f t="shared" si="0"/>
        <v>17.240000000000002</v>
      </c>
      <c r="F23" s="33">
        <f t="shared" si="0"/>
        <v>100.5</v>
      </c>
      <c r="G23" s="63">
        <f t="shared" si="0"/>
        <v>0</v>
      </c>
      <c r="H23" s="64"/>
    </row>
    <row r="24" spans="2:8" x14ac:dyDescent="0.25">
      <c r="B24" s="43" t="s">
        <v>20</v>
      </c>
      <c r="C24" s="31"/>
      <c r="D24" s="31"/>
      <c r="E24" s="31"/>
      <c r="F24" s="32" t="s">
        <v>228</v>
      </c>
      <c r="G24" s="44"/>
    </row>
    <row r="25" spans="2:8" x14ac:dyDescent="0.25">
      <c r="B25" s="43" t="s">
        <v>170</v>
      </c>
      <c r="C25" s="31">
        <v>3.7</v>
      </c>
      <c r="D25" s="31"/>
      <c r="E25" s="31"/>
      <c r="F25" s="31"/>
      <c r="G25" s="44"/>
    </row>
    <row r="26" spans="2:8" x14ac:dyDescent="0.25">
      <c r="B26" s="43" t="s">
        <v>191</v>
      </c>
      <c r="C26" s="31">
        <v>43.599999999999994</v>
      </c>
      <c r="D26" s="31"/>
      <c r="E26" s="31"/>
      <c r="F26" s="31">
        <v>9.6999999999999993</v>
      </c>
      <c r="G26" s="44"/>
    </row>
    <row r="27" spans="2:8" x14ac:dyDescent="0.25">
      <c r="B27" s="43" t="s">
        <v>203</v>
      </c>
      <c r="C27" s="31">
        <v>48.1</v>
      </c>
      <c r="D27" s="31"/>
      <c r="E27" s="31">
        <v>5</v>
      </c>
      <c r="F27" s="31"/>
      <c r="G27" s="44">
        <v>4.2</v>
      </c>
    </row>
    <row r="28" spans="2:8" x14ac:dyDescent="0.25">
      <c r="B28" s="45" t="s">
        <v>220</v>
      </c>
      <c r="C28" s="33">
        <f>SUM(C24:C27)</f>
        <v>95.4</v>
      </c>
      <c r="D28" s="33">
        <f t="shared" ref="D28:G28" si="1">SUM(D24:D27)</f>
        <v>0</v>
      </c>
      <c r="E28" s="33">
        <f t="shared" si="1"/>
        <v>5</v>
      </c>
      <c r="F28" s="33">
        <f t="shared" si="1"/>
        <v>9.6999999999999993</v>
      </c>
      <c r="G28" s="33">
        <f t="shared" si="1"/>
        <v>4.2</v>
      </c>
    </row>
    <row r="29" spans="2:8" ht="13.8" thickBot="1" x14ac:dyDescent="0.3">
      <c r="B29" s="29" t="s">
        <v>221</v>
      </c>
      <c r="C29" s="30">
        <f>C23+C28</f>
        <v>263.95000000000005</v>
      </c>
      <c r="D29" s="30">
        <f t="shared" ref="D29:G29" si="2">D23+D28</f>
        <v>7</v>
      </c>
      <c r="E29" s="30">
        <f t="shared" si="2"/>
        <v>22.240000000000002</v>
      </c>
      <c r="F29" s="30">
        <f t="shared" si="2"/>
        <v>110.2</v>
      </c>
      <c r="G29" s="30">
        <f t="shared" si="2"/>
        <v>4.2</v>
      </c>
    </row>
    <row r="30" spans="2:8" x14ac:dyDescent="0.25">
      <c r="B30" s="4" t="s">
        <v>222</v>
      </c>
      <c r="C30" s="35"/>
      <c r="D30" s="35"/>
      <c r="E30" s="35"/>
      <c r="F30" s="35"/>
      <c r="G30" s="35"/>
    </row>
    <row r="32" spans="2:8" x14ac:dyDescent="0.25">
      <c r="B32" s="142" t="s">
        <v>229</v>
      </c>
      <c r="C32" s="142"/>
      <c r="D32" s="142"/>
      <c r="E32" s="142"/>
      <c r="F32" s="142"/>
      <c r="G32" s="142"/>
    </row>
    <row r="33" spans="2:8" x14ac:dyDescent="0.25">
      <c r="B33" s="21"/>
    </row>
    <row r="34" spans="2:8" ht="13.8" thickBot="1" x14ac:dyDescent="0.3"/>
    <row r="35" spans="2:8" ht="13.8" thickBot="1" x14ac:dyDescent="0.3">
      <c r="B35" s="6"/>
      <c r="C35" s="74" t="s">
        <v>30</v>
      </c>
      <c r="D35" s="75" t="s">
        <v>182</v>
      </c>
      <c r="E35" s="76" t="s">
        <v>36</v>
      </c>
      <c r="F35" s="77" t="s">
        <v>23</v>
      </c>
      <c r="G35" s="78" t="s">
        <v>51</v>
      </c>
    </row>
    <row r="36" spans="2:8" x14ac:dyDescent="0.25">
      <c r="B36" s="37" t="s">
        <v>223</v>
      </c>
      <c r="C36" s="71">
        <v>140.70000000000002</v>
      </c>
      <c r="D36" s="72">
        <v>7</v>
      </c>
      <c r="E36" s="72">
        <v>9.3000000000000007</v>
      </c>
      <c r="F36" s="72">
        <v>37.5</v>
      </c>
      <c r="G36" s="73"/>
    </row>
    <row r="37" spans="2:8" x14ac:dyDescent="0.25">
      <c r="B37" s="38" t="s">
        <v>224</v>
      </c>
      <c r="C37" s="48">
        <f t="shared" ref="C37" si="3">SUM(C38:C41)</f>
        <v>27.849999999999998</v>
      </c>
      <c r="D37" s="49">
        <f>SUM(D38:D41)</f>
        <v>0</v>
      </c>
      <c r="E37" s="49">
        <f>SUM(E38:E41)</f>
        <v>7.9399999999999995</v>
      </c>
      <c r="F37" s="49">
        <f t="shared" ref="F37" si="4">SUM(F38:F41)</f>
        <v>63</v>
      </c>
      <c r="G37" s="50">
        <f>SUM(G38:G41)</f>
        <v>0</v>
      </c>
    </row>
    <row r="38" spans="2:8" x14ac:dyDescent="0.25">
      <c r="B38" s="39" t="s">
        <v>135</v>
      </c>
      <c r="C38" s="51"/>
      <c r="D38" s="52"/>
      <c r="E38" s="52"/>
      <c r="F38" s="52">
        <v>1.5</v>
      </c>
      <c r="G38" s="40"/>
    </row>
    <row r="39" spans="2:8" x14ac:dyDescent="0.25">
      <c r="B39" s="39" t="s">
        <v>25</v>
      </c>
      <c r="C39" s="51">
        <v>18.149999999999999</v>
      </c>
      <c r="D39" s="52"/>
      <c r="E39" s="52">
        <v>7.9399999999999995</v>
      </c>
      <c r="F39" s="52">
        <v>61.5</v>
      </c>
      <c r="G39" s="40"/>
    </row>
    <row r="40" spans="2:8" x14ac:dyDescent="0.25">
      <c r="B40" s="39" t="s">
        <v>144</v>
      </c>
      <c r="C40" s="51">
        <v>0.7</v>
      </c>
      <c r="D40" s="52"/>
      <c r="E40" s="52"/>
      <c r="F40" s="52"/>
      <c r="G40" s="40"/>
    </row>
    <row r="41" spans="2:8" ht="13.8" thickBot="1" x14ac:dyDescent="0.3">
      <c r="B41" s="65" t="s">
        <v>129</v>
      </c>
      <c r="C41" s="66">
        <v>9</v>
      </c>
      <c r="D41" s="67"/>
      <c r="E41" s="67"/>
      <c r="F41" s="67"/>
      <c r="G41" s="68"/>
    </row>
    <row r="42" spans="2:8" ht="13.8" thickBot="1" x14ac:dyDescent="0.3">
      <c r="B42" s="69" t="s">
        <v>28</v>
      </c>
      <c r="C42" s="70">
        <f>C37+C36</f>
        <v>168.55</v>
      </c>
      <c r="D42" s="70">
        <f t="shared" ref="D42:G42" si="5">D37+D36</f>
        <v>7</v>
      </c>
      <c r="E42" s="70">
        <f t="shared" si="5"/>
        <v>17.240000000000002</v>
      </c>
      <c r="F42" s="70">
        <f t="shared" si="5"/>
        <v>100.5</v>
      </c>
      <c r="G42" s="70">
        <f t="shared" si="5"/>
        <v>0</v>
      </c>
      <c r="H42" s="36"/>
    </row>
    <row r="44" spans="2:8" x14ac:dyDescent="0.25">
      <c r="B44" s="142" t="s">
        <v>230</v>
      </c>
      <c r="C44" s="142"/>
      <c r="D44" s="142"/>
      <c r="E44" s="142"/>
      <c r="F44" s="142"/>
      <c r="G44" s="142"/>
    </row>
    <row r="45" spans="2:8" x14ac:dyDescent="0.25">
      <c r="B45" s="21"/>
    </row>
    <row r="46" spans="2:8" ht="13.8" thickBot="1" x14ac:dyDescent="0.3"/>
    <row r="47" spans="2:8" ht="13.8" thickBot="1" x14ac:dyDescent="0.3">
      <c r="B47" s="6"/>
      <c r="C47" s="74" t="s">
        <v>30</v>
      </c>
      <c r="D47" s="75" t="s">
        <v>182</v>
      </c>
      <c r="E47" s="76" t="s">
        <v>36</v>
      </c>
      <c r="F47" s="77" t="s">
        <v>23</v>
      </c>
      <c r="G47" s="78" t="s">
        <v>51</v>
      </c>
    </row>
    <row r="48" spans="2:8" x14ac:dyDescent="0.25">
      <c r="B48" s="37" t="s">
        <v>223</v>
      </c>
      <c r="C48" s="60">
        <v>215.40000000000006</v>
      </c>
      <c r="D48" s="61">
        <v>7</v>
      </c>
      <c r="E48" s="61">
        <v>14.299999999999999</v>
      </c>
      <c r="F48" s="61">
        <v>37.5</v>
      </c>
      <c r="G48" s="41"/>
    </row>
    <row r="49" spans="2:8" x14ac:dyDescent="0.25">
      <c r="B49" s="38" t="s">
        <v>224</v>
      </c>
      <c r="C49" s="48">
        <f>SUM(C50:C54)</f>
        <v>48.55</v>
      </c>
      <c r="D49" s="48">
        <f t="shared" ref="D49:G49" si="6">SUM(D50:D54)</f>
        <v>0</v>
      </c>
      <c r="E49" s="48">
        <f t="shared" si="6"/>
        <v>7.9399999999999995</v>
      </c>
      <c r="F49" s="48">
        <f t="shared" si="6"/>
        <v>72.7</v>
      </c>
      <c r="G49" s="42">
        <f t="shared" si="6"/>
        <v>4.2</v>
      </c>
    </row>
    <row r="50" spans="2:8" x14ac:dyDescent="0.25">
      <c r="B50" s="39" t="s">
        <v>135</v>
      </c>
      <c r="C50" s="51"/>
      <c r="D50" s="52"/>
      <c r="E50" s="52"/>
      <c r="F50" s="52">
        <v>1.5</v>
      </c>
      <c r="G50" s="40"/>
    </row>
    <row r="51" spans="2:8" x14ac:dyDescent="0.25">
      <c r="B51" s="39" t="s">
        <v>25</v>
      </c>
      <c r="C51" s="51">
        <v>38.849999999999994</v>
      </c>
      <c r="D51" s="52"/>
      <c r="E51" s="52">
        <v>7.9399999999999995</v>
      </c>
      <c r="F51" s="52">
        <v>71.2</v>
      </c>
      <c r="G51" s="40"/>
    </row>
    <row r="52" spans="2:8" x14ac:dyDescent="0.25">
      <c r="B52" s="39" t="s">
        <v>144</v>
      </c>
      <c r="C52" s="51">
        <v>0.7</v>
      </c>
      <c r="D52" s="52"/>
      <c r="E52" s="52"/>
      <c r="F52" s="52"/>
      <c r="G52" s="40"/>
    </row>
    <row r="53" spans="2:8" x14ac:dyDescent="0.25">
      <c r="B53" s="39" t="s">
        <v>214</v>
      </c>
      <c r="C53" s="51"/>
      <c r="D53" s="52"/>
      <c r="E53" s="52"/>
      <c r="F53" s="52"/>
      <c r="G53" s="40">
        <v>4.2</v>
      </c>
    </row>
    <row r="54" spans="2:8" ht="13.8" thickBot="1" x14ac:dyDescent="0.3">
      <c r="B54" s="39" t="s">
        <v>129</v>
      </c>
      <c r="C54" s="51">
        <v>9</v>
      </c>
      <c r="D54" s="52"/>
      <c r="E54" s="52"/>
      <c r="F54" s="52"/>
      <c r="G54" s="40"/>
    </row>
    <row r="55" spans="2:8" ht="13.8" thickBot="1" x14ac:dyDescent="0.3">
      <c r="B55" s="69" t="s">
        <v>221</v>
      </c>
      <c r="C55" s="70">
        <f>C48+C49</f>
        <v>263.95000000000005</v>
      </c>
      <c r="D55" s="70">
        <f t="shared" ref="D55:G55" si="7">D48+D49</f>
        <v>7</v>
      </c>
      <c r="E55" s="70">
        <f t="shared" si="7"/>
        <v>22.24</v>
      </c>
      <c r="F55" s="70">
        <f t="shared" si="7"/>
        <v>110.2</v>
      </c>
      <c r="G55" s="70">
        <f t="shared" si="7"/>
        <v>4.2</v>
      </c>
      <c r="H55" s="36"/>
    </row>
    <row r="58" spans="2:8" x14ac:dyDescent="0.25">
      <c r="B58" s="142" t="s">
        <v>231</v>
      </c>
      <c r="C58" s="142"/>
      <c r="D58" s="142"/>
      <c r="E58" s="142"/>
      <c r="F58" s="142"/>
      <c r="G58" s="142"/>
    </row>
    <row r="59" spans="2:8" x14ac:dyDescent="0.25">
      <c r="B59" s="21"/>
    </row>
    <row r="60" spans="2:8" ht="13.8" thickBot="1" x14ac:dyDescent="0.3"/>
    <row r="61" spans="2:8" ht="13.8" thickBot="1" x14ac:dyDescent="0.3">
      <c r="B61" s="6"/>
      <c r="C61" s="74" t="s">
        <v>30</v>
      </c>
      <c r="D61" s="75" t="s">
        <v>182</v>
      </c>
      <c r="E61" s="76" t="s">
        <v>36</v>
      </c>
      <c r="F61" s="77" t="s">
        <v>23</v>
      </c>
      <c r="G61" s="78" t="s">
        <v>51</v>
      </c>
    </row>
    <row r="62" spans="2:8" x14ac:dyDescent="0.25">
      <c r="B62" s="37" t="s">
        <v>223</v>
      </c>
      <c r="C62" s="71">
        <v>16</v>
      </c>
      <c r="D62" s="72">
        <v>1</v>
      </c>
      <c r="E62" s="72"/>
      <c r="F62" s="72">
        <v>5</v>
      </c>
      <c r="G62" s="73"/>
    </row>
    <row r="63" spans="2:8" x14ac:dyDescent="0.25">
      <c r="B63" s="38" t="s">
        <v>224</v>
      </c>
      <c r="C63" s="48">
        <f t="shared" ref="C63" si="8">SUM(C64:C67)</f>
        <v>6</v>
      </c>
      <c r="D63" s="49">
        <f t="shared" ref="D63" si="9">SUM(D64:D67)</f>
        <v>0</v>
      </c>
      <c r="E63" s="49">
        <f t="shared" ref="E63" si="10">SUM(E64:E67)</f>
        <v>2</v>
      </c>
      <c r="F63" s="49">
        <f t="shared" ref="F63" si="11">SUM(F64:F67)</f>
        <v>14</v>
      </c>
      <c r="G63" s="50">
        <f t="shared" ref="G63" si="12">SUM(G64:G67)</f>
        <v>0</v>
      </c>
    </row>
    <row r="64" spans="2:8" x14ac:dyDescent="0.25">
      <c r="B64" s="39" t="s">
        <v>135</v>
      </c>
      <c r="C64" s="51"/>
      <c r="D64" s="52"/>
      <c r="E64" s="52"/>
      <c r="F64" s="52">
        <v>1</v>
      </c>
      <c r="G64" s="40"/>
    </row>
    <row r="65" spans="2:7" x14ac:dyDescent="0.25">
      <c r="B65" s="39" t="s">
        <v>25</v>
      </c>
      <c r="C65" s="51">
        <v>4</v>
      </c>
      <c r="D65" s="52"/>
      <c r="E65" s="52">
        <v>2</v>
      </c>
      <c r="F65" s="54">
        <v>13</v>
      </c>
      <c r="G65" s="40"/>
    </row>
    <row r="66" spans="2:7" x14ac:dyDescent="0.25">
      <c r="B66" s="39" t="s">
        <v>144</v>
      </c>
      <c r="C66" s="51">
        <v>1</v>
      </c>
      <c r="D66" s="52"/>
      <c r="E66" s="52"/>
      <c r="F66" s="52"/>
      <c r="G66" s="40"/>
    </row>
    <row r="67" spans="2:7" ht="13.8" thickBot="1" x14ac:dyDescent="0.3">
      <c r="B67" s="39" t="s">
        <v>129</v>
      </c>
      <c r="C67" s="51">
        <v>1</v>
      </c>
      <c r="D67" s="52"/>
      <c r="E67" s="52"/>
      <c r="F67" s="52"/>
      <c r="G67" s="40"/>
    </row>
    <row r="68" spans="2:7" ht="13.8" thickBot="1" x14ac:dyDescent="0.3">
      <c r="B68" s="69" t="s">
        <v>28</v>
      </c>
      <c r="C68" s="70">
        <f>C62+C63</f>
        <v>22</v>
      </c>
      <c r="D68" s="70">
        <f t="shared" ref="D68:G68" si="13">D62+D63</f>
        <v>1</v>
      </c>
      <c r="E68" s="70">
        <f t="shared" si="13"/>
        <v>2</v>
      </c>
      <c r="F68" s="70">
        <f t="shared" si="13"/>
        <v>19</v>
      </c>
      <c r="G68" s="70">
        <f t="shared" si="13"/>
        <v>0</v>
      </c>
    </row>
    <row r="69" spans="2:7" ht="13.8" thickBot="1" x14ac:dyDescent="0.3"/>
    <row r="70" spans="2:7" ht="13.8" thickBot="1" x14ac:dyDescent="0.3">
      <c r="B70" s="69" t="s">
        <v>217</v>
      </c>
      <c r="C70" s="70"/>
      <c r="D70" s="70"/>
      <c r="E70" s="70">
        <v>4</v>
      </c>
      <c r="F70" s="70">
        <v>4</v>
      </c>
      <c r="G70" s="70"/>
    </row>
    <row r="72" spans="2:7" x14ac:dyDescent="0.25">
      <c r="B72" s="142" t="s">
        <v>232</v>
      </c>
      <c r="C72" s="142"/>
      <c r="D72" s="142"/>
      <c r="E72" s="142"/>
      <c r="F72" s="142"/>
      <c r="G72" s="142"/>
    </row>
    <row r="73" spans="2:7" x14ac:dyDescent="0.25">
      <c r="B73" s="21"/>
    </row>
    <row r="74" spans="2:7" ht="13.8" thickBot="1" x14ac:dyDescent="0.3"/>
    <row r="75" spans="2:7" ht="13.8" thickBot="1" x14ac:dyDescent="0.3">
      <c r="B75" s="6"/>
      <c r="C75" s="74" t="s">
        <v>30</v>
      </c>
      <c r="D75" s="75" t="s">
        <v>182</v>
      </c>
      <c r="E75" s="76" t="s">
        <v>36</v>
      </c>
      <c r="F75" s="77" t="s">
        <v>23</v>
      </c>
      <c r="G75" s="78" t="s">
        <v>51</v>
      </c>
    </row>
    <row r="76" spans="2:7" x14ac:dyDescent="0.25">
      <c r="B76" s="37" t="s">
        <v>223</v>
      </c>
      <c r="C76" s="71">
        <v>21</v>
      </c>
      <c r="D76" s="72">
        <v>1</v>
      </c>
      <c r="E76" s="72"/>
      <c r="F76" s="72">
        <v>5</v>
      </c>
      <c r="G76" s="73"/>
    </row>
    <row r="77" spans="2:7" x14ac:dyDescent="0.25">
      <c r="B77" s="38" t="s">
        <v>224</v>
      </c>
      <c r="C77" s="48">
        <f>SUM(C78:C82)</f>
        <v>9</v>
      </c>
      <c r="D77" s="49">
        <f t="shared" ref="D77:G77" si="14">SUM(D78:D82)</f>
        <v>0</v>
      </c>
      <c r="E77" s="49">
        <f t="shared" si="14"/>
        <v>2</v>
      </c>
      <c r="F77" s="49">
        <f t="shared" si="14"/>
        <v>16</v>
      </c>
      <c r="G77" s="50">
        <f t="shared" si="14"/>
        <v>1</v>
      </c>
    </row>
    <row r="78" spans="2:7" x14ac:dyDescent="0.25">
      <c r="B78" s="39" t="s">
        <v>135</v>
      </c>
      <c r="C78" s="53"/>
      <c r="D78" s="54"/>
      <c r="E78" s="54"/>
      <c r="F78" s="54">
        <v>1</v>
      </c>
      <c r="G78" s="55"/>
    </row>
    <row r="79" spans="2:7" x14ac:dyDescent="0.25">
      <c r="B79" s="39" t="s">
        <v>25</v>
      </c>
      <c r="C79" s="53">
        <v>7</v>
      </c>
      <c r="D79" s="54"/>
      <c r="E79" s="54">
        <v>2</v>
      </c>
      <c r="F79" s="54">
        <v>15</v>
      </c>
      <c r="G79" s="55"/>
    </row>
    <row r="80" spans="2:7" x14ac:dyDescent="0.25">
      <c r="B80" s="39" t="s">
        <v>144</v>
      </c>
      <c r="C80" s="53">
        <v>1</v>
      </c>
      <c r="D80" s="54"/>
      <c r="E80" s="54"/>
      <c r="F80" s="54"/>
      <c r="G80" s="55"/>
    </row>
    <row r="81" spans="2:7" x14ac:dyDescent="0.25">
      <c r="B81" s="39" t="s">
        <v>214</v>
      </c>
      <c r="C81" s="53"/>
      <c r="D81" s="54"/>
      <c r="E81" s="54"/>
      <c r="F81" s="54"/>
      <c r="G81" s="55">
        <v>1</v>
      </c>
    </row>
    <row r="82" spans="2:7" ht="13.8" thickBot="1" x14ac:dyDescent="0.3">
      <c r="B82" s="39" t="s">
        <v>129</v>
      </c>
      <c r="C82" s="53">
        <v>1</v>
      </c>
      <c r="D82" s="54"/>
      <c r="E82" s="54"/>
      <c r="F82" s="54"/>
      <c r="G82" s="55"/>
    </row>
    <row r="83" spans="2:7" ht="13.8" thickBot="1" x14ac:dyDescent="0.3">
      <c r="B83" s="69" t="s">
        <v>221</v>
      </c>
      <c r="C83" s="70">
        <f>C77+C76</f>
        <v>30</v>
      </c>
      <c r="D83" s="70">
        <f t="shared" ref="D83:G83" si="15">D77+D76</f>
        <v>1</v>
      </c>
      <c r="E83" s="70">
        <f t="shared" si="15"/>
        <v>2</v>
      </c>
      <c r="F83" s="70">
        <f t="shared" si="15"/>
        <v>21</v>
      </c>
      <c r="G83" s="70">
        <f t="shared" si="15"/>
        <v>1</v>
      </c>
    </row>
    <row r="84" spans="2:7" ht="13.8" thickBot="1" x14ac:dyDescent="0.3"/>
    <row r="85" spans="2:7" ht="13.8" thickBot="1" x14ac:dyDescent="0.3">
      <c r="B85" s="69" t="s">
        <v>217</v>
      </c>
      <c r="C85" s="70"/>
      <c r="D85" s="70"/>
      <c r="E85" s="70">
        <v>5</v>
      </c>
      <c r="F85" s="70">
        <v>4</v>
      </c>
      <c r="G85" s="70"/>
    </row>
  </sheetData>
  <mergeCells count="6">
    <mergeCell ref="B2:G2"/>
    <mergeCell ref="B3:G3"/>
    <mergeCell ref="B32:G32"/>
    <mergeCell ref="B44:G44"/>
    <mergeCell ref="B72:G72"/>
    <mergeCell ref="B58:G58"/>
  </mergeCells>
  <printOptions horizontalCentered="1"/>
  <pageMargins left="0.11811023622047245" right="0.11811023622047245" top="0.74803149606299213" bottom="0.74803149606299213" header="0.31496062992125984" footer="0.31496062992125984"/>
  <pageSetup paperSize="9" scale="41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146C62EF569408BE446968F8E2BB2" ma:contentTypeVersion="11" ma:contentTypeDescription="Create a new document." ma:contentTypeScope="" ma:versionID="254593c6bb6e9a2bdf6bbb582ab27135">
  <xsd:schema xmlns:xsd="http://www.w3.org/2001/XMLSchema" xmlns:xs="http://www.w3.org/2001/XMLSchema" xmlns:p="http://schemas.microsoft.com/office/2006/metadata/properties" xmlns:ns2="715071c2-35c6-41f1-a6a3-03dd21313204" xmlns:ns3="c2313526-4958-4054-bf54-a58bf530b099" targetNamespace="http://schemas.microsoft.com/office/2006/metadata/properties" ma:root="true" ma:fieldsID="a1948b7e2db5dcbc8e8cadbefc825eb7" ns2:_="" ns3:_="">
    <xsd:import namespace="715071c2-35c6-41f1-a6a3-03dd21313204"/>
    <xsd:import namespace="c2313526-4958-4054-bf54-a58bf530b0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071c2-35c6-41f1-a6a3-03dd213132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6756fe0-2304-4327-924b-6c2d039d96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313526-4958-4054-bf54-a58bf530b09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bee88c2-b0f7-4d6f-bb2a-4785b0f9ce75}" ma:internalName="TaxCatchAll" ma:showField="CatchAllData" ma:web="c2313526-4958-4054-bf54-a58bf530b0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313526-4958-4054-bf54-a58bf530b099" xsi:nil="true"/>
    <lcf76f155ced4ddcb4097134ff3c332f xmlns="715071c2-35c6-41f1-a6a3-03dd2131320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D84AF24-CD79-4A30-B9DC-32ADB805B5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765955-317A-4E81-8365-42F9F8DFA4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5071c2-35c6-41f1-a6a3-03dd21313204"/>
    <ds:schemaRef ds:uri="c2313526-4958-4054-bf54-a58bf530b0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7AE611-1440-4520-B03B-280DC23564C0}">
  <ds:schemaRefs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29b01f84-3aee-4faf-9f5c-b991e8eaaaf9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521ea77-bf02-4234-ba55-423abea0a1ae"/>
    <ds:schemaRef ds:uri="c2313526-4958-4054-bf54-a58bf530b099"/>
    <ds:schemaRef ds:uri="715071c2-35c6-41f1-a6a3-03dd2131320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Terminals</vt:lpstr>
      <vt:lpstr>Export Terminals</vt:lpstr>
      <vt:lpstr>statistics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Crockett</dc:creator>
  <cp:keywords/>
  <dc:description/>
  <cp:lastModifiedBy>Flore Pecheur</cp:lastModifiedBy>
  <cp:revision/>
  <dcterms:created xsi:type="dcterms:W3CDTF">1996-10-14T23:33:28Z</dcterms:created>
  <dcterms:modified xsi:type="dcterms:W3CDTF">2024-07-23T12:30:39Z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2021-08-31T14:12:29Z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89f5b9d1-1c91-4698-9c39-2b44b424b5c1</vt:lpwstr>
  </property>
  <property fmtid="{D5CDD505-2E9C-101B-9397-08002B2CF9AE}" pid="8" name="MSIP_Label_c135c4ba-2280-41f8-be7d-6f21d368baa3_ContentBits">
    <vt:lpwstr>0</vt:lpwstr>
  </property>
  <property fmtid="{D5CDD505-2E9C-101B-9397-08002B2CF9AE}" pid="9" name="ContentTypeId">
    <vt:lpwstr>0x0101009E4146C62EF569408BE446968F8E2BB2</vt:lpwstr>
  </property>
  <property fmtid="{D5CDD505-2E9C-101B-9397-08002B2CF9AE}" pid="10" name="MediaServiceImageTags">
    <vt:lpwstr/>
  </property>
</Properties>
</file>