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pcs\Downloads\"/>
    </mc:Choice>
  </mc:AlternateContent>
  <xr:revisionPtr revIDLastSave="0" documentId="13_ncr:1_{5C314B4C-4C67-45EF-AB96-D435626F46B7}" xr6:coauthVersionLast="47" xr6:coauthVersionMax="47" xr10:uidLastSave="{00000000-0000-0000-0000-000000000000}"/>
  <bookViews>
    <workbookView xWindow="-20610" yWindow="1635" windowWidth="20730" windowHeight="11040" xr2:uid="{A04B5FC1-0DD9-4406-B627-4C5DAA4CB6C1}"/>
  </bookViews>
  <sheets>
    <sheet name="Invest" sheetId="1" r:id="rId1"/>
    <sheet name="Auxiliar" sheetId="2" r:id="rId2"/>
  </sheets>
  <definedNames>
    <definedName name="Rendimento">Invest!$F$13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9" i="1" s="1"/>
  <c r="E39" i="1"/>
  <c r="E40" i="1"/>
  <c r="E41" i="1"/>
  <c r="E42" i="1"/>
  <c r="E43" i="1"/>
  <c r="E38" i="1"/>
  <c r="A20" i="2"/>
  <c r="A19" i="2"/>
  <c r="A18" i="2"/>
  <c r="A17" i="2"/>
  <c r="A16" i="2"/>
  <c r="A15" i="2"/>
  <c r="A14" i="2"/>
  <c r="A13" i="2"/>
  <c r="A12" i="2"/>
  <c r="A11" i="2"/>
  <c r="A10" i="2"/>
  <c r="A9" i="2"/>
  <c r="A4" i="2"/>
  <c r="A5" i="2"/>
  <c r="A6" i="2"/>
  <c r="A7" i="2"/>
  <c r="A8" i="2"/>
  <c r="A3" i="2"/>
  <c r="E44" i="1" l="1"/>
  <c r="F35" i="1"/>
  <c r="F38" i="1" s="1"/>
  <c r="F39" i="1" l="1"/>
  <c r="F40" i="1"/>
  <c r="F41" i="1"/>
  <c r="F42" i="1"/>
  <c r="F43" i="1"/>
  <c r="F44" i="1" l="1"/>
  <c r="F29" i="1"/>
  <c r="E29" i="1"/>
  <c r="F28" i="1"/>
  <c r="E28" i="1"/>
  <c r="F30" i="1"/>
  <c r="E30" i="1"/>
  <c r="F31" i="1"/>
  <c r="E31" i="1"/>
  <c r="F27" i="1"/>
  <c r="E27" i="1"/>
  <c r="F13" i="1"/>
  <c r="F21" i="1"/>
  <c r="F22" i="1"/>
  <c r="F23" i="1"/>
</calcChain>
</file>

<file path=xl/sharedStrings.xml><?xml version="1.0" encoding="utf-8"?>
<sst xmlns="http://schemas.openxmlformats.org/spreadsheetml/2006/main" count="71" uniqueCount="32">
  <si>
    <t>Quanto investir por mês?</t>
  </si>
  <si>
    <t>Por quantos anos?</t>
  </si>
  <si>
    <t>Taxa de rendimento mensal?</t>
  </si>
  <si>
    <t>Patrimonio acumulado?</t>
  </si>
  <si>
    <t>Dividendos mensais?</t>
  </si>
  <si>
    <t>Dividendo</t>
  </si>
  <si>
    <t>Salário</t>
  </si>
  <si>
    <t>Rendimento Carteira</t>
  </si>
  <si>
    <t>Susgestão de investimento</t>
  </si>
  <si>
    <t>Perfil</t>
  </si>
  <si>
    <t>Agressivo</t>
  </si>
  <si>
    <t>Valor a ser investido por mês</t>
  </si>
  <si>
    <t>PERFIL</t>
  </si>
  <si>
    <t>Tipo de FII</t>
  </si>
  <si>
    <t>%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</si>
  <si>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</si>
  <si>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</si>
  <si>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</si>
  <si>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</si>
  <si>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</si>
  <si>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</si>
  <si>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</si>
  <si>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</si>
  <si>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%</t>
  </si>
  <si>
    <t>Chave</t>
  </si>
  <si>
    <t>Moderado</t>
  </si>
  <si>
    <t>Total</t>
  </si>
  <si>
    <t>Em anos</t>
  </si>
  <si>
    <t>CONFIGURAÇÕES</t>
  </si>
  <si>
    <t>INVESTIMENTO MENSAL</t>
  </si>
  <si>
    <t>CENÁRIOS</t>
  </si>
  <si>
    <t>Susgestão de investimento 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</si>
</sst>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R$&quot;\ #,##0;\-&quot;R$&quot;\ #,##0"/>
    <numFmt numFmtId="6" formatCode="&quot;R$&quot;\ #,##0;[Red]\-&quot;R$&quot;\ #,##0"/>
    <numFmt numFmtId="44" formatCode="_-&quot;R$&quot;\ * #,##0.00_-;\-&quot;R$&quot;\ * #,##0.00_-;_-&quot;R$&quot;\ * &quot;-&quot;??_-;_-@_-"/>
    <numFmt numFmtId="169" formatCode="_-&quot;R$&quot;\ * #,##0_-;\-&quot;R$&quot;\ * #,##0_-;_-&quot;R$&quot;\ * &quot;-&quot;??_-;_-@_-"/>
  </numFmts>
  <fonts count="12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9C5700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</font>
    <font>
      <sz val="20"/>
      <color theme="0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6" fontId="5" fillId="0" borderId="0" xfId="0" applyNumberFormat="1" applyFont="1"/>
    <xf numFmtId="0" fontId="3" fillId="0" borderId="1" xfId="0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8" fillId="3" borderId="2" xfId="0" applyFont="1" applyFill="1" applyBorder="1" applyAlignment="1"/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5" xfId="0" applyBorder="1"/>
    <xf numFmtId="0" fontId="8" fillId="6" borderId="2" xfId="0" applyFont="1" applyFill="1" applyBorder="1" applyAlignment="1"/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10" fillId="0" borderId="6" xfId="0" applyFont="1" applyBorder="1" applyAlignment="1"/>
    <xf numFmtId="0" fontId="7" fillId="4" borderId="2" xfId="0" applyFont="1" applyFill="1" applyBorder="1" applyAlignment="1"/>
    <xf numFmtId="0" fontId="8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10" fillId="0" borderId="0" xfId="0" applyFont="1" applyBorder="1" applyAlignment="1"/>
    <xf numFmtId="0" fontId="6" fillId="5" borderId="2" xfId="3" applyFont="1" applyFill="1" applyBorder="1" applyAlignment="1">
      <alignment vertical="center"/>
    </xf>
    <xf numFmtId="0" fontId="8" fillId="5" borderId="3" xfId="3" applyFont="1" applyFill="1" applyBorder="1" applyAlignment="1">
      <alignment horizontal="left" vertical="center"/>
    </xf>
    <xf numFmtId="0" fontId="9" fillId="5" borderId="4" xfId="3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169" fontId="11" fillId="0" borderId="6" xfId="0" applyNumberFormat="1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7" borderId="12" xfId="0" applyFill="1" applyBorder="1"/>
    <xf numFmtId="0" fontId="10" fillId="7" borderId="13" xfId="0" applyFont="1" applyFill="1" applyBorder="1" applyAlignment="1">
      <alignment horizontal="left"/>
    </xf>
    <xf numFmtId="0" fontId="0" fillId="8" borderId="9" xfId="0" applyFill="1" applyBorder="1"/>
    <xf numFmtId="0" fontId="10" fillId="8" borderId="10" xfId="0" applyFont="1" applyFill="1" applyBorder="1" applyAlignment="1">
      <alignment horizontal="left"/>
    </xf>
    <xf numFmtId="5" fontId="10" fillId="8" borderId="11" xfId="1" applyNumberFormat="1" applyFont="1" applyFill="1" applyBorder="1" applyAlignment="1">
      <alignment horizontal="center" vertical="center"/>
    </xf>
    <xf numFmtId="0" fontId="0" fillId="8" borderId="12" xfId="0" applyFill="1" applyBorder="1"/>
    <xf numFmtId="0" fontId="10" fillId="8" borderId="13" xfId="0" applyFont="1" applyFill="1" applyBorder="1" applyAlignment="1">
      <alignment horizontal="left"/>
    </xf>
    <xf numFmtId="10" fontId="10" fillId="8" borderId="14" xfId="2" applyNumberFormat="1" applyFont="1" applyFill="1" applyBorder="1" applyAlignment="1">
      <alignment horizontal="center" vertical="center"/>
    </xf>
    <xf numFmtId="5" fontId="11" fillId="8" borderId="11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3" fillId="7" borderId="12" xfId="0" applyFont="1" applyFill="1" applyBorder="1"/>
    <xf numFmtId="0" fontId="11" fillId="7" borderId="13" xfId="0" applyFont="1" applyFill="1" applyBorder="1" applyAlignment="1">
      <alignment horizontal="left"/>
    </xf>
    <xf numFmtId="6" fontId="11" fillId="7" borderId="14" xfId="0" applyNumberFormat="1" applyFont="1" applyFill="1" applyBorder="1" applyAlignment="1">
      <alignment horizontal="center" vertical="center"/>
    </xf>
    <xf numFmtId="0" fontId="3" fillId="7" borderId="15" xfId="0" applyFont="1" applyFill="1" applyBorder="1"/>
    <xf numFmtId="0" fontId="11" fillId="7" borderId="16" xfId="0" applyFont="1" applyFill="1" applyBorder="1" applyAlignment="1">
      <alignment horizontal="left"/>
    </xf>
    <xf numFmtId="6" fontId="11" fillId="7" borderId="17" xfId="0" applyNumberFormat="1" applyFont="1" applyFill="1" applyBorder="1" applyAlignment="1">
      <alignment horizontal="center" vertical="center"/>
    </xf>
    <xf numFmtId="9" fontId="10" fillId="8" borderId="20" xfId="2" applyNumberFormat="1" applyFont="1" applyFill="1" applyBorder="1" applyAlignment="1">
      <alignment horizontal="center" vertical="center"/>
    </xf>
    <xf numFmtId="10" fontId="11" fillId="7" borderId="14" xfId="2" applyNumberFormat="1" applyFont="1" applyFill="1" applyBorder="1" applyAlignment="1">
      <alignment horizontal="center" vertical="center"/>
    </xf>
    <xf numFmtId="5" fontId="11" fillId="7" borderId="17" xfId="1" applyNumberFormat="1" applyFont="1" applyFill="1" applyBorder="1" applyAlignment="1">
      <alignment horizontal="center" vertical="center"/>
    </xf>
    <xf numFmtId="0" fontId="0" fillId="9" borderId="9" xfId="0" applyFill="1" applyBorder="1"/>
    <xf numFmtId="0" fontId="10" fillId="9" borderId="10" xfId="0" applyFont="1" applyFill="1" applyBorder="1" applyAlignment="1">
      <alignment horizontal="left"/>
    </xf>
    <xf numFmtId="0" fontId="0" fillId="9" borderId="12" xfId="0" applyFill="1" applyBorder="1"/>
    <xf numFmtId="0" fontId="10" fillId="9" borderId="13" xfId="0" applyFont="1" applyFill="1" applyBorder="1" applyAlignment="1">
      <alignment horizontal="left"/>
    </xf>
    <xf numFmtId="0" fontId="0" fillId="9" borderId="18" xfId="0" applyFill="1" applyBorder="1"/>
    <xf numFmtId="0" fontId="10" fillId="9" borderId="19" xfId="0" applyFont="1" applyFill="1" applyBorder="1" applyAlignment="1">
      <alignment horizontal="left"/>
    </xf>
    <xf numFmtId="0" fontId="10" fillId="9" borderId="10" xfId="0" applyFont="1" applyFill="1" applyBorder="1" applyAlignment="1"/>
    <xf numFmtId="0" fontId="10" fillId="9" borderId="10" xfId="0" applyFont="1" applyFill="1" applyBorder="1" applyAlignment="1">
      <alignment horizontal="center"/>
    </xf>
    <xf numFmtId="6" fontId="10" fillId="9" borderId="10" xfId="0" applyNumberFormat="1" applyFont="1" applyFill="1" applyBorder="1" applyAlignment="1"/>
    <xf numFmtId="6" fontId="10" fillId="9" borderId="11" xfId="0" applyNumberFormat="1" applyFont="1" applyFill="1" applyBorder="1" applyAlignment="1"/>
    <xf numFmtId="0" fontId="10" fillId="9" borderId="13" xfId="0" applyFont="1" applyFill="1" applyBorder="1" applyAlignment="1"/>
    <xf numFmtId="0" fontId="10" fillId="9" borderId="13" xfId="0" applyFont="1" applyFill="1" applyBorder="1" applyAlignment="1">
      <alignment horizontal="center"/>
    </xf>
    <xf numFmtId="6" fontId="10" fillId="9" borderId="13" xfId="0" applyNumberFormat="1" applyFont="1" applyFill="1" applyBorder="1" applyAlignment="1"/>
    <xf numFmtId="6" fontId="10" fillId="9" borderId="14" xfId="0" applyNumberFormat="1" applyFont="1" applyFill="1" applyBorder="1" applyAlignment="1"/>
    <xf numFmtId="0" fontId="0" fillId="9" borderId="15" xfId="0" applyFill="1" applyBorder="1"/>
    <xf numFmtId="0" fontId="10" fillId="9" borderId="16" xfId="0" applyFont="1" applyFill="1" applyBorder="1" applyAlignment="1"/>
    <xf numFmtId="0" fontId="10" fillId="9" borderId="16" xfId="0" applyFont="1" applyFill="1" applyBorder="1" applyAlignment="1">
      <alignment horizontal="center"/>
    </xf>
    <xf numFmtId="6" fontId="10" fillId="9" borderId="16" xfId="0" applyNumberFormat="1" applyFont="1" applyFill="1" applyBorder="1" applyAlignment="1"/>
    <xf numFmtId="6" fontId="10" fillId="9" borderId="17" xfId="0" applyNumberFormat="1" applyFont="1" applyFill="1" applyBorder="1" applyAlignment="1"/>
    <xf numFmtId="9" fontId="10" fillId="9" borderId="10" xfId="2" applyFont="1" applyFill="1" applyBorder="1" applyAlignment="1">
      <alignment horizontal="center"/>
    </xf>
    <xf numFmtId="44" fontId="10" fillId="9" borderId="11" xfId="1" applyFont="1" applyFill="1" applyBorder="1" applyAlignment="1"/>
    <xf numFmtId="9" fontId="10" fillId="9" borderId="13" xfId="2" applyFont="1" applyFill="1" applyBorder="1" applyAlignment="1">
      <alignment horizontal="center"/>
    </xf>
    <xf numFmtId="44" fontId="10" fillId="9" borderId="14" xfId="1" applyFont="1" applyFill="1" applyBorder="1" applyAlignment="1"/>
    <xf numFmtId="0" fontId="10" fillId="9" borderId="19" xfId="0" applyFont="1" applyFill="1" applyBorder="1" applyAlignment="1">
      <alignment horizontal="left"/>
    </xf>
    <xf numFmtId="9" fontId="10" fillId="9" borderId="19" xfId="2" applyFont="1" applyFill="1" applyBorder="1" applyAlignment="1">
      <alignment horizontal="center"/>
    </xf>
    <xf numFmtId="44" fontId="10" fillId="9" borderId="20" xfId="1" applyFont="1" applyFill="1" applyBorder="1" applyAlignment="1"/>
    <xf numFmtId="0" fontId="4" fillId="10" borderId="7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9" fontId="9" fillId="10" borderId="1" xfId="0" applyNumberFormat="1" applyFont="1" applyFill="1" applyBorder="1" applyAlignment="1">
      <alignment horizontal="center" vertical="center"/>
    </xf>
    <xf numFmtId="44" fontId="9" fillId="10" borderId="8" xfId="0" applyNumberFormat="1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0066"/>
      <color rgb="FFFF9966"/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15241</xdr:rowOff>
    </xdr:from>
    <xdr:to>
      <xdr:col>6</xdr:col>
      <xdr:colOff>54157</xdr:colOff>
      <xdr:row>9</xdr:row>
      <xdr:rowOff>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46F25B-4212-3AA4-9115-BBD6AE33AC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79" b="16028"/>
        <a:stretch>
          <a:fillRect/>
        </a:stretch>
      </xdr:blipFill>
      <xdr:spPr>
        <a:xfrm>
          <a:off x="209551" y="15241"/>
          <a:ext cx="4303939" cy="1576796"/>
        </a:xfrm>
        <a:prstGeom prst="rect">
          <a:avLst/>
        </a:prstGeom>
        <a:effectLst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288B-A216-4126-8B39-BD33F604D972}">
  <dimension ref="B10:F44"/>
  <sheetViews>
    <sheetView showGridLines="0" tabSelected="1" zoomScale="70" zoomScaleNormal="70" workbookViewId="0">
      <selection activeCell="J14" sqref="J14"/>
    </sheetView>
  </sheetViews>
  <sheetFormatPr defaultRowHeight="13.8" x14ac:dyDescent="0.3"/>
  <cols>
    <col min="1" max="2" width="3.33203125" customWidth="1"/>
    <col min="3" max="4" width="13.44140625" customWidth="1"/>
    <col min="5" max="5" width="15.77734375" bestFit="1" customWidth="1"/>
    <col min="6" max="6" width="15.44140625" bestFit="1" customWidth="1"/>
    <col min="7" max="7" width="13.44140625" customWidth="1"/>
  </cols>
  <sheetData>
    <row r="10" spans="2:6" ht="14.4" thickBot="1" x14ac:dyDescent="0.35"/>
    <row r="11" spans="2:6" ht="25.8" x14ac:dyDescent="0.5">
      <c r="B11" s="8"/>
      <c r="C11" s="9" t="s">
        <v>28</v>
      </c>
      <c r="D11" s="9"/>
      <c r="E11" s="9"/>
      <c r="F11" s="10"/>
    </row>
    <row r="12" spans="2:6" ht="18" x14ac:dyDescent="0.35">
      <c r="B12" s="47"/>
      <c r="C12" s="48" t="s">
        <v>6</v>
      </c>
      <c r="D12" s="48"/>
      <c r="E12" s="48"/>
      <c r="F12" s="32">
        <v>2000</v>
      </c>
    </row>
    <row r="13" spans="2:6" ht="18" x14ac:dyDescent="0.35">
      <c r="B13" s="49"/>
      <c r="C13" s="50" t="s">
        <v>7</v>
      </c>
      <c r="D13" s="50"/>
      <c r="E13" s="50"/>
      <c r="F13" s="35">
        <f ca="1">+Rendimento</f>
        <v>6.0000000000000001E-3</v>
      </c>
    </row>
    <row r="14" spans="2:6" ht="18" x14ac:dyDescent="0.35">
      <c r="B14" s="51"/>
      <c r="C14" s="52" t="s">
        <v>31</v>
      </c>
      <c r="D14" s="52"/>
      <c r="E14" s="52"/>
      <c r="F14" s="44">
        <v>0.3</v>
      </c>
    </row>
    <row r="15" spans="2:6" ht="18.600000000000001" thickBot="1" x14ac:dyDescent="0.4">
      <c r="B15" s="41"/>
      <c r="C15" s="42" t="s">
        <v>8</v>
      </c>
      <c r="D15" s="42"/>
      <c r="E15" s="42"/>
      <c r="F15" s="46">
        <f>+F12*F14</f>
        <v>600</v>
      </c>
    </row>
    <row r="16" spans="2:6" ht="15.6" x14ac:dyDescent="0.3">
      <c r="B16" s="2"/>
      <c r="C16" s="2"/>
      <c r="D16" s="2"/>
      <c r="E16" s="2"/>
      <c r="F16" s="2"/>
    </row>
    <row r="17" spans="2:6" ht="16.2" thickBot="1" x14ac:dyDescent="0.35">
      <c r="B17" s="2"/>
      <c r="C17" s="2"/>
      <c r="D17" s="2"/>
      <c r="E17" s="2"/>
      <c r="F17" s="2"/>
    </row>
    <row r="18" spans="2:6" ht="25.8" x14ac:dyDescent="0.5">
      <c r="B18" s="12"/>
      <c r="C18" s="13" t="s">
        <v>29</v>
      </c>
      <c r="D18" s="13"/>
      <c r="E18" s="13"/>
      <c r="F18" s="14"/>
    </row>
    <row r="19" spans="2:6" ht="18" x14ac:dyDescent="0.35">
      <c r="B19" s="30"/>
      <c r="C19" s="31" t="s">
        <v>0</v>
      </c>
      <c r="D19" s="31"/>
      <c r="E19" s="31"/>
      <c r="F19" s="36">
        <f>+F15</f>
        <v>600</v>
      </c>
    </row>
    <row r="20" spans="2:6" ht="18" x14ac:dyDescent="0.35">
      <c r="B20" s="33"/>
      <c r="C20" s="34" t="s">
        <v>1</v>
      </c>
      <c r="D20" s="34"/>
      <c r="E20" s="34"/>
      <c r="F20" s="37">
        <v>5</v>
      </c>
    </row>
    <row r="21" spans="2:6" ht="18" x14ac:dyDescent="0.35">
      <c r="B21" s="28"/>
      <c r="C21" s="29" t="s">
        <v>2</v>
      </c>
      <c r="D21" s="29"/>
      <c r="E21" s="29"/>
      <c r="F21" s="45">
        <f ca="1">+Rendimento</f>
        <v>6.0000000000000001E-3</v>
      </c>
    </row>
    <row r="22" spans="2:6" ht="18" x14ac:dyDescent="0.35">
      <c r="B22" s="38"/>
      <c r="C22" s="39" t="s">
        <v>3</v>
      </c>
      <c r="D22" s="39"/>
      <c r="E22" s="39"/>
      <c r="F22" s="40">
        <f ca="1">+FV(F21,F20*12,-F19)</f>
        <v>43178.84120211508</v>
      </c>
    </row>
    <row r="23" spans="2:6" ht="18.600000000000001" thickBot="1" x14ac:dyDescent="0.4">
      <c r="B23" s="41"/>
      <c r="C23" s="42" t="s">
        <v>4</v>
      </c>
      <c r="D23" s="42"/>
      <c r="E23" s="42"/>
      <c r="F23" s="43">
        <f ca="1">+F22*$F$13</f>
        <v>259.07304721269048</v>
      </c>
    </row>
    <row r="24" spans="2:6" ht="15.6" x14ac:dyDescent="0.3">
      <c r="B24" s="2"/>
      <c r="C24" s="3"/>
      <c r="D24" s="2"/>
      <c r="E24" s="2"/>
      <c r="F24" s="2"/>
    </row>
    <row r="25" spans="2:6" ht="16.2" thickBot="1" x14ac:dyDescent="0.35">
      <c r="B25" s="2"/>
      <c r="C25" s="2"/>
      <c r="D25" s="2"/>
      <c r="E25" s="2"/>
      <c r="F25" s="2"/>
    </row>
    <row r="26" spans="2:6" ht="25.8" x14ac:dyDescent="0.5">
      <c r="B26" s="16"/>
      <c r="C26" s="17" t="s">
        <v>30</v>
      </c>
      <c r="D26" s="17"/>
      <c r="E26" s="17"/>
      <c r="F26" s="18" t="s">
        <v>5</v>
      </c>
    </row>
    <row r="27" spans="2:6" ht="18" x14ac:dyDescent="0.35">
      <c r="B27" s="47"/>
      <c r="C27" s="53" t="s">
        <v>27</v>
      </c>
      <c r="D27" s="54">
        <v>2</v>
      </c>
      <c r="E27" s="55">
        <f ca="1">+FV($F$21,$D27*12,-$F$19)</f>
        <v>15438.729218495049</v>
      </c>
      <c r="F27" s="56">
        <f ca="1">+E27*Rendimento</f>
        <v>92.632375310970303</v>
      </c>
    </row>
    <row r="28" spans="2:6" ht="18" x14ac:dyDescent="0.35">
      <c r="B28" s="49"/>
      <c r="C28" s="57" t="s">
        <v>27</v>
      </c>
      <c r="D28" s="58">
        <v>5</v>
      </c>
      <c r="E28" s="59">
        <f ca="1">+FV($F$21,$D28*12,-$F$19)</f>
        <v>43178.84120211508</v>
      </c>
      <c r="F28" s="60">
        <f ca="1">+E28*Rendimento</f>
        <v>259.07304721269048</v>
      </c>
    </row>
    <row r="29" spans="2:6" ht="18" x14ac:dyDescent="0.35">
      <c r="B29" s="49"/>
      <c r="C29" s="57" t="s">
        <v>27</v>
      </c>
      <c r="D29" s="58">
        <v>10</v>
      </c>
      <c r="E29" s="59">
        <f ca="1">+FV($F$21,$D29*12,-$F$19)</f>
        <v>105001.80567980489</v>
      </c>
      <c r="F29" s="60">
        <f ca="1">+E29*Rendimento</f>
        <v>630.01083407882936</v>
      </c>
    </row>
    <row r="30" spans="2:6" ht="18" x14ac:dyDescent="0.35">
      <c r="B30" s="49"/>
      <c r="C30" s="57" t="s">
        <v>27</v>
      </c>
      <c r="D30" s="58">
        <v>20</v>
      </c>
      <c r="E30" s="59">
        <f ca="1">+FV($F$21,$D30*12,-$F$19)</f>
        <v>320257.40331980475</v>
      </c>
      <c r="F30" s="60">
        <f ca="1">+E30*Rendimento</f>
        <v>1921.5444199188287</v>
      </c>
    </row>
    <row r="31" spans="2:6" ht="18.600000000000001" thickBot="1" x14ac:dyDescent="0.4">
      <c r="B31" s="61"/>
      <c r="C31" s="62" t="s">
        <v>27</v>
      </c>
      <c r="D31" s="63">
        <v>30</v>
      </c>
      <c r="E31" s="64">
        <f ca="1">+FV($F$21,$D31*12,-$F$19)</f>
        <v>761535.26530865976</v>
      </c>
      <c r="F31" s="65">
        <f ca="1">+E31*Rendimento</f>
        <v>4569.2115918519585</v>
      </c>
    </row>
    <row r="32" spans="2:6" ht="15.6" x14ac:dyDescent="0.3">
      <c r="B32" s="2"/>
      <c r="C32" s="2"/>
      <c r="D32" s="2"/>
      <c r="E32" s="2"/>
      <c r="F32" s="2"/>
    </row>
    <row r="33" spans="2:6" ht="16.2" thickBot="1" x14ac:dyDescent="0.35">
      <c r="B33" s="2"/>
      <c r="C33" s="2"/>
      <c r="D33" s="2"/>
      <c r="E33" s="2"/>
      <c r="F33" s="2"/>
    </row>
    <row r="34" spans="2:6" ht="25.8" x14ac:dyDescent="0.3">
      <c r="B34" s="20"/>
      <c r="C34" s="21" t="s">
        <v>12</v>
      </c>
      <c r="D34" s="21"/>
      <c r="E34" s="21"/>
      <c r="F34" s="22" t="s">
        <v>22</v>
      </c>
    </row>
    <row r="35" spans="2:6" ht="18" x14ac:dyDescent="0.35">
      <c r="B35" s="11"/>
      <c r="C35" s="23" t="s">
        <v>11</v>
      </c>
      <c r="D35" s="23"/>
      <c r="E35" s="23"/>
      <c r="F35" s="24">
        <f>+$F$19</f>
        <v>600</v>
      </c>
    </row>
    <row r="36" spans="2:6" ht="18" x14ac:dyDescent="0.35">
      <c r="B36" s="11"/>
      <c r="C36" s="19"/>
      <c r="D36" s="19"/>
      <c r="E36" s="19"/>
      <c r="F36" s="15"/>
    </row>
    <row r="37" spans="2:6" ht="18" x14ac:dyDescent="0.35">
      <c r="B37" s="11"/>
      <c r="C37" s="25" t="s">
        <v>13</v>
      </c>
      <c r="D37" s="25"/>
      <c r="E37" s="26" t="s">
        <v>14</v>
      </c>
      <c r="F37" s="27" t="s">
        <v>15</v>
      </c>
    </row>
    <row r="38" spans="2:6" ht="18" x14ac:dyDescent="0.35">
      <c r="B38" s="47"/>
      <c r="C38" s="48" t="s">
        <v>16</v>
      </c>
      <c r="D38" s="48"/>
      <c r="E38" s="66">
        <f>VLOOKUP(CONCATENATE($F$34,"-",$C38),Auxiliar!$A:$D,4,0)</f>
        <v>0.3</v>
      </c>
      <c r="F38" s="67">
        <f>+$F$35*E38</f>
        <v>180</v>
      </c>
    </row>
    <row r="39" spans="2:6" ht="18" x14ac:dyDescent="0.35">
      <c r="B39" s="49"/>
      <c r="C39" s="50" t="s">
        <v>17</v>
      </c>
      <c r="D39" s="50"/>
      <c r="E39" s="68">
        <f>VLOOKUP(CONCATENATE($F$34,"-",$C39),Auxiliar!$A:$D,4,0)</f>
        <v>0.5</v>
      </c>
      <c r="F39" s="69">
        <f>+$F$35*E39</f>
        <v>300</v>
      </c>
    </row>
    <row r="40" spans="2:6" ht="18" x14ac:dyDescent="0.35">
      <c r="B40" s="49"/>
      <c r="C40" s="50" t="s">
        <v>18</v>
      </c>
      <c r="D40" s="50"/>
      <c r="E40" s="68">
        <f>VLOOKUP(CONCATENATE($F$34,"-",$C40),Auxiliar!$A:$D,4,0)</f>
        <v>0.1</v>
      </c>
      <c r="F40" s="69">
        <f>+$F$35*E40</f>
        <v>60</v>
      </c>
    </row>
    <row r="41" spans="2:6" ht="18" x14ac:dyDescent="0.35">
      <c r="B41" s="49"/>
      <c r="C41" s="50" t="s">
        <v>19</v>
      </c>
      <c r="D41" s="50"/>
      <c r="E41" s="68">
        <f>VLOOKUP(CONCATENATE($F$34,"-",$C41),Auxiliar!$A:$D,4,0)</f>
        <v>0.1</v>
      </c>
      <c r="F41" s="69">
        <f>+$F$35*E41</f>
        <v>60</v>
      </c>
    </row>
    <row r="42" spans="2:6" ht="18" x14ac:dyDescent="0.35">
      <c r="B42" s="49"/>
      <c r="C42" s="50" t="s">
        <v>20</v>
      </c>
      <c r="D42" s="50"/>
      <c r="E42" s="68">
        <f>VLOOKUP(CONCATENATE($F$34,"-",$C42),Auxiliar!$A:$D,4,0)</f>
        <v>0</v>
      </c>
      <c r="F42" s="69">
        <f>+$F$35*E42</f>
        <v>0</v>
      </c>
    </row>
    <row r="43" spans="2:6" ht="18" x14ac:dyDescent="0.35">
      <c r="B43" s="51"/>
      <c r="C43" s="70" t="s">
        <v>21</v>
      </c>
      <c r="D43" s="70"/>
      <c r="E43" s="71">
        <f>VLOOKUP(CONCATENATE($F$34,"-",$C43),Auxiliar!$A:$D,4,0)</f>
        <v>0</v>
      </c>
      <c r="F43" s="72">
        <f>+$F$35*E43</f>
        <v>0</v>
      </c>
    </row>
    <row r="44" spans="2:6" ht="18.600000000000001" thickBot="1" x14ac:dyDescent="0.35">
      <c r="B44" s="73"/>
      <c r="C44" s="74" t="s">
        <v>26</v>
      </c>
      <c r="D44" s="74"/>
      <c r="E44" s="75">
        <f>SUM(E38:E43)</f>
        <v>1</v>
      </c>
      <c r="F44" s="76">
        <f>SUM(F38:F43)</f>
        <v>600</v>
      </c>
    </row>
  </sheetData>
  <mergeCells count="21">
    <mergeCell ref="C40:D40"/>
    <mergeCell ref="C41:D41"/>
    <mergeCell ref="C42:D42"/>
    <mergeCell ref="C43:D43"/>
    <mergeCell ref="C44:D44"/>
    <mergeCell ref="C35:E35"/>
    <mergeCell ref="C12:E12"/>
    <mergeCell ref="C13:E13"/>
    <mergeCell ref="C15:E15"/>
    <mergeCell ref="C19:E19"/>
    <mergeCell ref="C20:E20"/>
    <mergeCell ref="C21:E21"/>
    <mergeCell ref="C22:E22"/>
    <mergeCell ref="C37:D37"/>
    <mergeCell ref="C38:D38"/>
    <mergeCell ref="C39:D39"/>
    <mergeCell ref="C23:E23"/>
    <mergeCell ref="C26:E26"/>
    <mergeCell ref="C34:E34"/>
    <mergeCell ref="C11:F11"/>
    <mergeCell ref="C18:F18"/>
  </mergeCells>
  <dataValidations count="1">
    <dataValidation type="list" allowBlank="1" showInputMessage="1" showErrorMessage="1" sqref="F34" xr:uid="{F63D20C3-1811-4811-9260-806B089B9BC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5A03-DA01-42F6-8F9B-8F224150FF3A}">
  <dimension ref="A2:D20"/>
  <sheetViews>
    <sheetView showGridLines="0" workbookViewId="0">
      <selection activeCell="F8" sqref="F8"/>
    </sheetView>
  </sheetViews>
  <sheetFormatPr defaultRowHeight="13.8" x14ac:dyDescent="0.3"/>
  <cols>
    <col min="1" max="1" width="25.109375" bestFit="1" customWidth="1"/>
    <col min="2" max="2" width="10.77734375" bestFit="1" customWidth="1"/>
    <col min="3" max="3" width="14.5546875" bestFit="1" customWidth="1"/>
    <col min="4" max="4" width="4.33203125" bestFit="1" customWidth="1"/>
  </cols>
  <sheetData>
    <row r="2" spans="1:4" ht="14.4" thickBot="1" x14ac:dyDescent="0.35">
      <c r="A2" s="4" t="s">
        <v>24</v>
      </c>
      <c r="B2" s="4" t="s">
        <v>9</v>
      </c>
      <c r="C2" s="4" t="s">
        <v>13</v>
      </c>
      <c r="D2" s="4" t="s">
        <v>23</v>
      </c>
    </row>
    <row r="3" spans="1:4" x14ac:dyDescent="0.3">
      <c r="A3" s="1" t="str">
        <f>B3&amp;"-"&amp;C3</f>
        <v>Conservador-Papel</v>
      </c>
      <c r="B3" s="1" t="s">
        <v>22</v>
      </c>
      <c r="C3" s="1" t="s">
        <v>16</v>
      </c>
      <c r="D3" s="5">
        <v>0.3</v>
      </c>
    </row>
    <row r="4" spans="1:4" x14ac:dyDescent="0.3">
      <c r="A4" s="1" t="str">
        <f t="shared" ref="A4:A20" si="0">B4&amp;"-"&amp;C4</f>
        <v>Conservador-Tijolo</v>
      </c>
      <c r="B4" s="1" t="s">
        <v>22</v>
      </c>
      <c r="C4" s="1" t="s">
        <v>17</v>
      </c>
      <c r="D4" s="5">
        <v>0.5</v>
      </c>
    </row>
    <row r="5" spans="1:4" x14ac:dyDescent="0.3">
      <c r="A5" s="1" t="str">
        <f t="shared" si="0"/>
        <v>Conservador-Hibridos</v>
      </c>
      <c r="B5" s="1" t="s">
        <v>22</v>
      </c>
      <c r="C5" s="1" t="s">
        <v>18</v>
      </c>
      <c r="D5" s="5">
        <v>0.1</v>
      </c>
    </row>
    <row r="6" spans="1:4" x14ac:dyDescent="0.3">
      <c r="A6" s="1" t="str">
        <f t="shared" si="0"/>
        <v>Conservador-FOFs</v>
      </c>
      <c r="B6" s="1" t="s">
        <v>22</v>
      </c>
      <c r="C6" s="1" t="s">
        <v>19</v>
      </c>
      <c r="D6" s="5">
        <v>0.1</v>
      </c>
    </row>
    <row r="7" spans="1:4" x14ac:dyDescent="0.3">
      <c r="A7" s="1" t="str">
        <f t="shared" si="0"/>
        <v>Conservador-Desenvolvimento</v>
      </c>
      <c r="B7" s="1" t="s">
        <v>22</v>
      </c>
      <c r="C7" s="1" t="s">
        <v>20</v>
      </c>
      <c r="D7" s="5">
        <v>0</v>
      </c>
    </row>
    <row r="8" spans="1:4" ht="14.4" thickBot="1" x14ac:dyDescent="0.35">
      <c r="A8" s="6" t="str">
        <f t="shared" si="0"/>
        <v>Conservador-Hotelarias</v>
      </c>
      <c r="B8" s="6" t="s">
        <v>22</v>
      </c>
      <c r="C8" s="6" t="s">
        <v>21</v>
      </c>
      <c r="D8" s="7">
        <v>0</v>
      </c>
    </row>
    <row r="9" spans="1:4" x14ac:dyDescent="0.3">
      <c r="A9" s="1" t="str">
        <f t="shared" si="0"/>
        <v>Moderado-Papel</v>
      </c>
      <c r="B9" s="1" t="s">
        <v>25</v>
      </c>
      <c r="C9" s="1" t="s">
        <v>16</v>
      </c>
      <c r="D9" s="5">
        <v>0.32</v>
      </c>
    </row>
    <row r="10" spans="1:4" x14ac:dyDescent="0.3">
      <c r="A10" s="1" t="str">
        <f t="shared" si="0"/>
        <v>Moderado-Tijolo</v>
      </c>
      <c r="B10" s="1" t="s">
        <v>25</v>
      </c>
      <c r="C10" s="1" t="s">
        <v>17</v>
      </c>
      <c r="D10" s="5">
        <v>0.4</v>
      </c>
    </row>
    <row r="11" spans="1:4" x14ac:dyDescent="0.3">
      <c r="A11" s="1" t="str">
        <f t="shared" si="0"/>
        <v>Moderado-Hibridos</v>
      </c>
      <c r="B11" s="1" t="s">
        <v>25</v>
      </c>
      <c r="C11" s="1" t="s">
        <v>18</v>
      </c>
      <c r="D11" s="5">
        <v>0.08</v>
      </c>
    </row>
    <row r="12" spans="1:4" x14ac:dyDescent="0.3">
      <c r="A12" s="1" t="str">
        <f t="shared" si="0"/>
        <v>Moderado-FOFs</v>
      </c>
      <c r="B12" s="1" t="s">
        <v>25</v>
      </c>
      <c r="C12" s="1" t="s">
        <v>19</v>
      </c>
      <c r="D12" s="5">
        <v>0.1</v>
      </c>
    </row>
    <row r="13" spans="1:4" x14ac:dyDescent="0.3">
      <c r="A13" s="1" t="str">
        <f t="shared" si="0"/>
        <v>Moderado-Desenvolvimento</v>
      </c>
      <c r="B13" s="1" t="s">
        <v>25</v>
      </c>
      <c r="C13" s="1" t="s">
        <v>20</v>
      </c>
      <c r="D13" s="5">
        <v>0.1</v>
      </c>
    </row>
    <row r="14" spans="1:4" ht="14.4" thickBot="1" x14ac:dyDescent="0.35">
      <c r="A14" s="6" t="str">
        <f t="shared" si="0"/>
        <v>Moderado-Hotelarias</v>
      </c>
      <c r="B14" s="6" t="s">
        <v>25</v>
      </c>
      <c r="C14" s="6" t="s">
        <v>21</v>
      </c>
      <c r="D14" s="7">
        <v>0.1</v>
      </c>
    </row>
    <row r="15" spans="1:4" x14ac:dyDescent="0.3">
      <c r="A15" s="1" t="str">
        <f t="shared" si="0"/>
        <v>Agressivo-Papel</v>
      </c>
      <c r="B15" s="1" t="s">
        <v>10</v>
      </c>
      <c r="C15" s="1" t="s">
        <v>16</v>
      </c>
      <c r="D15" s="5">
        <v>0.5</v>
      </c>
    </row>
    <row r="16" spans="1:4" x14ac:dyDescent="0.3">
      <c r="A16" s="1" t="str">
        <f t="shared" si="0"/>
        <v>Agressivo-Tijolo</v>
      </c>
      <c r="B16" s="1" t="s">
        <v>10</v>
      </c>
      <c r="C16" s="1" t="s">
        <v>17</v>
      </c>
      <c r="D16" s="5">
        <v>0.1</v>
      </c>
    </row>
    <row r="17" spans="1:4" x14ac:dyDescent="0.3">
      <c r="A17" s="1" t="str">
        <f t="shared" si="0"/>
        <v>Agressivo-Hibridos</v>
      </c>
      <c r="B17" s="1" t="s">
        <v>10</v>
      </c>
      <c r="C17" s="1" t="s">
        <v>18</v>
      </c>
      <c r="D17" s="5">
        <v>0.05</v>
      </c>
    </row>
    <row r="18" spans="1:4" x14ac:dyDescent="0.3">
      <c r="A18" s="1" t="str">
        <f t="shared" si="0"/>
        <v>Agressivo-FOFs</v>
      </c>
      <c r="B18" s="1" t="s">
        <v>10</v>
      </c>
      <c r="C18" s="1" t="s">
        <v>19</v>
      </c>
      <c r="D18" s="5">
        <v>0.05</v>
      </c>
    </row>
    <row r="19" spans="1:4" x14ac:dyDescent="0.3">
      <c r="A19" s="1" t="str">
        <f t="shared" si="0"/>
        <v>Agressivo-Desenvolvimento</v>
      </c>
      <c r="B19" s="1" t="s">
        <v>10</v>
      </c>
      <c r="C19" s="1" t="s">
        <v>20</v>
      </c>
      <c r="D19" s="5">
        <v>0.2</v>
      </c>
    </row>
    <row r="20" spans="1:4" ht="14.4" thickBot="1" x14ac:dyDescent="0.35">
      <c r="A20" s="6" t="str">
        <f t="shared" si="0"/>
        <v>Agressivo-Hotelarias</v>
      </c>
      <c r="B20" s="6" t="s">
        <v>10</v>
      </c>
      <c r="C20" s="6" t="s">
        <v>21</v>
      </c>
      <c r="D20" s="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Invest</vt:lpstr>
      <vt:lpstr>Auxiliar</vt:lpstr>
      <vt:lpstr>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Carvalho</dc:creator>
  <cp:lastModifiedBy>Felipe Carvalho</cp:lastModifiedBy>
  <dcterms:created xsi:type="dcterms:W3CDTF">2025-10-30T13:14:30Z</dcterms:created>
  <dcterms:modified xsi:type="dcterms:W3CDTF">2025-10-30T14:45:25Z</dcterms:modified>
</cp:coreProperties>
</file>